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Clients\AbatementStrategies2018\Report\"/>
    </mc:Choice>
  </mc:AlternateContent>
  <xr:revisionPtr revIDLastSave="0" documentId="13_ncr:1_{D91C11BE-D355-4C83-A02E-81D535AE949D}" xr6:coauthVersionLast="36" xr6:coauthVersionMax="40" xr10:uidLastSave="{00000000-0000-0000-0000-000000000000}"/>
  <bookViews>
    <workbookView xWindow="0" yWindow="0" windowWidth="22890" windowHeight="11430" xr2:uid="{51EFA303-639C-433B-98AF-9EC5AA350E37}"/>
  </bookViews>
  <sheets>
    <sheet name="WAM BMP Definitions"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0" i="1" l="1"/>
  <c r="F30" i="1"/>
  <c r="G33" i="1"/>
  <c r="F33" i="1"/>
  <c r="M33" i="1"/>
  <c r="N33" i="1"/>
  <c r="N30" i="1"/>
  <c r="M30" i="1"/>
  <c r="N28" i="1"/>
  <c r="M28" i="1"/>
  <c r="J28" i="1"/>
  <c r="G28" i="1"/>
  <c r="I28" i="1" s="1"/>
  <c r="F28" i="1"/>
  <c r="H28" i="1" s="1"/>
  <c r="P28" i="1" l="1"/>
  <c r="O28" i="1"/>
  <c r="N61" i="1"/>
  <c r="J7" i="1" l="1"/>
  <c r="J8" i="1"/>
  <c r="J9" i="1"/>
  <c r="J10" i="1"/>
  <c r="J12" i="1"/>
  <c r="J18" i="1"/>
  <c r="J21" i="1"/>
  <c r="J23" i="1"/>
  <c r="J25" i="1"/>
  <c r="J26" i="1"/>
  <c r="J27" i="1"/>
  <c r="J29" i="1"/>
  <c r="J30" i="1"/>
  <c r="J31" i="1"/>
  <c r="J33" i="1"/>
  <c r="J34" i="1"/>
  <c r="J36" i="1"/>
  <c r="J38" i="1"/>
  <c r="J42" i="1"/>
  <c r="J43" i="1"/>
  <c r="J44" i="1"/>
  <c r="J45" i="1"/>
  <c r="J46" i="1"/>
  <c r="J48" i="1"/>
  <c r="J49" i="1"/>
  <c r="J50" i="1"/>
  <c r="J51" i="1"/>
  <c r="C11" i="1"/>
  <c r="J11" i="1" s="1"/>
  <c r="C13" i="1"/>
  <c r="J13" i="1" s="1"/>
  <c r="C14" i="1"/>
  <c r="J14" i="1" s="1"/>
  <c r="C15" i="1"/>
  <c r="J15" i="1" s="1"/>
  <c r="C16" i="1"/>
  <c r="J16" i="1" s="1"/>
  <c r="C17" i="1"/>
  <c r="J17" i="1" s="1"/>
  <c r="C20" i="1"/>
  <c r="J20" i="1" s="1"/>
  <c r="C22" i="1"/>
  <c r="J22" i="1" s="1"/>
  <c r="C24" i="1"/>
  <c r="J24" i="1" s="1"/>
  <c r="C32" i="1"/>
  <c r="J32" i="1" s="1"/>
  <c r="C35" i="1"/>
  <c r="J35" i="1" s="1"/>
  <c r="C37" i="1"/>
  <c r="J37" i="1" s="1"/>
  <c r="C39" i="1"/>
  <c r="J39" i="1" s="1"/>
  <c r="C40" i="1"/>
  <c r="J40" i="1" s="1"/>
  <c r="C41" i="1"/>
  <c r="J41" i="1" s="1"/>
  <c r="C47" i="1"/>
  <c r="J47" i="1" s="1"/>
  <c r="C60" i="1"/>
  <c r="J60" i="1" s="1"/>
  <c r="J61" i="1"/>
  <c r="P61" i="1" s="1"/>
  <c r="C65" i="1"/>
  <c r="J65" i="1" s="1"/>
  <c r="C66" i="1"/>
  <c r="J66" i="1" s="1"/>
  <c r="J69" i="1"/>
  <c r="C72" i="1"/>
  <c r="J72" i="1" s="1"/>
  <c r="C73" i="1"/>
  <c r="J73" i="1" s="1"/>
  <c r="C75" i="1"/>
  <c r="J75" i="1" s="1"/>
  <c r="C77" i="1"/>
  <c r="J77" i="1" s="1"/>
  <c r="C81" i="1"/>
  <c r="J81" i="1" s="1"/>
  <c r="C84" i="1"/>
  <c r="J84" i="1" s="1"/>
  <c r="J85" i="1"/>
  <c r="C87" i="1"/>
  <c r="J87" i="1" s="1"/>
  <c r="C90" i="1"/>
  <c r="J90" i="1" s="1"/>
  <c r="H92" i="1"/>
  <c r="J93" i="1"/>
  <c r="C94" i="1"/>
  <c r="J94" i="1" s="1"/>
  <c r="C98" i="1"/>
  <c r="J98" i="1" s="1"/>
  <c r="J101" i="1"/>
  <c r="C102" i="1"/>
  <c r="J102" i="1" s="1"/>
  <c r="C110" i="1"/>
  <c r="J110" i="1" s="1"/>
  <c r="C113" i="1"/>
  <c r="J113" i="1" s="1"/>
  <c r="C114" i="1"/>
  <c r="J114" i="1" s="1"/>
  <c r="C115" i="1"/>
  <c r="J115" i="1" s="1"/>
  <c r="C116" i="1"/>
  <c r="J116" i="1" s="1"/>
  <c r="C117" i="1"/>
  <c r="J117" i="1" s="1"/>
  <c r="C118" i="1"/>
  <c r="J118" i="1" s="1"/>
  <c r="C119" i="1"/>
  <c r="J119" i="1" s="1"/>
  <c r="J125" i="1"/>
  <c r="C128" i="1"/>
  <c r="J128" i="1" s="1"/>
  <c r="C132" i="1"/>
  <c r="J132" i="1" s="1"/>
  <c r="C133" i="1"/>
  <c r="J133" i="1" s="1"/>
  <c r="C135" i="1"/>
  <c r="J135" i="1" s="1"/>
  <c r="C137" i="1"/>
  <c r="J137" i="1" s="1"/>
  <c r="C138" i="1"/>
  <c r="J138" i="1" s="1"/>
  <c r="C148" i="1"/>
  <c r="J148" i="1" s="1"/>
  <c r="J149" i="1"/>
  <c r="C154" i="1"/>
  <c r="J154" i="1" s="1"/>
  <c r="J157" i="1"/>
  <c r="C160" i="1"/>
  <c r="J160" i="1" s="1"/>
  <c r="C164" i="1"/>
  <c r="J164" i="1" s="1"/>
  <c r="J165" i="1"/>
  <c r="C169" i="1"/>
  <c r="J169" i="1" s="1"/>
  <c r="C6" i="1"/>
  <c r="J6" i="1" s="1"/>
  <c r="O6" i="1"/>
  <c r="P6" i="1"/>
  <c r="O11" i="1"/>
  <c r="P11" i="1"/>
  <c r="O13" i="1"/>
  <c r="P13" i="1"/>
  <c r="O14" i="1"/>
  <c r="P14" i="1"/>
  <c r="O15" i="1"/>
  <c r="P15" i="1"/>
  <c r="O16" i="1"/>
  <c r="P16" i="1"/>
  <c r="O17" i="1"/>
  <c r="P17" i="1"/>
  <c r="O20" i="1"/>
  <c r="P20" i="1"/>
  <c r="O22" i="1"/>
  <c r="P22" i="1"/>
  <c r="N34" i="1"/>
  <c r="M34" i="1"/>
  <c r="M29" i="1"/>
  <c r="N29" i="1"/>
  <c r="N31" i="1"/>
  <c r="M31" i="1"/>
  <c r="O24" i="1"/>
  <c r="P24" i="1"/>
  <c r="O32" i="1"/>
  <c r="P32" i="1"/>
  <c r="O35" i="1"/>
  <c r="P35" i="1"/>
  <c r="O37" i="1"/>
  <c r="P37" i="1"/>
  <c r="O39" i="1"/>
  <c r="P39" i="1"/>
  <c r="O40" i="1"/>
  <c r="P40" i="1"/>
  <c r="O41" i="1"/>
  <c r="P41" i="1"/>
  <c r="O47" i="1"/>
  <c r="P47" i="1"/>
  <c r="O60" i="1"/>
  <c r="P60" i="1"/>
  <c r="O65" i="1"/>
  <c r="P65" i="1"/>
  <c r="O66" i="1"/>
  <c r="P66" i="1"/>
  <c r="O72" i="1"/>
  <c r="P72" i="1"/>
  <c r="O73" i="1"/>
  <c r="P73" i="1"/>
  <c r="O75" i="1"/>
  <c r="P75" i="1"/>
  <c r="O77" i="1"/>
  <c r="P77" i="1"/>
  <c r="O81" i="1"/>
  <c r="P81" i="1"/>
  <c r="O84" i="1"/>
  <c r="P84" i="1"/>
  <c r="O87" i="1"/>
  <c r="P87" i="1"/>
  <c r="O90" i="1"/>
  <c r="P90" i="1"/>
  <c r="O94" i="1"/>
  <c r="P94" i="1"/>
  <c r="O98" i="1"/>
  <c r="P98" i="1"/>
  <c r="O102" i="1"/>
  <c r="P102" i="1"/>
  <c r="O110" i="1"/>
  <c r="P110" i="1"/>
  <c r="O113" i="1"/>
  <c r="P113" i="1"/>
  <c r="O114" i="1"/>
  <c r="P114" i="1"/>
  <c r="O115" i="1"/>
  <c r="P115" i="1"/>
  <c r="O116" i="1"/>
  <c r="P116" i="1"/>
  <c r="O117" i="1"/>
  <c r="P117" i="1"/>
  <c r="O118" i="1"/>
  <c r="P118" i="1"/>
  <c r="O119" i="1"/>
  <c r="P119" i="1"/>
  <c r="O128" i="1"/>
  <c r="P128" i="1"/>
  <c r="O132" i="1"/>
  <c r="P132" i="1"/>
  <c r="O133" i="1"/>
  <c r="P133" i="1"/>
  <c r="O135" i="1"/>
  <c r="P135" i="1"/>
  <c r="O137" i="1"/>
  <c r="P137" i="1"/>
  <c r="O138" i="1"/>
  <c r="P138" i="1"/>
  <c r="O148" i="1"/>
  <c r="P148" i="1"/>
  <c r="O154" i="1"/>
  <c r="P154" i="1"/>
  <c r="O160" i="1"/>
  <c r="P160" i="1"/>
  <c r="O164" i="1"/>
  <c r="P164" i="1"/>
  <c r="O169" i="1"/>
  <c r="P169" i="1"/>
  <c r="G31" i="1"/>
  <c r="F31" i="1"/>
  <c r="H13" i="1"/>
  <c r="I13" i="1"/>
  <c r="H14" i="1"/>
  <c r="I14" i="1"/>
  <c r="H15" i="1"/>
  <c r="I15" i="1"/>
  <c r="H16" i="1"/>
  <c r="I16" i="1"/>
  <c r="H17" i="1"/>
  <c r="I17" i="1"/>
  <c r="H20" i="1"/>
  <c r="I20" i="1"/>
  <c r="H22" i="1"/>
  <c r="I22" i="1"/>
  <c r="H24" i="1"/>
  <c r="I24" i="1"/>
  <c r="H32" i="1"/>
  <c r="I32" i="1"/>
  <c r="H35" i="1"/>
  <c r="I35" i="1"/>
  <c r="H37" i="1"/>
  <c r="I37" i="1"/>
  <c r="H39" i="1"/>
  <c r="I39" i="1"/>
  <c r="H40" i="1"/>
  <c r="I40" i="1"/>
  <c r="H41" i="1"/>
  <c r="I41" i="1"/>
  <c r="H47" i="1"/>
  <c r="I47" i="1"/>
  <c r="H60" i="1"/>
  <c r="I60" i="1"/>
  <c r="H65" i="1"/>
  <c r="I65" i="1"/>
  <c r="H66" i="1"/>
  <c r="I66" i="1"/>
  <c r="H72" i="1"/>
  <c r="I72" i="1"/>
  <c r="H73" i="1"/>
  <c r="I73" i="1"/>
  <c r="H75" i="1"/>
  <c r="I75" i="1"/>
  <c r="H77" i="1"/>
  <c r="I77" i="1"/>
  <c r="H81" i="1"/>
  <c r="I81" i="1"/>
  <c r="H84" i="1"/>
  <c r="I84" i="1"/>
  <c r="H87" i="1"/>
  <c r="I87" i="1"/>
  <c r="H90" i="1"/>
  <c r="I90" i="1"/>
  <c r="H94" i="1"/>
  <c r="I94" i="1"/>
  <c r="H98" i="1"/>
  <c r="I98" i="1"/>
  <c r="H102" i="1"/>
  <c r="I102" i="1"/>
  <c r="H110" i="1"/>
  <c r="I110" i="1"/>
  <c r="H113" i="1"/>
  <c r="I113" i="1"/>
  <c r="H114" i="1"/>
  <c r="I114" i="1"/>
  <c r="H115" i="1"/>
  <c r="I115" i="1"/>
  <c r="H116" i="1"/>
  <c r="I116" i="1"/>
  <c r="H117" i="1"/>
  <c r="I117" i="1"/>
  <c r="H118" i="1"/>
  <c r="I118" i="1"/>
  <c r="H119" i="1"/>
  <c r="I119" i="1"/>
  <c r="H128" i="1"/>
  <c r="I128" i="1"/>
  <c r="H132" i="1"/>
  <c r="I132" i="1"/>
  <c r="H133" i="1"/>
  <c r="I133" i="1"/>
  <c r="H135" i="1"/>
  <c r="I135" i="1"/>
  <c r="H137" i="1"/>
  <c r="I137" i="1"/>
  <c r="H138" i="1"/>
  <c r="I138" i="1"/>
  <c r="H148" i="1"/>
  <c r="I148" i="1"/>
  <c r="H11" i="1"/>
  <c r="I11" i="1"/>
  <c r="H6" i="1"/>
  <c r="N173" i="1"/>
  <c r="N172" i="1"/>
  <c r="N171" i="1"/>
  <c r="N170" i="1"/>
  <c r="N168" i="1"/>
  <c r="N167" i="1"/>
  <c r="N166" i="1"/>
  <c r="N165" i="1"/>
  <c r="N163" i="1"/>
  <c r="N162" i="1"/>
  <c r="N161" i="1"/>
  <c r="N159" i="1"/>
  <c r="N158" i="1"/>
  <c r="N157" i="1"/>
  <c r="N156" i="1"/>
  <c r="N155" i="1"/>
  <c r="N153" i="1"/>
  <c r="N152" i="1"/>
  <c r="N151" i="1"/>
  <c r="N150" i="1"/>
  <c r="N149" i="1"/>
  <c r="N147" i="1"/>
  <c r="N146" i="1"/>
  <c r="N145" i="1"/>
  <c r="N144" i="1"/>
  <c r="N143" i="1"/>
  <c r="N142" i="1"/>
  <c r="N141" i="1"/>
  <c r="N140" i="1"/>
  <c r="N139" i="1"/>
  <c r="N136" i="1"/>
  <c r="N134" i="1"/>
  <c r="N131" i="1"/>
  <c r="N130" i="1"/>
  <c r="N129" i="1"/>
  <c r="N127" i="1"/>
  <c r="N126" i="1"/>
  <c r="N125" i="1"/>
  <c r="N124" i="1"/>
  <c r="N123" i="1"/>
  <c r="N122" i="1"/>
  <c r="N121" i="1"/>
  <c r="N120" i="1"/>
  <c r="N112" i="1"/>
  <c r="N111" i="1"/>
  <c r="N109" i="1"/>
  <c r="N108" i="1"/>
  <c r="N107" i="1"/>
  <c r="N106" i="1"/>
  <c r="N105" i="1"/>
  <c r="N104" i="1"/>
  <c r="N103" i="1"/>
  <c r="N101" i="1"/>
  <c r="N100" i="1"/>
  <c r="N99" i="1"/>
  <c r="N97" i="1"/>
  <c r="N96" i="1"/>
  <c r="N95" i="1"/>
  <c r="N93" i="1"/>
  <c r="N92" i="1"/>
  <c r="N91" i="1"/>
  <c r="N89" i="1"/>
  <c r="N88" i="1"/>
  <c r="N86" i="1"/>
  <c r="N85" i="1"/>
  <c r="N83" i="1"/>
  <c r="N82" i="1"/>
  <c r="N80" i="1"/>
  <c r="N79" i="1"/>
  <c r="N78" i="1"/>
  <c r="N76" i="1"/>
  <c r="N74" i="1"/>
  <c r="N71" i="1"/>
  <c r="N70" i="1"/>
  <c r="N69" i="1"/>
  <c r="N68" i="1"/>
  <c r="N67" i="1"/>
  <c r="N64" i="1"/>
  <c r="N63" i="1"/>
  <c r="N62" i="1"/>
  <c r="N59" i="1"/>
  <c r="N58" i="1"/>
  <c r="N57" i="1"/>
  <c r="N56" i="1"/>
  <c r="N55" i="1"/>
  <c r="N51" i="1"/>
  <c r="N50" i="1"/>
  <c r="N49" i="1"/>
  <c r="N48" i="1"/>
  <c r="N46" i="1"/>
  <c r="N45" i="1"/>
  <c r="N44" i="1"/>
  <c r="N43" i="1"/>
  <c r="N42" i="1"/>
  <c r="N38" i="1"/>
  <c r="N36" i="1"/>
  <c r="P36" i="1" s="1"/>
  <c r="N27" i="1"/>
  <c r="N26" i="1"/>
  <c r="N25" i="1"/>
  <c r="N23" i="1"/>
  <c r="N21" i="1"/>
  <c r="N19" i="1"/>
  <c r="N18" i="1"/>
  <c r="N12" i="1"/>
  <c r="N10" i="1"/>
  <c r="N9" i="1"/>
  <c r="N8" i="1"/>
  <c r="P8" i="1" s="1"/>
  <c r="N7" i="1"/>
  <c r="M173" i="1"/>
  <c r="M172" i="1"/>
  <c r="M171" i="1"/>
  <c r="M170" i="1"/>
  <c r="M168" i="1"/>
  <c r="M167" i="1"/>
  <c r="M166" i="1"/>
  <c r="M165" i="1"/>
  <c r="M163" i="1"/>
  <c r="M162" i="1"/>
  <c r="M161" i="1"/>
  <c r="M159" i="1"/>
  <c r="M158" i="1"/>
  <c r="M157" i="1"/>
  <c r="M156" i="1"/>
  <c r="M155" i="1"/>
  <c r="M153" i="1"/>
  <c r="M152" i="1"/>
  <c r="M151" i="1"/>
  <c r="M150" i="1"/>
  <c r="M149" i="1"/>
  <c r="M147" i="1"/>
  <c r="M146" i="1"/>
  <c r="M145" i="1"/>
  <c r="M144" i="1"/>
  <c r="M143" i="1"/>
  <c r="M142" i="1"/>
  <c r="M141" i="1"/>
  <c r="M140" i="1"/>
  <c r="M139" i="1"/>
  <c r="M136" i="1"/>
  <c r="M134" i="1"/>
  <c r="M131" i="1"/>
  <c r="M130" i="1"/>
  <c r="M129" i="1"/>
  <c r="M127" i="1"/>
  <c r="M126" i="1"/>
  <c r="M125" i="1"/>
  <c r="M124" i="1"/>
  <c r="M123" i="1"/>
  <c r="M122" i="1"/>
  <c r="M121" i="1"/>
  <c r="M120" i="1"/>
  <c r="M112" i="1"/>
  <c r="M111" i="1"/>
  <c r="M109" i="1"/>
  <c r="M108" i="1"/>
  <c r="M107" i="1"/>
  <c r="M106" i="1"/>
  <c r="M105" i="1"/>
  <c r="M104" i="1"/>
  <c r="M103" i="1"/>
  <c r="M101" i="1"/>
  <c r="M100" i="1"/>
  <c r="M99" i="1"/>
  <c r="M97" i="1"/>
  <c r="M96" i="1"/>
  <c r="M95" i="1"/>
  <c r="M93" i="1"/>
  <c r="M92" i="1"/>
  <c r="M91" i="1"/>
  <c r="M89" i="1"/>
  <c r="M88" i="1"/>
  <c r="M86" i="1"/>
  <c r="M85" i="1"/>
  <c r="O85" i="1" s="1"/>
  <c r="M83" i="1"/>
  <c r="M82" i="1"/>
  <c r="M80" i="1"/>
  <c r="M79" i="1"/>
  <c r="M78" i="1"/>
  <c r="M76" i="1"/>
  <c r="M74" i="1"/>
  <c r="M71" i="1"/>
  <c r="M70" i="1"/>
  <c r="M69" i="1"/>
  <c r="M68" i="1"/>
  <c r="M67" i="1"/>
  <c r="M64" i="1"/>
  <c r="M63" i="1"/>
  <c r="M62" i="1"/>
  <c r="M61" i="1"/>
  <c r="M59" i="1"/>
  <c r="M58" i="1"/>
  <c r="M57" i="1"/>
  <c r="M56" i="1"/>
  <c r="M55" i="1"/>
  <c r="M51" i="1"/>
  <c r="M50" i="1"/>
  <c r="M49" i="1"/>
  <c r="O49" i="1" s="1"/>
  <c r="M48" i="1"/>
  <c r="M46" i="1"/>
  <c r="M45" i="1"/>
  <c r="O45" i="1" s="1"/>
  <c r="M44" i="1"/>
  <c r="M43" i="1"/>
  <c r="M42" i="1"/>
  <c r="M38" i="1"/>
  <c r="M36" i="1"/>
  <c r="M27" i="1"/>
  <c r="M26" i="1"/>
  <c r="M25" i="1"/>
  <c r="O25" i="1" s="1"/>
  <c r="M23" i="1"/>
  <c r="M21" i="1"/>
  <c r="M19" i="1"/>
  <c r="M18" i="1"/>
  <c r="M12" i="1"/>
  <c r="M10" i="1"/>
  <c r="M9" i="1"/>
  <c r="M8" i="1"/>
  <c r="M7" i="1"/>
  <c r="O7" i="1" s="1"/>
  <c r="F171" i="1"/>
  <c r="J171" i="1" s="1"/>
  <c r="G171" i="1"/>
  <c r="F172" i="1"/>
  <c r="J172" i="1" s="1"/>
  <c r="G172" i="1"/>
  <c r="F173" i="1"/>
  <c r="J173" i="1" s="1"/>
  <c r="G173" i="1"/>
  <c r="I173" i="1" s="1"/>
  <c r="G170" i="1"/>
  <c r="I170" i="1" s="1"/>
  <c r="F170" i="1"/>
  <c r="J170" i="1" s="1"/>
  <c r="F166" i="1"/>
  <c r="J166" i="1" s="1"/>
  <c r="G166" i="1"/>
  <c r="F167" i="1"/>
  <c r="J167" i="1" s="1"/>
  <c r="G167" i="1"/>
  <c r="I167" i="1" s="1"/>
  <c r="F168" i="1"/>
  <c r="J168" i="1" s="1"/>
  <c r="G168" i="1"/>
  <c r="G165" i="1"/>
  <c r="F165" i="1"/>
  <c r="F162" i="1"/>
  <c r="J162" i="1" s="1"/>
  <c r="G162" i="1"/>
  <c r="F163" i="1"/>
  <c r="J163" i="1" s="1"/>
  <c r="G163" i="1"/>
  <c r="I163" i="1" s="1"/>
  <c r="G161" i="1"/>
  <c r="F161" i="1"/>
  <c r="J161" i="1" s="1"/>
  <c r="F156" i="1"/>
  <c r="J156" i="1" s="1"/>
  <c r="G156" i="1"/>
  <c r="F157" i="1"/>
  <c r="G157" i="1"/>
  <c r="F158" i="1"/>
  <c r="J158" i="1" s="1"/>
  <c r="G158" i="1"/>
  <c r="F159" i="1"/>
  <c r="J159" i="1" s="1"/>
  <c r="G159" i="1"/>
  <c r="I159" i="1" s="1"/>
  <c r="G155" i="1"/>
  <c r="I155" i="1" s="1"/>
  <c r="F155" i="1"/>
  <c r="J155" i="1" s="1"/>
  <c r="F150" i="1"/>
  <c r="H150" i="1" s="1"/>
  <c r="G150" i="1"/>
  <c r="I150" i="1" s="1"/>
  <c r="F151" i="1"/>
  <c r="J151" i="1" s="1"/>
  <c r="G151" i="1"/>
  <c r="F152" i="1"/>
  <c r="J152" i="1" s="1"/>
  <c r="G152" i="1"/>
  <c r="F153" i="1"/>
  <c r="J153" i="1" s="1"/>
  <c r="G153" i="1"/>
  <c r="I153" i="1" s="1"/>
  <c r="G149" i="1"/>
  <c r="I149" i="1" s="1"/>
  <c r="F149" i="1"/>
  <c r="H149" i="1" s="1"/>
  <c r="F140" i="1"/>
  <c r="G140" i="1"/>
  <c r="F141" i="1"/>
  <c r="G141" i="1"/>
  <c r="F142" i="1"/>
  <c r="G142" i="1"/>
  <c r="F143" i="1"/>
  <c r="G143" i="1"/>
  <c r="F144" i="1"/>
  <c r="J144" i="1" s="1"/>
  <c r="G144" i="1"/>
  <c r="F145" i="1"/>
  <c r="G145" i="1"/>
  <c r="F146" i="1"/>
  <c r="J146" i="1" s="1"/>
  <c r="G146" i="1"/>
  <c r="I146" i="1" s="1"/>
  <c r="F147" i="1"/>
  <c r="G147" i="1"/>
  <c r="G139" i="1"/>
  <c r="F139" i="1"/>
  <c r="G136" i="1"/>
  <c r="I136" i="1" s="1"/>
  <c r="F136" i="1"/>
  <c r="J136" i="1" s="1"/>
  <c r="G134" i="1"/>
  <c r="F134" i="1"/>
  <c r="F130" i="1"/>
  <c r="G130" i="1"/>
  <c r="F131" i="1"/>
  <c r="G131" i="1"/>
  <c r="G129" i="1"/>
  <c r="F129" i="1"/>
  <c r="F121" i="1"/>
  <c r="J121" i="1" s="1"/>
  <c r="G121" i="1"/>
  <c r="I121" i="1" s="1"/>
  <c r="F122" i="1"/>
  <c r="G122" i="1"/>
  <c r="F123" i="1"/>
  <c r="J123" i="1" s="1"/>
  <c r="G123" i="1"/>
  <c r="F124" i="1"/>
  <c r="G124" i="1"/>
  <c r="F125" i="1"/>
  <c r="G125" i="1"/>
  <c r="F126" i="1"/>
  <c r="G126" i="1"/>
  <c r="F127" i="1"/>
  <c r="G127" i="1"/>
  <c r="G120" i="1"/>
  <c r="I120" i="1" s="1"/>
  <c r="F120" i="1"/>
  <c r="J120" i="1" s="1"/>
  <c r="F112" i="1"/>
  <c r="J112" i="1" s="1"/>
  <c r="O112" i="1" s="1"/>
  <c r="G112" i="1"/>
  <c r="I112" i="1" s="1"/>
  <c r="G111" i="1"/>
  <c r="I111" i="1" s="1"/>
  <c r="F111" i="1"/>
  <c r="F104" i="1"/>
  <c r="J104" i="1" s="1"/>
  <c r="G104" i="1"/>
  <c r="F105" i="1"/>
  <c r="J105" i="1" s="1"/>
  <c r="G105" i="1"/>
  <c r="F106" i="1"/>
  <c r="G106" i="1"/>
  <c r="F107" i="1"/>
  <c r="G107" i="1"/>
  <c r="F108" i="1"/>
  <c r="G108" i="1"/>
  <c r="F109" i="1"/>
  <c r="J109" i="1" s="1"/>
  <c r="G109" i="1"/>
  <c r="G103" i="1"/>
  <c r="F103" i="1"/>
  <c r="F100" i="1"/>
  <c r="G100" i="1"/>
  <c r="F101" i="1"/>
  <c r="H101" i="1" s="1"/>
  <c r="G101" i="1"/>
  <c r="G99" i="1"/>
  <c r="F99" i="1"/>
  <c r="F96" i="1"/>
  <c r="J96" i="1" s="1"/>
  <c r="G96" i="1"/>
  <c r="I96" i="1" s="1"/>
  <c r="F97" i="1"/>
  <c r="G97" i="1"/>
  <c r="F95" i="1"/>
  <c r="G95" i="1"/>
  <c r="G92" i="1"/>
  <c r="I92" i="1" s="1"/>
  <c r="F93" i="1"/>
  <c r="H93" i="1" s="1"/>
  <c r="G93" i="1"/>
  <c r="I93" i="1" s="1"/>
  <c r="G91" i="1"/>
  <c r="F91" i="1"/>
  <c r="J91" i="1" s="1"/>
  <c r="F89" i="1"/>
  <c r="G89" i="1"/>
  <c r="G88" i="1"/>
  <c r="F88" i="1"/>
  <c r="J88" i="1" s="1"/>
  <c r="F86" i="1"/>
  <c r="G86" i="1"/>
  <c r="G85" i="1"/>
  <c r="I85" i="1" s="1"/>
  <c r="F85" i="1"/>
  <c r="H85" i="1" s="1"/>
  <c r="F83" i="1"/>
  <c r="J83" i="1" s="1"/>
  <c r="G83" i="1"/>
  <c r="I83" i="1" s="1"/>
  <c r="G82" i="1"/>
  <c r="F82" i="1"/>
  <c r="F79" i="1"/>
  <c r="G79" i="1"/>
  <c r="I79" i="1" s="1"/>
  <c r="F80" i="1"/>
  <c r="J80" i="1" s="1"/>
  <c r="G80" i="1"/>
  <c r="I80" i="1" s="1"/>
  <c r="G78" i="1"/>
  <c r="F78" i="1"/>
  <c r="G76" i="1"/>
  <c r="F76" i="1"/>
  <c r="G74" i="1"/>
  <c r="F74" i="1"/>
  <c r="F68" i="1"/>
  <c r="G68" i="1"/>
  <c r="F69" i="1"/>
  <c r="H69" i="1" s="1"/>
  <c r="G69" i="1"/>
  <c r="I69" i="1" s="1"/>
  <c r="F70" i="1"/>
  <c r="G70" i="1"/>
  <c r="F71" i="1"/>
  <c r="G71" i="1"/>
  <c r="I71" i="1" s="1"/>
  <c r="G67" i="1"/>
  <c r="F67" i="1"/>
  <c r="F62" i="1"/>
  <c r="G62" i="1"/>
  <c r="F63" i="1"/>
  <c r="G63" i="1"/>
  <c r="I63" i="1" s="1"/>
  <c r="F64" i="1"/>
  <c r="G64" i="1"/>
  <c r="G61" i="1"/>
  <c r="I61" i="1" s="1"/>
  <c r="F61" i="1"/>
  <c r="H61" i="1" s="1"/>
  <c r="F49" i="1"/>
  <c r="H49" i="1" s="1"/>
  <c r="G49" i="1"/>
  <c r="I49" i="1" s="1"/>
  <c r="F50" i="1"/>
  <c r="H50" i="1" s="1"/>
  <c r="G50" i="1"/>
  <c r="I50" i="1" s="1"/>
  <c r="F51" i="1"/>
  <c r="H51" i="1" s="1"/>
  <c r="G51" i="1"/>
  <c r="I51" i="1" s="1"/>
  <c r="F55" i="1"/>
  <c r="H55" i="1" s="1"/>
  <c r="G55" i="1"/>
  <c r="I55" i="1" s="1"/>
  <c r="F56" i="1"/>
  <c r="J56" i="1" s="1"/>
  <c r="G56" i="1"/>
  <c r="I56" i="1" s="1"/>
  <c r="F57" i="1"/>
  <c r="J57" i="1" s="1"/>
  <c r="G57" i="1"/>
  <c r="I57" i="1" s="1"/>
  <c r="F58" i="1"/>
  <c r="J58" i="1" s="1"/>
  <c r="O58" i="1" s="1"/>
  <c r="G58" i="1"/>
  <c r="I58" i="1" s="1"/>
  <c r="F59" i="1"/>
  <c r="H59" i="1" s="1"/>
  <c r="G59" i="1"/>
  <c r="I59" i="1" s="1"/>
  <c r="F48" i="1"/>
  <c r="H48" i="1" s="1"/>
  <c r="G48" i="1"/>
  <c r="I48" i="1" s="1"/>
  <c r="F46" i="1"/>
  <c r="H46" i="1" s="1"/>
  <c r="G46" i="1"/>
  <c r="F43" i="1"/>
  <c r="H43" i="1" s="1"/>
  <c r="G43" i="1"/>
  <c r="I43" i="1" s="1"/>
  <c r="F44" i="1"/>
  <c r="H44" i="1" s="1"/>
  <c r="G44" i="1"/>
  <c r="I44" i="1" s="1"/>
  <c r="F45" i="1"/>
  <c r="H45" i="1" s="1"/>
  <c r="G45" i="1"/>
  <c r="I45" i="1" s="1"/>
  <c r="G42" i="1"/>
  <c r="I42" i="1" s="1"/>
  <c r="F42" i="1"/>
  <c r="H42" i="1" s="1"/>
  <c r="G38" i="1"/>
  <c r="F38" i="1"/>
  <c r="H38" i="1" s="1"/>
  <c r="G36" i="1"/>
  <c r="I36" i="1" s="1"/>
  <c r="F36" i="1"/>
  <c r="H36" i="1" s="1"/>
  <c r="H33" i="1"/>
  <c r="I33" i="1"/>
  <c r="F34" i="1"/>
  <c r="H34" i="1" s="1"/>
  <c r="G34" i="1"/>
  <c r="I34" i="1" s="1"/>
  <c r="F29" i="1"/>
  <c r="G29" i="1"/>
  <c r="F26" i="1"/>
  <c r="G26" i="1"/>
  <c r="F27" i="1"/>
  <c r="G27" i="1"/>
  <c r="G25" i="1"/>
  <c r="I25" i="1" s="1"/>
  <c r="F25" i="1"/>
  <c r="H25" i="1" s="1"/>
  <c r="G23" i="1"/>
  <c r="F23" i="1"/>
  <c r="H23" i="1" s="1"/>
  <c r="G21" i="1"/>
  <c r="I21" i="1" s="1"/>
  <c r="F21" i="1"/>
  <c r="H21" i="1" s="1"/>
  <c r="F19" i="1"/>
  <c r="C19" i="1" s="1"/>
  <c r="G19" i="1"/>
  <c r="G18" i="1"/>
  <c r="I18" i="1" s="1"/>
  <c r="F18" i="1"/>
  <c r="H18" i="1" s="1"/>
  <c r="G12" i="1"/>
  <c r="I12" i="1" s="1"/>
  <c r="F12" i="1"/>
  <c r="H12" i="1" s="1"/>
  <c r="G8" i="1"/>
  <c r="I8" i="1" s="1"/>
  <c r="G9" i="1"/>
  <c r="I9" i="1" s="1"/>
  <c r="G10" i="1"/>
  <c r="I10" i="1" s="1"/>
  <c r="G7" i="1"/>
  <c r="I7" i="1" s="1"/>
  <c r="F8" i="1"/>
  <c r="H8" i="1" s="1"/>
  <c r="F9" i="1"/>
  <c r="H9" i="1" s="1"/>
  <c r="F10" i="1"/>
  <c r="H10" i="1" s="1"/>
  <c r="F7" i="1"/>
  <c r="H7" i="1" s="1"/>
  <c r="P10" i="1" l="1"/>
  <c r="P43" i="1"/>
  <c r="O34" i="1"/>
  <c r="O12" i="1"/>
  <c r="P45" i="1"/>
  <c r="O80" i="1"/>
  <c r="O167" i="1"/>
  <c r="O56" i="1"/>
  <c r="P69" i="1"/>
  <c r="P9" i="1"/>
  <c r="O9" i="1"/>
  <c r="P120" i="1"/>
  <c r="P18" i="1"/>
  <c r="O88" i="1"/>
  <c r="O159" i="1"/>
  <c r="P173" i="1"/>
  <c r="O57" i="1"/>
  <c r="O153" i="1"/>
  <c r="P101" i="1"/>
  <c r="P44" i="1"/>
  <c r="O101" i="1"/>
  <c r="O91" i="1"/>
  <c r="O121" i="1"/>
  <c r="P42" i="1"/>
  <c r="P136" i="1"/>
  <c r="P93" i="1"/>
  <c r="O44" i="1"/>
  <c r="P121" i="1"/>
  <c r="O104" i="1"/>
  <c r="P12" i="1"/>
  <c r="O83" i="1"/>
  <c r="O61" i="1"/>
  <c r="O149" i="1"/>
  <c r="O96" i="1"/>
  <c r="H163" i="1"/>
  <c r="H56" i="1"/>
  <c r="H153" i="1"/>
  <c r="H167" i="1"/>
  <c r="H155" i="1"/>
  <c r="H170" i="1"/>
  <c r="H57" i="1"/>
  <c r="H58" i="1"/>
  <c r="H173" i="1"/>
  <c r="H159" i="1"/>
  <c r="O155" i="1"/>
  <c r="P146" i="1"/>
  <c r="P83" i="1"/>
  <c r="P58" i="1"/>
  <c r="P57" i="1"/>
  <c r="P56" i="1"/>
  <c r="H78" i="1"/>
  <c r="J78" i="1"/>
  <c r="O78" i="1" s="1"/>
  <c r="H95" i="1"/>
  <c r="J95" i="1"/>
  <c r="J127" i="1"/>
  <c r="H140" i="1"/>
  <c r="P91" i="1"/>
  <c r="P149" i="1"/>
  <c r="H62" i="1"/>
  <c r="J62" i="1"/>
  <c r="O62" i="1" s="1"/>
  <c r="I97" i="1"/>
  <c r="H111" i="1"/>
  <c r="J111" i="1"/>
  <c r="O136" i="1"/>
  <c r="O146" i="1"/>
  <c r="P159" i="1"/>
  <c r="P170" i="1"/>
  <c r="H67" i="1"/>
  <c r="J67" i="1"/>
  <c r="O67" i="1" s="1"/>
  <c r="J97" i="1"/>
  <c r="O97" i="1" s="1"/>
  <c r="H97" i="1"/>
  <c r="J126" i="1"/>
  <c r="O109" i="1"/>
  <c r="I67" i="1"/>
  <c r="H103" i="1"/>
  <c r="J103" i="1"/>
  <c r="O103" i="1" s="1"/>
  <c r="J122" i="1"/>
  <c r="O122" i="1" s="1"/>
  <c r="I122" i="1"/>
  <c r="H143" i="1"/>
  <c r="J143" i="1"/>
  <c r="O143" i="1" s="1"/>
  <c r="I143" i="1"/>
  <c r="J150" i="1"/>
  <c r="O150" i="1" s="1"/>
  <c r="J55" i="1"/>
  <c r="I91" i="1"/>
  <c r="I134" i="1"/>
  <c r="J134" i="1"/>
  <c r="O134" i="1" s="1"/>
  <c r="I103" i="1"/>
  <c r="J106" i="1"/>
  <c r="H142" i="1"/>
  <c r="J142" i="1"/>
  <c r="O142" i="1" s="1"/>
  <c r="O170" i="1"/>
  <c r="P85" i="1"/>
  <c r="P122" i="1"/>
  <c r="P144" i="1"/>
  <c r="P153" i="1"/>
  <c r="P163" i="1"/>
  <c r="J147" i="1"/>
  <c r="O147" i="1" s="1"/>
  <c r="I147" i="1"/>
  <c r="H71" i="1"/>
  <c r="J71" i="1"/>
  <c r="O71" i="1" s="1"/>
  <c r="H79" i="1"/>
  <c r="J79" i="1"/>
  <c r="O79" i="1" s="1"/>
  <c r="H86" i="1"/>
  <c r="J86" i="1"/>
  <c r="O86" i="1" s="1"/>
  <c r="H99" i="1"/>
  <c r="I109" i="1"/>
  <c r="I141" i="1"/>
  <c r="O69" i="1"/>
  <c r="O93" i="1"/>
  <c r="O120" i="1"/>
  <c r="P155" i="1"/>
  <c r="I82" i="1"/>
  <c r="J82" i="1"/>
  <c r="O82" i="1" s="1"/>
  <c r="I99" i="1"/>
  <c r="H19" i="1"/>
  <c r="J19" i="1"/>
  <c r="O19" i="1" s="1"/>
  <c r="H63" i="1"/>
  <c r="J63" i="1"/>
  <c r="O63" i="1" s="1"/>
  <c r="H70" i="1"/>
  <c r="J70" i="1"/>
  <c r="O70" i="1" s="1"/>
  <c r="I95" i="1"/>
  <c r="I104" i="1"/>
  <c r="I144" i="1"/>
  <c r="I140" i="1"/>
  <c r="O144" i="1"/>
  <c r="O163" i="1"/>
  <c r="O173" i="1"/>
  <c r="P109" i="1"/>
  <c r="P167" i="1"/>
  <c r="J141" i="1"/>
  <c r="O141" i="1" s="1"/>
  <c r="H144" i="1"/>
  <c r="H88" i="1"/>
  <c r="H83" i="1"/>
  <c r="O48" i="1"/>
  <c r="O23" i="1"/>
  <c r="P7" i="1"/>
  <c r="I88" i="1"/>
  <c r="I101" i="1"/>
  <c r="H147" i="1"/>
  <c r="H122" i="1"/>
  <c r="H82" i="1"/>
  <c r="J140" i="1"/>
  <c r="O140" i="1" s="1"/>
  <c r="J124" i="1"/>
  <c r="J108" i="1"/>
  <c r="J100" i="1"/>
  <c r="P100" i="1" s="1"/>
  <c r="J76" i="1"/>
  <c r="O76" i="1" s="1"/>
  <c r="J68" i="1"/>
  <c r="O68" i="1" s="1"/>
  <c r="O46" i="1"/>
  <c r="O38" i="1"/>
  <c r="O21" i="1"/>
  <c r="H109" i="1"/>
  <c r="H96" i="1"/>
  <c r="H91" i="1"/>
  <c r="J139" i="1"/>
  <c r="P139" i="1" s="1"/>
  <c r="C131" i="1"/>
  <c r="J131" i="1" s="1"/>
  <c r="P131" i="1" s="1"/>
  <c r="J107" i="1"/>
  <c r="J99" i="1"/>
  <c r="O99" i="1" s="1"/>
  <c r="J59" i="1"/>
  <c r="I130" i="1"/>
  <c r="H146" i="1"/>
  <c r="H121" i="1"/>
  <c r="J130" i="1"/>
  <c r="P130" i="1" s="1"/>
  <c r="J74" i="1"/>
  <c r="O74" i="1" s="1"/>
  <c r="O36" i="1"/>
  <c r="H136" i="1"/>
  <c r="H104" i="1"/>
  <c r="J145" i="1"/>
  <c r="O145" i="1" s="1"/>
  <c r="J129" i="1"/>
  <c r="P129" i="1" s="1"/>
  <c r="J89" i="1"/>
  <c r="O89" i="1" s="1"/>
  <c r="O51" i="1"/>
  <c r="O43" i="1"/>
  <c r="O18" i="1"/>
  <c r="O10" i="1"/>
  <c r="H120" i="1"/>
  <c r="H112" i="1"/>
  <c r="H80" i="1"/>
  <c r="J64" i="1"/>
  <c r="O64" i="1" s="1"/>
  <c r="O50" i="1"/>
  <c r="O42" i="1"/>
  <c r="P25" i="1"/>
  <c r="J92" i="1"/>
  <c r="O92" i="1" s="1"/>
  <c r="P49" i="1"/>
  <c r="P33" i="1"/>
  <c r="O8" i="1"/>
  <c r="P50" i="1"/>
  <c r="P51" i="1"/>
  <c r="P34" i="1"/>
  <c r="O33" i="1"/>
  <c r="P23" i="1"/>
  <c r="P112" i="1"/>
  <c r="P104" i="1"/>
  <c r="P96" i="1"/>
  <c r="P88" i="1"/>
  <c r="P80" i="1"/>
  <c r="P48" i="1"/>
  <c r="P21" i="1"/>
  <c r="P46" i="1"/>
  <c r="P38" i="1"/>
  <c r="I86" i="1"/>
  <c r="I78" i="1"/>
  <c r="I70" i="1"/>
  <c r="I62" i="1"/>
  <c r="I46" i="1"/>
  <c r="I38" i="1"/>
  <c r="I142" i="1"/>
  <c r="H134" i="1"/>
  <c r="I23" i="1"/>
  <c r="I19" i="1"/>
  <c r="P150" i="1" l="1"/>
  <c r="I131" i="1"/>
  <c r="P92" i="1"/>
  <c r="P70" i="1"/>
  <c r="P140" i="1"/>
  <c r="H131" i="1"/>
  <c r="P147" i="1"/>
  <c r="P99" i="1"/>
  <c r="P71" i="1"/>
  <c r="P143" i="1"/>
  <c r="P97" i="1"/>
  <c r="O131" i="1"/>
  <c r="P142" i="1"/>
  <c r="P134" i="1"/>
  <c r="P74" i="1"/>
  <c r="P59" i="1"/>
  <c r="O59" i="1"/>
  <c r="P55" i="1"/>
  <c r="O55" i="1"/>
  <c r="H68" i="1"/>
  <c r="I139" i="1"/>
  <c r="P76" i="1"/>
  <c r="I68" i="1"/>
  <c r="P62" i="1"/>
  <c r="P89" i="1"/>
  <c r="O130" i="1"/>
  <c r="P19" i="1"/>
  <c r="O129" i="1"/>
  <c r="H129" i="1"/>
  <c r="P82" i="1"/>
  <c r="O100" i="1"/>
  <c r="H100" i="1"/>
  <c r="P79" i="1"/>
  <c r="H76" i="1"/>
  <c r="I76" i="1"/>
  <c r="P63" i="1"/>
  <c r="I145" i="1"/>
  <c r="I64" i="1"/>
  <c r="P141" i="1"/>
  <c r="I100" i="1"/>
  <c r="I74" i="1"/>
  <c r="H139" i="1"/>
  <c r="P145" i="1"/>
  <c r="O139" i="1"/>
  <c r="P103" i="1"/>
  <c r="H89" i="1"/>
  <c r="P67" i="1"/>
  <c r="H141" i="1"/>
  <c r="P64" i="1"/>
  <c r="P78" i="1"/>
  <c r="H145" i="1"/>
  <c r="O95" i="1"/>
  <c r="P95" i="1"/>
  <c r="P86" i="1"/>
  <c r="I129" i="1"/>
  <c r="H64" i="1"/>
  <c r="H130" i="1"/>
  <c r="P68" i="1"/>
  <c r="O111" i="1"/>
  <c r="P111" i="1"/>
  <c r="I89" i="1"/>
  <c r="H74" i="1"/>
</calcChain>
</file>

<file path=xl/sharedStrings.xml><?xml version="1.0" encoding="utf-8"?>
<sst xmlns="http://schemas.openxmlformats.org/spreadsheetml/2006/main" count="539" uniqueCount="186">
  <si>
    <t>LUCode</t>
  </si>
  <si>
    <t>'Low Density Residential (storm retention BMP) [Low Density Residential]  '</t>
  </si>
  <si>
    <t>'Low Density Residential to Sprayfield [Low Density Residential]'</t>
  </si>
  <si>
    <t>'Commercial and Services [Commercial and Services]'</t>
  </si>
  <si>
    <t>'Commercial and Services (storm retention BMP) [Commercial and Services]  '</t>
  </si>
  <si>
    <t>'Pastureland and Rural Land in Transition [Rural Land in Transition] '</t>
  </si>
  <si>
    <t>'Scrub and Brushland [Scrub and Brushland]'</t>
  </si>
  <si>
    <t>'Hardwoods [Hardwoods] '</t>
  </si>
  <si>
    <t>'Hardwood Conifer Mixed [Hardwood Conifer Mixed]'</t>
  </si>
  <si>
    <t>'Coniferous Plantations [Coniferous Plantations]'</t>
  </si>
  <si>
    <t>'Coniferous Plantations (fertility) [Coniferous Plantations] '</t>
  </si>
  <si>
    <t>'Coniferous Plantations (non-clear cut BMP) [Coniferous Plantations] '</t>
  </si>
  <si>
    <t>'Barren Land [Barren Land]'</t>
  </si>
  <si>
    <t>'Barren Land (retention) [Barren Land] '</t>
  </si>
  <si>
    <t>'Transportation Corridors [Transportation Corridors]'</t>
  </si>
  <si>
    <t>'Transportation Corridors (storm retention BMP) [Transportation Corridors] '</t>
  </si>
  <si>
    <t>'Medium Density Residential [Medium Density Residential]'</t>
  </si>
  <si>
    <t>'Medium Density Residential (storm retention BMP) [Medium Density Residential]  '</t>
  </si>
  <si>
    <t>'FDACS Medium Density Residential with Well or Pipeline [Medium Density Residential]'</t>
  </si>
  <si>
    <t>'Medium Density Residential to Sprayfield [Medium Density Residential]'</t>
  </si>
  <si>
    <t>'High Density Residential to Sprayfield [High Density Residential]'</t>
  </si>
  <si>
    <t>'Industrial [Industrial] '</t>
  </si>
  <si>
    <t>'Industrial (storm retention BMP) [Industrial] '</t>
  </si>
  <si>
    <t>'Managed Landscape [Managed Landscape]'</t>
  </si>
  <si>
    <t>'Animal Race Tracks [Animal Race Tracks]'</t>
  </si>
  <si>
    <t>'Row Crops [Row Crops]'</t>
  </si>
  <si>
    <t>'Row Crops (fertility BMP) [Row Crops]'</t>
  </si>
  <si>
    <t>'Row Crops (drip irrigation) [Row Crops]'</t>
  </si>
  <si>
    <t>'FDACS Row Crops with Water Control Structures -16 [Row Crops] '</t>
  </si>
  <si>
    <t>'Improved Pasture [Improved Pasture]'</t>
  </si>
  <si>
    <t>'Improved Pasture (fertility BMP) [Improved Pasture]'</t>
  </si>
  <si>
    <t>'Improved Pasture (fertility and low animal density BMP) [Improved Pasture] '</t>
  </si>
  <si>
    <t>'Improved Pasture (Retention BMP) [Improved Pasture]'</t>
  </si>
  <si>
    <t>'FDACS Improved Pasture with Drainage Improvements -2 [Improved Pasture]  '</t>
  </si>
  <si>
    <t>'FDACS Improved Pasture with Fencing -4 [Improved Pasture]'</t>
  </si>
  <si>
    <t>'FDACS Improved Pasture with Water Control Structures -16 [Improved Pasture] '</t>
  </si>
  <si>
    <t>'FDACS Improved Pasture with Well and Trough -32 [Improved Pasture] '</t>
  </si>
  <si>
    <t>'FDACS Improved Pasture - Drain and Water Control Structures (2 and 16) [Improved Pasture] '</t>
  </si>
  <si>
    <t>'Unimproved Pasture [Unimproved Pasture]'</t>
  </si>
  <si>
    <t>'Unimproved Pasture (fertility BMP) [Unimproved Pasture]'</t>
  </si>
  <si>
    <t>'FDACS Unimproved Pasture with Water Control Structures -16 [Unimproved Pasture] '</t>
  </si>
  <si>
    <t>'FDACS Unimproved Pasture - Drainage and Water Control Structures (2 and 16) [Unimproved Pasture] '</t>
  </si>
  <si>
    <t>'Tree Nurseries (Wet Retention) [Tree Nurseries]'</t>
  </si>
  <si>
    <t>'Woodland Pasture [Woodland Pasture]'</t>
  </si>
  <si>
    <t>'Woodland Pasture (fertility BMP) [Woodland Pasture]'</t>
  </si>
  <si>
    <t>'Woodland Pasture (fertility and low animal density BMP) [Woodland Pasture] '</t>
  </si>
  <si>
    <t>'Woodland Pasture with Water Control Structures -16 [Woodland Pasture]  '</t>
  </si>
  <si>
    <t>'Woodland Pasture with Well and Trough -32 [Woodland Pasture]  '</t>
  </si>
  <si>
    <t>'Woodland Pasture - Drain and Water Control Structures (2 and 16) [Woodland Pasture]'</t>
  </si>
  <si>
    <t>'Zoos [Zoos] '</t>
  </si>
  <si>
    <t>'Peach and Pecan Orchards [Groves and Orchards] '</t>
  </si>
  <si>
    <t>'Peach and Pecan Orchards (fertility BMP) [Groves and Orchards]  '</t>
  </si>
  <si>
    <t>'Blueberries [Blueberries] '</t>
  </si>
  <si>
    <t>'Blueberries (fertility BMP) [Blueberries]'</t>
  </si>
  <si>
    <t>'Cattle Feeding Operations [Cattle Feeding Operations]'</t>
  </si>
  <si>
    <t>'Cattle Feeding Operations (waste balance BMP) [Cattle Feeding Operations]  '</t>
  </si>
  <si>
    <t>'Cattle Feeding Operations (low animal density BMP) [Cattle Feeding Operations] '</t>
  </si>
  <si>
    <t>'FDACS Cattle Feeding Operations with Water Control Structures -16 [Cattle Feeding Operations] '</t>
  </si>
  <si>
    <t>'Poultry Feeding Operations [Poultry Feeding Operations]'</t>
  </si>
  <si>
    <t>'Poultry Feeding Operations (fertility BMP) [Poultry Feeding Operations]'</t>
  </si>
  <si>
    <t>'Poultry Feeding Operations (fertility and waste balance BMP) [Poultry Feeding Operations]'</t>
  </si>
  <si>
    <t>'Swine Feeding Operations [Swine Feeding Operations]'</t>
  </si>
  <si>
    <t>'Swine Feeding Operations (waste balance BMP) [Swine Feeding Operations]  '</t>
  </si>
  <si>
    <t>'Swine Feeding Operations (low animal density BMP) [Swine Feeding Operations] '</t>
  </si>
  <si>
    <t>'Tree Nurseries [Tree Nurseries]'</t>
  </si>
  <si>
    <t>'Tree Nurseries (Fertility BMP) [Tree Nurseries]'</t>
  </si>
  <si>
    <t>'Tree Nurseries (Fertility and Storm Retention BMPs) [Tree Nurseries]  '</t>
  </si>
  <si>
    <t>'Sod Farms [Sod Farms]'</t>
  </si>
  <si>
    <t>'Ornamental Nurseries [Ornamental Nurseries]'</t>
  </si>
  <si>
    <t>'Ornamental Nurseries (fertility BMP) [Ornamental Nurseries]'</t>
  </si>
  <si>
    <t>'Horse Farms [Horse Farms]'</t>
  </si>
  <si>
    <t>'Horse Farms (fertility BMP) [Horse Farms]'</t>
  </si>
  <si>
    <t>'Horse Farms (fertility and low animal density BMP) [Horse Farms] '</t>
  </si>
  <si>
    <t>'FDACS Horse Farms with Water Control Structures -16 [Horse Farms] '</t>
  </si>
  <si>
    <t>'Dairies [Dairies] '</t>
  </si>
  <si>
    <t>'Dairies (fertility BMP) [Dairies]'</t>
  </si>
  <si>
    <t>'Dairies (fertility and low animal density BMP) [Dairies]'</t>
  </si>
  <si>
    <t>'FDACS Dairy Improvements -1 [Dairies] '</t>
  </si>
  <si>
    <t>'FDACS Dairy with Drainage Improvements -2 [Dairies] '</t>
  </si>
  <si>
    <t>'FDACS Dairy with Water Control Structures -16 [Dairies]'</t>
  </si>
  <si>
    <t>'FDACS Dairy with Drain and Dairy Improvements for Dairies (1 and 2) [Dairies]'</t>
  </si>
  <si>
    <t>'FDACS Diary with Drainage and Water Control Structures (2 and 16) [Dairies] '</t>
  </si>
  <si>
    <t>'Kennels [Kennels] '</t>
  </si>
  <si>
    <t>'Kennels (waste balance BMP) [Kennels] '</t>
  </si>
  <si>
    <t>'Kennels (low animal density BMP) [Kennels]'</t>
  </si>
  <si>
    <t>'Salt Barrens [Salt Barrens]'</t>
  </si>
  <si>
    <t>'Sewage Treatment [Sewage Treatment]'</t>
  </si>
  <si>
    <t>'Solid Waste Disposal [Solid Waste Disposal]'</t>
  </si>
  <si>
    <t>'Mixed Vegetables [Mixed Vegetables]'</t>
  </si>
  <si>
    <t>'Potatoes [Potatoes] '</t>
  </si>
  <si>
    <t>'Cabbages [Cabbage] '</t>
  </si>
  <si>
    <t>'Field Crops [Field Crops]'</t>
  </si>
  <si>
    <t>'Field Crops - Fertility BMP [Field Crops] '</t>
  </si>
  <si>
    <t>'FDACS Field Crops with Dairy Improvements -1 [Field Crops]  '</t>
  </si>
  <si>
    <t>'FDACS Field Crops with Drainage Improvements -2 [Field Crops]  '</t>
  </si>
  <si>
    <t>'FDACS Field Crops with Water Control Structures -16 [Field Crops] '</t>
  </si>
  <si>
    <t>'FDACS Field Crops with Dairy and Drainage Improvements -3 [Field Crops]'</t>
  </si>
  <si>
    <t>'FDACS Field Crops - Drain and Water Control Structures -18 [Field Crops] '</t>
  </si>
  <si>
    <t>'Sugar Cane [Sugar Cane]'</t>
  </si>
  <si>
    <t>'FDACS Sugar Cane with Water Control Structures -16 [Sugar Cane] '</t>
  </si>
  <si>
    <t>'Undeveloped Residential [Undeveloped Urban Land] '</t>
  </si>
  <si>
    <t>'Ranchettes [Ranchettes] '</t>
  </si>
  <si>
    <t>'Prisons [Prisons] '</t>
  </si>
  <si>
    <t>'Prisons (storm retention BMP) [Prisons] '</t>
  </si>
  <si>
    <t>'Phosphate Processing [Phosphate Processing]'</t>
  </si>
  <si>
    <t>'Citrus [Citrus Groves]'</t>
  </si>
  <si>
    <t>'Citrus (fertility BMP) [Citrus Groves] '</t>
  </si>
  <si>
    <t>'Citrus (Retention and Fertility BMP) [Citrus Groves] '</t>
  </si>
  <si>
    <t>'Citrus (Retention and Water BMP) [Citrus Groves] '</t>
  </si>
  <si>
    <t>'FDACS Citrus with Water Control Structures -16 [Citrus Groves]  '</t>
  </si>
  <si>
    <t>'FDACS Citrus with Irrigation Improvments/Fertigation [Citrus Groves] '</t>
  </si>
  <si>
    <t>'Intensive Pasture [Intensive Pasture]'</t>
  </si>
  <si>
    <t>'Intensive Pasture fertilizer BMP [Intensive Pasture]'</t>
  </si>
  <si>
    <t>'FDACS Intensive Pasture with Dairy Improvements -1 [Intensive Pasture]  '</t>
  </si>
  <si>
    <t>'FDACS Intensive Pasture with Drainage Improvements -2 [Intensive Pasture]  '</t>
  </si>
  <si>
    <t>'FDACS Intensive Pasture with Dairy and Drainage Improvements -3 [Intensive Pasture]'</t>
  </si>
  <si>
    <t>'Field Crops - Dairy Sprayfield [Spray Fields] '</t>
  </si>
  <si>
    <t>'FDACS Field Crops - Dairy Sprayfield with Dairy Improvements -1 [Spray Fields] '</t>
  </si>
  <si>
    <t>'FDACS Field Crops - Dairy Sprayfield with Water Control Structures -16 [Spray Fields]'</t>
  </si>
  <si>
    <t>'FDACS Field Crops (Dairy Sprayfield) - Dairy and Drainage Improvements -3 [Spray Fields]'</t>
  </si>
  <si>
    <t>'FDACS Field Crops (Dairy Sprayfield) Drain and Water Control Structures -18 [Spray Fields]'</t>
  </si>
  <si>
    <t>'Dairy High Intensity Area - Untreated [Dairies HIA - Untreated] '</t>
  </si>
  <si>
    <t>'FDACS Dairy High Intensity Area - Dairy Improvements -1 [Dairies HIA - Untreated]'</t>
  </si>
  <si>
    <t>'FDACS Dairy High Intensity Area - Drainage Improvements -2 [Dairies HIA - Untreated]'</t>
  </si>
  <si>
    <t>'FDACS Dairy High Intensity Area - Dairy and Drainage Improvements -3 [Dairies HIA - Untreated]'</t>
  </si>
  <si>
    <t>'Abandoned Dairies [Abandoned Dairies]'</t>
  </si>
  <si>
    <t>'FDACS Abandoned Dairies with Water Control Structures -16 [Abandoned Dairies] '</t>
  </si>
  <si>
    <t>'FDACS Abandoned Dairies with Well and Trough Improvements -32 [Abandoned Dairies]'</t>
  </si>
  <si>
    <t>'FDACS Abandoned Dairies with Drainage and Water Control Structures -18 [Abandoned Dairies] '</t>
  </si>
  <si>
    <t>'FDACS Abandoned Dairies with Fencing and Well and Trough Improvements -36 [Abandoned Dairies]'</t>
  </si>
  <si>
    <t>'Outer Pasture [Dairy Boundary Pastures] '</t>
  </si>
  <si>
    <t>'Intensive Pasture fertilizer BMP [Dairy Boundary Pastures] '</t>
  </si>
  <si>
    <t>'FDACS Outer Pasture with Dairy Improvements -1 [Dairy Boundary Pastures] '</t>
  </si>
  <si>
    <t>'FDACS Outer Pasture with Water Control Structures -16 [Dairy Boundary Pastures]'</t>
  </si>
  <si>
    <t>'FDACS Outer Pasture with Dairy and Drainage Improvements -3 [Dairy Boundary Pastures] '</t>
  </si>
  <si>
    <t>Low Density Residential (fertility BMP) [Low Density Residential]  '</t>
  </si>
  <si>
    <t>Low Density Residential (fertility and storm retention BMP) [Low Density Residential]'</t>
  </si>
  <si>
    <t>High Density Residential (Offsite Sewage Deposal) [High Density Residential]'</t>
  </si>
  <si>
    <t>High Density Residential (Onsite Tertiary) [High Density Residential]'</t>
  </si>
  <si>
    <t>Row Crops (Increased retention BMP) [Row Crops] '</t>
  </si>
  <si>
    <t>Row Crops (fertility and retention BMP) [Row Crops]  '</t>
  </si>
  <si>
    <t>Improved Pasture (Fertility and Retention BMP) [Improved Pasture]'</t>
  </si>
  <si>
    <t>Sod Farms (Fertility BMP) [Sod Farms]'</t>
  </si>
  <si>
    <t>Sod Farms (Retention BMP) [Sod Farms]'</t>
  </si>
  <si>
    <t>Sod Farms (Fertility and Retention BMP) [Sod Farms]'</t>
  </si>
  <si>
    <t>Ornamental Nurseries (fertility and retention BMP) [Ornamental Nurseries]'</t>
  </si>
  <si>
    <t>Ornamental Nurseries (retention BMP) [Ornamental Nurseries]'</t>
  </si>
  <si>
    <t>Field Crops - (Retention BMP) [Field Crops] '</t>
  </si>
  <si>
    <t>Field Crops - (Fertility and Retention BMPs) [Field Crops]  '</t>
  </si>
  <si>
    <t>Sugar Cane (Fertility and Water Control Structures BMPs) [Sugar Cane]'</t>
  </si>
  <si>
    <t>Sugar Cane (Fertility BMP)  [Sugar Cane]'</t>
  </si>
  <si>
    <t>Ranchettes Fertility BMP [Ranchettes] '</t>
  </si>
  <si>
    <t>Citrus water BMP, irrigation BMP Only [Citrus Groves]'</t>
  </si>
  <si>
    <t>Citrus (Fertility and Water BMP - Irrigation Only) [Citrus Groves] '</t>
  </si>
  <si>
    <t>Citrus (Retention and Irrigation BMP) [Citrus Groves] '</t>
  </si>
  <si>
    <t>Citrus (Fertility and Water (irrigation) and Retention BMP) [Citrus Groves]  '</t>
  </si>
  <si>
    <t>Intensive Pasture fertilizer with reduced animal numbers BMP [Intensive Pasture] '</t>
  </si>
  <si>
    <t>Multiple Dwelling Units (Offsite Sewage Treatment) [Multiple Dwelling Units]'</t>
  </si>
  <si>
    <t>Multiple Dwelling Units (Offsite Sewage Treatment and Fertility/storm retention BMPs) '</t>
  </si>
  <si>
    <t>High Density Residential (Offsite Tertiary and storm retention BMP) [High Density Residential]  '</t>
  </si>
  <si>
    <t>High Density Residential (Offsite Tertiary and fertility BMP) [High Density Residential]'</t>
  </si>
  <si>
    <t>High Density Residential (Offsite Tertiary fertility and storm retention BMP) [High Density Residential]  '</t>
  </si>
  <si>
    <t>Land Use Description</t>
  </si>
  <si>
    <r>
      <t xml:space="preserve">                          </t>
    </r>
    <r>
      <rPr>
        <b/>
        <sz val="11"/>
        <color theme="4" tint="-0.249977111117893"/>
        <rFont val="Calibri"/>
        <family val="2"/>
        <scheme val="minor"/>
      </rPr>
      <t xml:space="preserve"> Blue Represents Scenario 2 - Water BMPs</t>
    </r>
  </si>
  <si>
    <t>Low Density Residential [Low Density Residential]'</t>
  </si>
  <si>
    <r>
      <t xml:space="preserve">Special Note:  </t>
    </r>
    <r>
      <rPr>
        <b/>
        <sz val="11"/>
        <color theme="5" tint="-0.249977111117893"/>
        <rFont val="Calibri"/>
        <family val="2"/>
        <scheme val="minor"/>
      </rPr>
      <t>Orange Represent the "Base" Run</t>
    </r>
    <r>
      <rPr>
        <b/>
        <sz val="11"/>
        <color theme="1"/>
        <rFont val="Calibri"/>
        <family val="2"/>
        <scheme val="minor"/>
      </rPr>
      <t xml:space="preserve">, </t>
    </r>
    <r>
      <rPr>
        <b/>
        <sz val="11"/>
        <color theme="9"/>
        <rFont val="Calibri"/>
        <family val="2"/>
        <scheme val="minor"/>
      </rPr>
      <t>Green Represents the Scenario 1 - Nutrient BMPs</t>
    </r>
  </si>
  <si>
    <t>Nitrogen</t>
  </si>
  <si>
    <t>Phoshorus</t>
  </si>
  <si>
    <t>%</t>
  </si>
  <si>
    <t>Typical Nutrient Reduction</t>
  </si>
  <si>
    <t>Cost</t>
  </si>
  <si>
    <t>Typical Nutrient Load</t>
  </si>
  <si>
    <t>Cost Effectiveness</t>
  </si>
  <si>
    <t>$/lb-removed</t>
  </si>
  <si>
    <t>Implementation</t>
  </si>
  <si>
    <t>-</t>
  </si>
  <si>
    <t>Poorly Drained - Flatwood Immokalee Soil</t>
  </si>
  <si>
    <t>Well Drained - Ridge Archbold Soil</t>
  </si>
  <si>
    <t>$/ac/yr</t>
  </si>
  <si>
    <t>lbs/ac/yr</t>
  </si>
  <si>
    <t>Phoshorus*</t>
  </si>
  <si>
    <t>Field Crops - Dairy Sprayfield BMP [Nutrient Balance ]'</t>
  </si>
  <si>
    <t xml:space="preserve">*  These values will be highly variable and not very meaningful because of the extremely low levels of phosphorus that discharge because the well drained soil produces do not have any surface runoff and the groundwater recharge has extremely low levels of phosphorus. </t>
  </si>
  <si>
    <t>Medium Density Residential (fertility BMP) [Medium Density Residential]  '</t>
  </si>
  <si>
    <t>Unimproved Pasture (fertility and low animal density BMP) [Unimproved Pasture] '</t>
  </si>
  <si>
    <r>
      <rPr>
        <b/>
        <sz val="11"/>
        <color theme="1"/>
        <rFont val="Calibri"/>
        <family val="2"/>
        <scheme val="minor"/>
      </rPr>
      <t>Table A.1</t>
    </r>
    <r>
      <rPr>
        <sz val="11"/>
        <color theme="1"/>
        <rFont val="Calibri"/>
        <family val="2"/>
        <scheme val="minor"/>
      </rPr>
      <t>.  BMP Land Use Description, LUCodes, Implementation Costs, N&amp;P Reductions, and Cost Effectiveness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</si>
</sst>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name val="Calibri"/>
      <family val="2"/>
      <scheme val="minor"/>
    </font>
    <font>
      <b/>
      <sz val="11"/>
      <color theme="1"/>
      <name val="Calibri"/>
      <family val="2"/>
      <scheme val="minor"/>
    </font>
    <font>
      <b/>
      <sz val="11"/>
      <color theme="5" tint="-0.249977111117893"/>
      <name val="Calibri"/>
      <family val="2"/>
      <scheme val="minor"/>
    </font>
    <font>
      <b/>
      <sz val="11"/>
      <color theme="4" tint="-0.249977111117893"/>
      <name val="Calibri"/>
      <family val="2"/>
      <scheme val="minor"/>
    </font>
    <font>
      <b/>
      <sz val="11"/>
      <color theme="9"/>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1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98">
    <xf numFmtId="0" fontId="0" fillId="0" borderId="0" xfId="0"/>
    <xf numFmtId="0" fontId="0" fillId="0" borderId="0" xfId="0" applyFill="1"/>
    <xf numFmtId="0" fontId="0" fillId="0" borderId="0" xfId="0" applyFill="1" applyAlignment="1">
      <alignment horizontal="center"/>
    </xf>
    <xf numFmtId="0" fontId="0" fillId="0" borderId="4" xfId="0" applyFill="1" applyBorder="1"/>
    <xf numFmtId="0" fontId="0" fillId="0" borderId="5" xfId="0" applyFill="1" applyBorder="1" applyAlignment="1">
      <alignment horizontal="center"/>
    </xf>
    <xf numFmtId="0" fontId="2" fillId="0" borderId="4" xfId="0" applyFont="1" applyFill="1" applyBorder="1"/>
    <xf numFmtId="0" fontId="0" fillId="0" borderId="6" xfId="0" applyFill="1" applyBorder="1" applyAlignment="1">
      <alignment horizontal="center"/>
    </xf>
    <xf numFmtId="0" fontId="0" fillId="4" borderId="5" xfId="0" applyFill="1" applyBorder="1" applyAlignment="1">
      <alignment horizontal="center"/>
    </xf>
    <xf numFmtId="0" fontId="0" fillId="3" borderId="4" xfId="0" quotePrefix="1" applyFill="1" applyBorder="1"/>
    <xf numFmtId="164" fontId="0" fillId="0" borderId="5" xfId="0" applyNumberFormat="1" applyFill="1" applyBorder="1" applyAlignment="1">
      <alignment horizontal="center"/>
    </xf>
    <xf numFmtId="2" fontId="0" fillId="0" borderId="5" xfId="0" applyNumberFormat="1" applyFill="1" applyBorder="1" applyAlignment="1">
      <alignment horizontal="center"/>
    </xf>
    <xf numFmtId="0" fontId="0" fillId="0" borderId="5" xfId="0" quotePrefix="1" applyFill="1" applyBorder="1" applyAlignment="1">
      <alignment horizontal="center"/>
    </xf>
    <xf numFmtId="1" fontId="0" fillId="0" borderId="5" xfId="0" applyNumberFormat="1" applyFill="1" applyBorder="1" applyAlignment="1">
      <alignment horizontal="center"/>
    </xf>
    <xf numFmtId="164" fontId="0" fillId="0" borderId="5" xfId="0" applyNumberFormat="1" applyBorder="1"/>
    <xf numFmtId="1" fontId="0" fillId="0" borderId="6" xfId="0" applyNumberFormat="1" applyFill="1" applyBorder="1" applyAlignment="1">
      <alignment horizontal="center"/>
    </xf>
    <xf numFmtId="0" fontId="0" fillId="0" borderId="4" xfId="0" quotePrefix="1" applyFill="1" applyBorder="1"/>
    <xf numFmtId="0" fontId="0" fillId="3" borderId="4" xfId="0" applyFill="1" applyBorder="1"/>
    <xf numFmtId="0" fontId="0" fillId="3" borderId="5" xfId="0" applyFill="1" applyBorder="1" applyAlignment="1">
      <alignment horizontal="center"/>
    </xf>
    <xf numFmtId="0" fontId="0" fillId="4" borderId="4" xfId="0" applyFill="1" applyBorder="1"/>
    <xf numFmtId="164" fontId="0" fillId="3" borderId="5" xfId="0" applyNumberFormat="1" applyFill="1" applyBorder="1" applyAlignment="1">
      <alignment horizontal="center"/>
    </xf>
    <xf numFmtId="2" fontId="0" fillId="3" borderId="5" xfId="0" applyNumberFormat="1" applyFill="1" applyBorder="1" applyAlignment="1">
      <alignment horizontal="center"/>
    </xf>
    <xf numFmtId="0" fontId="0" fillId="3" borderId="5" xfId="0" quotePrefix="1" applyFill="1" applyBorder="1" applyAlignment="1">
      <alignment horizontal="center"/>
    </xf>
    <xf numFmtId="1" fontId="0" fillId="3" borderId="5" xfId="0" applyNumberFormat="1" applyFill="1" applyBorder="1" applyAlignment="1">
      <alignment horizontal="center"/>
    </xf>
    <xf numFmtId="164" fontId="0" fillId="3" borderId="5" xfId="0" applyNumberFormat="1" applyFill="1" applyBorder="1"/>
    <xf numFmtId="0" fontId="0" fillId="4" borderId="8" xfId="0" applyFill="1" applyBorder="1" applyAlignment="1">
      <alignment horizontal="center"/>
    </xf>
    <xf numFmtId="0" fontId="0" fillId="0" borderId="8" xfId="0" applyFill="1" applyBorder="1" applyAlignment="1">
      <alignment horizontal="center"/>
    </xf>
    <xf numFmtId="0" fontId="2" fillId="0" borderId="1" xfId="0" applyFont="1" applyFill="1" applyBorder="1"/>
    <xf numFmtId="0" fontId="2" fillId="0" borderId="2" xfId="0" applyFont="1" applyFill="1" applyBorder="1" applyAlignment="1">
      <alignment horizontal="center"/>
    </xf>
    <xf numFmtId="0" fontId="0" fillId="3" borderId="10" xfId="0" quotePrefix="1" applyFill="1" applyBorder="1"/>
    <xf numFmtId="0" fontId="1" fillId="3" borderId="11" xfId="0" applyFont="1" applyFill="1" applyBorder="1" applyAlignment="1">
      <alignment horizontal="center"/>
    </xf>
    <xf numFmtId="0" fontId="0" fillId="0" borderId="11" xfId="0" applyFill="1" applyBorder="1" applyAlignment="1">
      <alignment horizontal="center"/>
    </xf>
    <xf numFmtId="0" fontId="2" fillId="0" borderId="7" xfId="0" applyFont="1" applyFill="1" applyBorder="1"/>
    <xf numFmtId="0" fontId="0" fillId="0" borderId="9" xfId="0" applyFill="1" applyBorder="1" applyAlignment="1">
      <alignment horizontal="center"/>
    </xf>
    <xf numFmtId="0" fontId="0" fillId="0" borderId="11" xfId="0" applyBorder="1" applyAlignment="1">
      <alignment horizontal="center"/>
    </xf>
    <xf numFmtId="0" fontId="0" fillId="3" borderId="11" xfId="0" applyFill="1" applyBorder="1" applyAlignment="1">
      <alignment horizontal="center"/>
    </xf>
    <xf numFmtId="164" fontId="0" fillId="3" borderId="11" xfId="0" applyNumberFormat="1" applyFill="1" applyBorder="1" applyAlignment="1">
      <alignment horizontal="center"/>
    </xf>
    <xf numFmtId="2" fontId="0" fillId="3" borderId="11" xfId="0" applyNumberFormat="1" applyFill="1" applyBorder="1" applyAlignment="1">
      <alignment horizontal="center"/>
    </xf>
    <xf numFmtId="0" fontId="0" fillId="3" borderId="11" xfId="0" quotePrefix="1" applyFill="1" applyBorder="1" applyAlignment="1">
      <alignment horizontal="center"/>
    </xf>
    <xf numFmtId="1" fontId="0" fillId="3" borderId="11" xfId="0" applyNumberFormat="1" applyFill="1" applyBorder="1" applyAlignment="1">
      <alignment horizontal="center"/>
    </xf>
    <xf numFmtId="0" fontId="0" fillId="3" borderId="11" xfId="0" applyFill="1" applyBorder="1"/>
    <xf numFmtId="164" fontId="0" fillId="3" borderId="11" xfId="0" applyNumberFormat="1" applyFill="1" applyBorder="1"/>
    <xf numFmtId="1" fontId="0" fillId="3" borderId="12" xfId="0" applyNumberFormat="1" applyFill="1" applyBorder="1" applyAlignment="1">
      <alignment horizontal="center"/>
    </xf>
    <xf numFmtId="1" fontId="0" fillId="3" borderId="6" xfId="0" applyNumberFormat="1" applyFill="1" applyBorder="1" applyAlignment="1">
      <alignment horizontal="center"/>
    </xf>
    <xf numFmtId="0" fontId="0" fillId="3" borderId="5" xfId="0" applyFill="1" applyBorder="1"/>
    <xf numFmtId="0" fontId="0" fillId="2" borderId="4" xfId="0" quotePrefix="1" applyFill="1" applyBorder="1"/>
    <xf numFmtId="0" fontId="0" fillId="2" borderId="5" xfId="0" applyFill="1" applyBorder="1" applyAlignment="1">
      <alignment horizontal="center"/>
    </xf>
    <xf numFmtId="0" fontId="0" fillId="2" borderId="11" xfId="0" applyFill="1" applyBorder="1" applyAlignment="1">
      <alignment horizontal="center"/>
    </xf>
    <xf numFmtId="164" fontId="0" fillId="2" borderId="5" xfId="0" applyNumberFormat="1" applyFill="1" applyBorder="1" applyAlignment="1">
      <alignment horizontal="center"/>
    </xf>
    <xf numFmtId="2" fontId="0" fillId="2" borderId="5" xfId="0" applyNumberFormat="1" applyFill="1" applyBorder="1" applyAlignment="1">
      <alignment horizontal="center"/>
    </xf>
    <xf numFmtId="1" fontId="0" fillId="2" borderId="5" xfId="0" applyNumberFormat="1" applyFill="1" applyBorder="1" applyAlignment="1">
      <alignment horizontal="center"/>
    </xf>
    <xf numFmtId="164" fontId="0" fillId="2" borderId="5" xfId="0" applyNumberFormat="1" applyFill="1" applyBorder="1"/>
    <xf numFmtId="1" fontId="0" fillId="2" borderId="6" xfId="0" applyNumberFormat="1" applyFill="1" applyBorder="1" applyAlignment="1">
      <alignment horizontal="center"/>
    </xf>
    <xf numFmtId="0" fontId="0" fillId="2" borderId="4" xfId="0" applyFill="1" applyBorder="1"/>
    <xf numFmtId="0" fontId="0" fillId="5" borderId="4" xfId="0" applyFill="1" applyBorder="1"/>
    <xf numFmtId="0" fontId="0" fillId="5" borderId="5" xfId="0" applyFill="1" applyBorder="1" applyAlignment="1">
      <alignment horizontal="center"/>
    </xf>
    <xf numFmtId="0" fontId="0" fillId="5" borderId="11" xfId="0" applyFill="1" applyBorder="1" applyAlignment="1">
      <alignment horizontal="center"/>
    </xf>
    <xf numFmtId="164" fontId="0" fillId="5" borderId="5" xfId="0" applyNumberFormat="1" applyFill="1" applyBorder="1" applyAlignment="1">
      <alignment horizontal="center"/>
    </xf>
    <xf numFmtId="2" fontId="0" fillId="5" borderId="5" xfId="0" applyNumberFormat="1" applyFill="1" applyBorder="1" applyAlignment="1">
      <alignment horizontal="center"/>
    </xf>
    <xf numFmtId="1" fontId="0" fillId="5" borderId="5" xfId="0" applyNumberFormat="1" applyFill="1" applyBorder="1" applyAlignment="1">
      <alignment horizontal="center"/>
    </xf>
    <xf numFmtId="164" fontId="0" fillId="5" borderId="5" xfId="0" applyNumberFormat="1" applyFill="1" applyBorder="1"/>
    <xf numFmtId="1" fontId="0" fillId="5" borderId="6" xfId="0" applyNumberFormat="1" applyFill="1" applyBorder="1" applyAlignment="1">
      <alignment horizontal="center"/>
    </xf>
    <xf numFmtId="0" fontId="0" fillId="5" borderId="4" xfId="0" quotePrefix="1" applyFill="1" applyBorder="1"/>
    <xf numFmtId="0" fontId="0" fillId="5" borderId="7" xfId="0" applyFill="1" applyBorder="1"/>
    <xf numFmtId="0" fontId="0" fillId="5" borderId="8" xfId="0" applyFill="1" applyBorder="1" applyAlignment="1">
      <alignment horizontal="center"/>
    </xf>
    <xf numFmtId="164" fontId="0" fillId="5" borderId="8" xfId="0" applyNumberFormat="1" applyFill="1" applyBorder="1" applyAlignment="1">
      <alignment horizontal="center"/>
    </xf>
    <xf numFmtId="2" fontId="0" fillId="5" borderId="8" xfId="0" applyNumberFormat="1" applyFill="1" applyBorder="1" applyAlignment="1">
      <alignment horizontal="center"/>
    </xf>
    <xf numFmtId="164" fontId="0" fillId="5" borderId="8" xfId="0" applyNumberFormat="1" applyFill="1" applyBorder="1"/>
    <xf numFmtId="1" fontId="0" fillId="5" borderId="8" xfId="0" applyNumberFormat="1" applyFill="1" applyBorder="1" applyAlignment="1">
      <alignment horizontal="center"/>
    </xf>
    <xf numFmtId="1" fontId="0" fillId="5" borderId="9" xfId="0" applyNumberFormat="1" applyFill="1" applyBorder="1" applyAlignment="1">
      <alignment horizontal="center"/>
    </xf>
    <xf numFmtId="0" fontId="0" fillId="6" borderId="5" xfId="0" applyFill="1" applyBorder="1" applyAlignment="1">
      <alignment horizontal="center"/>
    </xf>
    <xf numFmtId="0" fontId="0" fillId="6" borderId="11" xfId="0" applyFill="1" applyBorder="1" applyAlignment="1">
      <alignment horizontal="center"/>
    </xf>
    <xf numFmtId="164" fontId="0" fillId="6" borderId="5" xfId="0" applyNumberFormat="1" applyFill="1" applyBorder="1" applyAlignment="1">
      <alignment horizontal="center"/>
    </xf>
    <xf numFmtId="2" fontId="0" fillId="6" borderId="5" xfId="0" applyNumberFormat="1" applyFill="1" applyBorder="1" applyAlignment="1">
      <alignment horizontal="center"/>
    </xf>
    <xf numFmtId="1" fontId="0" fillId="6" borderId="5" xfId="0" applyNumberFormat="1" applyFill="1" applyBorder="1" applyAlignment="1">
      <alignment horizontal="center"/>
    </xf>
    <xf numFmtId="164" fontId="0" fillId="6" borderId="5" xfId="0" applyNumberFormat="1" applyFill="1" applyBorder="1"/>
    <xf numFmtId="1" fontId="0" fillId="6" borderId="6" xfId="0" applyNumberFormat="1" applyFill="1" applyBorder="1" applyAlignment="1">
      <alignment horizontal="center"/>
    </xf>
    <xf numFmtId="0" fontId="0" fillId="4" borderId="11" xfId="0" applyFill="1" applyBorder="1" applyAlignment="1">
      <alignment horizontal="center"/>
    </xf>
    <xf numFmtId="164" fontId="0" fillId="4" borderId="5" xfId="0" applyNumberFormat="1" applyFill="1" applyBorder="1" applyAlignment="1">
      <alignment horizontal="center"/>
    </xf>
    <xf numFmtId="2" fontId="0" fillId="4" borderId="5" xfId="0" applyNumberFormat="1" applyFill="1" applyBorder="1" applyAlignment="1">
      <alignment horizontal="center"/>
    </xf>
    <xf numFmtId="1" fontId="0" fillId="4" borderId="5" xfId="0" applyNumberFormat="1" applyFill="1" applyBorder="1" applyAlignment="1">
      <alignment horizontal="center"/>
    </xf>
    <xf numFmtId="164" fontId="0" fillId="4" borderId="5" xfId="0" applyNumberFormat="1" applyFill="1" applyBorder="1"/>
    <xf numFmtId="1" fontId="0" fillId="4" borderId="6" xfId="0" applyNumberFormat="1" applyFill="1" applyBorder="1" applyAlignment="1">
      <alignment horizontal="center"/>
    </xf>
    <xf numFmtId="2" fontId="0" fillId="3" borderId="11" xfId="0" applyNumberFormat="1" applyFill="1" applyBorder="1"/>
    <xf numFmtId="2" fontId="0" fillId="5" borderId="5" xfId="0" applyNumberFormat="1" applyFill="1" applyBorder="1"/>
    <xf numFmtId="2" fontId="0" fillId="0" borderId="5" xfId="0" applyNumberFormat="1" applyBorder="1"/>
    <xf numFmtId="2" fontId="0" fillId="2" borderId="5" xfId="0" applyNumberFormat="1" applyFill="1" applyBorder="1"/>
    <xf numFmtId="2" fontId="0" fillId="3" borderId="5" xfId="0" applyNumberFormat="1" applyFill="1" applyBorder="1"/>
    <xf numFmtId="2" fontId="0" fillId="4" borderId="5" xfId="0" applyNumberFormat="1" applyFill="1" applyBorder="1"/>
    <xf numFmtId="2" fontId="0" fillId="6" borderId="5" xfId="0" applyNumberFormat="1" applyFill="1" applyBorder="1"/>
    <xf numFmtId="2" fontId="0" fillId="5" borderId="8" xfId="0" applyNumberFormat="1" applyFill="1" applyBorder="1"/>
    <xf numFmtId="164" fontId="0" fillId="0" borderId="5" xfId="0" applyNumberFormat="1" applyFill="1" applyBorder="1"/>
    <xf numFmtId="2" fontId="0" fillId="0" borderId="5" xfId="0" applyNumberFormat="1" applyFill="1" applyBorder="1"/>
    <xf numFmtId="0" fontId="0" fillId="0" borderId="5" xfId="0" applyFill="1" applyBorder="1" applyAlignment="1">
      <alignment horizontal="center"/>
    </xf>
    <xf numFmtId="0" fontId="0" fillId="5" borderId="5" xfId="0" quotePrefix="1" applyFill="1" applyBorder="1" applyAlignment="1">
      <alignment horizontal="center"/>
    </xf>
    <xf numFmtId="0" fontId="0" fillId="0" borderId="5" xfId="0"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0" fillId="0" borderId="6"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1CE6B-4DD3-451B-9816-E9752522EC8A}">
  <dimension ref="A1:P174"/>
  <sheetViews>
    <sheetView tabSelected="1" zoomScale="87" zoomScaleNormal="87" workbookViewId="0"/>
  </sheetViews>
  <sheetFormatPr defaultRowHeight="15" x14ac:dyDescent="0.25"/>
  <cols>
    <col min="1" max="1" width="93.85546875" style="1" bestFit="1" customWidth="1"/>
    <col min="2" max="2" width="19.7109375" style="2" customWidth="1"/>
    <col min="3" max="3" width="20" style="2" bestFit="1" customWidth="1"/>
    <col min="4" max="4" width="9.5703125" style="2" bestFit="1" customWidth="1"/>
    <col min="5" max="5" width="10.28515625" style="2" bestFit="1" customWidth="1"/>
    <col min="6" max="6" width="12" style="2" customWidth="1"/>
    <col min="7" max="7" width="12.28515625" style="2" customWidth="1"/>
    <col min="8" max="8" width="12.85546875" style="2" bestFit="1" customWidth="1"/>
    <col min="9" max="9" width="13.5703125" customWidth="1"/>
    <col min="10" max="10" width="15.5703125" bestFit="1" customWidth="1"/>
    <col min="11" max="11" width="12.28515625" customWidth="1"/>
    <col min="12" max="12" width="11.7109375" customWidth="1"/>
    <col min="13" max="13" width="10.5703125" customWidth="1"/>
    <col min="14" max="14" width="15.5703125" customWidth="1"/>
    <col min="15" max="16" width="13.42578125" bestFit="1" customWidth="1"/>
    <col min="17" max="16384" width="9.140625" style="1"/>
  </cols>
  <sheetData>
    <row r="1" spans="1:16" ht="15.75" thickBot="1" x14ac:dyDescent="0.3">
      <c r="A1" s="1" t="s">
        <v>185</v>
      </c>
    </row>
    <row r="2" spans="1:16" x14ac:dyDescent="0.25">
      <c r="A2" s="26" t="s">
        <v>162</v>
      </c>
      <c r="B2" s="27" t="s">
        <v>0</v>
      </c>
      <c r="C2" s="95" t="s">
        <v>177</v>
      </c>
      <c r="D2" s="95"/>
      <c r="E2" s="95"/>
      <c r="F2" s="95"/>
      <c r="G2" s="95"/>
      <c r="H2" s="95"/>
      <c r="I2" s="95"/>
      <c r="J2" s="95" t="s">
        <v>176</v>
      </c>
      <c r="K2" s="95"/>
      <c r="L2" s="95"/>
      <c r="M2" s="95"/>
      <c r="N2" s="95"/>
      <c r="O2" s="95"/>
      <c r="P2" s="96"/>
    </row>
    <row r="3" spans="1:16" x14ac:dyDescent="0.25">
      <c r="A3" s="3"/>
      <c r="B3" s="4"/>
      <c r="C3" s="4" t="s">
        <v>174</v>
      </c>
      <c r="D3" s="94" t="s">
        <v>171</v>
      </c>
      <c r="E3" s="94"/>
      <c r="F3" s="94" t="s">
        <v>169</v>
      </c>
      <c r="G3" s="94"/>
      <c r="H3" s="94" t="s">
        <v>172</v>
      </c>
      <c r="I3" s="94"/>
      <c r="J3" s="4" t="s">
        <v>174</v>
      </c>
      <c r="K3" s="94" t="s">
        <v>171</v>
      </c>
      <c r="L3" s="94"/>
      <c r="M3" s="94" t="s">
        <v>169</v>
      </c>
      <c r="N3" s="94"/>
      <c r="O3" s="94" t="s">
        <v>172</v>
      </c>
      <c r="P3" s="97"/>
    </row>
    <row r="4" spans="1:16" x14ac:dyDescent="0.25">
      <c r="A4" s="5" t="s">
        <v>165</v>
      </c>
      <c r="B4" s="4"/>
      <c r="C4" s="4" t="s">
        <v>170</v>
      </c>
      <c r="D4" s="4" t="s">
        <v>166</v>
      </c>
      <c r="E4" s="4" t="s">
        <v>167</v>
      </c>
      <c r="F4" s="4" t="s">
        <v>166</v>
      </c>
      <c r="G4" s="4" t="s">
        <v>180</v>
      </c>
      <c r="H4" s="4" t="s">
        <v>166</v>
      </c>
      <c r="I4" s="4" t="s">
        <v>180</v>
      </c>
      <c r="J4" s="4" t="s">
        <v>170</v>
      </c>
      <c r="K4" s="4" t="s">
        <v>166</v>
      </c>
      <c r="L4" s="4" t="s">
        <v>167</v>
      </c>
      <c r="M4" s="4" t="s">
        <v>166</v>
      </c>
      <c r="N4" s="4" t="s">
        <v>167</v>
      </c>
      <c r="O4" s="4" t="s">
        <v>166</v>
      </c>
      <c r="P4" s="6" t="s">
        <v>167</v>
      </c>
    </row>
    <row r="5" spans="1:16" ht="15.75" thickBot="1" x14ac:dyDescent="0.3">
      <c r="A5" s="31" t="s">
        <v>163</v>
      </c>
      <c r="B5" s="24"/>
      <c r="C5" s="25" t="s">
        <v>178</v>
      </c>
      <c r="D5" s="25" t="s">
        <v>179</v>
      </c>
      <c r="E5" s="25" t="s">
        <v>179</v>
      </c>
      <c r="F5" s="25" t="s">
        <v>168</v>
      </c>
      <c r="G5" s="25" t="s">
        <v>168</v>
      </c>
      <c r="H5" s="25" t="s">
        <v>173</v>
      </c>
      <c r="I5" s="25" t="s">
        <v>173</v>
      </c>
      <c r="J5" s="25" t="s">
        <v>178</v>
      </c>
      <c r="K5" s="25" t="s">
        <v>179</v>
      </c>
      <c r="L5" s="25" t="s">
        <v>179</v>
      </c>
      <c r="M5" s="25" t="s">
        <v>168</v>
      </c>
      <c r="N5" s="25" t="s">
        <v>168</v>
      </c>
      <c r="O5" s="25" t="s">
        <v>173</v>
      </c>
      <c r="P5" s="32" t="s">
        <v>173</v>
      </c>
    </row>
    <row r="6" spans="1:16" x14ac:dyDescent="0.25">
      <c r="A6" s="28" t="s">
        <v>164</v>
      </c>
      <c r="B6" s="29">
        <v>2</v>
      </c>
      <c r="C6" s="34" t="str">
        <f>IF(ISNUMBER(F6),100,"-")</f>
        <v>-</v>
      </c>
      <c r="D6" s="35">
        <v>20.104434279153068</v>
      </c>
      <c r="E6" s="36">
        <v>0.37538983626576372</v>
      </c>
      <c r="F6" s="37" t="s">
        <v>175</v>
      </c>
      <c r="G6" s="37" t="s">
        <v>175</v>
      </c>
      <c r="H6" s="38" t="str">
        <f>IF(ISNUMBER(F6),C6/((-D6/(F6/100-1))-D6),"-")</f>
        <v>-</v>
      </c>
      <c r="I6" s="39"/>
      <c r="J6" s="34" t="str">
        <f>C6</f>
        <v>-</v>
      </c>
      <c r="K6" s="40">
        <v>29.156358431326115</v>
      </c>
      <c r="L6" s="82">
        <v>0.444309320888504</v>
      </c>
      <c r="M6" s="37" t="s">
        <v>175</v>
      </c>
      <c r="N6" s="37" t="s">
        <v>175</v>
      </c>
      <c r="O6" s="38" t="str">
        <f t="shared" ref="O6:O22" si="0">IF(ISNUMBER(M6),J6/((-K6/(M6/100-1))-K6),"-")</f>
        <v>-</v>
      </c>
      <c r="P6" s="41" t="str">
        <f t="shared" ref="P6:P22" si="1">IF(ISNUMBER(N6),J6/((-L6/(N6/100-1))-L6),"-")</f>
        <v>-</v>
      </c>
    </row>
    <row r="7" spans="1:16" x14ac:dyDescent="0.25">
      <c r="A7" s="53" t="s">
        <v>1</v>
      </c>
      <c r="B7" s="54">
        <v>102</v>
      </c>
      <c r="C7" s="55">
        <v>2500</v>
      </c>
      <c r="D7" s="56">
        <v>19.952538570004531</v>
      </c>
      <c r="E7" s="57">
        <v>0.3686983953341102</v>
      </c>
      <c r="F7" s="57">
        <f>($D$6-D7)/$D$6*100</f>
        <v>0.75553336661674897</v>
      </c>
      <c r="G7" s="57">
        <f>($E$6-E7)/$E$6*100</f>
        <v>1.7825311942958957</v>
      </c>
      <c r="H7" s="58">
        <f>IF(ISNUMBER(F7),C7/((-D7/(F7/100-1))-D7),"-")</f>
        <v>16458.661103818817</v>
      </c>
      <c r="I7" s="58">
        <f>IF(ISNUMBER(G7),C7/((-E7/(G7/100-1))-E7),"-")</f>
        <v>373611.60705669172</v>
      </c>
      <c r="J7" s="55">
        <f t="shared" ref="J7:J71" si="2">C7</f>
        <v>2500</v>
      </c>
      <c r="K7" s="59">
        <v>29.033359962932415</v>
      </c>
      <c r="L7" s="83">
        <v>0.44022050016151193</v>
      </c>
      <c r="M7" s="57">
        <f>($K$6-K7)/$K$6*100</f>
        <v>0.42185812979150372</v>
      </c>
      <c r="N7" s="57">
        <f>($L$6-L7)/$L$6*100</f>
        <v>0.92026444973413657</v>
      </c>
      <c r="O7" s="58">
        <f t="shared" si="0"/>
        <v>20325.456346317034</v>
      </c>
      <c r="P7" s="60">
        <f t="shared" si="1"/>
        <v>611423.23592140409</v>
      </c>
    </row>
    <row r="8" spans="1:16" x14ac:dyDescent="0.25">
      <c r="A8" s="3" t="s">
        <v>2</v>
      </c>
      <c r="B8" s="7">
        <v>202</v>
      </c>
      <c r="C8" s="30">
        <v>3000</v>
      </c>
      <c r="D8" s="9">
        <v>3.8248225391213859</v>
      </c>
      <c r="E8" s="10">
        <v>0.374720192776063</v>
      </c>
      <c r="F8" s="10">
        <f t="shared" ref="F8:F10" si="3">($D$6-D8)/$D$6*100</f>
        <v>80.975229215539443</v>
      </c>
      <c r="G8" s="10">
        <f t="shared" ref="G8:G10" si="4">($E$6-E8)/$E$6*100</f>
        <v>0.17838615354163087</v>
      </c>
      <c r="H8" s="12">
        <f t="shared" ref="H8:H10" si="5">IF(ISNUMBER(F8),C8/((-D8/(F8/100-1))-D8),"-")</f>
        <v>184.27957913903919</v>
      </c>
      <c r="I8" s="12">
        <f t="shared" ref="I8:I10" si="6">IF(ISNUMBER(G8),C8/((-E8/(G8/100-1))-E8),"-")</f>
        <v>4479995.7681075409</v>
      </c>
      <c r="J8" s="33">
        <f t="shared" si="2"/>
        <v>3000</v>
      </c>
      <c r="K8" s="13">
        <v>12.876790552578708</v>
      </c>
      <c r="L8" s="84">
        <v>0.44400000000000001</v>
      </c>
      <c r="M8" s="10">
        <f>($K$6-K8)/$K$6*100</f>
        <v>55.835394934836401</v>
      </c>
      <c r="N8" s="10">
        <f>($L$6-L8)/$L$6*100</f>
        <v>6.961836584599046E-2</v>
      </c>
      <c r="O8" s="12">
        <f t="shared" si="0"/>
        <v>184.28007563495768</v>
      </c>
      <c r="P8" s="14">
        <f t="shared" si="1"/>
        <v>9698666.0503571499</v>
      </c>
    </row>
    <row r="9" spans="1:16" x14ac:dyDescent="0.25">
      <c r="A9" s="44" t="s">
        <v>135</v>
      </c>
      <c r="B9" s="45">
        <v>302</v>
      </c>
      <c r="C9" s="46">
        <v>10</v>
      </c>
      <c r="D9" s="47">
        <v>18.775589873039998</v>
      </c>
      <c r="E9" s="48">
        <v>0.38949078168000001</v>
      </c>
      <c r="F9" s="48">
        <f t="shared" si="3"/>
        <v>6.6097080259104422</v>
      </c>
      <c r="G9" s="48">
        <f t="shared" si="4"/>
        <v>-3.7563471495411718</v>
      </c>
      <c r="H9" s="49">
        <f t="shared" si="5"/>
        <v>7.5253355125679828</v>
      </c>
      <c r="I9" s="49">
        <f t="shared" si="6"/>
        <v>-709.17230768825323</v>
      </c>
      <c r="J9" s="46">
        <f t="shared" si="2"/>
        <v>10</v>
      </c>
      <c r="K9" s="50">
        <v>26.898374744501101</v>
      </c>
      <c r="L9" s="85">
        <v>0.40526958976440947</v>
      </c>
      <c r="M9" s="48">
        <f>($K$6-K9)/$K$6*100</f>
        <v>7.744395419419031</v>
      </c>
      <c r="N9" s="48">
        <f>($L$6-L9)/$L$6*100</f>
        <v>8.7866108786610972</v>
      </c>
      <c r="O9" s="49">
        <f t="shared" si="0"/>
        <v>4.4287299586566791</v>
      </c>
      <c r="P9" s="51">
        <f t="shared" si="1"/>
        <v>256.149305132591</v>
      </c>
    </row>
    <row r="10" spans="1:16" x14ac:dyDescent="0.25">
      <c r="A10" s="15" t="s">
        <v>136</v>
      </c>
      <c r="B10" s="4">
        <v>402</v>
      </c>
      <c r="C10" s="30">
        <v>2510</v>
      </c>
      <c r="D10" s="9">
        <v>18.623931299660981</v>
      </c>
      <c r="E10" s="10">
        <v>0.38339352720510245</v>
      </c>
      <c r="F10" s="10">
        <f t="shared" si="3"/>
        <v>7.3640618727942417</v>
      </c>
      <c r="G10" s="10">
        <f t="shared" si="4"/>
        <v>-2.1321011295767671</v>
      </c>
      <c r="H10" s="12">
        <f t="shared" si="5"/>
        <v>1695.3697728194377</v>
      </c>
      <c r="I10" s="12">
        <f t="shared" si="6"/>
        <v>-313605.3127268051</v>
      </c>
      <c r="J10" s="33">
        <f t="shared" si="2"/>
        <v>2510</v>
      </c>
      <c r="K10" s="13">
        <v>26.782435209572792</v>
      </c>
      <c r="L10" s="84">
        <v>0.40155248325543313</v>
      </c>
      <c r="M10" s="10">
        <f>($K$6-K10)/$K$6*100</f>
        <v>8.1420429349734462</v>
      </c>
      <c r="N10" s="10">
        <f>($L$6-L10)/$L$6*100</f>
        <v>9.6232141940142562</v>
      </c>
      <c r="O10" s="12">
        <f t="shared" si="0"/>
        <v>1057.3214740054541</v>
      </c>
      <c r="P10" s="14">
        <f t="shared" si="1"/>
        <v>58704.060892908565</v>
      </c>
    </row>
    <row r="11" spans="1:16" x14ac:dyDescent="0.25">
      <c r="A11" s="16" t="s">
        <v>3</v>
      </c>
      <c r="B11" s="17">
        <v>3</v>
      </c>
      <c r="C11" s="34" t="str">
        <f t="shared" ref="C11:C66" si="7">IF(ISNUMBER(F11),100,"-")</f>
        <v>-</v>
      </c>
      <c r="D11" s="19">
        <v>11.569151488265573</v>
      </c>
      <c r="E11" s="20">
        <v>1.0274451783726612</v>
      </c>
      <c r="F11" s="21" t="s">
        <v>175</v>
      </c>
      <c r="G11" s="21" t="s">
        <v>175</v>
      </c>
      <c r="H11" s="22" t="str">
        <f t="shared" ref="H11:H12" si="8">IF(ISNUMBER(F11),C11/((-D11/(F11/100-1))-D11),"-")</f>
        <v>-</v>
      </c>
      <c r="I11" s="22" t="str">
        <f t="shared" ref="I11:I12" si="9">IF(ISNUMBER(G11),C11/((-E11/(G11/100-1))-E11),"-")</f>
        <v>-</v>
      </c>
      <c r="J11" s="34" t="str">
        <f t="shared" si="2"/>
        <v>-</v>
      </c>
      <c r="K11" s="23">
        <v>14.89859458952882</v>
      </c>
      <c r="L11" s="86">
        <v>1.0528575123883466</v>
      </c>
      <c r="M11" s="21" t="s">
        <v>175</v>
      </c>
      <c r="N11" s="21" t="s">
        <v>175</v>
      </c>
      <c r="O11" s="22" t="str">
        <f t="shared" si="0"/>
        <v>-</v>
      </c>
      <c r="P11" s="42" t="str">
        <f t="shared" si="1"/>
        <v>-</v>
      </c>
    </row>
    <row r="12" spans="1:16" x14ac:dyDescent="0.25">
      <c r="A12" s="53" t="s">
        <v>4</v>
      </c>
      <c r="B12" s="54">
        <v>103</v>
      </c>
      <c r="C12" s="55">
        <v>2500</v>
      </c>
      <c r="D12" s="56">
        <v>7.6345640858551178</v>
      </c>
      <c r="E12" s="57">
        <v>0.86907134284724408</v>
      </c>
      <c r="F12" s="57">
        <f>($D$11-D12)/$D$11*100</f>
        <v>34.009299700166011</v>
      </c>
      <c r="G12" s="57">
        <f>($E$11-E12)/$E$11*100</f>
        <v>15.414334395559735</v>
      </c>
      <c r="H12" s="58">
        <f t="shared" si="8"/>
        <v>635.39063802939518</v>
      </c>
      <c r="I12" s="58">
        <f t="shared" si="9"/>
        <v>15785.435717371251</v>
      </c>
      <c r="J12" s="55">
        <f t="shared" si="2"/>
        <v>2500</v>
      </c>
      <c r="K12" s="59">
        <v>14.081873349967369</v>
      </c>
      <c r="L12" s="83">
        <v>1.0369996204036533</v>
      </c>
      <c r="M12" s="57">
        <f>($K$11-K12)/$K$11*100</f>
        <v>5.481867666467461</v>
      </c>
      <c r="N12" s="57">
        <f>($L$11-L12)/$L$11*100</f>
        <v>1.5061764576975394</v>
      </c>
      <c r="O12" s="58">
        <f t="shared" si="0"/>
        <v>3061.0199403439142</v>
      </c>
      <c r="P12" s="60">
        <f t="shared" si="1"/>
        <v>157650.20990262236</v>
      </c>
    </row>
    <row r="13" spans="1:16" x14ac:dyDescent="0.25">
      <c r="A13" s="3" t="s">
        <v>5</v>
      </c>
      <c r="B13" s="7">
        <v>4</v>
      </c>
      <c r="C13" s="30" t="str">
        <f t="shared" si="7"/>
        <v>-</v>
      </c>
      <c r="D13" s="9">
        <v>6.4244862931067717</v>
      </c>
      <c r="E13" s="10">
        <v>3.24879205719685E-3</v>
      </c>
      <c r="F13" s="11" t="s">
        <v>175</v>
      </c>
      <c r="G13" s="11" t="s">
        <v>175</v>
      </c>
      <c r="H13" s="12" t="str">
        <f t="shared" ref="H13:H77" si="10">IF(ISNUMBER(F13),C13/((-D13/(F13/100-1))-D13),"-")</f>
        <v>-</v>
      </c>
      <c r="I13" s="12" t="str">
        <f t="shared" ref="I13:I77" si="11">IF(ISNUMBER(G13),C13/((-E13/(G13/100-1))-E13),"-")</f>
        <v>-</v>
      </c>
      <c r="J13" s="33" t="str">
        <f t="shared" si="2"/>
        <v>-</v>
      </c>
      <c r="K13" s="13">
        <v>8.426604881101607</v>
      </c>
      <c r="L13" s="84">
        <v>3.9365509778645676E-2</v>
      </c>
      <c r="M13" s="11" t="s">
        <v>175</v>
      </c>
      <c r="N13" s="11" t="s">
        <v>175</v>
      </c>
      <c r="O13" s="12" t="str">
        <f t="shared" si="0"/>
        <v>-</v>
      </c>
      <c r="P13" s="14" t="str">
        <f t="shared" si="1"/>
        <v>-</v>
      </c>
    </row>
    <row r="14" spans="1:16" x14ac:dyDescent="0.25">
      <c r="A14" s="3" t="s">
        <v>6</v>
      </c>
      <c r="B14" s="7">
        <v>5</v>
      </c>
      <c r="C14" s="30" t="str">
        <f t="shared" si="7"/>
        <v>-</v>
      </c>
      <c r="D14" s="9">
        <v>8.1356542443779531E-2</v>
      </c>
      <c r="E14" s="10">
        <v>1.5221546650771653E-2</v>
      </c>
      <c r="F14" s="11" t="s">
        <v>175</v>
      </c>
      <c r="G14" s="11" t="s">
        <v>175</v>
      </c>
      <c r="H14" s="12" t="str">
        <f t="shared" si="10"/>
        <v>-</v>
      </c>
      <c r="I14" s="12" t="str">
        <f t="shared" si="11"/>
        <v>-</v>
      </c>
      <c r="J14" s="33" t="str">
        <f t="shared" si="2"/>
        <v>-</v>
      </c>
      <c r="K14" s="13">
        <v>5.4306510080995283</v>
      </c>
      <c r="L14" s="84">
        <v>0.1813199238289134</v>
      </c>
      <c r="M14" s="11" t="s">
        <v>175</v>
      </c>
      <c r="N14" s="11" t="s">
        <v>175</v>
      </c>
      <c r="O14" s="12" t="str">
        <f t="shared" si="0"/>
        <v>-</v>
      </c>
      <c r="P14" s="14" t="str">
        <f t="shared" si="1"/>
        <v>-</v>
      </c>
    </row>
    <row r="15" spans="1:16" x14ac:dyDescent="0.25">
      <c r="A15" s="3" t="s">
        <v>7</v>
      </c>
      <c r="B15" s="7">
        <v>6</v>
      </c>
      <c r="C15" s="30" t="str">
        <f t="shared" si="7"/>
        <v>-</v>
      </c>
      <c r="D15" s="9">
        <v>0.12433177242425196</v>
      </c>
      <c r="E15" s="10">
        <v>2.713840717889764E-2</v>
      </c>
      <c r="F15" s="11" t="s">
        <v>175</v>
      </c>
      <c r="G15" s="11" t="s">
        <v>175</v>
      </c>
      <c r="H15" s="12" t="str">
        <f t="shared" si="10"/>
        <v>-</v>
      </c>
      <c r="I15" s="12" t="str">
        <f t="shared" si="11"/>
        <v>-</v>
      </c>
      <c r="J15" s="33" t="str">
        <f t="shared" si="2"/>
        <v>-</v>
      </c>
      <c r="K15" s="13">
        <v>5.3719065923357485</v>
      </c>
      <c r="L15" s="84">
        <v>0.20875208407596854</v>
      </c>
      <c r="M15" s="11" t="s">
        <v>175</v>
      </c>
      <c r="N15" s="11" t="s">
        <v>175</v>
      </c>
      <c r="O15" s="12" t="str">
        <f t="shared" si="0"/>
        <v>-</v>
      </c>
      <c r="P15" s="14" t="str">
        <f t="shared" si="1"/>
        <v>-</v>
      </c>
    </row>
    <row r="16" spans="1:16" x14ac:dyDescent="0.25">
      <c r="A16" s="3" t="s">
        <v>8</v>
      </c>
      <c r="B16" s="7">
        <v>7</v>
      </c>
      <c r="C16" s="30" t="str">
        <f t="shared" si="7"/>
        <v>-</v>
      </c>
      <c r="D16" s="9">
        <v>8.1356542443779531E-2</v>
      </c>
      <c r="E16" s="10">
        <v>1.5221546650771653E-2</v>
      </c>
      <c r="F16" s="11" t="s">
        <v>175</v>
      </c>
      <c r="G16" s="11" t="s">
        <v>175</v>
      </c>
      <c r="H16" s="12" t="str">
        <f t="shared" si="10"/>
        <v>-</v>
      </c>
      <c r="I16" s="12" t="str">
        <f t="shared" si="11"/>
        <v>-</v>
      </c>
      <c r="J16" s="33" t="str">
        <f t="shared" si="2"/>
        <v>-</v>
      </c>
      <c r="K16" s="13">
        <v>5.6193275743959692</v>
      </c>
      <c r="L16" s="84">
        <v>0.18549116192806303</v>
      </c>
      <c r="M16" s="11" t="s">
        <v>175</v>
      </c>
      <c r="N16" s="11" t="s">
        <v>175</v>
      </c>
      <c r="O16" s="12" t="str">
        <f t="shared" si="0"/>
        <v>-</v>
      </c>
      <c r="P16" s="14" t="str">
        <f t="shared" si="1"/>
        <v>-</v>
      </c>
    </row>
    <row r="17" spans="1:16" x14ac:dyDescent="0.25">
      <c r="A17" s="16" t="s">
        <v>9</v>
      </c>
      <c r="B17" s="17">
        <v>8</v>
      </c>
      <c r="C17" s="34" t="str">
        <f t="shared" si="7"/>
        <v>-</v>
      </c>
      <c r="D17" s="19">
        <v>2.5360142618834645</v>
      </c>
      <c r="E17" s="20">
        <v>2.5075948535433069E-3</v>
      </c>
      <c r="F17" s="21" t="s">
        <v>175</v>
      </c>
      <c r="G17" s="21" t="s">
        <v>175</v>
      </c>
      <c r="H17" s="22" t="str">
        <f t="shared" si="10"/>
        <v>-</v>
      </c>
      <c r="I17" s="22" t="str">
        <f t="shared" si="11"/>
        <v>-</v>
      </c>
      <c r="J17" s="34" t="str">
        <f t="shared" si="2"/>
        <v>-</v>
      </c>
      <c r="K17" s="23">
        <v>6.4645388387512455</v>
      </c>
      <c r="L17" s="86">
        <v>0.47155539706866145</v>
      </c>
      <c r="M17" s="21" t="s">
        <v>175</v>
      </c>
      <c r="N17" s="21" t="s">
        <v>175</v>
      </c>
      <c r="O17" s="22" t="str">
        <f t="shared" si="0"/>
        <v>-</v>
      </c>
      <c r="P17" s="42" t="str">
        <f t="shared" si="1"/>
        <v>-</v>
      </c>
    </row>
    <row r="18" spans="1:16" x14ac:dyDescent="0.25">
      <c r="A18" s="52" t="s">
        <v>10</v>
      </c>
      <c r="B18" s="45">
        <v>108</v>
      </c>
      <c r="C18" s="46">
        <v>5</v>
      </c>
      <c r="D18" s="47">
        <v>1.8328130077895428</v>
      </c>
      <c r="E18" s="48">
        <v>2.5158723511181091E-3</v>
      </c>
      <c r="F18" s="48">
        <f>($D$17-D18)/$D$17*100</f>
        <v>27.728600136959141</v>
      </c>
      <c r="G18" s="48">
        <f>($E$17-E18)/$E$17*100</f>
        <v>-0.33009708737860366</v>
      </c>
      <c r="H18" s="49">
        <f t="shared" si="10"/>
        <v>7.1103399928410562</v>
      </c>
      <c r="I18" s="49">
        <f t="shared" si="11"/>
        <v>-604047.29265287274</v>
      </c>
      <c r="J18" s="46">
        <f t="shared" si="2"/>
        <v>5</v>
      </c>
      <c r="K18" s="50">
        <v>6.3398351523503633</v>
      </c>
      <c r="L18" s="85">
        <v>0.25755384477770077</v>
      </c>
      <c r="M18" s="48">
        <f>($K$17-K18)/$K$17*100</f>
        <v>1.9290422644435863</v>
      </c>
      <c r="N18" s="48">
        <f>($L$17-L18)/$L$17*100</f>
        <v>45.382059800664457</v>
      </c>
      <c r="O18" s="49">
        <f t="shared" si="0"/>
        <v>40.095045658286416</v>
      </c>
      <c r="P18" s="51">
        <f t="shared" si="1"/>
        <v>23.364316503657431</v>
      </c>
    </row>
    <row r="19" spans="1:16" x14ac:dyDescent="0.25">
      <c r="A19" s="53" t="s">
        <v>11</v>
      </c>
      <c r="B19" s="54">
        <v>208</v>
      </c>
      <c r="C19" s="55">
        <f t="shared" si="7"/>
        <v>100</v>
      </c>
      <c r="D19" s="56">
        <v>0.11974349719615748</v>
      </c>
      <c r="E19" s="57">
        <v>3.0703460819527561E-3</v>
      </c>
      <c r="F19" s="57">
        <f>($D$17-D19)/$D$17*100</f>
        <v>95.278279819009171</v>
      </c>
      <c r="G19" s="57">
        <f>($E$17-E19)/$E$17*100</f>
        <v>-22.441872043813802</v>
      </c>
      <c r="H19" s="58">
        <f t="shared" si="10"/>
        <v>41.386090276575793</v>
      </c>
      <c r="I19" s="58">
        <f t="shared" si="11"/>
        <v>-177698.41264076554</v>
      </c>
      <c r="J19" s="55">
        <f t="shared" si="2"/>
        <v>100</v>
      </c>
      <c r="K19" s="59">
        <v>6.0706882512992131</v>
      </c>
      <c r="L19" s="83">
        <v>0.34058519376321267</v>
      </c>
      <c r="M19" s="57">
        <f>($K$17-K19)/$K$17*100</f>
        <v>6.0924777045366545</v>
      </c>
      <c r="N19" s="57">
        <f>($L$17-L19)/$L$17*100</f>
        <v>27.774086378737532</v>
      </c>
      <c r="O19" s="58">
        <f t="shared" si="0"/>
        <v>253.90339175812232</v>
      </c>
      <c r="P19" s="60">
        <f t="shared" si="1"/>
        <v>763.5324484209583</v>
      </c>
    </row>
    <row r="20" spans="1:16" x14ac:dyDescent="0.25">
      <c r="A20" s="16" t="s">
        <v>12</v>
      </c>
      <c r="B20" s="17">
        <v>17</v>
      </c>
      <c r="C20" s="34" t="str">
        <f t="shared" si="7"/>
        <v>-</v>
      </c>
      <c r="D20" s="19">
        <v>0.63057065126173217</v>
      </c>
      <c r="E20" s="20">
        <v>0.23123070868535434</v>
      </c>
      <c r="F20" s="21" t="s">
        <v>175</v>
      </c>
      <c r="G20" s="21" t="s">
        <v>175</v>
      </c>
      <c r="H20" s="22" t="str">
        <f t="shared" si="10"/>
        <v>-</v>
      </c>
      <c r="I20" s="22" t="str">
        <f t="shared" si="11"/>
        <v>-</v>
      </c>
      <c r="J20" s="34" t="str">
        <f t="shared" si="2"/>
        <v>-</v>
      </c>
      <c r="K20" s="23">
        <v>2.2352651833322836</v>
      </c>
      <c r="L20" s="86">
        <v>1.1790409758236222</v>
      </c>
      <c r="M20" s="21" t="s">
        <v>175</v>
      </c>
      <c r="N20" s="21" t="s">
        <v>175</v>
      </c>
      <c r="O20" s="22" t="str">
        <f t="shared" si="0"/>
        <v>-</v>
      </c>
      <c r="P20" s="42" t="str">
        <f t="shared" si="1"/>
        <v>-</v>
      </c>
    </row>
    <row r="21" spans="1:16" x14ac:dyDescent="0.25">
      <c r="A21" s="53" t="s">
        <v>13</v>
      </c>
      <c r="B21" s="54">
        <v>117</v>
      </c>
      <c r="C21" s="55">
        <v>2500</v>
      </c>
      <c r="D21" s="56">
        <v>0.14685404339905511</v>
      </c>
      <c r="E21" s="57">
        <v>2.9628447352440943E-2</v>
      </c>
      <c r="F21" s="57">
        <f>($D$20-D21)/$D$20*100</f>
        <v>76.710929519918281</v>
      </c>
      <c r="G21" s="57">
        <f>($E$20-E21)/$E$20*100</f>
        <v>87.186629526462397</v>
      </c>
      <c r="H21" s="58">
        <f t="shared" si="10"/>
        <v>5168.3154131224874</v>
      </c>
      <c r="I21" s="58">
        <f t="shared" si="11"/>
        <v>12400.654553530307</v>
      </c>
      <c r="J21" s="55">
        <f t="shared" si="2"/>
        <v>2500</v>
      </c>
      <c r="K21" s="59">
        <v>1.8981331543077165</v>
      </c>
      <c r="L21" s="83">
        <v>1.0838579803795276</v>
      </c>
      <c r="M21" s="57">
        <f>($K$20-K21)/$K$20*100</f>
        <v>15.082417582417593</v>
      </c>
      <c r="N21" s="57">
        <f>($L$20-L21)/$L$20*100</f>
        <v>8.072916666666675</v>
      </c>
      <c r="O21" s="58">
        <f t="shared" si="0"/>
        <v>7415.4924028823798</v>
      </c>
      <c r="P21" s="60">
        <f t="shared" si="1"/>
        <v>26265.19567214468</v>
      </c>
    </row>
    <row r="22" spans="1:16" x14ac:dyDescent="0.25">
      <c r="A22" s="16" t="s">
        <v>14</v>
      </c>
      <c r="B22" s="17">
        <v>18</v>
      </c>
      <c r="C22" s="34" t="str">
        <f t="shared" si="7"/>
        <v>-</v>
      </c>
      <c r="D22" s="19">
        <v>2.951106169980473</v>
      </c>
      <c r="E22" s="20">
        <v>6.6831666444850404E-2</v>
      </c>
      <c r="F22" s="21" t="s">
        <v>175</v>
      </c>
      <c r="G22" s="21" t="s">
        <v>175</v>
      </c>
      <c r="H22" s="22" t="str">
        <f t="shared" si="10"/>
        <v>-</v>
      </c>
      <c r="I22" s="22" t="str">
        <f t="shared" si="11"/>
        <v>-</v>
      </c>
      <c r="J22" s="34" t="str">
        <f t="shared" si="2"/>
        <v>-</v>
      </c>
      <c r="K22" s="23">
        <v>8.2435136780216691</v>
      </c>
      <c r="L22" s="86">
        <v>8.649070713297638E-2</v>
      </c>
      <c r="M22" s="21" t="s">
        <v>175</v>
      </c>
      <c r="N22" s="21" t="s">
        <v>175</v>
      </c>
      <c r="O22" s="22" t="str">
        <f t="shared" si="0"/>
        <v>-</v>
      </c>
      <c r="P22" s="42" t="str">
        <f t="shared" si="1"/>
        <v>-</v>
      </c>
    </row>
    <row r="23" spans="1:16" x14ac:dyDescent="0.25">
      <c r="A23" s="53" t="s">
        <v>15</v>
      </c>
      <c r="B23" s="54">
        <v>118</v>
      </c>
      <c r="C23" s="55">
        <v>2000</v>
      </c>
      <c r="D23" s="56">
        <v>1.4980806130053546</v>
      </c>
      <c r="E23" s="57">
        <v>9.0110112060472446E-3</v>
      </c>
      <c r="F23" s="57">
        <f>($D$22-D23)/$D$22*100</f>
        <v>49.23664122137405</v>
      </c>
      <c r="G23" s="57">
        <f>($E$22-E23)/$E$22*100</f>
        <v>86.516853932584269</v>
      </c>
      <c r="H23" s="58">
        <f t="shared" si="10"/>
        <v>1376.4382810743964</v>
      </c>
      <c r="I23" s="58">
        <f t="shared" si="11"/>
        <v>34589.715245181273</v>
      </c>
      <c r="J23" s="55">
        <f t="shared" si="2"/>
        <v>2000</v>
      </c>
      <c r="K23" s="59">
        <v>7.8537781135627078</v>
      </c>
      <c r="L23" s="83">
        <v>7.6997824642771648E-2</v>
      </c>
      <c r="M23" s="57">
        <f>($K$22-K23)/$K$22*100</f>
        <v>4.7277845307402044</v>
      </c>
      <c r="N23" s="57">
        <f>($L$22-L23)/$L$22*100</f>
        <v>10.975609756097569</v>
      </c>
      <c r="O23" s="58">
        <f t="shared" ref="O23" si="12">IF(ISNUMBER(M23),J23/((-K23/(M23/100-1))-K23),"-")</f>
        <v>5131.6846148655695</v>
      </c>
      <c r="P23" s="60">
        <f t="shared" ref="P23" si="13">IF(ISNUMBER(N23),J23/((-L23/(N23/100-1))-L23),"-")</f>
        <v>210684.16279920327</v>
      </c>
    </row>
    <row r="24" spans="1:16" x14ac:dyDescent="0.25">
      <c r="A24" s="16" t="s">
        <v>16</v>
      </c>
      <c r="B24" s="17">
        <v>19</v>
      </c>
      <c r="C24" s="34" t="str">
        <f t="shared" si="7"/>
        <v>-</v>
      </c>
      <c r="D24" s="19">
        <v>21.694954068378141</v>
      </c>
      <c r="E24" s="20">
        <v>1.281558468174236</v>
      </c>
      <c r="F24" s="21" t="s">
        <v>175</v>
      </c>
      <c r="G24" s="21" t="s">
        <v>175</v>
      </c>
      <c r="H24" s="22" t="str">
        <f t="shared" si="10"/>
        <v>-</v>
      </c>
      <c r="I24" s="22" t="str">
        <f t="shared" si="11"/>
        <v>-</v>
      </c>
      <c r="J24" s="34" t="str">
        <f t="shared" si="2"/>
        <v>-</v>
      </c>
      <c r="K24" s="23">
        <v>22.735083075127367</v>
      </c>
      <c r="L24" s="86">
        <v>1.3507926582251335</v>
      </c>
      <c r="M24" s="21" t="s">
        <v>175</v>
      </c>
      <c r="N24" s="21" t="s">
        <v>175</v>
      </c>
      <c r="O24" s="22" t="str">
        <f t="shared" ref="O24:O88" si="14">IF(ISNUMBER(M24),J24/((-K24/(M24/100-1))-K24),"-")</f>
        <v>-</v>
      </c>
      <c r="P24" s="42" t="str">
        <f t="shared" ref="P24:P88" si="15">IF(ISNUMBER(N24),J24/((-L24/(N24/100-1))-L24),"-")</f>
        <v>-</v>
      </c>
    </row>
    <row r="25" spans="1:16" x14ac:dyDescent="0.25">
      <c r="A25" s="53" t="s">
        <v>17</v>
      </c>
      <c r="B25" s="54">
        <v>119</v>
      </c>
      <c r="C25" s="55">
        <v>3000</v>
      </c>
      <c r="D25" s="56">
        <v>20.787247590319559</v>
      </c>
      <c r="E25" s="57">
        <v>1.2454040576074958</v>
      </c>
      <c r="F25" s="57">
        <f>($D$24-D25)/$D$24*100</f>
        <v>4.1839520618373909</v>
      </c>
      <c r="G25" s="57">
        <f>($E$24-E25)/$E$24*100</f>
        <v>2.8211284513805541</v>
      </c>
      <c r="H25" s="58">
        <f t="shared" si="10"/>
        <v>3305.0331495005416</v>
      </c>
      <c r="I25" s="58">
        <f t="shared" si="11"/>
        <v>82977.428008736897</v>
      </c>
      <c r="J25" s="55">
        <f t="shared" si="2"/>
        <v>3000</v>
      </c>
      <c r="K25" s="59">
        <v>22.453729014342052</v>
      </c>
      <c r="L25" s="83">
        <v>1.3433117409297639</v>
      </c>
      <c r="M25" s="57">
        <f>($K$24-K25)/$K$24*100</f>
        <v>1.2375325828174422</v>
      </c>
      <c r="N25" s="57">
        <f>($L$24-L25)/$L$24*100</f>
        <v>0.55381684596946978</v>
      </c>
      <c r="O25" s="58">
        <f t="shared" si="14"/>
        <v>10662.721524709492</v>
      </c>
      <c r="P25" s="60">
        <f t="shared" si="15"/>
        <v>401020.34036078531</v>
      </c>
    </row>
    <row r="26" spans="1:16" x14ac:dyDescent="0.25">
      <c r="A26" s="3" t="s">
        <v>18</v>
      </c>
      <c r="B26" s="7">
        <v>219</v>
      </c>
      <c r="C26" s="11" t="s">
        <v>175</v>
      </c>
      <c r="D26" s="9">
        <v>15.796400446553386</v>
      </c>
      <c r="E26" s="10">
        <v>1.2777122542841575</v>
      </c>
      <c r="F26" s="10">
        <f t="shared" ref="F26:F27" si="16">($D$24-D26)/$D$24*100</f>
        <v>27.188596957770443</v>
      </c>
      <c r="G26" s="10">
        <f t="shared" ref="G26:G27" si="17">($E$24-E26)/$E$24*100</f>
        <v>0.30012004801919318</v>
      </c>
      <c r="H26" s="11" t="s">
        <v>175</v>
      </c>
      <c r="I26" s="11" t="s">
        <v>175</v>
      </c>
      <c r="J26" s="33" t="str">
        <f t="shared" si="2"/>
        <v>-</v>
      </c>
      <c r="K26" s="13">
        <v>16.733030348013727</v>
      </c>
      <c r="L26" s="84">
        <v>1.3398620532394958</v>
      </c>
      <c r="M26" s="10">
        <f>($K$24-K26)/$K$24*100</f>
        <v>26.399959513145589</v>
      </c>
      <c r="N26" s="10">
        <f>($L$24-L26)/$L$24*100</f>
        <v>0.80919931856898752</v>
      </c>
      <c r="O26" s="11" t="s">
        <v>175</v>
      </c>
      <c r="P26" s="11" t="s">
        <v>175</v>
      </c>
    </row>
    <row r="27" spans="1:16" x14ac:dyDescent="0.25">
      <c r="A27" s="3" t="s">
        <v>19</v>
      </c>
      <c r="B27" s="7">
        <v>319</v>
      </c>
      <c r="C27" s="11" t="s">
        <v>175</v>
      </c>
      <c r="D27" s="9">
        <v>9.2652764782665837</v>
      </c>
      <c r="E27" s="10">
        <v>3.8696685834330717E-2</v>
      </c>
      <c r="F27" s="10">
        <f t="shared" si="16"/>
        <v>57.292942639729539</v>
      </c>
      <c r="G27" s="10">
        <f t="shared" si="17"/>
        <v>96.980497823914362</v>
      </c>
      <c r="H27" s="11" t="s">
        <v>175</v>
      </c>
      <c r="I27" s="11" t="s">
        <v>175</v>
      </c>
      <c r="J27" s="33" t="str">
        <f t="shared" si="2"/>
        <v>-</v>
      </c>
      <c r="K27" s="13">
        <v>10.305732107293796</v>
      </c>
      <c r="L27" s="84">
        <v>0.10733728246185828</v>
      </c>
      <c r="M27" s="10">
        <f>($K$24-K27)/$K$24*100</f>
        <v>54.670356500397077</v>
      </c>
      <c r="N27" s="10">
        <f>($L$24-L27)/$L$24*100</f>
        <v>92.053755858956649</v>
      </c>
      <c r="O27" s="11" t="s">
        <v>175</v>
      </c>
      <c r="P27" s="11" t="s">
        <v>175</v>
      </c>
    </row>
    <row r="28" spans="1:16" x14ac:dyDescent="0.25">
      <c r="A28" s="44" t="s">
        <v>183</v>
      </c>
      <c r="B28" s="45">
        <v>419</v>
      </c>
      <c r="C28" s="46">
        <v>3000</v>
      </c>
      <c r="D28" s="47">
        <v>16.44765661151887</v>
      </c>
      <c r="E28" s="48">
        <v>1.2839494887161575</v>
      </c>
      <c r="F28" s="48">
        <f>($D$24-D28)/$D$24*100</f>
        <v>24.186718443011419</v>
      </c>
      <c r="G28" s="48">
        <f>($E$24-E28)/$E$24*100</f>
        <v>-0.18657131931935036</v>
      </c>
      <c r="H28" s="49">
        <f t="shared" ref="H28" si="18">IF(ISNUMBER(F28),C28/((-D28/(F28/100-1))-D28),"-")</f>
        <v>571.72287728388585</v>
      </c>
      <c r="I28" s="49">
        <f t="shared" ref="I28" si="19">IF(ISNUMBER(G28),C28/((-E28/(G28/100-1))-E28),"-")</f>
        <v>-1254694.3647708467</v>
      </c>
      <c r="J28" s="46">
        <f t="shared" ref="J28" si="20">C28</f>
        <v>3000</v>
      </c>
      <c r="K28" s="50">
        <v>22.053358501023112</v>
      </c>
      <c r="L28" s="85">
        <v>1.3174255482689761</v>
      </c>
      <c r="M28" s="48">
        <f>($K$24-K28)/$K$24*100</f>
        <v>2.9985576558111418</v>
      </c>
      <c r="N28" s="48">
        <f>($L$24-L28)/$L$24*100</f>
        <v>2.4701873935264027</v>
      </c>
      <c r="O28" s="49">
        <f t="shared" ref="O28" si="21">IF(ISNUMBER(M28),J28/((-K28/(M28/100-1))-K28),"-")</f>
        <v>4400.6041647271113</v>
      </c>
      <c r="P28" s="51">
        <f t="shared" ref="P28" si="22">IF(ISNUMBER(N28),J28/((-L28/(N28/100-1))-L28),"-")</f>
        <v>89908.895434511302</v>
      </c>
    </row>
    <row r="29" spans="1:16" x14ac:dyDescent="0.25">
      <c r="A29" s="8" t="s">
        <v>137</v>
      </c>
      <c r="B29" s="17">
        <v>20</v>
      </c>
      <c r="C29" s="21" t="s">
        <v>175</v>
      </c>
      <c r="D29" s="19">
        <v>13.486927039980095</v>
      </c>
      <c r="E29" s="20">
        <v>5.9995826788535427E-2</v>
      </c>
      <c r="F29" s="20">
        <f>($D$32-D29)/$D$32*100</f>
        <v>65.297775423832633</v>
      </c>
      <c r="G29" s="20">
        <f>($E$32-E29)/$E$32*100</f>
        <v>98.601344648332912</v>
      </c>
      <c r="H29" s="21" t="s">
        <v>175</v>
      </c>
      <c r="I29" s="21" t="s">
        <v>175</v>
      </c>
      <c r="J29" s="34" t="str">
        <f t="shared" si="2"/>
        <v>-</v>
      </c>
      <c r="K29" s="23">
        <v>10.047161351160566</v>
      </c>
      <c r="L29" s="86">
        <v>0.12077056056982678</v>
      </c>
      <c r="M29" s="20">
        <f>($K$32-K29)/$K$32*100</f>
        <v>71.638117186546651</v>
      </c>
      <c r="N29" s="20">
        <f>($L$32-L29)/$L$32*100</f>
        <v>97.224084267247477</v>
      </c>
      <c r="O29" s="21" t="s">
        <v>175</v>
      </c>
      <c r="P29" s="21" t="s">
        <v>175</v>
      </c>
    </row>
    <row r="30" spans="1:16" x14ac:dyDescent="0.25">
      <c r="A30" s="61" t="s">
        <v>159</v>
      </c>
      <c r="B30" s="54">
        <v>120</v>
      </c>
      <c r="C30" s="93" t="s">
        <v>175</v>
      </c>
      <c r="D30" s="56">
        <v>12.051244568692914</v>
      </c>
      <c r="E30" s="57">
        <v>1.3480139338582675E-3</v>
      </c>
      <c r="F30" s="57">
        <f>($D$29-D30)/$D$29*100</f>
        <v>10.644993237016136</v>
      </c>
      <c r="G30" s="57">
        <f>($E$29-E30)/$E$29*100</f>
        <v>97.753153834166568</v>
      </c>
      <c r="H30" s="93" t="s">
        <v>175</v>
      </c>
      <c r="I30" s="93" t="s">
        <v>175</v>
      </c>
      <c r="J30" s="55" t="str">
        <f t="shared" si="2"/>
        <v>-</v>
      </c>
      <c r="K30" s="59">
        <v>9.6479329042113999</v>
      </c>
      <c r="L30" s="83">
        <v>0.11075029571905511</v>
      </c>
      <c r="M30" s="57">
        <f>($K$29-K30)/$K$29*100</f>
        <v>3.9735446958165039</v>
      </c>
      <c r="N30" s="57">
        <f>($L$29-L30)/$L$29*100</f>
        <v>8.296943231441066</v>
      </c>
      <c r="O30" s="93" t="s">
        <v>175</v>
      </c>
      <c r="P30" s="93" t="s">
        <v>175</v>
      </c>
    </row>
    <row r="31" spans="1:16" x14ac:dyDescent="0.25">
      <c r="A31" s="18" t="s">
        <v>20</v>
      </c>
      <c r="B31" s="7">
        <v>320</v>
      </c>
      <c r="C31" s="11" t="s">
        <v>175</v>
      </c>
      <c r="D31" s="9">
        <v>13.486927039980095</v>
      </c>
      <c r="E31" s="10">
        <v>5.9995826788535427E-2</v>
      </c>
      <c r="F31" s="10">
        <f>($D$32-D31)/$D$32*100</f>
        <v>65.297775423832633</v>
      </c>
      <c r="G31" s="10">
        <f>($E$32-E31)/$E$32*100</f>
        <v>98.601344648332912</v>
      </c>
      <c r="H31" s="11" t="s">
        <v>175</v>
      </c>
      <c r="I31" s="11" t="s">
        <v>175</v>
      </c>
      <c r="J31" s="33" t="str">
        <f t="shared" si="2"/>
        <v>-</v>
      </c>
      <c r="K31" s="13">
        <v>10.047161351160566</v>
      </c>
      <c r="L31" s="84">
        <v>0.12077056056982678</v>
      </c>
      <c r="M31" s="10">
        <f>($K$32-K31)/$K$32*100</f>
        <v>71.638117186546651</v>
      </c>
      <c r="N31" s="10">
        <f>($L$32-L31)/$L$32*100</f>
        <v>97.224084267247477</v>
      </c>
      <c r="O31" s="11" t="s">
        <v>175</v>
      </c>
      <c r="P31" s="11" t="s">
        <v>175</v>
      </c>
    </row>
    <row r="32" spans="1:16" x14ac:dyDescent="0.25">
      <c r="A32" s="15" t="s">
        <v>138</v>
      </c>
      <c r="B32" s="92">
        <v>420</v>
      </c>
      <c r="C32" s="30" t="str">
        <f t="shared" si="7"/>
        <v>-</v>
      </c>
      <c r="D32" s="9">
        <v>38.864733326757928</v>
      </c>
      <c r="E32" s="10">
        <v>4.2895361403382681</v>
      </c>
      <c r="F32" s="11" t="s">
        <v>175</v>
      </c>
      <c r="G32" s="11" t="s">
        <v>175</v>
      </c>
      <c r="H32" s="12" t="str">
        <f t="shared" si="10"/>
        <v>-</v>
      </c>
      <c r="I32" s="12" t="str">
        <f t="shared" si="11"/>
        <v>-</v>
      </c>
      <c r="J32" s="30" t="str">
        <f t="shared" si="2"/>
        <v>-</v>
      </c>
      <c r="K32" s="90">
        <v>35.424874354232692</v>
      </c>
      <c r="L32" s="91">
        <v>4.3506565831547714</v>
      </c>
      <c r="M32" s="11" t="s">
        <v>175</v>
      </c>
      <c r="N32" s="11" t="s">
        <v>175</v>
      </c>
      <c r="O32" s="12" t="str">
        <f t="shared" si="14"/>
        <v>-</v>
      </c>
      <c r="P32" s="14" t="str">
        <f t="shared" si="15"/>
        <v>-</v>
      </c>
    </row>
    <row r="33" spans="1:16" x14ac:dyDescent="0.25">
      <c r="A33" s="44" t="s">
        <v>160</v>
      </c>
      <c r="B33" s="45">
        <v>520</v>
      </c>
      <c r="C33" s="46">
        <v>100</v>
      </c>
      <c r="D33" s="47">
        <v>7.4828281006624273</v>
      </c>
      <c r="E33" s="48">
        <v>6.0836000818393715E-2</v>
      </c>
      <c r="F33" s="48">
        <f>($D$29-D33)/$D$29*100</f>
        <v>44.517916657511101</v>
      </c>
      <c r="G33" s="48">
        <f>($E$29-E33)/$E$29*100</f>
        <v>-1.4003874516466153</v>
      </c>
      <c r="H33" s="49">
        <f t="shared" si="10"/>
        <v>16.655288497188629</v>
      </c>
      <c r="I33" s="49">
        <f t="shared" si="11"/>
        <v>-119022.9600608661</v>
      </c>
      <c r="J33" s="46">
        <f t="shared" si="2"/>
        <v>100</v>
      </c>
      <c r="K33" s="50">
        <v>8.5198620349587415</v>
      </c>
      <c r="L33" s="85">
        <v>9.1764530738645669E-2</v>
      </c>
      <c r="M33" s="48">
        <f>($K$29-K33)/$K$29*100</f>
        <v>15.201301768935997</v>
      </c>
      <c r="N33" s="48">
        <f>($L$29-L33)/$L$29*100</f>
        <v>24.017467248908304</v>
      </c>
      <c r="O33" s="49">
        <f t="shared" si="14"/>
        <v>65.475050593675178</v>
      </c>
      <c r="P33" s="51">
        <f t="shared" si="15"/>
        <v>3447.5590276233297</v>
      </c>
    </row>
    <row r="34" spans="1:16" x14ac:dyDescent="0.25">
      <c r="A34" s="15" t="s">
        <v>161</v>
      </c>
      <c r="B34" s="92">
        <v>620</v>
      </c>
      <c r="C34" s="30">
        <v>3000</v>
      </c>
      <c r="D34" s="9">
        <v>6.0296772629321564</v>
      </c>
      <c r="E34" s="10">
        <v>2.0739545733543304E-3</v>
      </c>
      <c r="F34" s="10">
        <f t="shared" ref="F34" si="23">($D$32-D34)/$D$32*100</f>
        <v>84.485478872999792</v>
      </c>
      <c r="G34" s="10">
        <f t="shared" ref="G34" si="24">($E$32-E34)/$E$32*100</f>
        <v>99.951650842760102</v>
      </c>
      <c r="H34" s="12">
        <f t="shared" si="10"/>
        <v>91.365764509995174</v>
      </c>
      <c r="I34" s="12">
        <f t="shared" si="11"/>
        <v>699.71462604634644</v>
      </c>
      <c r="J34" s="30">
        <f t="shared" si="2"/>
        <v>3000</v>
      </c>
      <c r="K34" s="90">
        <v>8.1285443234180779</v>
      </c>
      <c r="L34" s="91">
        <v>8.2799030609007854E-2</v>
      </c>
      <c r="M34" s="10">
        <f t="shared" ref="M34" si="25">($K$32-K34)/$K$32*100</f>
        <v>77.054133651579633</v>
      </c>
      <c r="N34" s="10">
        <f t="shared" ref="N34" si="26">($L$32-L34)/$L$32*100</f>
        <v>98.096861266191496</v>
      </c>
      <c r="O34" s="12">
        <f t="shared" si="14"/>
        <v>109.90488452525749</v>
      </c>
      <c r="P34" s="14">
        <f t="shared" si="15"/>
        <v>702.92880281595194</v>
      </c>
    </row>
    <row r="35" spans="1:16" x14ac:dyDescent="0.25">
      <c r="A35" s="8" t="s">
        <v>157</v>
      </c>
      <c r="B35" s="17">
        <v>21</v>
      </c>
      <c r="C35" s="34" t="str">
        <f t="shared" si="7"/>
        <v>-</v>
      </c>
      <c r="D35" s="19">
        <v>13.072241663849198</v>
      </c>
      <c r="E35" s="20">
        <v>0.10448927574349608</v>
      </c>
      <c r="F35" s="21" t="s">
        <v>175</v>
      </c>
      <c r="G35" s="21" t="s">
        <v>175</v>
      </c>
      <c r="H35" s="22" t="str">
        <f t="shared" si="10"/>
        <v>-</v>
      </c>
      <c r="I35" s="22" t="str">
        <f t="shared" si="11"/>
        <v>-</v>
      </c>
      <c r="J35" s="34" t="str">
        <f t="shared" si="2"/>
        <v>-</v>
      </c>
      <c r="K35" s="23">
        <v>9.5616175137993054</v>
      </c>
      <c r="L35" s="86">
        <v>0.14827376710828344</v>
      </c>
      <c r="M35" s="21" t="s">
        <v>175</v>
      </c>
      <c r="N35" s="21" t="s">
        <v>175</v>
      </c>
      <c r="O35" s="22" t="str">
        <f t="shared" si="14"/>
        <v>-</v>
      </c>
      <c r="P35" s="42" t="str">
        <f t="shared" si="15"/>
        <v>-</v>
      </c>
    </row>
    <row r="36" spans="1:16" x14ac:dyDescent="0.25">
      <c r="A36" s="61" t="s">
        <v>158</v>
      </c>
      <c r="B36" s="54">
        <v>121</v>
      </c>
      <c r="C36" s="55">
        <v>3000</v>
      </c>
      <c r="D36" s="56">
        <v>6.4945058136383604</v>
      </c>
      <c r="E36" s="57">
        <v>1.6018019024881887E-3</v>
      </c>
      <c r="F36" s="57">
        <f>($D$35-D36)/$D$35*100</f>
        <v>50.318346457756533</v>
      </c>
      <c r="G36" s="57">
        <f>($E$35-E36)/$E$35*100</f>
        <v>98.467017891462518</v>
      </c>
      <c r="H36" s="58">
        <f t="shared" si="10"/>
        <v>456.08398821668118</v>
      </c>
      <c r="I36" s="58">
        <f t="shared" si="11"/>
        <v>29158.06840233933</v>
      </c>
      <c r="J36" s="55">
        <f t="shared" si="2"/>
        <v>3000</v>
      </c>
      <c r="K36" s="59">
        <v>8.9760159180255119</v>
      </c>
      <c r="L36" s="83">
        <v>0.13535100156755908</v>
      </c>
      <c r="M36" s="57">
        <f>($K$35-K36)/$K$35*100</f>
        <v>6.1245034632336477</v>
      </c>
      <c r="N36" s="57">
        <f>($L$35-L36)/$L$35*100</f>
        <v>8.7154766434759416</v>
      </c>
      <c r="O36" s="58">
        <f t="shared" si="14"/>
        <v>5122.9368595485212</v>
      </c>
      <c r="P36" s="60">
        <f t="shared" si="15"/>
        <v>232148.45077440303</v>
      </c>
    </row>
    <row r="37" spans="1:16" x14ac:dyDescent="0.25">
      <c r="A37" s="16" t="s">
        <v>21</v>
      </c>
      <c r="B37" s="17">
        <v>22</v>
      </c>
      <c r="C37" s="34" t="str">
        <f t="shared" si="7"/>
        <v>-</v>
      </c>
      <c r="D37" s="19">
        <v>11.380426996845545</v>
      </c>
      <c r="E37" s="20">
        <v>1.0302323273807246</v>
      </c>
      <c r="F37" s="21" t="s">
        <v>175</v>
      </c>
      <c r="G37" s="21" t="s">
        <v>175</v>
      </c>
      <c r="H37" s="22" t="str">
        <f t="shared" si="10"/>
        <v>-</v>
      </c>
      <c r="I37" s="22" t="str">
        <f t="shared" si="11"/>
        <v>-</v>
      </c>
      <c r="J37" s="34" t="str">
        <f t="shared" si="2"/>
        <v>-</v>
      </c>
      <c r="K37" s="23">
        <v>14.89859458952882</v>
      </c>
      <c r="L37" s="86">
        <v>1.0528575123883466</v>
      </c>
      <c r="M37" s="21" t="s">
        <v>175</v>
      </c>
      <c r="N37" s="21" t="s">
        <v>175</v>
      </c>
      <c r="O37" s="22" t="str">
        <f t="shared" si="14"/>
        <v>-</v>
      </c>
      <c r="P37" s="42" t="str">
        <f t="shared" si="15"/>
        <v>-</v>
      </c>
    </row>
    <row r="38" spans="1:16" x14ac:dyDescent="0.25">
      <c r="A38" s="53" t="s">
        <v>22</v>
      </c>
      <c r="B38" s="54">
        <v>122</v>
      </c>
      <c r="C38" s="55">
        <v>3000</v>
      </c>
      <c r="D38" s="56">
        <v>7.4459966662386163</v>
      </c>
      <c r="E38" s="57">
        <v>0.87165832926500808</v>
      </c>
      <c r="F38" s="57">
        <f>($D$37-D38)/$D$37*100</f>
        <v>34.571904302865647</v>
      </c>
      <c r="G38" s="57">
        <f>($E$37-E38)/$E$37*100</f>
        <v>15.392061955469499</v>
      </c>
      <c r="H38" s="58">
        <f t="shared" si="10"/>
        <v>762.49920519934994</v>
      </c>
      <c r="I38" s="58">
        <f t="shared" si="11"/>
        <v>18918.612355417845</v>
      </c>
      <c r="J38" s="55">
        <f t="shared" si="2"/>
        <v>3000</v>
      </c>
      <c r="K38" s="59">
        <v>14.081873349967369</v>
      </c>
      <c r="L38" s="83">
        <v>1.0369996204036533</v>
      </c>
      <c r="M38" s="57">
        <f>($K$37-K38)/$K$37*100</f>
        <v>5.481867666467461</v>
      </c>
      <c r="N38" s="57">
        <f>($L$37-L38)/$L$37*100</f>
        <v>1.5061764576975394</v>
      </c>
      <c r="O38" s="58">
        <f t="shared" si="14"/>
        <v>3673.2239284126968</v>
      </c>
      <c r="P38" s="60">
        <f t="shared" si="15"/>
        <v>189180.25188314682</v>
      </c>
    </row>
    <row r="39" spans="1:16" x14ac:dyDescent="0.25">
      <c r="A39" s="3" t="s">
        <v>23</v>
      </c>
      <c r="B39" s="4">
        <v>23</v>
      </c>
      <c r="C39" s="30" t="str">
        <f t="shared" si="7"/>
        <v>-</v>
      </c>
      <c r="D39" s="9">
        <v>11.365159198941353</v>
      </c>
      <c r="E39" s="10">
        <v>0.1858487708692913</v>
      </c>
      <c r="F39" s="11" t="s">
        <v>175</v>
      </c>
      <c r="G39" s="11" t="s">
        <v>175</v>
      </c>
      <c r="H39" s="12" t="str">
        <f t="shared" si="10"/>
        <v>-</v>
      </c>
      <c r="I39" s="12" t="str">
        <f t="shared" si="11"/>
        <v>-</v>
      </c>
      <c r="J39" s="33" t="str">
        <f t="shared" si="2"/>
        <v>-</v>
      </c>
      <c r="K39" s="13">
        <v>13.050336666611338</v>
      </c>
      <c r="L39" s="84">
        <v>0.28003163111433066</v>
      </c>
      <c r="M39" s="11" t="s">
        <v>175</v>
      </c>
      <c r="N39" s="11" t="s">
        <v>175</v>
      </c>
      <c r="O39" s="12" t="str">
        <f t="shared" si="14"/>
        <v>-</v>
      </c>
      <c r="P39" s="14" t="str">
        <f t="shared" si="15"/>
        <v>-</v>
      </c>
    </row>
    <row r="40" spans="1:16" x14ac:dyDescent="0.25">
      <c r="A40" s="3" t="s">
        <v>24</v>
      </c>
      <c r="B40" s="4">
        <v>24</v>
      </c>
      <c r="C40" s="30" t="str">
        <f t="shared" si="7"/>
        <v>-</v>
      </c>
      <c r="D40" s="9">
        <v>71.031524792682887</v>
      </c>
      <c r="E40" s="10">
        <v>0.92391848142519684</v>
      </c>
      <c r="F40" s="11" t="s">
        <v>175</v>
      </c>
      <c r="G40" s="11" t="s">
        <v>175</v>
      </c>
      <c r="H40" s="12" t="str">
        <f t="shared" si="10"/>
        <v>-</v>
      </c>
      <c r="I40" s="12" t="str">
        <f t="shared" si="11"/>
        <v>-</v>
      </c>
      <c r="J40" s="33" t="str">
        <f t="shared" si="2"/>
        <v>-</v>
      </c>
      <c r="K40" s="13">
        <v>13.262266545500975</v>
      </c>
      <c r="L40" s="84">
        <v>1.7000671715654172</v>
      </c>
      <c r="M40" s="11" t="s">
        <v>175</v>
      </c>
      <c r="N40" s="11" t="s">
        <v>175</v>
      </c>
      <c r="O40" s="12" t="str">
        <f t="shared" si="14"/>
        <v>-</v>
      </c>
      <c r="P40" s="14" t="str">
        <f t="shared" si="15"/>
        <v>-</v>
      </c>
    </row>
    <row r="41" spans="1:16" ht="13.5" customHeight="1" x14ac:dyDescent="0.25">
      <c r="A41" s="16" t="s">
        <v>25</v>
      </c>
      <c r="B41" s="17">
        <v>25</v>
      </c>
      <c r="C41" s="34" t="str">
        <f t="shared" si="7"/>
        <v>-</v>
      </c>
      <c r="D41" s="19">
        <v>73.177630472394156</v>
      </c>
      <c r="E41" s="20">
        <v>2.434107226507087E-2</v>
      </c>
      <c r="F41" s="21" t="s">
        <v>175</v>
      </c>
      <c r="G41" s="21" t="s">
        <v>175</v>
      </c>
      <c r="H41" s="22" t="str">
        <f t="shared" si="10"/>
        <v>-</v>
      </c>
      <c r="I41" s="22" t="str">
        <f t="shared" si="11"/>
        <v>-</v>
      </c>
      <c r="J41" s="34" t="str">
        <f t="shared" si="2"/>
        <v>-</v>
      </c>
      <c r="K41" s="23">
        <v>92.473454958428974</v>
      </c>
      <c r="L41" s="86">
        <v>2.8387289580638746</v>
      </c>
      <c r="M41" s="21" t="s">
        <v>175</v>
      </c>
      <c r="N41" s="21" t="s">
        <v>175</v>
      </c>
      <c r="O41" s="22" t="str">
        <f t="shared" si="14"/>
        <v>-</v>
      </c>
      <c r="P41" s="42" t="str">
        <f t="shared" si="15"/>
        <v>-</v>
      </c>
    </row>
    <row r="42" spans="1:16" x14ac:dyDescent="0.25">
      <c r="A42" s="52" t="s">
        <v>26</v>
      </c>
      <c r="B42" s="45">
        <v>125</v>
      </c>
      <c r="C42" s="46">
        <v>15</v>
      </c>
      <c r="D42" s="47">
        <v>54.376998104144135</v>
      </c>
      <c r="E42" s="48">
        <v>1.5227813185511813E-3</v>
      </c>
      <c r="F42" s="48">
        <f>($D$41-D42)/$D$41*100</f>
        <v>25.691775269141097</v>
      </c>
      <c r="G42" s="48">
        <f>($E$41-E42)/$E$41*100</f>
        <v>93.743984233856636</v>
      </c>
      <c r="H42" s="49">
        <f t="shared" si="10"/>
        <v>0.79784550360824924</v>
      </c>
      <c r="I42" s="49">
        <f t="shared" si="11"/>
        <v>657.36737405777819</v>
      </c>
      <c r="J42" s="46">
        <f t="shared" si="2"/>
        <v>15</v>
      </c>
      <c r="K42" s="50">
        <v>73.815287028101295</v>
      </c>
      <c r="L42" s="85">
        <v>2.456641681865575</v>
      </c>
      <c r="M42" s="48">
        <f>($K$41-K42)/$K$41*100</f>
        <v>20.176782557454327</v>
      </c>
      <c r="N42" s="48">
        <f>($L$41-L42)/$L$41*100</f>
        <v>13.459801264679324</v>
      </c>
      <c r="O42" s="47">
        <f t="shared" si="14"/>
        <v>0.80393745280952433</v>
      </c>
      <c r="P42" s="51">
        <f t="shared" si="15"/>
        <v>39.258046353302653</v>
      </c>
    </row>
    <row r="43" spans="1:16" x14ac:dyDescent="0.25">
      <c r="A43" s="61" t="s">
        <v>139</v>
      </c>
      <c r="B43" s="54">
        <v>225</v>
      </c>
      <c r="C43" s="55">
        <v>150</v>
      </c>
      <c r="D43" s="56">
        <v>73</v>
      </c>
      <c r="E43" s="57">
        <v>2.4299999999999999E-2</v>
      </c>
      <c r="F43" s="57">
        <f t="shared" ref="F43:F45" si="27">($D$41-D43)/$D$41*100</f>
        <v>0.24273875943710216</v>
      </c>
      <c r="G43" s="57">
        <f t="shared" ref="G43:G45" si="28">($E$41-E43)/$E$41*100</f>
        <v>0.16873646577110457</v>
      </c>
      <c r="H43" s="58">
        <f t="shared" si="10"/>
        <v>844.44970493100266</v>
      </c>
      <c r="I43" s="58">
        <f t="shared" si="11"/>
        <v>3652099.5309406859</v>
      </c>
      <c r="J43" s="55">
        <f t="shared" si="2"/>
        <v>150</v>
      </c>
      <c r="K43" s="59">
        <v>91.282958193495688</v>
      </c>
      <c r="L43" s="83">
        <v>2.6374279434224883</v>
      </c>
      <c r="M43" s="57">
        <f>($K$41-K43)/$K$41*100</f>
        <v>1.2873929772262414</v>
      </c>
      <c r="N43" s="57">
        <f>($L$41-L43)/$L$41*100</f>
        <v>7.0912375790424713</v>
      </c>
      <c r="O43" s="58">
        <f t="shared" si="14"/>
        <v>125.99782243709483</v>
      </c>
      <c r="P43" s="60">
        <f t="shared" si="15"/>
        <v>745.15272696077557</v>
      </c>
    </row>
    <row r="44" spans="1:16" x14ac:dyDescent="0.25">
      <c r="A44" s="15" t="s">
        <v>140</v>
      </c>
      <c r="B44" s="4">
        <v>325</v>
      </c>
      <c r="C44" s="30">
        <v>165</v>
      </c>
      <c r="D44" s="9">
        <v>54.376998104144135</v>
      </c>
      <c r="E44" s="10">
        <v>1.5227813185511813E-3</v>
      </c>
      <c r="F44" s="10">
        <f t="shared" si="27"/>
        <v>25.691775269141097</v>
      </c>
      <c r="G44" s="10">
        <f t="shared" si="28"/>
        <v>93.743984233856636</v>
      </c>
      <c r="H44" s="12">
        <f t="shared" si="10"/>
        <v>8.776300539690741</v>
      </c>
      <c r="I44" s="12">
        <f t="shared" si="11"/>
        <v>7231.04111463556</v>
      </c>
      <c r="J44" s="33">
        <f t="shared" si="2"/>
        <v>165</v>
      </c>
      <c r="K44" s="13">
        <v>49.815778930956284</v>
      </c>
      <c r="L44" s="84">
        <v>1.7099169451143303</v>
      </c>
      <c r="M44" s="10">
        <f>($K$41-K44)/$K$41*100</f>
        <v>46.129644498141928</v>
      </c>
      <c r="N44" s="10">
        <f>($L$41-L44)/$L$41*100</f>
        <v>39.76469855436423</v>
      </c>
      <c r="O44" s="12">
        <f t="shared" si="14"/>
        <v>3.8680025581734823</v>
      </c>
      <c r="P44" s="14">
        <f t="shared" si="15"/>
        <v>146.17137141273068</v>
      </c>
    </row>
    <row r="45" spans="1:16" x14ac:dyDescent="0.25">
      <c r="A45" s="3" t="s">
        <v>27</v>
      </c>
      <c r="B45" s="7">
        <v>425</v>
      </c>
      <c r="C45" s="30">
        <v>400</v>
      </c>
      <c r="D45" s="9">
        <v>42.324678391784317</v>
      </c>
      <c r="E45" s="10">
        <v>1.8094170942992125E-3</v>
      </c>
      <c r="F45" s="10">
        <f t="shared" si="27"/>
        <v>42.161726037643348</v>
      </c>
      <c r="G45" s="10">
        <f t="shared" si="28"/>
        <v>92.566403506817977</v>
      </c>
      <c r="H45" s="12">
        <f t="shared" si="10"/>
        <v>12.964723730647094</v>
      </c>
      <c r="I45" s="12">
        <f t="shared" si="11"/>
        <v>17752.801423966604</v>
      </c>
      <c r="J45" s="33">
        <f t="shared" si="2"/>
        <v>400</v>
      </c>
      <c r="K45" s="13">
        <v>60.385175704144615</v>
      </c>
      <c r="L45" s="84">
        <v>1.8790231653308973</v>
      </c>
      <c r="M45" s="10">
        <f>($K$41-K45)/$K$41*100</f>
        <v>34.699989601026047</v>
      </c>
      <c r="N45" s="10">
        <f>($L$41-L45)/$L$41*100</f>
        <v>33.807588075880787</v>
      </c>
      <c r="O45" s="12">
        <f t="shared" si="14"/>
        <v>12.465610786735871</v>
      </c>
      <c r="P45" s="14">
        <f t="shared" si="15"/>
        <v>416.79439993887121</v>
      </c>
    </row>
    <row r="46" spans="1:16" x14ac:dyDescent="0.25">
      <c r="A46" s="3" t="s">
        <v>28</v>
      </c>
      <c r="B46" s="7">
        <v>525</v>
      </c>
      <c r="C46" s="30">
        <v>25</v>
      </c>
      <c r="D46" s="9">
        <v>65.86009562270722</v>
      </c>
      <c r="E46" s="10">
        <v>2.2059096740220472E-2</v>
      </c>
      <c r="F46" s="10">
        <f t="shared" ref="F46" si="29">($D$41-D46)/$D$41*100</f>
        <v>9.9996881594129157</v>
      </c>
      <c r="G46" s="10">
        <f t="shared" ref="G46" si="30">($E$41-E46)/$E$41*100</f>
        <v>9.375000000000016</v>
      </c>
      <c r="H46" s="12">
        <f t="shared" si="10"/>
        <v>3.4164511018447103</v>
      </c>
      <c r="I46" s="12">
        <f t="shared" si="11"/>
        <v>10955.419866582011</v>
      </c>
      <c r="J46" s="33">
        <f t="shared" si="2"/>
        <v>25</v>
      </c>
      <c r="K46" s="13">
        <v>82.260182826328816</v>
      </c>
      <c r="L46" s="84">
        <v>2.5064243260299208</v>
      </c>
      <c r="M46" s="10">
        <f>($K$41-K46)/$K$41*100</f>
        <v>11.04454476875714</v>
      </c>
      <c r="N46" s="10">
        <f>($L$41-L46)/$L$41*100</f>
        <v>11.706106392792028</v>
      </c>
      <c r="O46" s="12">
        <f t="shared" si="14"/>
        <v>2.4477953467454747</v>
      </c>
      <c r="P46" s="14">
        <f t="shared" si="15"/>
        <v>75.232174306392409</v>
      </c>
    </row>
    <row r="47" spans="1:16" x14ac:dyDescent="0.25">
      <c r="A47" s="16" t="s">
        <v>29</v>
      </c>
      <c r="B47" s="17">
        <v>26</v>
      </c>
      <c r="C47" s="34" t="str">
        <f t="shared" si="7"/>
        <v>-</v>
      </c>
      <c r="D47" s="19">
        <v>33.092204782081886</v>
      </c>
      <c r="E47" s="20">
        <v>2.2829600494488185E-2</v>
      </c>
      <c r="F47" s="21" t="s">
        <v>175</v>
      </c>
      <c r="G47" s="21" t="s">
        <v>175</v>
      </c>
      <c r="H47" s="22" t="str">
        <f t="shared" si="10"/>
        <v>-</v>
      </c>
      <c r="I47" s="22" t="str">
        <f t="shared" si="11"/>
        <v>-</v>
      </c>
      <c r="J47" s="34" t="str">
        <f t="shared" si="2"/>
        <v>-</v>
      </c>
      <c r="K47" s="23">
        <v>8.3754383181760623</v>
      </c>
      <c r="L47" s="86">
        <v>1.3708683659537009</v>
      </c>
      <c r="M47" s="21" t="s">
        <v>175</v>
      </c>
      <c r="N47" s="21" t="s">
        <v>175</v>
      </c>
      <c r="O47" s="22" t="str">
        <f t="shared" si="14"/>
        <v>-</v>
      </c>
      <c r="P47" s="42" t="str">
        <f t="shared" si="15"/>
        <v>-</v>
      </c>
    </row>
    <row r="48" spans="1:16" x14ac:dyDescent="0.25">
      <c r="A48" s="52" t="s">
        <v>30</v>
      </c>
      <c r="B48" s="45">
        <v>126</v>
      </c>
      <c r="C48" s="46">
        <v>2</v>
      </c>
      <c r="D48" s="47">
        <v>27.729237166569067</v>
      </c>
      <c r="E48" s="48">
        <v>1.9665461500724405E-2</v>
      </c>
      <c r="F48" s="48">
        <f>($D$47-D48)/$D$47*100</f>
        <v>16.206135707272828</v>
      </c>
      <c r="G48" s="48">
        <f>($E$47-E48)/$E$47*100</f>
        <v>13.85980886756081</v>
      </c>
      <c r="H48" s="49">
        <f t="shared" si="10"/>
        <v>0.37292785326818639</v>
      </c>
      <c r="I48" s="49">
        <f t="shared" si="11"/>
        <v>632.08348430388537</v>
      </c>
      <c r="J48" s="46">
        <f t="shared" si="2"/>
        <v>2</v>
      </c>
      <c r="K48" s="50">
        <v>7.4702477329795274</v>
      </c>
      <c r="L48" s="85">
        <v>1.2720882306415748</v>
      </c>
      <c r="M48" s="48">
        <f t="shared" ref="M48:M59" si="31">($K$47-K48)/$K$47*100</f>
        <v>10.807680157253671</v>
      </c>
      <c r="N48" s="48">
        <f t="shared" ref="N48:N59" si="32">($L$47-L48)/$L$47*100</f>
        <v>7.2056615912502719</v>
      </c>
      <c r="O48" s="49">
        <f t="shared" si="14"/>
        <v>2.2094794540596774</v>
      </c>
      <c r="P48" s="51">
        <f t="shared" si="15"/>
        <v>20.246985830505178</v>
      </c>
    </row>
    <row r="49" spans="1:16" x14ac:dyDescent="0.25">
      <c r="A49" s="3" t="s">
        <v>31</v>
      </c>
      <c r="B49" s="4">
        <v>226</v>
      </c>
      <c r="C49" s="30">
        <v>55</v>
      </c>
      <c r="D49" s="9">
        <v>20.94559722384038</v>
      </c>
      <c r="E49" s="10">
        <v>1.8886071163464569E-2</v>
      </c>
      <c r="F49" s="10">
        <f t="shared" ref="F49:F59" si="33">($D$47-D49)/$D$47*100</f>
        <v>36.705343866415362</v>
      </c>
      <c r="G49" s="10">
        <f t="shared" ref="G49:G59" si="34">($E$47-E49)/$E$47*100</f>
        <v>17.273755324696609</v>
      </c>
      <c r="H49" s="12">
        <f t="shared" si="10"/>
        <v>4.5280132527770975</v>
      </c>
      <c r="I49" s="12">
        <f t="shared" si="11"/>
        <v>13946.897660254941</v>
      </c>
      <c r="J49" s="33">
        <f t="shared" si="2"/>
        <v>55</v>
      </c>
      <c r="K49" s="13">
        <v>7.1242232708891331</v>
      </c>
      <c r="L49" s="84">
        <v>0.861092310503622</v>
      </c>
      <c r="M49" s="10">
        <f t="shared" si="31"/>
        <v>14.939099301484788</v>
      </c>
      <c r="N49" s="10">
        <f t="shared" si="32"/>
        <v>37.186360711988002</v>
      </c>
      <c r="O49" s="12">
        <f t="shared" si="14"/>
        <v>43.957271868859948</v>
      </c>
      <c r="P49" s="14">
        <f t="shared" si="15"/>
        <v>107.89051273002762</v>
      </c>
    </row>
    <row r="50" spans="1:16" x14ac:dyDescent="0.25">
      <c r="A50" s="15" t="s">
        <v>141</v>
      </c>
      <c r="B50" s="4">
        <v>326</v>
      </c>
      <c r="C50" s="30">
        <v>27</v>
      </c>
      <c r="D50" s="9">
        <v>27.229549730870552</v>
      </c>
      <c r="E50" s="10">
        <v>9.3886905373228343E-4</v>
      </c>
      <c r="F50" s="10">
        <f t="shared" si="33"/>
        <v>17.716121031578194</v>
      </c>
      <c r="G50" s="10">
        <f t="shared" si="34"/>
        <v>95.887492407241396</v>
      </c>
      <c r="H50" s="12">
        <f t="shared" si="10"/>
        <v>4.6054219059709638</v>
      </c>
      <c r="I50" s="12">
        <f t="shared" si="11"/>
        <v>1233.39871365521</v>
      </c>
      <c r="J50" s="33">
        <f t="shared" si="2"/>
        <v>27</v>
      </c>
      <c r="K50" s="13">
        <v>4.741533633435024</v>
      </c>
      <c r="L50" s="84">
        <v>0.61496966579867718</v>
      </c>
      <c r="M50" s="10">
        <f t="shared" si="31"/>
        <v>43.38763592652667</v>
      </c>
      <c r="N50" s="10">
        <f t="shared" si="32"/>
        <v>55.140137370458007</v>
      </c>
      <c r="O50" s="12">
        <f t="shared" si="14"/>
        <v>7.4300242693140675</v>
      </c>
      <c r="P50" s="14">
        <f t="shared" si="15"/>
        <v>35.719071873602502</v>
      </c>
    </row>
    <row r="51" spans="1:16" x14ac:dyDescent="0.25">
      <c r="A51" s="53" t="s">
        <v>32</v>
      </c>
      <c r="B51" s="54">
        <v>426</v>
      </c>
      <c r="C51" s="55">
        <v>25</v>
      </c>
      <c r="D51" s="56">
        <v>31.636495858724786</v>
      </c>
      <c r="E51" s="57">
        <v>4.6905016988976376E-4</v>
      </c>
      <c r="F51" s="57">
        <f t="shared" si="33"/>
        <v>4.3989481297580664</v>
      </c>
      <c r="G51" s="57">
        <f t="shared" si="34"/>
        <v>97.945429794082429</v>
      </c>
      <c r="H51" s="58">
        <f t="shared" si="10"/>
        <v>17.173762967905667</v>
      </c>
      <c r="I51" s="58">
        <f t="shared" si="11"/>
        <v>1118.0404613073424</v>
      </c>
      <c r="J51" s="55">
        <f t="shared" si="2"/>
        <v>25</v>
      </c>
      <c r="K51" s="59">
        <v>4.3204881802422053</v>
      </c>
      <c r="L51" s="83">
        <v>0.53059083527168505</v>
      </c>
      <c r="M51" s="57">
        <f t="shared" si="31"/>
        <v>48.414781219676058</v>
      </c>
      <c r="N51" s="57">
        <f t="shared" si="32"/>
        <v>61.295274699656687</v>
      </c>
      <c r="O51" s="58">
        <f t="shared" si="14"/>
        <v>6.1653039247329433</v>
      </c>
      <c r="P51" s="60">
        <f t="shared" si="15"/>
        <v>29.752074864727863</v>
      </c>
    </row>
    <row r="52" spans="1:16" x14ac:dyDescent="0.25">
      <c r="A52" s="53"/>
      <c r="B52" s="54"/>
      <c r="C52" s="55"/>
      <c r="D52" s="56">
        <v>21.690641401180159</v>
      </c>
      <c r="E52" s="57">
        <v>9.4481722318110243E-4</v>
      </c>
      <c r="F52" s="57"/>
      <c r="G52" s="57"/>
      <c r="H52" s="58"/>
      <c r="I52" s="58"/>
      <c r="J52" s="55"/>
      <c r="K52" s="59">
        <v>4.7434921355554014</v>
      </c>
      <c r="L52" s="83">
        <v>0.71485327393795273</v>
      </c>
      <c r="M52" s="57"/>
      <c r="N52" s="57"/>
      <c r="O52" s="58"/>
      <c r="P52" s="60"/>
    </row>
    <row r="53" spans="1:16" x14ac:dyDescent="0.25">
      <c r="A53" s="53"/>
      <c r="B53" s="54"/>
      <c r="C53" s="55"/>
      <c r="D53" s="56">
        <v>24.347344157622427</v>
      </c>
      <c r="E53" s="57">
        <v>9.4294626973228345E-4</v>
      </c>
      <c r="F53" s="57"/>
      <c r="G53" s="57"/>
      <c r="H53" s="58"/>
      <c r="I53" s="58"/>
      <c r="J53" s="55"/>
      <c r="K53" s="59">
        <v>4.7434921355554014</v>
      </c>
      <c r="L53" s="83">
        <v>0.71485327393795273</v>
      </c>
      <c r="M53" s="57"/>
      <c r="N53" s="57"/>
      <c r="O53" s="58"/>
      <c r="P53" s="60"/>
    </row>
    <row r="54" spans="1:16" x14ac:dyDescent="0.25">
      <c r="A54" s="53"/>
      <c r="B54" s="54"/>
      <c r="C54" s="55"/>
      <c r="D54" s="56">
        <v>31.178043946318112</v>
      </c>
      <c r="E54" s="57">
        <v>9.3487388144881901E-4</v>
      </c>
      <c r="F54" s="57"/>
      <c r="G54" s="57"/>
      <c r="H54" s="58"/>
      <c r="I54" s="58"/>
      <c r="J54" s="55"/>
      <c r="K54" s="59">
        <v>4.9247934746989603</v>
      </c>
      <c r="L54" s="83">
        <v>0.71485327393795273</v>
      </c>
      <c r="M54" s="57"/>
      <c r="N54" s="57"/>
      <c r="O54" s="58"/>
      <c r="P54" s="60"/>
    </row>
    <row r="55" spans="1:16" x14ac:dyDescent="0.25">
      <c r="A55" s="3" t="s">
        <v>33</v>
      </c>
      <c r="B55" s="7">
        <v>826</v>
      </c>
      <c r="C55" s="30">
        <v>15</v>
      </c>
      <c r="D55" s="9">
        <v>29.776264794181422</v>
      </c>
      <c r="E55" s="10">
        <v>9.318186447874017E-4</v>
      </c>
      <c r="F55" s="10">
        <f t="shared" si="33"/>
        <v>10.020305415539775</v>
      </c>
      <c r="G55" s="10">
        <f t="shared" si="34"/>
        <v>95.918375159423519</v>
      </c>
      <c r="H55" s="12">
        <f t="shared" si="10"/>
        <v>4.523604183047194</v>
      </c>
      <c r="I55" s="12">
        <f t="shared" si="11"/>
        <v>685.0008874394257</v>
      </c>
      <c r="J55" s="33">
        <f t="shared" si="2"/>
        <v>15</v>
      </c>
      <c r="K55" s="13">
        <v>7.1709674420636222</v>
      </c>
      <c r="L55" s="84">
        <v>1.0671782475685039</v>
      </c>
      <c r="M55" s="10">
        <f t="shared" si="31"/>
        <v>14.380989153708439</v>
      </c>
      <c r="N55" s="10">
        <f t="shared" si="32"/>
        <v>22.153120308814078</v>
      </c>
      <c r="O55" s="12">
        <f t="shared" si="14"/>
        <v>12.45360124307374</v>
      </c>
      <c r="P55" s="14">
        <f t="shared" si="15"/>
        <v>49.392453332887754</v>
      </c>
    </row>
    <row r="56" spans="1:16" x14ac:dyDescent="0.25">
      <c r="A56" s="3" t="s">
        <v>34</v>
      </c>
      <c r="B56" s="7">
        <v>926</v>
      </c>
      <c r="C56" s="30">
        <v>25</v>
      </c>
      <c r="D56" s="9">
        <v>23.164589938478738</v>
      </c>
      <c r="E56" s="10">
        <v>1.5840947281889763E-2</v>
      </c>
      <c r="F56" s="10">
        <f t="shared" si="33"/>
        <v>29.999859208470021</v>
      </c>
      <c r="G56" s="10">
        <f t="shared" si="34"/>
        <v>30.612244897959179</v>
      </c>
      <c r="H56" s="12">
        <f t="shared" si="10"/>
        <v>2.5182282344594316</v>
      </c>
      <c r="I56" s="12">
        <f t="shared" si="11"/>
        <v>3577.2271479907718</v>
      </c>
      <c r="J56" s="33">
        <f t="shared" si="2"/>
        <v>25</v>
      </c>
      <c r="K56" s="13">
        <v>5.8638945801656694</v>
      </c>
      <c r="L56" s="84">
        <v>0.95957845731779534</v>
      </c>
      <c r="M56" s="10">
        <f t="shared" si="31"/>
        <v>29.987012531152367</v>
      </c>
      <c r="N56" s="10">
        <f t="shared" si="32"/>
        <v>30.00214454214025</v>
      </c>
      <c r="O56" s="12">
        <f t="shared" si="14"/>
        <v>9.9540372805948518</v>
      </c>
      <c r="P56" s="14">
        <f t="shared" si="15"/>
        <v>60.784374902159961</v>
      </c>
    </row>
    <row r="57" spans="1:16" x14ac:dyDescent="0.25">
      <c r="A57" s="3" t="s">
        <v>35</v>
      </c>
      <c r="B57" s="7">
        <v>1026</v>
      </c>
      <c r="C57" s="30">
        <v>25</v>
      </c>
      <c r="D57" s="9">
        <v>29.776264794181422</v>
      </c>
      <c r="E57" s="10">
        <v>9.318186447874017E-4</v>
      </c>
      <c r="F57" s="10">
        <f t="shared" si="33"/>
        <v>10.020305415539775</v>
      </c>
      <c r="G57" s="10">
        <f t="shared" si="34"/>
        <v>95.918375159423519</v>
      </c>
      <c r="H57" s="12">
        <f t="shared" si="10"/>
        <v>7.5393403050786567</v>
      </c>
      <c r="I57" s="12">
        <f t="shared" si="11"/>
        <v>1141.6681457323762</v>
      </c>
      <c r="J57" s="33">
        <f t="shared" si="2"/>
        <v>25</v>
      </c>
      <c r="K57" s="13">
        <v>7.1853728784633075</v>
      </c>
      <c r="L57" s="84">
        <v>1.0759979025070865</v>
      </c>
      <c r="M57" s="10">
        <f t="shared" si="31"/>
        <v>14.20899294464529</v>
      </c>
      <c r="N57" s="10">
        <f t="shared" si="32"/>
        <v>21.509757666738167</v>
      </c>
      <c r="O57" s="12">
        <f t="shared" si="14"/>
        <v>21.007248144298881</v>
      </c>
      <c r="P57" s="14">
        <f t="shared" si="15"/>
        <v>84.782991513580924</v>
      </c>
    </row>
    <row r="58" spans="1:16" x14ac:dyDescent="0.25">
      <c r="A58" s="3" t="s">
        <v>36</v>
      </c>
      <c r="B58" s="7">
        <v>1126</v>
      </c>
      <c r="C58" s="30">
        <v>5</v>
      </c>
      <c r="D58" s="9">
        <v>29.782844530809449</v>
      </c>
      <c r="E58" s="10">
        <v>2.0500049423622047E-2</v>
      </c>
      <c r="F58" s="10">
        <f t="shared" si="33"/>
        <v>10.000422374589935</v>
      </c>
      <c r="G58" s="10">
        <f t="shared" si="34"/>
        <v>10.204081632653049</v>
      </c>
      <c r="H58" s="12">
        <f t="shared" si="10"/>
        <v>1.510866034629357</v>
      </c>
      <c r="I58" s="12">
        <f t="shared" si="11"/>
        <v>2146.3362887944654</v>
      </c>
      <c r="J58" s="33">
        <f t="shared" si="2"/>
        <v>5</v>
      </c>
      <c r="K58" s="13">
        <v>7.5390410415004725</v>
      </c>
      <c r="L58" s="84">
        <v>1.2338697259077167</v>
      </c>
      <c r="M58" s="10">
        <f t="shared" si="31"/>
        <v>9.9863105058092518</v>
      </c>
      <c r="N58" s="10">
        <f t="shared" si="32"/>
        <v>9.9935663735792346</v>
      </c>
      <c r="O58" s="12">
        <f t="shared" si="14"/>
        <v>5.9780204209576002</v>
      </c>
      <c r="P58" s="14">
        <f t="shared" si="15"/>
        <v>36.496712655846288</v>
      </c>
    </row>
    <row r="59" spans="1:16" x14ac:dyDescent="0.25">
      <c r="A59" s="3" t="s">
        <v>37</v>
      </c>
      <c r="B59" s="7">
        <v>1226</v>
      </c>
      <c r="C59" s="30">
        <v>35</v>
      </c>
      <c r="D59" s="9">
        <v>26.798638314763277</v>
      </c>
      <c r="E59" s="10">
        <v>4.6590932239370085E-4</v>
      </c>
      <c r="F59" s="10">
        <f t="shared" si="33"/>
        <v>19.018274873985806</v>
      </c>
      <c r="G59" s="10">
        <f t="shared" si="34"/>
        <v>97.959187579711752</v>
      </c>
      <c r="H59" s="12">
        <f t="shared" si="10"/>
        <v>5.561234664279608</v>
      </c>
      <c r="I59" s="12">
        <f t="shared" si="11"/>
        <v>1565.0368148382108</v>
      </c>
      <c r="J59" s="33">
        <f t="shared" si="2"/>
        <v>35</v>
      </c>
      <c r="K59" s="13">
        <v>6.4539294955568511</v>
      </c>
      <c r="L59" s="84">
        <v>0.96046042281165356</v>
      </c>
      <c r="M59" s="10">
        <f t="shared" si="31"/>
        <v>22.942188212994473</v>
      </c>
      <c r="N59" s="10">
        <f t="shared" si="32"/>
        <v>29.937808277932664</v>
      </c>
      <c r="O59" s="12">
        <f t="shared" si="14"/>
        <v>18.214852613734791</v>
      </c>
      <c r="P59" s="14">
        <f t="shared" si="15"/>
        <v>85.281000489520409</v>
      </c>
    </row>
    <row r="60" spans="1:16" x14ac:dyDescent="0.25">
      <c r="A60" s="16" t="s">
        <v>38</v>
      </c>
      <c r="B60" s="17">
        <v>27</v>
      </c>
      <c r="C60" s="34" t="str">
        <f t="shared" si="7"/>
        <v>-</v>
      </c>
      <c r="D60" s="19">
        <v>1.2286304204122203</v>
      </c>
      <c r="E60" s="20">
        <v>1.6603113789354328E-2</v>
      </c>
      <c r="F60" s="21" t="s">
        <v>175</v>
      </c>
      <c r="G60" s="21" t="s">
        <v>175</v>
      </c>
      <c r="H60" s="22" t="str">
        <f t="shared" si="10"/>
        <v>-</v>
      </c>
      <c r="I60" s="22" t="str">
        <f t="shared" si="11"/>
        <v>-</v>
      </c>
      <c r="J60" s="34" t="str">
        <f t="shared" si="2"/>
        <v>-</v>
      </c>
      <c r="K60" s="23">
        <v>6.94092961691263</v>
      </c>
      <c r="L60" s="86">
        <v>0.84334824596069302</v>
      </c>
      <c r="M60" s="21" t="s">
        <v>175</v>
      </c>
      <c r="N60" s="21" t="s">
        <v>175</v>
      </c>
      <c r="O60" s="22" t="str">
        <f t="shared" si="14"/>
        <v>-</v>
      </c>
      <c r="P60" s="42" t="str">
        <f t="shared" si="15"/>
        <v>-</v>
      </c>
    </row>
    <row r="61" spans="1:16" x14ac:dyDescent="0.25">
      <c r="A61" s="52" t="s">
        <v>39</v>
      </c>
      <c r="B61" s="45">
        <v>127</v>
      </c>
      <c r="C61" s="46">
        <v>1</v>
      </c>
      <c r="D61" s="47">
        <v>0.98239483093833047</v>
      </c>
      <c r="E61" s="48">
        <v>1.8855946851023618E-2</v>
      </c>
      <c r="F61" s="48">
        <f>($D$60-D61)/$D$60*100</f>
        <v>20.041469377852032</v>
      </c>
      <c r="G61" s="48">
        <f>($E$60-E61)/$E$60*100</f>
        <v>-13.568738311688101</v>
      </c>
      <c r="H61" s="49">
        <f t="shared" si="10"/>
        <v>4.061151363767574</v>
      </c>
      <c r="I61" s="49">
        <f t="shared" si="11"/>
        <v>-443.88553107393858</v>
      </c>
      <c r="J61" s="46">
        <f t="shared" si="2"/>
        <v>1</v>
      </c>
      <c r="K61" s="50">
        <v>6.4970466370888822</v>
      </c>
      <c r="L61" s="85">
        <v>0.83305274941077179</v>
      </c>
      <c r="M61" s="48">
        <f>($K$60-K61)/$K$60*100</f>
        <v>6.3951517206306123</v>
      </c>
      <c r="N61" s="48">
        <f>($L$60-L61)/$L$60*100</f>
        <v>1.2207882804325048</v>
      </c>
      <c r="O61" s="49">
        <f t="shared" si="14"/>
        <v>2.2528460099936001</v>
      </c>
      <c r="P61" s="51">
        <f>IF(ISNUMBER(N61),J61/((-L61/(N61/100-1))-L61),"-")</f>
        <v>97.129846545152844</v>
      </c>
    </row>
    <row r="62" spans="1:16" x14ac:dyDescent="0.25">
      <c r="A62" s="15" t="s">
        <v>184</v>
      </c>
      <c r="B62" s="4">
        <v>227</v>
      </c>
      <c r="C62" s="30">
        <v>20</v>
      </c>
      <c r="D62" s="9">
        <v>0.54367047464088192</v>
      </c>
      <c r="E62" s="10">
        <v>2.1953439593574802E-2</v>
      </c>
      <c r="F62" s="10">
        <f t="shared" ref="F62:F64" si="35">($D$60-D62)/$D$60*100</f>
        <v>55.749876805225618</v>
      </c>
      <c r="G62" s="10">
        <f t="shared" ref="G62:G64" si="36">($E$60-E62)/$E$60*100</f>
        <v>-32.224833679397079</v>
      </c>
      <c r="H62" s="12">
        <f t="shared" si="10"/>
        <v>29.198787642214402</v>
      </c>
      <c r="I62" s="12">
        <f t="shared" si="11"/>
        <v>-3738.0901148530966</v>
      </c>
      <c r="J62" s="33">
        <f t="shared" si="2"/>
        <v>20</v>
      </c>
      <c r="K62" s="13">
        <v>6.1814161285727245</v>
      </c>
      <c r="L62" s="84">
        <v>0.76539662922557494</v>
      </c>
      <c r="M62" s="10">
        <f>($K$60-K62)/$K$60*100</f>
        <v>10.942532632649602</v>
      </c>
      <c r="N62" s="10">
        <f>($L$60-L62)/$L$60*100</f>
        <v>9.2431112661318391</v>
      </c>
      <c r="O62" s="12">
        <f t="shared" si="14"/>
        <v>26.332646236098693</v>
      </c>
      <c r="P62" s="14">
        <f t="shared" si="15"/>
        <v>256.56940596832771</v>
      </c>
    </row>
    <row r="63" spans="1:16" x14ac:dyDescent="0.25">
      <c r="A63" s="3" t="s">
        <v>40</v>
      </c>
      <c r="B63" s="7">
        <v>327</v>
      </c>
      <c r="C63" s="30">
        <v>15</v>
      </c>
      <c r="D63" s="9">
        <v>1.1037996019218894</v>
      </c>
      <c r="E63" s="10">
        <v>1.2913532947275588E-2</v>
      </c>
      <c r="F63" s="10">
        <f t="shared" si="35"/>
        <v>10.160160160160173</v>
      </c>
      <c r="G63" s="10">
        <f t="shared" si="36"/>
        <v>22.222222222222225</v>
      </c>
      <c r="H63" s="12">
        <f t="shared" si="10"/>
        <v>120.1626343671044</v>
      </c>
      <c r="I63" s="12">
        <f t="shared" si="11"/>
        <v>4065.5024627537036</v>
      </c>
      <c r="J63" s="33">
        <f t="shared" si="2"/>
        <v>15</v>
      </c>
      <c r="K63" s="13">
        <v>5.938736567038867</v>
      </c>
      <c r="L63" s="84">
        <v>0.66097087850494496</v>
      </c>
      <c r="M63" s="10">
        <f>($K$60-K63)/$K$60*100</f>
        <v>14.438887947109668</v>
      </c>
      <c r="N63" s="10">
        <f>($L$60-L63)/$L$60*100</f>
        <v>21.625392396232996</v>
      </c>
      <c r="O63" s="12">
        <f t="shared" si="14"/>
        <v>14.967176236044953</v>
      </c>
      <c r="P63" s="14">
        <f t="shared" si="15"/>
        <v>82.247047477750172</v>
      </c>
    </row>
    <row r="64" spans="1:16" x14ac:dyDescent="0.25">
      <c r="A64" s="53" t="s">
        <v>41</v>
      </c>
      <c r="B64" s="54">
        <v>427</v>
      </c>
      <c r="C64" s="55">
        <v>125</v>
      </c>
      <c r="D64" s="56">
        <v>0.99372710679987386</v>
      </c>
      <c r="E64" s="57">
        <v>1.1683672666582675E-2</v>
      </c>
      <c r="F64" s="57">
        <f t="shared" si="35"/>
        <v>19.119119119119119</v>
      </c>
      <c r="G64" s="57">
        <f t="shared" si="36"/>
        <v>29.629629629629626</v>
      </c>
      <c r="H64" s="58">
        <f t="shared" si="10"/>
        <v>532.13383020336437</v>
      </c>
      <c r="I64" s="58">
        <f t="shared" si="11"/>
        <v>25409.390392210651</v>
      </c>
      <c r="J64" s="55">
        <f t="shared" si="2"/>
        <v>125</v>
      </c>
      <c r="K64" s="59">
        <v>5.4909739182160626</v>
      </c>
      <c r="L64" s="83">
        <v>0.66198438772157475</v>
      </c>
      <c r="M64" s="57">
        <f>($K$60-K64)/$K$60*100</f>
        <v>20.889935192017074</v>
      </c>
      <c r="N64" s="57">
        <f>($L$60-L64)/$L$60*100</f>
        <v>21.505215562821164</v>
      </c>
      <c r="O64" s="58">
        <f t="shared" si="14"/>
        <v>86.209530479012784</v>
      </c>
      <c r="P64" s="60">
        <f t="shared" si="15"/>
        <v>689.22221446785932</v>
      </c>
    </row>
    <row r="65" spans="1:16" x14ac:dyDescent="0.25">
      <c r="A65" s="3" t="s">
        <v>42</v>
      </c>
      <c r="B65" s="4">
        <v>1227</v>
      </c>
      <c r="C65" s="30" t="str">
        <f t="shared" si="7"/>
        <v>-</v>
      </c>
      <c r="D65" s="9">
        <v>22.191999725832943</v>
      </c>
      <c r="E65" s="10">
        <v>0</v>
      </c>
      <c r="F65" s="11" t="s">
        <v>175</v>
      </c>
      <c r="G65" s="11" t="s">
        <v>175</v>
      </c>
      <c r="H65" s="12" t="str">
        <f t="shared" si="10"/>
        <v>-</v>
      </c>
      <c r="I65" s="12" t="str">
        <f t="shared" si="11"/>
        <v>-</v>
      </c>
      <c r="J65" s="33" t="str">
        <f t="shared" si="2"/>
        <v>-</v>
      </c>
      <c r="K65" s="13">
        <v>10.278170942220285</v>
      </c>
      <c r="L65" s="84">
        <v>1.0347058867657324</v>
      </c>
      <c r="M65" s="11" t="s">
        <v>175</v>
      </c>
      <c r="N65" s="11" t="s">
        <v>175</v>
      </c>
      <c r="O65" s="12" t="str">
        <f t="shared" si="14"/>
        <v>-</v>
      </c>
      <c r="P65" s="14" t="str">
        <f t="shared" si="15"/>
        <v>-</v>
      </c>
    </row>
    <row r="66" spans="1:16" x14ac:dyDescent="0.25">
      <c r="A66" s="16" t="s">
        <v>43</v>
      </c>
      <c r="B66" s="17">
        <v>28</v>
      </c>
      <c r="C66" s="34" t="str">
        <f t="shared" si="7"/>
        <v>-</v>
      </c>
      <c r="D66" s="19">
        <v>0.84291797482355879</v>
      </c>
      <c r="E66" s="20">
        <v>1.4853180173102359E-2</v>
      </c>
      <c r="F66" s="21" t="s">
        <v>175</v>
      </c>
      <c r="G66" s="21" t="s">
        <v>175</v>
      </c>
      <c r="H66" s="22" t="str">
        <f t="shared" si="10"/>
        <v>-</v>
      </c>
      <c r="I66" s="22" t="str">
        <f t="shared" si="11"/>
        <v>-</v>
      </c>
      <c r="J66" s="34" t="str">
        <f t="shared" si="2"/>
        <v>-</v>
      </c>
      <c r="K66" s="23">
        <v>6.417918392176631</v>
      </c>
      <c r="L66" s="86">
        <v>0.74745304952428349</v>
      </c>
      <c r="M66" s="21" t="s">
        <v>175</v>
      </c>
      <c r="N66" s="21" t="s">
        <v>175</v>
      </c>
      <c r="O66" s="22" t="str">
        <f t="shared" si="14"/>
        <v>-</v>
      </c>
      <c r="P66" s="42" t="str">
        <f t="shared" si="15"/>
        <v>-</v>
      </c>
    </row>
    <row r="67" spans="1:16" x14ac:dyDescent="0.25">
      <c r="A67" s="52" t="s">
        <v>44</v>
      </c>
      <c r="B67" s="45">
        <v>128</v>
      </c>
      <c r="C67" s="46">
        <v>1</v>
      </c>
      <c r="D67" s="47">
        <v>0.54178054323193703</v>
      </c>
      <c r="E67" s="48">
        <v>2.0663858621480315E-2</v>
      </c>
      <c r="F67" s="48">
        <f>($D$66-D67)/$D$66*100</f>
        <v>35.725591408186119</v>
      </c>
      <c r="G67" s="48">
        <f>($E$66-E67)/$E$66*100</f>
        <v>-39.120769967501772</v>
      </c>
      <c r="H67" s="49">
        <f t="shared" si="10"/>
        <v>3.3207429402403856</v>
      </c>
      <c r="I67" s="49">
        <f t="shared" si="11"/>
        <v>-172.09694339206618</v>
      </c>
      <c r="J67" s="46">
        <f t="shared" si="2"/>
        <v>1</v>
      </c>
      <c r="K67" s="50">
        <v>5.46867361027389</v>
      </c>
      <c r="L67" s="85">
        <v>0.73568676775294495</v>
      </c>
      <c r="M67" s="48">
        <f>($K$66-K67)/$K$66*100</f>
        <v>14.790539921166021</v>
      </c>
      <c r="N67" s="48">
        <f>($L$66-L67)/$L$66*100</f>
        <v>1.5741833923652044</v>
      </c>
      <c r="O67" s="49">
        <f t="shared" si="14"/>
        <v>1.0534690514658624</v>
      </c>
      <c r="P67" s="51">
        <f t="shared" si="15"/>
        <v>84.988615727008849</v>
      </c>
    </row>
    <row r="68" spans="1:16" x14ac:dyDescent="0.25">
      <c r="A68" s="3" t="s">
        <v>45</v>
      </c>
      <c r="B68" s="4">
        <v>228</v>
      </c>
      <c r="C68" s="30">
        <v>20</v>
      </c>
      <c r="D68" s="9">
        <v>0.2868794455861417</v>
      </c>
      <c r="E68" s="10">
        <v>2.281995589889764E-2</v>
      </c>
      <c r="F68" s="10">
        <f t="shared" ref="F68:F71" si="37">($D$66-D68)/$D$66*100</f>
        <v>65.96591196833927</v>
      </c>
      <c r="G68" s="10">
        <f t="shared" ref="G68:G71" si="38">($E$66-E68)/$E$66*100</f>
        <v>-53.636834892922955</v>
      </c>
      <c r="H68" s="12">
        <f t="shared" si="10"/>
        <v>35.968730489646376</v>
      </c>
      <c r="I68" s="12">
        <f t="shared" si="11"/>
        <v>-2510.4258847456772</v>
      </c>
      <c r="J68" s="33">
        <f t="shared" si="2"/>
        <v>20</v>
      </c>
      <c r="K68" s="13">
        <v>5.4483767742183309</v>
      </c>
      <c r="L68" s="84">
        <v>0.67832614411766934</v>
      </c>
      <c r="M68" s="10">
        <f>($K$66-K68)/$K$66*100</f>
        <v>15.106792556604651</v>
      </c>
      <c r="N68" s="10">
        <f>($L$66-L68)/$L$66*100</f>
        <v>9.2483274301456078</v>
      </c>
      <c r="O68" s="12">
        <f t="shared" si="14"/>
        <v>20.628304788108846</v>
      </c>
      <c r="P68" s="14">
        <f t="shared" si="15"/>
        <v>289.32294715577382</v>
      </c>
    </row>
    <row r="69" spans="1:16" x14ac:dyDescent="0.25">
      <c r="A69" s="3" t="s">
        <v>46</v>
      </c>
      <c r="B69" s="4">
        <v>328</v>
      </c>
      <c r="C69" s="30">
        <v>10</v>
      </c>
      <c r="D69" s="9">
        <v>0.75874886052094481</v>
      </c>
      <c r="E69" s="10">
        <v>1.3615395539527559E-2</v>
      </c>
      <c r="F69" s="10">
        <f t="shared" si="37"/>
        <v>9.9854454189605377</v>
      </c>
      <c r="G69" s="10">
        <f t="shared" si="38"/>
        <v>8.3334654205320025</v>
      </c>
      <c r="H69" s="12">
        <f t="shared" si="10"/>
        <v>118.80842614129108</v>
      </c>
      <c r="I69" s="12">
        <f t="shared" si="11"/>
        <v>8078.9498663587092</v>
      </c>
      <c r="J69" s="33">
        <f t="shared" si="2"/>
        <v>10</v>
      </c>
      <c r="K69" s="13">
        <v>5.4407135834299849</v>
      </c>
      <c r="L69" s="84">
        <v>0.46159534695514964</v>
      </c>
      <c r="M69" s="10">
        <f>($K$66-K69)/$K$66*100</f>
        <v>15.226195614108267</v>
      </c>
      <c r="N69" s="10">
        <f>($L$66-L69)/$L$66*100</f>
        <v>38.244235240068654</v>
      </c>
      <c r="O69" s="12">
        <f t="shared" si="14"/>
        <v>10.233269331559992</v>
      </c>
      <c r="P69" s="14">
        <f t="shared" si="15"/>
        <v>34.982440249555737</v>
      </c>
    </row>
    <row r="70" spans="1:16" x14ac:dyDescent="0.25">
      <c r="A70" s="3" t="s">
        <v>47</v>
      </c>
      <c r="B70" s="7">
        <v>428</v>
      </c>
      <c r="C70" s="30">
        <v>3</v>
      </c>
      <c r="D70" s="9">
        <v>0.75874995384264565</v>
      </c>
      <c r="E70" s="10">
        <v>1.3615415158677164E-2</v>
      </c>
      <c r="F70" s="10">
        <f t="shared" si="37"/>
        <v>9.9853157121879317</v>
      </c>
      <c r="G70" s="10">
        <f t="shared" si="38"/>
        <v>8.333333333333325</v>
      </c>
      <c r="H70" s="12">
        <f t="shared" si="10"/>
        <v>35.642990829977059</v>
      </c>
      <c r="I70" s="12">
        <f t="shared" si="11"/>
        <v>2423.7233764384328</v>
      </c>
      <c r="J70" s="33">
        <f t="shared" si="2"/>
        <v>3</v>
      </c>
      <c r="K70" s="13">
        <v>5.7415879534376693</v>
      </c>
      <c r="L70" s="84">
        <v>0.53064366429089771</v>
      </c>
      <c r="M70" s="10">
        <f>($K$66-K70)/$K$66*100</f>
        <v>10.53815890777609</v>
      </c>
      <c r="N70" s="10">
        <f>($L$66-L70)/$L$66*100</f>
        <v>29.006421924611065</v>
      </c>
      <c r="O70" s="12">
        <f t="shared" si="14"/>
        <v>4.4357015863334341</v>
      </c>
      <c r="P70" s="14">
        <f t="shared" si="15"/>
        <v>13.837039373413802</v>
      </c>
    </row>
    <row r="71" spans="1:16" x14ac:dyDescent="0.25">
      <c r="A71" s="53" t="s">
        <v>48</v>
      </c>
      <c r="B71" s="54">
        <v>528</v>
      </c>
      <c r="C71" s="55">
        <v>25</v>
      </c>
      <c r="D71" s="56">
        <v>0.68262642182267697</v>
      </c>
      <c r="E71" s="57">
        <v>1.2377632308661415E-2</v>
      </c>
      <c r="F71" s="57">
        <f t="shared" si="37"/>
        <v>19.016269410369897</v>
      </c>
      <c r="G71" s="57">
        <f t="shared" si="38"/>
        <v>16.666786745938193</v>
      </c>
      <c r="H71" s="58">
        <f t="shared" si="10"/>
        <v>155.96579814697066</v>
      </c>
      <c r="I71" s="58">
        <f t="shared" si="11"/>
        <v>10098.774642616654</v>
      </c>
      <c r="J71" s="55">
        <f t="shared" si="2"/>
        <v>25</v>
      </c>
      <c r="K71" s="59">
        <v>5.0164337100988359</v>
      </c>
      <c r="L71" s="83">
        <v>0.45336831340025202</v>
      </c>
      <c r="M71" s="57">
        <f>($K$66-K71)/$K$66*100</f>
        <v>21.83705987577201</v>
      </c>
      <c r="N71" s="57">
        <f>($L$66-L71)/$L$66*100</f>
        <v>39.344910869144449</v>
      </c>
      <c r="O71" s="58">
        <f t="shared" si="14"/>
        <v>17.838225647201384</v>
      </c>
      <c r="P71" s="60">
        <f t="shared" si="15"/>
        <v>85.009512324557221</v>
      </c>
    </row>
    <row r="72" spans="1:16" x14ac:dyDescent="0.25">
      <c r="A72" s="3" t="s">
        <v>49</v>
      </c>
      <c r="B72" s="4">
        <v>29</v>
      </c>
      <c r="C72" s="30" t="str">
        <f t="shared" ref="C72:C135" si="39">IF(ISNUMBER(F72),100,"-")</f>
        <v>-</v>
      </c>
      <c r="D72" s="9">
        <v>179.80343689002626</v>
      </c>
      <c r="E72" s="10">
        <v>0.91892015972787389</v>
      </c>
      <c r="F72" s="11" t="s">
        <v>175</v>
      </c>
      <c r="G72" s="11" t="s">
        <v>175</v>
      </c>
      <c r="H72" s="12" t="str">
        <f t="shared" si="10"/>
        <v>-</v>
      </c>
      <c r="I72" s="12" t="str">
        <f t="shared" si="11"/>
        <v>-</v>
      </c>
      <c r="J72" s="33" t="str">
        <f t="shared" ref="J72:J135" si="40">C72</f>
        <v>-</v>
      </c>
      <c r="K72" s="13">
        <v>30.313943931893675</v>
      </c>
      <c r="L72" s="84">
        <v>2.3743509013791497</v>
      </c>
      <c r="M72" s="11" t="s">
        <v>175</v>
      </c>
      <c r="N72" s="11" t="s">
        <v>175</v>
      </c>
      <c r="O72" s="12" t="str">
        <f t="shared" si="14"/>
        <v>-</v>
      </c>
      <c r="P72" s="14" t="str">
        <f t="shared" si="15"/>
        <v>-</v>
      </c>
    </row>
    <row r="73" spans="1:16" x14ac:dyDescent="0.25">
      <c r="A73" s="16" t="s">
        <v>50</v>
      </c>
      <c r="B73" s="17">
        <v>30</v>
      </c>
      <c r="C73" s="34" t="str">
        <f t="shared" si="39"/>
        <v>-</v>
      </c>
      <c r="D73" s="19">
        <v>24.396329849635279</v>
      </c>
      <c r="E73" s="20">
        <v>4.7284290822047253E-4</v>
      </c>
      <c r="F73" s="21" t="s">
        <v>175</v>
      </c>
      <c r="G73" s="21" t="s">
        <v>175</v>
      </c>
      <c r="H73" s="22" t="str">
        <f t="shared" si="10"/>
        <v>-</v>
      </c>
      <c r="I73" s="22" t="str">
        <f t="shared" si="11"/>
        <v>-</v>
      </c>
      <c r="J73" s="34" t="str">
        <f t="shared" si="40"/>
        <v>-</v>
      </c>
      <c r="K73" s="23">
        <v>23.510262241292594</v>
      </c>
      <c r="L73" s="86">
        <v>7.0189537692109587</v>
      </c>
      <c r="M73" s="21" t="s">
        <v>175</v>
      </c>
      <c r="N73" s="21" t="s">
        <v>175</v>
      </c>
      <c r="O73" s="22" t="str">
        <f t="shared" si="14"/>
        <v>-</v>
      </c>
      <c r="P73" s="42" t="str">
        <f t="shared" si="15"/>
        <v>-</v>
      </c>
    </row>
    <row r="74" spans="1:16" x14ac:dyDescent="0.25">
      <c r="A74" s="52" t="s">
        <v>51</v>
      </c>
      <c r="B74" s="45">
        <v>130</v>
      </c>
      <c r="C74" s="46">
        <v>10</v>
      </c>
      <c r="D74" s="47">
        <v>11.204076667820033</v>
      </c>
      <c r="E74" s="48">
        <v>1E-3</v>
      </c>
      <c r="F74" s="48">
        <f>($D$73-D74)/$D$73*100</f>
        <v>54.074745107664093</v>
      </c>
      <c r="G74" s="48">
        <f>($E$73-E74)/$E$73*100</f>
        <v>-111.4867290203134</v>
      </c>
      <c r="H74" s="49">
        <f t="shared" si="10"/>
        <v>0.7580206248455279</v>
      </c>
      <c r="I74" s="49">
        <f t="shared" si="11"/>
        <v>-18969.677456567904</v>
      </c>
      <c r="J74" s="46">
        <f t="shared" si="40"/>
        <v>10</v>
      </c>
      <c r="K74" s="50">
        <v>21.159236017163334</v>
      </c>
      <c r="L74" s="85">
        <v>3.5498879541569757</v>
      </c>
      <c r="M74" s="48">
        <f>($K$73-K74)/$K$73*100</f>
        <v>10.000000000000004</v>
      </c>
      <c r="N74" s="48">
        <f>($L$73-L74)/$L$73*100</f>
        <v>49.42425793244626</v>
      </c>
      <c r="O74" s="49">
        <f t="shared" si="14"/>
        <v>4.2534616999874846</v>
      </c>
      <c r="P74" s="51">
        <f t="shared" si="15"/>
        <v>2.8826204324533369</v>
      </c>
    </row>
    <row r="75" spans="1:16" x14ac:dyDescent="0.25">
      <c r="A75" s="16" t="s">
        <v>52</v>
      </c>
      <c r="B75" s="17">
        <v>31</v>
      </c>
      <c r="C75" s="34" t="str">
        <f t="shared" si="39"/>
        <v>-</v>
      </c>
      <c r="D75" s="19">
        <v>3.9682494024536692</v>
      </c>
      <c r="E75" s="20">
        <v>3.0771164721259841E-3</v>
      </c>
      <c r="F75" s="21" t="s">
        <v>175</v>
      </c>
      <c r="G75" s="21" t="s">
        <v>175</v>
      </c>
      <c r="H75" s="22" t="str">
        <f t="shared" si="10"/>
        <v>-</v>
      </c>
      <c r="I75" s="22" t="str">
        <f t="shared" si="11"/>
        <v>-</v>
      </c>
      <c r="J75" s="34" t="str">
        <f t="shared" si="40"/>
        <v>-</v>
      </c>
      <c r="K75" s="23">
        <v>0.50253658389467726</v>
      </c>
      <c r="L75" s="86">
        <v>0.15166193717140161</v>
      </c>
      <c r="M75" s="21" t="s">
        <v>175</v>
      </c>
      <c r="N75" s="21" t="s">
        <v>175</v>
      </c>
      <c r="O75" s="22" t="str">
        <f t="shared" si="14"/>
        <v>-</v>
      </c>
      <c r="P75" s="42" t="str">
        <f t="shared" si="15"/>
        <v>-</v>
      </c>
    </row>
    <row r="76" spans="1:16" x14ac:dyDescent="0.25">
      <c r="A76" s="52" t="s">
        <v>53</v>
      </c>
      <c r="B76" s="45">
        <v>131</v>
      </c>
      <c r="C76" s="46">
        <v>10</v>
      </c>
      <c r="D76" s="47">
        <v>0.7787699307014172</v>
      </c>
      <c r="E76" s="48">
        <v>1.8468852111496058E-3</v>
      </c>
      <c r="F76" s="48">
        <f>($D$75-D76)/$D$75*100</f>
        <v>80.374975166130341</v>
      </c>
      <c r="G76" s="48">
        <f>($E$75-E76)/$E$75*100</f>
        <v>39.980003100968418</v>
      </c>
      <c r="H76" s="49">
        <f t="shared" si="10"/>
        <v>3.1353078420994351</v>
      </c>
      <c r="I76" s="49">
        <f t="shared" si="11"/>
        <v>8128.5529942260237</v>
      </c>
      <c r="J76" s="46">
        <f t="shared" si="40"/>
        <v>10</v>
      </c>
      <c r="K76" s="50">
        <v>0.14453079275055117</v>
      </c>
      <c r="L76" s="85">
        <v>8.164721976434644E-2</v>
      </c>
      <c r="M76" s="48">
        <f>($K$75-K76)/$K$75*100</f>
        <v>71.239747038826081</v>
      </c>
      <c r="N76" s="48">
        <f>($L$75-L76)/$L$75*100</f>
        <v>46.164989523988233</v>
      </c>
      <c r="O76" s="49">
        <f t="shared" si="14"/>
        <v>27.932509046967333</v>
      </c>
      <c r="P76" s="51">
        <f t="shared" si="15"/>
        <v>142.82711364614221</v>
      </c>
    </row>
    <row r="77" spans="1:16" x14ac:dyDescent="0.25">
      <c r="A77" s="16" t="s">
        <v>54</v>
      </c>
      <c r="B77" s="17">
        <v>32</v>
      </c>
      <c r="C77" s="34" t="str">
        <f t="shared" si="39"/>
        <v>-</v>
      </c>
      <c r="D77" s="19">
        <v>100.65459114299563</v>
      </c>
      <c r="E77" s="20">
        <v>2.1916585770134165</v>
      </c>
      <c r="F77" s="21" t="s">
        <v>175</v>
      </c>
      <c r="G77" s="21" t="s">
        <v>175</v>
      </c>
      <c r="H77" s="22" t="str">
        <f t="shared" si="10"/>
        <v>-</v>
      </c>
      <c r="I77" s="22" t="str">
        <f t="shared" si="11"/>
        <v>-</v>
      </c>
      <c r="J77" s="34" t="str">
        <f t="shared" si="40"/>
        <v>-</v>
      </c>
      <c r="K77" s="23">
        <v>18.681879078071429</v>
      </c>
      <c r="L77" s="86">
        <v>9.7937480137594957</v>
      </c>
      <c r="M77" s="21" t="s">
        <v>175</v>
      </c>
      <c r="N77" s="21" t="s">
        <v>175</v>
      </c>
      <c r="O77" s="22" t="str">
        <f t="shared" si="14"/>
        <v>-</v>
      </c>
      <c r="P77" s="42" t="str">
        <f t="shared" si="15"/>
        <v>-</v>
      </c>
    </row>
    <row r="78" spans="1:16" x14ac:dyDescent="0.25">
      <c r="A78" s="52" t="s">
        <v>55</v>
      </c>
      <c r="B78" s="45">
        <v>132</v>
      </c>
      <c r="C78" s="46">
        <v>250</v>
      </c>
      <c r="D78" s="47">
        <v>80.523961670467259</v>
      </c>
      <c r="E78" s="48">
        <v>1.7534712396461101</v>
      </c>
      <c r="F78" s="48">
        <f>($D$77-D78)/$D$77*100</f>
        <v>19.999713121808476</v>
      </c>
      <c r="G78" s="48">
        <f>($E$77-E78)/$E$77*100</f>
        <v>19.993412384716709</v>
      </c>
      <c r="H78" s="49">
        <f t="shared" ref="H78:H141" si="41">IF(ISNUMBER(F78),C78/((-D78/(F78/100-1))-D78),"-")</f>
        <v>12.418886371197031</v>
      </c>
      <c r="I78" s="49">
        <f t="shared" ref="I78:I141" si="42">IF(ISNUMBER(G78),C78/((-E78/(G78/100-1))-E78),"-")</f>
        <v>570.53223286194566</v>
      </c>
      <c r="J78" s="46">
        <f t="shared" si="40"/>
        <v>250</v>
      </c>
      <c r="K78" s="50">
        <v>14.94577873529348</v>
      </c>
      <c r="L78" s="85">
        <v>7.8351361474257635</v>
      </c>
      <c r="M78" s="48">
        <f>($K$77-K78)/$K$77*100</f>
        <v>19.998525454344364</v>
      </c>
      <c r="N78" s="48">
        <f>($L$77-L78)/$L$77*100</f>
        <v>19.998593629140004</v>
      </c>
      <c r="O78" s="49">
        <f t="shared" si="14"/>
        <v>66.914691004823069</v>
      </c>
      <c r="P78" s="51">
        <f t="shared" si="15"/>
        <v>127.6414200777654</v>
      </c>
    </row>
    <row r="79" spans="1:16" x14ac:dyDescent="0.25">
      <c r="A79" s="3" t="s">
        <v>56</v>
      </c>
      <c r="B79" s="4">
        <v>232</v>
      </c>
      <c r="C79" s="30">
        <v>300</v>
      </c>
      <c r="D79" s="9">
        <v>46.576318077513079</v>
      </c>
      <c r="E79" s="10">
        <v>1.0876069992188977</v>
      </c>
      <c r="F79" s="10">
        <f t="shared" ref="F79:F80" si="43">($D$77-D79)/$D$77*100</f>
        <v>53.726583607752062</v>
      </c>
      <c r="G79" s="10">
        <f t="shared" ref="G79:G80" si="44">($E$77-E79)/$E$77*100</f>
        <v>50.37516287317959</v>
      </c>
      <c r="H79" s="12">
        <f t="shared" si="41"/>
        <v>5.5475144266669654</v>
      </c>
      <c r="I79" s="12">
        <f t="shared" si="42"/>
        <v>271.72643564287779</v>
      </c>
      <c r="J79" s="33">
        <f t="shared" si="40"/>
        <v>300</v>
      </c>
      <c r="K79" s="13">
        <v>8.8028218482298577</v>
      </c>
      <c r="L79" s="84">
        <v>4.9878290318864886</v>
      </c>
      <c r="M79" s="10">
        <f>($K$77-K79)/$K$77*100</f>
        <v>52.880425938724187</v>
      </c>
      <c r="N79" s="10">
        <f>($L$77-L79)/$L$77*100</f>
        <v>49.071295025367654</v>
      </c>
      <c r="O79" s="12">
        <f t="shared" si="14"/>
        <v>30.367270177744587</v>
      </c>
      <c r="P79" s="14">
        <f t="shared" si="15"/>
        <v>62.423024843228056</v>
      </c>
    </row>
    <row r="80" spans="1:16" x14ac:dyDescent="0.25">
      <c r="A80" s="53" t="s">
        <v>57</v>
      </c>
      <c r="B80" s="54">
        <v>332</v>
      </c>
      <c r="C80" s="55">
        <v>1100</v>
      </c>
      <c r="D80" s="56">
        <v>90.456448614185177</v>
      </c>
      <c r="E80" s="57">
        <v>4.5479081143559044E-2</v>
      </c>
      <c r="F80" s="57">
        <f t="shared" si="43"/>
        <v>10.131820529003381</v>
      </c>
      <c r="G80" s="57">
        <f t="shared" si="44"/>
        <v>97.924901185770736</v>
      </c>
      <c r="H80" s="58">
        <f t="shared" si="41"/>
        <v>107.86277960838699</v>
      </c>
      <c r="I80" s="58">
        <f t="shared" si="42"/>
        <v>512.53867727133888</v>
      </c>
      <c r="J80" s="55">
        <f t="shared" si="40"/>
        <v>1100</v>
      </c>
      <c r="K80" s="59">
        <v>16.661264248740473</v>
      </c>
      <c r="L80" s="83">
        <v>7.2862470860031499</v>
      </c>
      <c r="M80" s="57">
        <f>($K$77-K80)/$K$77*100</f>
        <v>10.815907869261022</v>
      </c>
      <c r="N80" s="57">
        <f>($L$77-L80)/$L$77*100</f>
        <v>25.603077843472093</v>
      </c>
      <c r="O80" s="58">
        <f t="shared" si="14"/>
        <v>544.38875931847929</v>
      </c>
      <c r="P80" s="60">
        <f t="shared" si="15"/>
        <v>438.68378584579614</v>
      </c>
    </row>
    <row r="81" spans="1:16" x14ac:dyDescent="0.25">
      <c r="A81" s="16" t="s">
        <v>58</v>
      </c>
      <c r="B81" s="17">
        <v>33</v>
      </c>
      <c r="C81" s="34" t="str">
        <f t="shared" si="39"/>
        <v>-</v>
      </c>
      <c r="D81" s="19">
        <v>85.981846656865898</v>
      </c>
      <c r="E81" s="20">
        <v>0.11533033090431498</v>
      </c>
      <c r="F81" s="21" t="s">
        <v>175</v>
      </c>
      <c r="G81" s="21" t="s">
        <v>175</v>
      </c>
      <c r="H81" s="22" t="str">
        <f t="shared" si="41"/>
        <v>-</v>
      </c>
      <c r="I81" s="22" t="str">
        <f t="shared" si="42"/>
        <v>-</v>
      </c>
      <c r="J81" s="34" t="str">
        <f t="shared" si="40"/>
        <v>-</v>
      </c>
      <c r="K81" s="23">
        <v>7.2506290683373225</v>
      </c>
      <c r="L81" s="86">
        <v>8.9425770126831488</v>
      </c>
      <c r="M81" s="21" t="s">
        <v>175</v>
      </c>
      <c r="N81" s="21" t="s">
        <v>175</v>
      </c>
      <c r="O81" s="22" t="str">
        <f t="shared" si="14"/>
        <v>-</v>
      </c>
      <c r="P81" s="42" t="str">
        <f t="shared" si="15"/>
        <v>-</v>
      </c>
    </row>
    <row r="82" spans="1:16" x14ac:dyDescent="0.25">
      <c r="A82" s="52" t="s">
        <v>59</v>
      </c>
      <c r="B82" s="45">
        <v>133</v>
      </c>
      <c r="C82" s="46">
        <v>15</v>
      </c>
      <c r="D82" s="47">
        <v>77.383804374303892</v>
      </c>
      <c r="E82" s="48">
        <v>0.10346507052321262</v>
      </c>
      <c r="F82" s="48">
        <f>($D$81-D82)/$D$81*100</f>
        <v>9.9998344032721782</v>
      </c>
      <c r="G82" s="48">
        <f>($E$81-E82)/$E$81*100</f>
        <v>10.288065843621395</v>
      </c>
      <c r="H82" s="49">
        <f t="shared" si="41"/>
        <v>1.7445831861541357</v>
      </c>
      <c r="I82" s="49">
        <f t="shared" si="42"/>
        <v>1264.1947600147314</v>
      </c>
      <c r="J82" s="46">
        <f t="shared" si="40"/>
        <v>15</v>
      </c>
      <c r="K82" s="50">
        <v>6.5257006565707085</v>
      </c>
      <c r="L82" s="85">
        <v>8.0484538064819535</v>
      </c>
      <c r="M82" s="48">
        <f>($K$81-K82)/$K$81*100</f>
        <v>9.9981450565757726</v>
      </c>
      <c r="N82" s="48">
        <f>($L$81-L82)/$L$81*100</f>
        <v>9.9984960144382455</v>
      </c>
      <c r="O82" s="49">
        <f t="shared" si="14"/>
        <v>20.691698320177238</v>
      </c>
      <c r="P82" s="51">
        <f t="shared" si="15"/>
        <v>16.776211484018575</v>
      </c>
    </row>
    <row r="83" spans="1:16" x14ac:dyDescent="0.25">
      <c r="A83" s="53" t="s">
        <v>60</v>
      </c>
      <c r="B83" s="54">
        <v>233</v>
      </c>
      <c r="C83" s="55">
        <v>250</v>
      </c>
      <c r="D83" s="56">
        <v>68.785762091741873</v>
      </c>
      <c r="E83" s="57">
        <v>9.2074420557354347E-2</v>
      </c>
      <c r="F83" s="57">
        <f>($D$81-D83)/$D$81*100</f>
        <v>19.999668806544374</v>
      </c>
      <c r="G83" s="57">
        <f>($E$81-E83)/$E$81*100</f>
        <v>20.164609053497941</v>
      </c>
      <c r="H83" s="58">
        <f t="shared" si="41"/>
        <v>14.538193217951118</v>
      </c>
      <c r="I83" s="58">
        <f t="shared" si="42"/>
        <v>10749.955442302136</v>
      </c>
      <c r="J83" s="55">
        <f t="shared" si="40"/>
        <v>250</v>
      </c>
      <c r="K83" s="59">
        <v>5.8005032546698585</v>
      </c>
      <c r="L83" s="83">
        <v>7.1540616101465195</v>
      </c>
      <c r="M83" s="57">
        <f>($K$81-K83)/$K$81*100</f>
        <v>19.999999999999993</v>
      </c>
      <c r="N83" s="57">
        <f>($L$81-L83)/$L$81*100</f>
        <v>19.999999999999993</v>
      </c>
      <c r="O83" s="58">
        <f t="shared" si="14"/>
        <v>172.39883439336447</v>
      </c>
      <c r="P83" s="60">
        <f t="shared" si="15"/>
        <v>139.78073638361073</v>
      </c>
    </row>
    <row r="84" spans="1:16" x14ac:dyDescent="0.25">
      <c r="A84" s="16" t="s">
        <v>61</v>
      </c>
      <c r="B84" s="17">
        <v>34</v>
      </c>
      <c r="C84" s="34" t="str">
        <f t="shared" si="39"/>
        <v>-</v>
      </c>
      <c r="D84" s="19">
        <v>277.69460297687317</v>
      </c>
      <c r="E84" s="20">
        <v>0.427131445384063</v>
      </c>
      <c r="F84" s="21" t="s">
        <v>175</v>
      </c>
      <c r="G84" s="21" t="s">
        <v>175</v>
      </c>
      <c r="H84" s="22" t="str">
        <f t="shared" si="41"/>
        <v>-</v>
      </c>
      <c r="I84" s="22" t="str">
        <f t="shared" si="42"/>
        <v>-</v>
      </c>
      <c r="J84" s="34" t="str">
        <f t="shared" si="40"/>
        <v>-</v>
      </c>
      <c r="K84" s="23">
        <v>50.631055654445859</v>
      </c>
      <c r="L84" s="86">
        <v>8.1160871738042832</v>
      </c>
      <c r="M84" s="21" t="s">
        <v>175</v>
      </c>
      <c r="N84" s="21" t="s">
        <v>175</v>
      </c>
      <c r="O84" s="22" t="str">
        <f t="shared" si="14"/>
        <v>-</v>
      </c>
      <c r="P84" s="42" t="str">
        <f t="shared" si="15"/>
        <v>-</v>
      </c>
    </row>
    <row r="85" spans="1:16" x14ac:dyDescent="0.25">
      <c r="A85" s="52" t="s">
        <v>62</v>
      </c>
      <c r="B85" s="45">
        <v>134</v>
      </c>
      <c r="C85" s="46">
        <v>15</v>
      </c>
      <c r="D85" s="47">
        <v>205.02839405278598</v>
      </c>
      <c r="E85" s="48">
        <v>0.32902210663256687</v>
      </c>
      <c r="F85" s="48">
        <f>($D$84-D85)/$D$84*100</f>
        <v>26.167670579517505</v>
      </c>
      <c r="G85" s="48">
        <f>($E$84-E85)/$E$84*100</f>
        <v>22.969355174325631</v>
      </c>
      <c r="H85" s="49">
        <f t="shared" si="41"/>
        <v>0.20642331865241759</v>
      </c>
      <c r="I85" s="49">
        <f t="shared" si="42"/>
        <v>152.89064416175424</v>
      </c>
      <c r="J85" s="46">
        <f t="shared" si="40"/>
        <v>15</v>
      </c>
      <c r="K85" s="50">
        <v>37.499590246903935</v>
      </c>
      <c r="L85" s="85">
        <v>6.3013412518299212</v>
      </c>
      <c r="M85" s="48">
        <f>($K$84-K85)/$K$84*100</f>
        <v>25.935594740831487</v>
      </c>
      <c r="N85" s="48">
        <f>($L$84-L85)/$L$84*100</f>
        <v>22.359862371016519</v>
      </c>
      <c r="O85" s="49">
        <f t="shared" si="14"/>
        <v>1.1422944457809638</v>
      </c>
      <c r="P85" s="51">
        <f t="shared" si="15"/>
        <v>8.2656198966303087</v>
      </c>
    </row>
    <row r="86" spans="1:16" x14ac:dyDescent="0.25">
      <c r="A86" s="53" t="s">
        <v>63</v>
      </c>
      <c r="B86" s="54">
        <v>234</v>
      </c>
      <c r="C86" s="55">
        <v>250</v>
      </c>
      <c r="D86" s="56">
        <v>135.84283051542801</v>
      </c>
      <c r="E86" s="57">
        <v>0.23310312465259839</v>
      </c>
      <c r="F86" s="57">
        <f>($D$84-D86)/$D$84*100</f>
        <v>51.081933512859379</v>
      </c>
      <c r="G86" s="57">
        <f>($E$84-E86)/$E$84*100</f>
        <v>45.425904093059813</v>
      </c>
      <c r="H86" s="58">
        <f t="shared" si="41"/>
        <v>1.7624030751392208</v>
      </c>
      <c r="I86" s="58">
        <f t="shared" si="42"/>
        <v>1288.4716986547555</v>
      </c>
      <c r="J86" s="55">
        <f t="shared" si="40"/>
        <v>250</v>
      </c>
      <c r="K86" s="59">
        <v>24.960111284049447</v>
      </c>
      <c r="L86" s="83">
        <v>4.5648745230727545</v>
      </c>
      <c r="M86" s="57">
        <f>($K$84-K86)/$K$84*100</f>
        <v>50.701973400671676</v>
      </c>
      <c r="N86" s="57">
        <f>($L$84-L86)/$L$84*100</f>
        <v>43.755230503111463</v>
      </c>
      <c r="O86" s="58">
        <f t="shared" si="14"/>
        <v>9.7386366622452183</v>
      </c>
      <c r="P86" s="60">
        <f t="shared" si="15"/>
        <v>70.398487668290286</v>
      </c>
    </row>
    <row r="87" spans="1:16" x14ac:dyDescent="0.25">
      <c r="A87" s="16" t="s">
        <v>64</v>
      </c>
      <c r="B87" s="17">
        <v>35</v>
      </c>
      <c r="C87" s="34" t="str">
        <f t="shared" si="39"/>
        <v>-</v>
      </c>
      <c r="D87" s="19">
        <v>23.106040933012157</v>
      </c>
      <c r="E87" s="20">
        <v>6.0843798538582695E-4</v>
      </c>
      <c r="F87" s="21" t="s">
        <v>175</v>
      </c>
      <c r="G87" s="21" t="s">
        <v>175</v>
      </c>
      <c r="H87" s="22" t="str">
        <f t="shared" si="41"/>
        <v>-</v>
      </c>
      <c r="I87" s="22" t="str">
        <f t="shared" si="42"/>
        <v>-</v>
      </c>
      <c r="J87" s="34" t="str">
        <f t="shared" si="40"/>
        <v>-</v>
      </c>
      <c r="K87" s="23">
        <v>26.874243548088945</v>
      </c>
      <c r="L87" s="86">
        <v>2.8427117274776692</v>
      </c>
      <c r="M87" s="21" t="s">
        <v>175</v>
      </c>
      <c r="N87" s="21" t="s">
        <v>175</v>
      </c>
      <c r="O87" s="22" t="str">
        <f t="shared" si="14"/>
        <v>-</v>
      </c>
      <c r="P87" s="42" t="str">
        <f t="shared" si="15"/>
        <v>-</v>
      </c>
    </row>
    <row r="88" spans="1:16" x14ac:dyDescent="0.25">
      <c r="A88" s="52" t="s">
        <v>65</v>
      </c>
      <c r="B88" s="45">
        <v>135</v>
      </c>
      <c r="C88" s="46">
        <v>20</v>
      </c>
      <c r="D88" s="47">
        <v>12.905143572391937</v>
      </c>
      <c r="E88" s="48">
        <v>1.0000000000000001E-5</v>
      </c>
      <c r="F88" s="48">
        <f>($D$87-D88)/$D$87*100</f>
        <v>44.148183542971012</v>
      </c>
      <c r="G88" s="48">
        <f>($E$87-E88)/$E$87*100</f>
        <v>98.356447125230233</v>
      </c>
      <c r="H88" s="49">
        <f t="shared" si="41"/>
        <v>1.9606118258976382</v>
      </c>
      <c r="I88" s="49">
        <f t="shared" si="42"/>
        <v>33420.338428393065</v>
      </c>
      <c r="J88" s="46">
        <f t="shared" si="40"/>
        <v>20</v>
      </c>
      <c r="K88" s="50">
        <v>24.690894979364788</v>
      </c>
      <c r="L88" s="85">
        <v>1.2710859355525042</v>
      </c>
      <c r="M88" s="48">
        <f>($K$87-K88)/$K$87*100</f>
        <v>8.1243163730999832</v>
      </c>
      <c r="N88" s="48">
        <f>($L$87-L88)/$L$87*100</f>
        <v>55.286147263326789</v>
      </c>
      <c r="O88" s="49">
        <f t="shared" si="14"/>
        <v>9.1602414229657505</v>
      </c>
      <c r="P88" s="51">
        <f t="shared" si="15"/>
        <v>12.725675604687662</v>
      </c>
    </row>
    <row r="89" spans="1:16" x14ac:dyDescent="0.25">
      <c r="A89" s="53" t="s">
        <v>66</v>
      </c>
      <c r="B89" s="54">
        <v>235</v>
      </c>
      <c r="C89" s="55">
        <v>250</v>
      </c>
      <c r="D89" s="56">
        <v>12.905143572391937</v>
      </c>
      <c r="E89" s="57">
        <v>1.0000000000000001E-5</v>
      </c>
      <c r="F89" s="57">
        <f>($D$87-D89)/$D$87*100</f>
        <v>44.148183542971012</v>
      </c>
      <c r="G89" s="57">
        <f>($E$87-E89)/$E$87*100</f>
        <v>98.356447125230233</v>
      </c>
      <c r="H89" s="58">
        <f t="shared" si="41"/>
        <v>24.507647823720479</v>
      </c>
      <c r="I89" s="58">
        <f t="shared" si="42"/>
        <v>417754.23035491334</v>
      </c>
      <c r="J89" s="55">
        <f t="shared" si="40"/>
        <v>250</v>
      </c>
      <c r="K89" s="59">
        <v>1.0701981073360629</v>
      </c>
      <c r="L89" s="83">
        <v>9.1549426382362215E-2</v>
      </c>
      <c r="M89" s="57">
        <f>($K$87-K89)/$K$87*100</f>
        <v>96.017755419157965</v>
      </c>
      <c r="N89" s="57">
        <f>($L$87-L89)/$L$87*100</f>
        <v>96.77950368665789</v>
      </c>
      <c r="O89" s="58">
        <f t="shared" ref="O89:O150" si="45">IF(ISNUMBER(M89),J89/((-K89/(M89/100-1))-K89),"-")</f>
        <v>9.6884033386939112</v>
      </c>
      <c r="P89" s="60">
        <f t="shared" ref="P89:P150" si="46">IF(ISNUMBER(N89),J89/((-L89/(N89/100-1))-L89),"-")</f>
        <v>90.870683965271269</v>
      </c>
    </row>
    <row r="90" spans="1:16" x14ac:dyDescent="0.25">
      <c r="A90" s="16" t="s">
        <v>67</v>
      </c>
      <c r="B90" s="17">
        <v>36</v>
      </c>
      <c r="C90" s="34" t="str">
        <f t="shared" si="39"/>
        <v>-</v>
      </c>
      <c r="D90" s="19">
        <v>103.41522487036571</v>
      </c>
      <c r="E90" s="20">
        <v>2.2922363400944876E-2</v>
      </c>
      <c r="F90" s="21" t="s">
        <v>175</v>
      </c>
      <c r="G90" s="21" t="s">
        <v>175</v>
      </c>
      <c r="H90" s="22" t="str">
        <f t="shared" si="41"/>
        <v>-</v>
      </c>
      <c r="I90" s="22" t="str">
        <f t="shared" si="42"/>
        <v>-</v>
      </c>
      <c r="J90" s="34" t="str">
        <f t="shared" si="40"/>
        <v>-</v>
      </c>
      <c r="K90" s="23">
        <v>5.0380259370701097</v>
      </c>
      <c r="L90" s="86">
        <v>3.4312001143532602</v>
      </c>
      <c r="M90" s="21" t="s">
        <v>175</v>
      </c>
      <c r="N90" s="21" t="s">
        <v>175</v>
      </c>
      <c r="O90" s="22" t="str">
        <f t="shared" si="45"/>
        <v>-</v>
      </c>
      <c r="P90" s="42" t="str">
        <f t="shared" si="46"/>
        <v>-</v>
      </c>
    </row>
    <row r="91" spans="1:16" x14ac:dyDescent="0.25">
      <c r="A91" s="44" t="s">
        <v>142</v>
      </c>
      <c r="B91" s="45">
        <v>136</v>
      </c>
      <c r="C91" s="46">
        <v>30</v>
      </c>
      <c r="D91" s="47">
        <v>64.688738609000694</v>
      </c>
      <c r="E91" s="48">
        <v>1.774653209688189E-2</v>
      </c>
      <c r="F91" s="48">
        <f>($D$90-D91)/$D$90*100</f>
        <v>37.447567618704021</v>
      </c>
      <c r="G91" s="48">
        <f>($E$90-E91)/$E$90*100</f>
        <v>22.57983268797507</v>
      </c>
      <c r="H91" s="49">
        <f t="shared" si="41"/>
        <v>0.77466361904175929</v>
      </c>
      <c r="I91" s="49">
        <f t="shared" si="42"/>
        <v>5796.1703613582313</v>
      </c>
      <c r="J91" s="46">
        <f t="shared" si="40"/>
        <v>30</v>
      </c>
      <c r="K91" s="50">
        <v>5.0374426972070552</v>
      </c>
      <c r="L91" s="85">
        <v>1.8284569706777951</v>
      </c>
      <c r="M91" s="48">
        <f>($K$90-K91)/$K$90*100</f>
        <v>1.1576753878200875E-2</v>
      </c>
      <c r="N91" s="48">
        <f>($L$90-L91)/$L$90*100</f>
        <v>46.710861805201439</v>
      </c>
      <c r="O91" s="49">
        <f t="shared" si="45"/>
        <v>51436.813394209232</v>
      </c>
      <c r="P91" s="51">
        <f t="shared" si="46"/>
        <v>18.717908804278512</v>
      </c>
    </row>
    <row r="92" spans="1:16" x14ac:dyDescent="0.25">
      <c r="A92" s="61" t="s">
        <v>143</v>
      </c>
      <c r="B92" s="54">
        <v>236</v>
      </c>
      <c r="C92" s="55">
        <v>45</v>
      </c>
      <c r="D92" s="56">
        <v>103.41522487036573</v>
      </c>
      <c r="E92" s="57">
        <v>6.5492466859842519E-4</v>
      </c>
      <c r="F92" s="57">
        <v>0.01</v>
      </c>
      <c r="G92" s="57">
        <f t="shared" ref="G92:G93" si="47">($E$90-E92)/$E$90*100</f>
        <v>97.142857142857139</v>
      </c>
      <c r="H92" s="58">
        <f t="shared" si="41"/>
        <v>4350.9550993473649</v>
      </c>
      <c r="I92" s="58">
        <f t="shared" si="42"/>
        <v>2020.8880123528281</v>
      </c>
      <c r="J92" s="55">
        <f t="shared" si="40"/>
        <v>45</v>
      </c>
      <c r="K92" s="59">
        <v>4.9190525262754017</v>
      </c>
      <c r="L92" s="83">
        <v>3.2865616534932283</v>
      </c>
      <c r="M92" s="57">
        <f>($K$90-K92)/$K$90*100</f>
        <v>2.3615085011630099</v>
      </c>
      <c r="N92" s="57">
        <f>($L$90-L92)/$L$90*100</f>
        <v>4.2153898356142525</v>
      </c>
      <c r="O92" s="58">
        <f t="shared" si="45"/>
        <v>378.23577301359182</v>
      </c>
      <c r="P92" s="60">
        <f t="shared" si="46"/>
        <v>311.12056732646607</v>
      </c>
    </row>
    <row r="93" spans="1:16" x14ac:dyDescent="0.25">
      <c r="A93" s="15" t="s">
        <v>144</v>
      </c>
      <c r="B93" s="4">
        <v>336</v>
      </c>
      <c r="C93" s="30">
        <v>75</v>
      </c>
      <c r="D93" s="9">
        <v>64.688081330034123</v>
      </c>
      <c r="E93" s="10">
        <v>6.5727896655118107E-4</v>
      </c>
      <c r="F93" s="10">
        <f>($D$90-D93)/$D$90*100</f>
        <v>37.44820319143269</v>
      </c>
      <c r="G93" s="10">
        <f t="shared" si="47"/>
        <v>97.132586395850922</v>
      </c>
      <c r="H93" s="12">
        <f t="shared" si="41"/>
        <v>1.9366261785327072</v>
      </c>
      <c r="I93" s="12">
        <f t="shared" si="42"/>
        <v>3368.5028332587435</v>
      </c>
      <c r="J93" s="33">
        <f t="shared" si="40"/>
        <v>75</v>
      </c>
      <c r="K93" s="13">
        <v>4.9184692855205672</v>
      </c>
      <c r="L93" s="84">
        <v>1.751471986768441</v>
      </c>
      <c r="M93" s="10">
        <f>($K$90-K93)/$K$90*100</f>
        <v>2.3730852727421912</v>
      </c>
      <c r="N93" s="10">
        <f>($L$90-L93)/$L$90*100</f>
        <v>48.954536943451572</v>
      </c>
      <c r="O93" s="12">
        <f t="shared" si="45"/>
        <v>627.31766930525896</v>
      </c>
      <c r="P93" s="14">
        <f t="shared" si="46"/>
        <v>44.650082813007366</v>
      </c>
    </row>
    <row r="94" spans="1:16" x14ac:dyDescent="0.25">
      <c r="A94" s="16" t="s">
        <v>68</v>
      </c>
      <c r="B94" s="17">
        <v>37</v>
      </c>
      <c r="C94" s="34" t="str">
        <f t="shared" si="39"/>
        <v>-</v>
      </c>
      <c r="D94" s="19">
        <v>62.943356979684289</v>
      </c>
      <c r="E94" s="20">
        <v>3.0649588418267714E-2</v>
      </c>
      <c r="F94" s="21" t="s">
        <v>175</v>
      </c>
      <c r="G94" s="21" t="s">
        <v>175</v>
      </c>
      <c r="H94" s="22" t="str">
        <f t="shared" si="41"/>
        <v>-</v>
      </c>
      <c r="I94" s="22" t="str">
        <f t="shared" si="42"/>
        <v>-</v>
      </c>
      <c r="J94" s="34" t="str">
        <f t="shared" si="40"/>
        <v>-</v>
      </c>
      <c r="K94" s="23">
        <v>9.2379488131774501</v>
      </c>
      <c r="L94" s="86">
        <v>0.74089385057877166</v>
      </c>
      <c r="M94" s="21" t="s">
        <v>175</v>
      </c>
      <c r="N94" s="21" t="s">
        <v>175</v>
      </c>
      <c r="O94" s="22" t="str">
        <f t="shared" si="45"/>
        <v>-</v>
      </c>
      <c r="P94" s="42" t="str">
        <f t="shared" si="46"/>
        <v>-</v>
      </c>
    </row>
    <row r="95" spans="1:16" x14ac:dyDescent="0.25">
      <c r="A95" s="52" t="s">
        <v>69</v>
      </c>
      <c r="B95" s="45">
        <v>137</v>
      </c>
      <c r="C95" s="46">
        <v>15</v>
      </c>
      <c r="D95" s="47">
        <v>43.482299939863935</v>
      </c>
      <c r="E95" s="48">
        <v>3.0722785681889762E-2</v>
      </c>
      <c r="F95" s="48">
        <f>($D$94-D95)/$D$94*100</f>
        <v>30.918365294850158</v>
      </c>
      <c r="G95" s="48">
        <f>($E$94-E95)/$E$94*100</f>
        <v>-0.23881972776646304</v>
      </c>
      <c r="H95" s="49">
        <f t="shared" si="41"/>
        <v>0.77077005474613547</v>
      </c>
      <c r="I95" s="49">
        <f t="shared" si="42"/>
        <v>-204925.69336268218</v>
      </c>
      <c r="J95" s="46">
        <f t="shared" si="40"/>
        <v>15</v>
      </c>
      <c r="K95" s="50">
        <v>8.5209512678503927</v>
      </c>
      <c r="L95" s="85">
        <v>0.46879512897089765</v>
      </c>
      <c r="M95" s="48">
        <f>($K$94-K95)/$K$94*100</f>
        <v>7.7614366546857019</v>
      </c>
      <c r="N95" s="48">
        <f>($L$94-L95)/$L$94*100</f>
        <v>36.72573627049487</v>
      </c>
      <c r="O95" s="49">
        <f t="shared" si="45"/>
        <v>20.920573714318326</v>
      </c>
      <c r="P95" s="51">
        <f t="shared" si="46"/>
        <v>55.127050621049037</v>
      </c>
    </row>
    <row r="96" spans="1:16" x14ac:dyDescent="0.25">
      <c r="A96" s="61" t="s">
        <v>146</v>
      </c>
      <c r="B96" s="54">
        <v>237</v>
      </c>
      <c r="C96" s="55">
        <v>100</v>
      </c>
      <c r="D96" s="56">
        <v>59.935276829567613</v>
      </c>
      <c r="E96" s="57">
        <v>2.8942534237039363E-2</v>
      </c>
      <c r="F96" s="57">
        <f t="shared" ref="F96:F97" si="48">($D$94-D96)/$D$94*100</f>
        <v>4.7790271991491799</v>
      </c>
      <c r="G96" s="57">
        <f t="shared" ref="G96:G97" si="49">($E$94-E96)/$E$94*100</f>
        <v>5.5695827230453627</v>
      </c>
      <c r="H96" s="58">
        <f t="shared" si="41"/>
        <v>33.243795048519985</v>
      </c>
      <c r="I96" s="58">
        <f t="shared" si="42"/>
        <v>58580.448763519991</v>
      </c>
      <c r="J96" s="55">
        <f t="shared" si="40"/>
        <v>100</v>
      </c>
      <c r="K96" s="59">
        <v>6.0549806116799996</v>
      </c>
      <c r="L96" s="83">
        <v>0.53057704122595273</v>
      </c>
      <c r="M96" s="57">
        <f>($K$94-K96)/$K$94*100</f>
        <v>34.455356550115468</v>
      </c>
      <c r="N96" s="57">
        <f>($L$94-L96)/$L$94*100</f>
        <v>28.386901738828524</v>
      </c>
      <c r="O96" s="58">
        <f t="shared" si="45"/>
        <v>31.417216154705621</v>
      </c>
      <c r="P96" s="60">
        <f t="shared" si="46"/>
        <v>475.47316977524162</v>
      </c>
    </row>
    <row r="97" spans="1:16" x14ac:dyDescent="0.25">
      <c r="A97" s="15" t="s">
        <v>145</v>
      </c>
      <c r="B97" s="4">
        <v>337</v>
      </c>
      <c r="C97" s="30">
        <v>115</v>
      </c>
      <c r="D97" s="9">
        <v>41.498096076260218</v>
      </c>
      <c r="E97" s="10">
        <v>2.900879702305512E-2</v>
      </c>
      <c r="F97" s="10">
        <f t="shared" si="48"/>
        <v>34.070729513752788</v>
      </c>
      <c r="G97" s="10">
        <f t="shared" si="49"/>
        <v>5.3533880221199075</v>
      </c>
      <c r="H97" s="12">
        <f t="shared" si="41"/>
        <v>5.3624901332694206</v>
      </c>
      <c r="I97" s="12">
        <f t="shared" si="42"/>
        <v>70088.129627898044</v>
      </c>
      <c r="J97" s="33">
        <f t="shared" si="40"/>
        <v>115</v>
      </c>
      <c r="K97" s="13">
        <v>5.8519032747743625</v>
      </c>
      <c r="L97" s="84">
        <v>0.44522018628151183</v>
      </c>
      <c r="M97" s="10">
        <f>($K$94-K97)/$K$94*100</f>
        <v>36.653651225833499</v>
      </c>
      <c r="N97" s="10">
        <f>($L$94-L97)/$L$94*100</f>
        <v>39.907695827990125</v>
      </c>
      <c r="O97" s="12">
        <f t="shared" si="45"/>
        <v>33.962921849608598</v>
      </c>
      <c r="P97" s="14">
        <f t="shared" si="46"/>
        <v>388.94231677117875</v>
      </c>
    </row>
    <row r="98" spans="1:16" x14ac:dyDescent="0.25">
      <c r="A98" s="16" t="s">
        <v>70</v>
      </c>
      <c r="B98" s="17">
        <v>38</v>
      </c>
      <c r="C98" s="34" t="str">
        <f t="shared" si="39"/>
        <v>-</v>
      </c>
      <c r="D98" s="19">
        <v>68.833035067665278</v>
      </c>
      <c r="E98" s="20">
        <v>9.4825057436220502E-4</v>
      </c>
      <c r="F98" s="21" t="s">
        <v>175</v>
      </c>
      <c r="G98" s="21" t="s">
        <v>175</v>
      </c>
      <c r="H98" s="22" t="str">
        <f t="shared" si="41"/>
        <v>-</v>
      </c>
      <c r="I98" s="22" t="str">
        <f t="shared" si="42"/>
        <v>-</v>
      </c>
      <c r="J98" s="34" t="str">
        <f t="shared" si="40"/>
        <v>-</v>
      </c>
      <c r="K98" s="23">
        <v>13.671935097292913</v>
      </c>
      <c r="L98" s="86">
        <v>0.75996026720787413</v>
      </c>
      <c r="M98" s="21" t="s">
        <v>175</v>
      </c>
      <c r="N98" s="21" t="s">
        <v>175</v>
      </c>
      <c r="O98" s="22" t="str">
        <f t="shared" si="45"/>
        <v>-</v>
      </c>
      <c r="P98" s="42" t="str">
        <f t="shared" si="46"/>
        <v>-</v>
      </c>
    </row>
    <row r="99" spans="1:16" x14ac:dyDescent="0.25">
      <c r="A99" s="52" t="s">
        <v>71</v>
      </c>
      <c r="B99" s="45">
        <v>138</v>
      </c>
      <c r="C99" s="46">
        <v>5</v>
      </c>
      <c r="D99" s="47">
        <v>56.122188591220159</v>
      </c>
      <c r="E99" s="48">
        <v>9.6516941555905515E-4</v>
      </c>
      <c r="F99" s="48">
        <f>($D$98-D99)/$D$98*100</f>
        <v>18.466200805979156</v>
      </c>
      <c r="G99" s="48">
        <f>($E$98-E99)/$E$98*100</f>
        <v>-1.7842162877918386</v>
      </c>
      <c r="H99" s="49">
        <f t="shared" si="41"/>
        <v>0.39336483288234669</v>
      </c>
      <c r="I99" s="49">
        <f t="shared" si="42"/>
        <v>-295528.51414734474</v>
      </c>
      <c r="J99" s="46">
        <f t="shared" si="40"/>
        <v>5</v>
      </c>
      <c r="K99" s="50">
        <v>12.052058473573227</v>
      </c>
      <c r="L99" s="85">
        <v>0.71380407302929139</v>
      </c>
      <c r="M99" s="48">
        <f>($K$98-K99)/$K$98*100</f>
        <v>11.848188366842278</v>
      </c>
      <c r="N99" s="48">
        <f>($L$98-L99)/$L$98*100</f>
        <v>6.0735009671179965</v>
      </c>
      <c r="O99" s="49">
        <f t="shared" si="45"/>
        <v>3.0866548271550589</v>
      </c>
      <c r="P99" s="51">
        <f t="shared" si="46"/>
        <v>108.327822277862</v>
      </c>
    </row>
    <row r="100" spans="1:16" x14ac:dyDescent="0.25">
      <c r="A100" s="3" t="s">
        <v>72</v>
      </c>
      <c r="B100" s="4">
        <v>238</v>
      </c>
      <c r="C100" s="30">
        <v>95</v>
      </c>
      <c r="D100" s="9">
        <v>17.279719488329388</v>
      </c>
      <c r="E100" s="10">
        <v>1.5103329681259842E-3</v>
      </c>
      <c r="F100" s="10">
        <f t="shared" ref="F100:F101" si="50">($D$98-D100)/$D$98*100</f>
        <v>74.896182521455259</v>
      </c>
      <c r="G100" s="10">
        <f t="shared" ref="G100:G101" si="51">($E$98-E100)/$E$98*100</f>
        <v>-59.275724050242395</v>
      </c>
      <c r="H100" s="12">
        <f t="shared" si="41"/>
        <v>1.8427524773611039</v>
      </c>
      <c r="I100" s="12">
        <f t="shared" si="42"/>
        <v>-169014.36702876823</v>
      </c>
      <c r="J100" s="33">
        <f t="shared" si="40"/>
        <v>95</v>
      </c>
      <c r="K100" s="13">
        <v>1.2012632584078109</v>
      </c>
      <c r="L100" s="84">
        <v>0.84436620337360635</v>
      </c>
      <c r="M100" s="10">
        <f>($K$98-K100)/$K$98*100</f>
        <v>91.213655931956069</v>
      </c>
      <c r="N100" s="10">
        <f>($L$98-L100)/$L$98*100</f>
        <v>-11.106624886567184</v>
      </c>
      <c r="O100" s="12">
        <f t="shared" si="45"/>
        <v>7.61787345760942</v>
      </c>
      <c r="P100" s="14">
        <f t="shared" si="46"/>
        <v>-1125.5132555305863</v>
      </c>
    </row>
    <row r="101" spans="1:16" x14ac:dyDescent="0.25">
      <c r="A101" s="53" t="s">
        <v>73</v>
      </c>
      <c r="B101" s="54">
        <v>338</v>
      </c>
      <c r="C101" s="55">
        <v>45</v>
      </c>
      <c r="D101" s="56">
        <v>61.949684148370032</v>
      </c>
      <c r="E101" s="57">
        <v>9.4799999999999995E-4</v>
      </c>
      <c r="F101" s="57">
        <f t="shared" si="50"/>
        <v>10.00006888048547</v>
      </c>
      <c r="G101" s="57">
        <f t="shared" si="51"/>
        <v>2.6424910142934615E-2</v>
      </c>
      <c r="H101" s="58">
        <f t="shared" si="41"/>
        <v>6.5375135639034569</v>
      </c>
      <c r="I101" s="58">
        <f t="shared" si="42"/>
        <v>179587407.12336439</v>
      </c>
      <c r="J101" s="55">
        <f t="shared" si="40"/>
        <v>45</v>
      </c>
      <c r="K101" s="59">
        <v>11.777179227987403</v>
      </c>
      <c r="L101" s="83">
        <v>0.59473873135842525</v>
      </c>
      <c r="M101" s="57">
        <f>($K$98-K101)/$K$98*100</f>
        <v>13.858724868293715</v>
      </c>
      <c r="N101" s="57">
        <f>($L$98-L101)/$L$98*100</f>
        <v>21.740812379110256</v>
      </c>
      <c r="O101" s="58">
        <f t="shared" si="45"/>
        <v>23.749761501725278</v>
      </c>
      <c r="P101" s="60">
        <f t="shared" si="46"/>
        <v>272.36158875199141</v>
      </c>
    </row>
    <row r="102" spans="1:16" x14ac:dyDescent="0.25">
      <c r="A102" s="16" t="s">
        <v>74</v>
      </c>
      <c r="B102" s="17">
        <v>39</v>
      </c>
      <c r="C102" s="34" t="str">
        <f t="shared" si="39"/>
        <v>-</v>
      </c>
      <c r="D102" s="19">
        <v>146.35949392078413</v>
      </c>
      <c r="E102" s="20">
        <v>2.3605760806299215E-2</v>
      </c>
      <c r="F102" s="21" t="s">
        <v>175</v>
      </c>
      <c r="G102" s="21" t="s">
        <v>175</v>
      </c>
      <c r="H102" s="22" t="str">
        <f t="shared" si="41"/>
        <v>-</v>
      </c>
      <c r="I102" s="22" t="str">
        <f t="shared" si="42"/>
        <v>-</v>
      </c>
      <c r="J102" s="34" t="str">
        <f t="shared" si="40"/>
        <v>-</v>
      </c>
      <c r="K102" s="23">
        <v>15.421856973267404</v>
      </c>
      <c r="L102" s="86">
        <v>1.8936600996699215</v>
      </c>
      <c r="M102" s="21" t="s">
        <v>175</v>
      </c>
      <c r="N102" s="21" t="s">
        <v>175</v>
      </c>
      <c r="O102" s="22" t="str">
        <f t="shared" si="45"/>
        <v>-</v>
      </c>
      <c r="P102" s="42" t="str">
        <f t="shared" si="46"/>
        <v>-</v>
      </c>
    </row>
    <row r="103" spans="1:16" x14ac:dyDescent="0.25">
      <c r="A103" s="52" t="s">
        <v>75</v>
      </c>
      <c r="B103" s="45">
        <v>139</v>
      </c>
      <c r="C103" s="46">
        <v>15</v>
      </c>
      <c r="D103" s="47">
        <v>113.95243862151081</v>
      </c>
      <c r="E103" s="48">
        <v>1.7329997931590548E-2</v>
      </c>
      <c r="F103" s="48">
        <f>($D$102-D103)/$D$102*100</f>
        <v>22.142093028015918</v>
      </c>
      <c r="G103" s="48">
        <f>($E$102-E103)/$E$102*100</f>
        <v>26.585725942940066</v>
      </c>
      <c r="H103" s="49">
        <f t="shared" si="41"/>
        <v>0.4628621718782438</v>
      </c>
      <c r="I103" s="49">
        <f t="shared" si="42"/>
        <v>2390.1476680149945</v>
      </c>
      <c r="J103" s="46">
        <f t="shared" si="40"/>
        <v>15</v>
      </c>
      <c r="K103" s="50">
        <v>12.337280248161262</v>
      </c>
      <c r="L103" s="85">
        <v>1.5148254145096063</v>
      </c>
      <c r="M103" s="48">
        <f t="shared" ref="M103:M109" si="52">($K$102-K103)/$K$102*100</f>
        <v>20.001331424957559</v>
      </c>
      <c r="N103" s="48">
        <f t="shared" ref="N103:N109" si="53">($L$102-L103)/$L$102*100</f>
        <v>20.005421523448103</v>
      </c>
      <c r="O103" s="49">
        <f t="shared" si="45"/>
        <v>4.8629038395807251</v>
      </c>
      <c r="P103" s="51">
        <f t="shared" si="46"/>
        <v>39.595107279187729</v>
      </c>
    </row>
    <row r="104" spans="1:16" x14ac:dyDescent="0.25">
      <c r="A104" s="3" t="s">
        <v>76</v>
      </c>
      <c r="B104" s="4">
        <v>239</v>
      </c>
      <c r="C104" s="30">
        <v>280</v>
      </c>
      <c r="D104" s="9">
        <v>41.531888564159239</v>
      </c>
      <c r="E104" s="10">
        <v>9.0219158861102357E-3</v>
      </c>
      <c r="F104" s="10">
        <f t="shared" ref="F104:F109" si="54">($D$102-D104)/$D$102*100</f>
        <v>71.623372388375415</v>
      </c>
      <c r="G104" s="10">
        <f t="shared" ref="G104:G109" si="55">($E$102-E104)/$E$102*100</f>
        <v>61.780872219535787</v>
      </c>
      <c r="H104" s="12">
        <f t="shared" si="41"/>
        <v>2.6710521436356025</v>
      </c>
      <c r="I104" s="12">
        <f t="shared" si="42"/>
        <v>19199.326482989763</v>
      </c>
      <c r="J104" s="33">
        <f t="shared" si="40"/>
        <v>280</v>
      </c>
      <c r="K104" s="13">
        <v>9.2532168491867726</v>
      </c>
      <c r="L104" s="84">
        <v>1.1359907293492915</v>
      </c>
      <c r="M104" s="10">
        <f t="shared" si="52"/>
        <v>39.999334287521229</v>
      </c>
      <c r="N104" s="10">
        <f t="shared" si="53"/>
        <v>40.010843046896184</v>
      </c>
      <c r="O104" s="12">
        <f t="shared" si="45"/>
        <v>45.390879410675772</v>
      </c>
      <c r="P104" s="14">
        <f t="shared" si="46"/>
        <v>369.55433460575262</v>
      </c>
    </row>
    <row r="105" spans="1:16" x14ac:dyDescent="0.25">
      <c r="A105" s="3" t="s">
        <v>77</v>
      </c>
      <c r="B105" s="7">
        <v>339</v>
      </c>
      <c r="C105" s="11" t="s">
        <v>175</v>
      </c>
      <c r="D105" s="9">
        <v>102.45183459063536</v>
      </c>
      <c r="E105" s="10">
        <v>1.6524032564409451E-2</v>
      </c>
      <c r="F105" s="10">
        <f t="shared" si="54"/>
        <v>29.999870971071708</v>
      </c>
      <c r="G105" s="10">
        <f t="shared" si="55"/>
        <v>30</v>
      </c>
      <c r="H105" s="11" t="s">
        <v>175</v>
      </c>
      <c r="I105" s="11" t="s">
        <v>175</v>
      </c>
      <c r="J105" s="33" t="str">
        <f t="shared" si="40"/>
        <v>-</v>
      </c>
      <c r="K105" s="13">
        <v>10.795248548674019</v>
      </c>
      <c r="L105" s="84">
        <v>1.325408071929449</v>
      </c>
      <c r="M105" s="10">
        <f t="shared" si="52"/>
        <v>30.000332856239382</v>
      </c>
      <c r="N105" s="10">
        <f t="shared" si="53"/>
        <v>30.008132285172135</v>
      </c>
      <c r="O105" s="11" t="s">
        <v>175</v>
      </c>
      <c r="P105" s="11" t="s">
        <v>175</v>
      </c>
    </row>
    <row r="106" spans="1:16" x14ac:dyDescent="0.25">
      <c r="A106" s="3" t="s">
        <v>78</v>
      </c>
      <c r="B106" s="7">
        <v>439</v>
      </c>
      <c r="C106" s="11" t="s">
        <v>175</v>
      </c>
      <c r="D106" s="9">
        <v>131.71967318393351</v>
      </c>
      <c r="E106" s="10">
        <v>9.442304322519686E-4</v>
      </c>
      <c r="F106" s="10">
        <f t="shared" si="54"/>
        <v>10.002645093029841</v>
      </c>
      <c r="G106" s="10">
        <f t="shared" si="55"/>
        <v>96.000000000000014</v>
      </c>
      <c r="H106" s="11" t="s">
        <v>175</v>
      </c>
      <c r="I106" s="11" t="s">
        <v>175</v>
      </c>
      <c r="J106" s="33" t="str">
        <f t="shared" si="40"/>
        <v>-</v>
      </c>
      <c r="K106" s="13">
        <v>13.466597737799058</v>
      </c>
      <c r="L106" s="84">
        <v>1.4978856521650397</v>
      </c>
      <c r="M106" s="10">
        <f t="shared" si="52"/>
        <v>12.678494158372999</v>
      </c>
      <c r="N106" s="10">
        <f t="shared" si="53"/>
        <v>20.899972892382756</v>
      </c>
      <c r="O106" s="11" t="s">
        <v>175</v>
      </c>
      <c r="P106" s="11" t="s">
        <v>175</v>
      </c>
    </row>
    <row r="107" spans="1:16" x14ac:dyDescent="0.25">
      <c r="A107" s="3" t="s">
        <v>79</v>
      </c>
      <c r="B107" s="7">
        <v>539</v>
      </c>
      <c r="C107" s="11" t="s">
        <v>175</v>
      </c>
      <c r="D107" s="9">
        <v>131.71967318393351</v>
      </c>
      <c r="E107" s="10">
        <v>9.442304322519686E-4</v>
      </c>
      <c r="F107" s="10">
        <f t="shared" si="54"/>
        <v>10.002645093029841</v>
      </c>
      <c r="G107" s="10">
        <f t="shared" si="55"/>
        <v>96.000000000000014</v>
      </c>
      <c r="H107" s="11" t="s">
        <v>175</v>
      </c>
      <c r="I107" s="11" t="s">
        <v>175</v>
      </c>
      <c r="J107" s="33" t="str">
        <f t="shared" si="40"/>
        <v>-</v>
      </c>
      <c r="K107" s="13">
        <v>13.489184087591815</v>
      </c>
      <c r="L107" s="84">
        <v>1.5096921531930709</v>
      </c>
      <c r="M107" s="10">
        <f t="shared" si="52"/>
        <v>12.5320374130413</v>
      </c>
      <c r="N107" s="10">
        <f t="shared" si="53"/>
        <v>20.276497695852544</v>
      </c>
      <c r="O107" s="11" t="s">
        <v>175</v>
      </c>
      <c r="P107" s="11" t="s">
        <v>175</v>
      </c>
    </row>
    <row r="108" spans="1:16" x14ac:dyDescent="0.25">
      <c r="A108" s="3" t="s">
        <v>80</v>
      </c>
      <c r="B108" s="7">
        <v>639</v>
      </c>
      <c r="C108" s="11" t="s">
        <v>175</v>
      </c>
      <c r="D108" s="9">
        <v>92.203629594188612</v>
      </c>
      <c r="E108" s="10">
        <v>9.442304322519686E-4</v>
      </c>
      <c r="F108" s="10">
        <f t="shared" si="54"/>
        <v>37.001948336817108</v>
      </c>
      <c r="G108" s="10">
        <f t="shared" si="55"/>
        <v>96.000000000000014</v>
      </c>
      <c r="H108" s="11" t="s">
        <v>175</v>
      </c>
      <c r="I108" s="11" t="s">
        <v>175</v>
      </c>
      <c r="J108" s="33" t="str">
        <f t="shared" si="40"/>
        <v>-</v>
      </c>
      <c r="K108" s="13">
        <v>9.4267210816856721</v>
      </c>
      <c r="L108" s="84">
        <v>1.0487252869681891</v>
      </c>
      <c r="M108" s="10">
        <f t="shared" si="52"/>
        <v>38.874280198382309</v>
      </c>
      <c r="N108" s="10">
        <f t="shared" si="53"/>
        <v>44.619137977771757</v>
      </c>
      <c r="O108" s="11" t="s">
        <v>175</v>
      </c>
      <c r="P108" s="11" t="s">
        <v>175</v>
      </c>
    </row>
    <row r="109" spans="1:16" x14ac:dyDescent="0.25">
      <c r="A109" s="53" t="s">
        <v>81</v>
      </c>
      <c r="B109" s="54">
        <v>739</v>
      </c>
      <c r="C109" s="55">
        <v>350</v>
      </c>
      <c r="D109" s="56">
        <v>118.54765865401853</v>
      </c>
      <c r="E109" s="57">
        <v>9.442304322519686E-4</v>
      </c>
      <c r="F109" s="57">
        <f t="shared" si="54"/>
        <v>19.002412840958939</v>
      </c>
      <c r="G109" s="57">
        <f t="shared" si="55"/>
        <v>96.000000000000014</v>
      </c>
      <c r="H109" s="58">
        <f t="shared" si="41"/>
        <v>12.584570440708768</v>
      </c>
      <c r="I109" s="58">
        <f t="shared" si="42"/>
        <v>15444.676251910601</v>
      </c>
      <c r="J109" s="55">
        <f t="shared" si="40"/>
        <v>350</v>
      </c>
      <c r="K109" s="59">
        <v>12.11962996834016</v>
      </c>
      <c r="L109" s="83">
        <v>1.3479944217222048</v>
      </c>
      <c r="M109" s="57">
        <f t="shared" si="52"/>
        <v>21.412641879972039</v>
      </c>
      <c r="N109" s="57">
        <f t="shared" si="53"/>
        <v>28.815397126592579</v>
      </c>
      <c r="O109" s="58">
        <f t="shared" si="45"/>
        <v>105.9890793327551</v>
      </c>
      <c r="P109" s="60">
        <f t="shared" si="46"/>
        <v>641.41838885005973</v>
      </c>
    </row>
    <row r="110" spans="1:16" x14ac:dyDescent="0.25">
      <c r="A110" s="16" t="s">
        <v>82</v>
      </c>
      <c r="B110" s="17">
        <v>40</v>
      </c>
      <c r="C110" s="34" t="str">
        <f t="shared" si="39"/>
        <v>-</v>
      </c>
      <c r="D110" s="19">
        <v>166.80291310425596</v>
      </c>
      <c r="E110" s="20">
        <v>5.4311235263999988E-2</v>
      </c>
      <c r="F110" s="21" t="s">
        <v>175</v>
      </c>
      <c r="G110" s="21" t="s">
        <v>175</v>
      </c>
      <c r="H110" s="22" t="str">
        <f t="shared" si="41"/>
        <v>-</v>
      </c>
      <c r="I110" s="22" t="str">
        <f t="shared" si="42"/>
        <v>-</v>
      </c>
      <c r="J110" s="34" t="str">
        <f t="shared" si="40"/>
        <v>-</v>
      </c>
      <c r="K110" s="23">
        <v>21.67280171646917</v>
      </c>
      <c r="L110" s="86">
        <v>1.002657937216819</v>
      </c>
      <c r="M110" s="21" t="s">
        <v>175</v>
      </c>
      <c r="N110" s="21" t="s">
        <v>175</v>
      </c>
      <c r="O110" s="22" t="str">
        <f t="shared" si="45"/>
        <v>-</v>
      </c>
      <c r="P110" s="42" t="str">
        <f t="shared" si="46"/>
        <v>-</v>
      </c>
    </row>
    <row r="111" spans="1:16" x14ac:dyDescent="0.25">
      <c r="A111" s="52" t="s">
        <v>83</v>
      </c>
      <c r="B111" s="45">
        <v>140</v>
      </c>
      <c r="C111" s="46">
        <v>50</v>
      </c>
      <c r="D111" s="47">
        <v>108.4092194376102</v>
      </c>
      <c r="E111" s="48">
        <v>5.5391060773417322E-2</v>
      </c>
      <c r="F111" s="48">
        <f>($D$110-D111)/$D$110*100</f>
        <v>35.007598236697611</v>
      </c>
      <c r="G111" s="48">
        <f>($E$110-E111)/$E$110*100</f>
        <v>-1.9882175468269874</v>
      </c>
      <c r="H111" s="49">
        <f t="shared" si="41"/>
        <v>0.85625684659437462</v>
      </c>
      <c r="I111" s="49">
        <f t="shared" si="42"/>
        <v>-46303.777382495464</v>
      </c>
      <c r="J111" s="46">
        <f t="shared" si="40"/>
        <v>50</v>
      </c>
      <c r="K111" s="50">
        <v>12.781031747578583</v>
      </c>
      <c r="L111" s="85">
        <v>0.80899009874022043</v>
      </c>
      <c r="M111" s="48">
        <f>($K$110-K111)/$K$110*100</f>
        <v>41.027321179862632</v>
      </c>
      <c r="N111" s="48">
        <f>($L$110-L111)/$L$110*100</f>
        <v>19.315444608575312</v>
      </c>
      <c r="O111" s="49">
        <f t="shared" si="45"/>
        <v>5.6231774073029044</v>
      </c>
      <c r="P111" s="51">
        <f t="shared" si="46"/>
        <v>258.17399725892875</v>
      </c>
    </row>
    <row r="112" spans="1:16" x14ac:dyDescent="0.25">
      <c r="A112" s="53" t="s">
        <v>84</v>
      </c>
      <c r="B112" s="54">
        <v>240</v>
      </c>
      <c r="C112" s="55">
        <v>50</v>
      </c>
      <c r="D112" s="56">
        <v>69.887317605392127</v>
      </c>
      <c r="E112" s="57">
        <v>5.6236954677165357E-2</v>
      </c>
      <c r="F112" s="57">
        <f>($D$110-D112)/$D$110*100</f>
        <v>58.101860270443353</v>
      </c>
      <c r="G112" s="57">
        <f>($E$110-E112)/$E$110*100</f>
        <v>-3.5457109450828965</v>
      </c>
      <c r="H112" s="58">
        <f t="shared" si="41"/>
        <v>0.5159128388225831</v>
      </c>
      <c r="I112" s="58">
        <f t="shared" si="42"/>
        <v>-25964.322558193111</v>
      </c>
      <c r="J112" s="55">
        <f t="shared" si="40"/>
        <v>50</v>
      </c>
      <c r="K112" s="59">
        <v>6.1263337144773544</v>
      </c>
      <c r="L112" s="83">
        <v>0.6269393705062678</v>
      </c>
      <c r="M112" s="57">
        <f>($K$110-K112)/$K$110*100</f>
        <v>71.732617708480433</v>
      </c>
      <c r="N112" s="57">
        <f>($L$110-L112)/$L$110*100</f>
        <v>37.472257762549802</v>
      </c>
      <c r="O112" s="58">
        <f t="shared" si="45"/>
        <v>3.2161645972316029</v>
      </c>
      <c r="P112" s="60">
        <f t="shared" si="46"/>
        <v>133.07833157608988</v>
      </c>
    </row>
    <row r="113" spans="1:16" x14ac:dyDescent="0.25">
      <c r="A113" s="3" t="s">
        <v>85</v>
      </c>
      <c r="B113" s="4">
        <v>42</v>
      </c>
      <c r="C113" s="30" t="str">
        <f t="shared" si="39"/>
        <v>-</v>
      </c>
      <c r="D113" s="9">
        <v>0.7723015363145197</v>
      </c>
      <c r="E113" s="10">
        <v>0.29833912820522829</v>
      </c>
      <c r="F113" s="11" t="s">
        <v>175</v>
      </c>
      <c r="G113" s="11" t="s">
        <v>175</v>
      </c>
      <c r="H113" s="12" t="str">
        <f t="shared" si="41"/>
        <v>-</v>
      </c>
      <c r="I113" s="12" t="str">
        <f t="shared" si="42"/>
        <v>-</v>
      </c>
      <c r="J113" s="33" t="str">
        <f t="shared" si="40"/>
        <v>-</v>
      </c>
      <c r="K113" s="13">
        <v>1.6584542123981101</v>
      </c>
      <c r="L113" s="84">
        <v>0.93377560145385818</v>
      </c>
      <c r="M113" s="11" t="s">
        <v>175</v>
      </c>
      <c r="N113" s="11" t="s">
        <v>175</v>
      </c>
      <c r="O113" s="12" t="str">
        <f t="shared" si="45"/>
        <v>-</v>
      </c>
      <c r="P113" s="14" t="str">
        <f t="shared" si="46"/>
        <v>-</v>
      </c>
    </row>
    <row r="114" spans="1:16" x14ac:dyDescent="0.25">
      <c r="A114" s="3" t="s">
        <v>86</v>
      </c>
      <c r="B114" s="4">
        <v>43</v>
      </c>
      <c r="C114" s="30" t="str">
        <f t="shared" si="39"/>
        <v>-</v>
      </c>
      <c r="D114" s="9">
        <v>8.5758936627503637</v>
      </c>
      <c r="E114" s="10">
        <v>0.2193205275858898</v>
      </c>
      <c r="F114" s="11" t="s">
        <v>175</v>
      </c>
      <c r="G114" s="11" t="s">
        <v>175</v>
      </c>
      <c r="H114" s="12" t="str">
        <f t="shared" si="41"/>
        <v>-</v>
      </c>
      <c r="I114" s="12" t="str">
        <f t="shared" si="42"/>
        <v>-</v>
      </c>
      <c r="J114" s="33" t="str">
        <f t="shared" si="40"/>
        <v>-</v>
      </c>
      <c r="K114" s="13">
        <v>3.1702435456705511</v>
      </c>
      <c r="L114" s="84">
        <v>0.56474885022236221</v>
      </c>
      <c r="M114" s="11" t="s">
        <v>175</v>
      </c>
      <c r="N114" s="11" t="s">
        <v>175</v>
      </c>
      <c r="O114" s="12" t="str">
        <f t="shared" si="45"/>
        <v>-</v>
      </c>
      <c r="P114" s="14" t="str">
        <f t="shared" si="46"/>
        <v>-</v>
      </c>
    </row>
    <row r="115" spans="1:16" x14ac:dyDescent="0.25">
      <c r="A115" s="3" t="s">
        <v>87</v>
      </c>
      <c r="B115" s="4">
        <v>44</v>
      </c>
      <c r="C115" s="30" t="str">
        <f t="shared" si="39"/>
        <v>-</v>
      </c>
      <c r="D115" s="9">
        <v>0.83323711769385822</v>
      </c>
      <c r="E115" s="10">
        <v>0.25448274068314958</v>
      </c>
      <c r="F115" s="11" t="s">
        <v>175</v>
      </c>
      <c r="G115" s="11" t="s">
        <v>175</v>
      </c>
      <c r="H115" s="12" t="str">
        <f t="shared" si="41"/>
        <v>-</v>
      </c>
      <c r="I115" s="12" t="str">
        <f t="shared" si="42"/>
        <v>-</v>
      </c>
      <c r="J115" s="33" t="str">
        <f t="shared" si="40"/>
        <v>-</v>
      </c>
      <c r="K115" s="13">
        <v>1.5413805782583305</v>
      </c>
      <c r="L115" s="84">
        <v>1.1382814889024879</v>
      </c>
      <c r="M115" s="11" t="s">
        <v>175</v>
      </c>
      <c r="N115" s="11" t="s">
        <v>175</v>
      </c>
      <c r="O115" s="12" t="str">
        <f t="shared" si="45"/>
        <v>-</v>
      </c>
      <c r="P115" s="14" t="str">
        <f t="shared" si="46"/>
        <v>-</v>
      </c>
    </row>
    <row r="116" spans="1:16" x14ac:dyDescent="0.25">
      <c r="A116" s="3" t="s">
        <v>88</v>
      </c>
      <c r="B116" s="4">
        <v>50</v>
      </c>
      <c r="C116" s="30" t="str">
        <f t="shared" si="39"/>
        <v>-</v>
      </c>
      <c r="D116" s="9">
        <v>68.13844202758392</v>
      </c>
      <c r="E116" s="10">
        <v>0.52560277884850382</v>
      </c>
      <c r="F116" s="11" t="s">
        <v>175</v>
      </c>
      <c r="G116" s="11" t="s">
        <v>175</v>
      </c>
      <c r="H116" s="12" t="str">
        <f t="shared" si="41"/>
        <v>-</v>
      </c>
      <c r="I116" s="12" t="str">
        <f t="shared" si="42"/>
        <v>-</v>
      </c>
      <c r="J116" s="33" t="str">
        <f t="shared" si="40"/>
        <v>-</v>
      </c>
      <c r="K116" s="13">
        <v>82.077139709784561</v>
      </c>
      <c r="L116" s="84">
        <v>1.5015587671899213</v>
      </c>
      <c r="M116" s="11" t="s">
        <v>175</v>
      </c>
      <c r="N116" s="11" t="s">
        <v>175</v>
      </c>
      <c r="O116" s="12" t="str">
        <f t="shared" si="45"/>
        <v>-</v>
      </c>
      <c r="P116" s="14" t="str">
        <f t="shared" si="46"/>
        <v>-</v>
      </c>
    </row>
    <row r="117" spans="1:16" x14ac:dyDescent="0.25">
      <c r="A117" s="3" t="s">
        <v>89</v>
      </c>
      <c r="B117" s="4">
        <v>60</v>
      </c>
      <c r="C117" s="30" t="str">
        <f t="shared" si="39"/>
        <v>-</v>
      </c>
      <c r="D117" s="9">
        <v>106.95079427866128</v>
      </c>
      <c r="E117" s="10">
        <v>11.883134756928754</v>
      </c>
      <c r="F117" s="11" t="s">
        <v>175</v>
      </c>
      <c r="G117" s="11" t="s">
        <v>175</v>
      </c>
      <c r="H117" s="12" t="str">
        <f t="shared" si="41"/>
        <v>-</v>
      </c>
      <c r="I117" s="12" t="str">
        <f t="shared" si="42"/>
        <v>-</v>
      </c>
      <c r="J117" s="33" t="str">
        <f t="shared" si="40"/>
        <v>-</v>
      </c>
      <c r="K117" s="13">
        <v>96.403953432207118</v>
      </c>
      <c r="L117" s="84">
        <v>3.7939471485596221</v>
      </c>
      <c r="M117" s="11" t="s">
        <v>175</v>
      </c>
      <c r="N117" s="11" t="s">
        <v>175</v>
      </c>
      <c r="O117" s="12" t="str">
        <f t="shared" si="45"/>
        <v>-</v>
      </c>
      <c r="P117" s="14" t="str">
        <f t="shared" si="46"/>
        <v>-</v>
      </c>
    </row>
    <row r="118" spans="1:16" x14ac:dyDescent="0.25">
      <c r="A118" s="3" t="s">
        <v>90</v>
      </c>
      <c r="B118" s="4">
        <v>61</v>
      </c>
      <c r="C118" s="30" t="str">
        <f t="shared" si="39"/>
        <v>-</v>
      </c>
      <c r="D118" s="9">
        <v>106.95079427866128</v>
      </c>
      <c r="E118" s="10">
        <v>11.883134756928754</v>
      </c>
      <c r="F118" s="11" t="s">
        <v>175</v>
      </c>
      <c r="G118" s="11" t="s">
        <v>175</v>
      </c>
      <c r="H118" s="12" t="str">
        <f t="shared" si="41"/>
        <v>-</v>
      </c>
      <c r="I118" s="12" t="str">
        <f t="shared" si="42"/>
        <v>-</v>
      </c>
      <c r="J118" s="33" t="str">
        <f t="shared" si="40"/>
        <v>-</v>
      </c>
      <c r="K118" s="13">
        <v>75.628824408676337</v>
      </c>
      <c r="L118" s="84">
        <v>3.0307755921908028</v>
      </c>
      <c r="M118" s="11" t="s">
        <v>175</v>
      </c>
      <c r="N118" s="11" t="s">
        <v>175</v>
      </c>
      <c r="O118" s="12" t="str">
        <f t="shared" si="45"/>
        <v>-</v>
      </c>
      <c r="P118" s="14" t="str">
        <f t="shared" si="46"/>
        <v>-</v>
      </c>
    </row>
    <row r="119" spans="1:16" x14ac:dyDescent="0.25">
      <c r="A119" s="16" t="s">
        <v>91</v>
      </c>
      <c r="B119" s="17">
        <v>62</v>
      </c>
      <c r="C119" s="34" t="str">
        <f t="shared" si="39"/>
        <v>-</v>
      </c>
      <c r="D119" s="19">
        <v>28.516253253253794</v>
      </c>
      <c r="E119" s="20">
        <v>0.21508461050116537</v>
      </c>
      <c r="F119" s="21" t="s">
        <v>175</v>
      </c>
      <c r="G119" s="21" t="s">
        <v>175</v>
      </c>
      <c r="H119" s="22" t="str">
        <f t="shared" si="41"/>
        <v>-</v>
      </c>
      <c r="I119" s="22" t="str">
        <f t="shared" si="42"/>
        <v>-</v>
      </c>
      <c r="J119" s="34" t="str">
        <f t="shared" si="40"/>
        <v>-</v>
      </c>
      <c r="K119" s="23">
        <v>15.353663349024</v>
      </c>
      <c r="L119" s="86">
        <v>1.2313740479040001</v>
      </c>
      <c r="M119" s="21" t="s">
        <v>175</v>
      </c>
      <c r="N119" s="21" t="s">
        <v>175</v>
      </c>
      <c r="O119" s="22" t="str">
        <f t="shared" si="45"/>
        <v>-</v>
      </c>
      <c r="P119" s="42" t="str">
        <f t="shared" si="46"/>
        <v>-</v>
      </c>
    </row>
    <row r="120" spans="1:16" x14ac:dyDescent="0.25">
      <c r="A120" s="52" t="s">
        <v>92</v>
      </c>
      <c r="B120" s="45">
        <v>162</v>
      </c>
      <c r="C120" s="46">
        <v>5</v>
      </c>
      <c r="D120" s="47">
        <v>19.77515583317064</v>
      </c>
      <c r="E120" s="48">
        <v>0.120484807655811</v>
      </c>
      <c r="F120" s="48">
        <f>($D$119-D120)/$D$119*100</f>
        <v>30.653036156093776</v>
      </c>
      <c r="G120" s="48">
        <f>($E$119-E120)/$E$119*100</f>
        <v>43.982599510457213</v>
      </c>
      <c r="H120" s="49">
        <f t="shared" si="41"/>
        <v>0.57201055653632504</v>
      </c>
      <c r="I120" s="49">
        <f t="shared" si="42"/>
        <v>52.854232774392507</v>
      </c>
      <c r="J120" s="46">
        <f t="shared" si="40"/>
        <v>5</v>
      </c>
      <c r="K120" s="50">
        <v>13.334060611872001</v>
      </c>
      <c r="L120" s="85">
        <v>0.94702809801600007</v>
      </c>
      <c r="M120" s="48">
        <f t="shared" ref="M120:M127" si="56">($K$119-K120)/$K$119*100</f>
        <v>13.153881853742616</v>
      </c>
      <c r="N120" s="48">
        <f t="shared" ref="N120:N127" si="57">($L$119-L120)/$L$119*100</f>
        <v>23.091760815651693</v>
      </c>
      <c r="O120" s="49">
        <f t="shared" si="45"/>
        <v>2.4757344145071296</v>
      </c>
      <c r="P120" s="51">
        <f t="shared" si="46"/>
        <v>17.584213884422944</v>
      </c>
    </row>
    <row r="121" spans="1:16" x14ac:dyDescent="0.25">
      <c r="A121" s="61" t="s">
        <v>147</v>
      </c>
      <c r="B121" s="54">
        <v>262</v>
      </c>
      <c r="C121" s="55">
        <v>75</v>
      </c>
      <c r="D121" s="56">
        <v>28.387355029230051</v>
      </c>
      <c r="E121" s="57">
        <v>2.211863015792126E-2</v>
      </c>
      <c r="F121" s="57">
        <f t="shared" ref="F121:F127" si="58">($D$119-D121)/$D$119*100</f>
        <v>0.45201668984699234</v>
      </c>
      <c r="G121" s="57">
        <f t="shared" ref="G121:G127" si="59">($E$119-E121)/$E$119*100</f>
        <v>89.716312056737593</v>
      </c>
      <c r="H121" s="58">
        <f t="shared" si="41"/>
        <v>581.85440930656262</v>
      </c>
      <c r="I121" s="58">
        <f t="shared" si="42"/>
        <v>388.66954613757025</v>
      </c>
      <c r="J121" s="55">
        <f t="shared" si="40"/>
        <v>75</v>
      </c>
      <c r="K121" s="59">
        <v>15.119875330560003</v>
      </c>
      <c r="L121" s="83">
        <v>1.1943887155200001</v>
      </c>
      <c r="M121" s="57">
        <f t="shared" si="56"/>
        <v>1.522685584211787</v>
      </c>
      <c r="N121" s="57">
        <f t="shared" si="57"/>
        <v>3.0035822540644745</v>
      </c>
      <c r="O121" s="58">
        <f t="shared" si="45"/>
        <v>320.80343763018743</v>
      </c>
      <c r="P121" s="60">
        <f t="shared" si="46"/>
        <v>2027.830903919237</v>
      </c>
    </row>
    <row r="122" spans="1:16" x14ac:dyDescent="0.25">
      <c r="A122" s="15" t="s">
        <v>148</v>
      </c>
      <c r="B122" s="4">
        <v>362</v>
      </c>
      <c r="C122" s="30">
        <v>80</v>
      </c>
      <c r="D122" s="9">
        <v>18.24360287130709</v>
      </c>
      <c r="E122" s="10">
        <v>7.5699596976377959E-4</v>
      </c>
      <c r="F122" s="10">
        <f t="shared" si="58"/>
        <v>36.023843282337808</v>
      </c>
      <c r="G122" s="10">
        <f t="shared" si="59"/>
        <v>99.648047357735209</v>
      </c>
      <c r="H122" s="12">
        <f t="shared" si="41"/>
        <v>7.7876689097287972</v>
      </c>
      <c r="I122" s="12">
        <f t="shared" si="42"/>
        <v>373.26034806532584</v>
      </c>
      <c r="J122" s="33">
        <f t="shared" si="40"/>
        <v>80</v>
      </c>
      <c r="K122" s="13">
        <v>1.1489266352613543</v>
      </c>
      <c r="L122" s="84">
        <v>8.4558162039307092E-2</v>
      </c>
      <c r="M122" s="10">
        <f t="shared" si="56"/>
        <v>92.516921798116741</v>
      </c>
      <c r="N122" s="10">
        <f t="shared" si="57"/>
        <v>93.133023861982565</v>
      </c>
      <c r="O122" s="12">
        <f t="shared" si="45"/>
        <v>5.6319241681185028</v>
      </c>
      <c r="P122" s="14">
        <f t="shared" si="46"/>
        <v>69.758363993781245</v>
      </c>
    </row>
    <row r="123" spans="1:16" x14ac:dyDescent="0.25">
      <c r="A123" s="3" t="s">
        <v>93</v>
      </c>
      <c r="B123" s="7">
        <v>462</v>
      </c>
      <c r="C123" s="11" t="s">
        <v>175</v>
      </c>
      <c r="D123" s="9">
        <v>19.960919650446804</v>
      </c>
      <c r="E123" s="10">
        <v>0.15483041110544882</v>
      </c>
      <c r="F123" s="10">
        <f t="shared" si="58"/>
        <v>30.001604792981695</v>
      </c>
      <c r="G123" s="10">
        <f t="shared" si="59"/>
        <v>28.014184397163127</v>
      </c>
      <c r="H123" s="11" t="s">
        <v>175</v>
      </c>
      <c r="I123" s="11" t="s">
        <v>175</v>
      </c>
      <c r="J123" s="33" t="str">
        <f t="shared" si="40"/>
        <v>-</v>
      </c>
      <c r="K123" s="13">
        <v>10.747462549824002</v>
      </c>
      <c r="L123" s="84">
        <v>1.4481963175680002</v>
      </c>
      <c r="M123" s="10">
        <f t="shared" si="56"/>
        <v>30.000662998077292</v>
      </c>
      <c r="N123" s="10">
        <f t="shared" si="57"/>
        <v>-17.608156516946824</v>
      </c>
      <c r="O123" s="11" t="s">
        <v>175</v>
      </c>
      <c r="P123" s="11" t="s">
        <v>175</v>
      </c>
    </row>
    <row r="124" spans="1:16" x14ac:dyDescent="0.25">
      <c r="A124" s="3" t="s">
        <v>94</v>
      </c>
      <c r="B124" s="7">
        <v>562</v>
      </c>
      <c r="C124" s="11" t="s">
        <v>175</v>
      </c>
      <c r="D124" s="9">
        <v>25.548543255168568</v>
      </c>
      <c r="E124" s="10">
        <v>1.9830496003653542E-2</v>
      </c>
      <c r="F124" s="10">
        <f t="shared" si="58"/>
        <v>10.407082486359252</v>
      </c>
      <c r="G124" s="10">
        <f t="shared" si="59"/>
        <v>90.780141843971634</v>
      </c>
      <c r="H124" s="11" t="s">
        <v>175</v>
      </c>
      <c r="I124" s="11" t="s">
        <v>175</v>
      </c>
      <c r="J124" s="33" t="str">
        <f t="shared" si="40"/>
        <v>-</v>
      </c>
      <c r="K124" s="13">
        <v>13.163385178944001</v>
      </c>
      <c r="L124" s="84">
        <v>1.3094164923840002</v>
      </c>
      <c r="M124" s="10">
        <f t="shared" si="56"/>
        <v>14.265508630024968</v>
      </c>
      <c r="N124" s="10">
        <f t="shared" si="57"/>
        <v>-6.3378341140810202</v>
      </c>
      <c r="O124" s="11" t="s">
        <v>175</v>
      </c>
      <c r="P124" s="11" t="s">
        <v>175</v>
      </c>
    </row>
    <row r="125" spans="1:16" x14ac:dyDescent="0.25">
      <c r="A125" s="3" t="s">
        <v>95</v>
      </c>
      <c r="B125" s="7">
        <v>662</v>
      </c>
      <c r="C125" s="11" t="s">
        <v>175</v>
      </c>
      <c r="D125" s="9">
        <v>25.548543255168568</v>
      </c>
      <c r="E125" s="10">
        <v>1.9830496003653542E-2</v>
      </c>
      <c r="F125" s="10">
        <f t="shared" si="58"/>
        <v>10.407082486359252</v>
      </c>
      <c r="G125" s="10">
        <f t="shared" si="59"/>
        <v>90.780141843971634</v>
      </c>
      <c r="H125" s="11" t="s">
        <v>175</v>
      </c>
      <c r="I125" s="11" t="s">
        <v>175</v>
      </c>
      <c r="J125" s="33" t="str">
        <f t="shared" si="40"/>
        <v>-</v>
      </c>
      <c r="K125" s="13">
        <v>13.191243675796914</v>
      </c>
      <c r="L125" s="84">
        <v>1.3202780415301418</v>
      </c>
      <c r="M125" s="10">
        <f t="shared" si="56"/>
        <v>14.08406335393922</v>
      </c>
      <c r="N125" s="10">
        <f t="shared" si="57"/>
        <v>-7.2199015220006384</v>
      </c>
      <c r="O125" s="11" t="s">
        <v>175</v>
      </c>
      <c r="P125" s="11" t="s">
        <v>175</v>
      </c>
    </row>
    <row r="126" spans="1:16" x14ac:dyDescent="0.25">
      <c r="A126" s="3" t="s">
        <v>96</v>
      </c>
      <c r="B126" s="7">
        <v>762</v>
      </c>
      <c r="C126" s="11" t="s">
        <v>175</v>
      </c>
      <c r="D126" s="9">
        <v>17.884056549756476</v>
      </c>
      <c r="E126" s="10">
        <v>1.7542361849385825E-2</v>
      </c>
      <c r="F126" s="10">
        <f t="shared" si="58"/>
        <v>37.284690274954514</v>
      </c>
      <c r="G126" s="10">
        <f t="shared" si="59"/>
        <v>91.843971631205676</v>
      </c>
      <c r="H126" s="11" t="s">
        <v>175</v>
      </c>
      <c r="I126" s="11" t="s">
        <v>175</v>
      </c>
      <c r="J126" s="33" t="str">
        <f t="shared" si="40"/>
        <v>-</v>
      </c>
      <c r="K126" s="13">
        <v>9.2144374882559994</v>
      </c>
      <c r="L126" s="84">
        <v>0.9164897501760001</v>
      </c>
      <c r="M126" s="10">
        <f t="shared" si="56"/>
        <v>39.985414042299283</v>
      </c>
      <c r="N126" s="10">
        <f t="shared" si="57"/>
        <v>25.571782860292085</v>
      </c>
      <c r="O126" s="11" t="s">
        <v>175</v>
      </c>
      <c r="P126" s="11" t="s">
        <v>175</v>
      </c>
    </row>
    <row r="127" spans="1:16" x14ac:dyDescent="0.25">
      <c r="A127" s="3" t="s">
        <v>97</v>
      </c>
      <c r="B127" s="7">
        <v>862</v>
      </c>
      <c r="C127" s="11" t="s">
        <v>175</v>
      </c>
      <c r="D127" s="9">
        <v>22.993460116236285</v>
      </c>
      <c r="E127" s="10">
        <v>1.8305073234141732E-2</v>
      </c>
      <c r="F127" s="10">
        <f t="shared" si="58"/>
        <v>19.367176634214175</v>
      </c>
      <c r="G127" s="10">
        <f t="shared" si="59"/>
        <v>91.489361702127653</v>
      </c>
      <c r="H127" s="11" t="s">
        <v>175</v>
      </c>
      <c r="I127" s="11" t="s">
        <v>175</v>
      </c>
      <c r="J127" s="33" t="str">
        <f t="shared" si="40"/>
        <v>-</v>
      </c>
      <c r="K127" s="13">
        <v>11.84718238704</v>
      </c>
      <c r="L127" s="84">
        <v>1.087843813056</v>
      </c>
      <c r="M127" s="10">
        <f t="shared" si="56"/>
        <v>22.838073769586067</v>
      </c>
      <c r="N127" s="10">
        <f t="shared" si="57"/>
        <v>11.656103609809872</v>
      </c>
      <c r="O127" s="11" t="s">
        <v>175</v>
      </c>
      <c r="P127" s="11" t="s">
        <v>175</v>
      </c>
    </row>
    <row r="128" spans="1:16" x14ac:dyDescent="0.25">
      <c r="A128" s="16" t="s">
        <v>98</v>
      </c>
      <c r="B128" s="17">
        <v>68</v>
      </c>
      <c r="C128" s="34" t="str">
        <f t="shared" si="39"/>
        <v>-</v>
      </c>
      <c r="D128" s="19">
        <v>14.817792164104066</v>
      </c>
      <c r="E128" s="20">
        <v>5.7273470022047295E-4</v>
      </c>
      <c r="F128" s="21" t="s">
        <v>175</v>
      </c>
      <c r="G128" s="21" t="s">
        <v>175</v>
      </c>
      <c r="H128" s="22" t="str">
        <f t="shared" si="41"/>
        <v>-</v>
      </c>
      <c r="I128" s="22" t="str">
        <f t="shared" si="42"/>
        <v>-</v>
      </c>
      <c r="J128" s="34" t="str">
        <f t="shared" si="40"/>
        <v>-</v>
      </c>
      <c r="K128" s="23">
        <v>8.6925627883717809</v>
      </c>
      <c r="L128" s="86">
        <v>1.1037866185037482</v>
      </c>
      <c r="M128" s="21" t="s">
        <v>175</v>
      </c>
      <c r="N128" s="21" t="s">
        <v>175</v>
      </c>
      <c r="O128" s="22" t="str">
        <f t="shared" si="45"/>
        <v>-</v>
      </c>
      <c r="P128" s="42" t="str">
        <f t="shared" si="46"/>
        <v>-</v>
      </c>
    </row>
    <row r="129" spans="1:16" x14ac:dyDescent="0.25">
      <c r="A129" s="18" t="s">
        <v>99</v>
      </c>
      <c r="B129" s="7">
        <v>168</v>
      </c>
      <c r="C129" s="76">
        <v>50</v>
      </c>
      <c r="D129" s="77">
        <v>13.336127494633699</v>
      </c>
      <c r="E129" s="78">
        <v>5.6999999999999998E-4</v>
      </c>
      <c r="F129" s="78">
        <f>($D$128-D129)/$D$128*100</f>
        <v>9.9992269635127116</v>
      </c>
      <c r="G129" s="78">
        <f>($E$128-E129)/$E$128*100</f>
        <v>0.47748114780198497</v>
      </c>
      <c r="H129" s="79">
        <f t="shared" si="41"/>
        <v>33.745827264594823</v>
      </c>
      <c r="I129" s="79">
        <f t="shared" si="42"/>
        <v>18283539.682222426</v>
      </c>
      <c r="J129" s="76">
        <f t="shared" si="40"/>
        <v>50</v>
      </c>
      <c r="K129" s="80">
        <v>7.4782376905141428</v>
      </c>
      <c r="L129" s="87">
        <v>0.80361841749165375</v>
      </c>
      <c r="M129" s="78">
        <f>($K$128-K129)/$K$128*100</f>
        <v>13.969701771749818</v>
      </c>
      <c r="N129" s="78">
        <f>($L$128-L129)/$L$128*100</f>
        <v>27.194404786225</v>
      </c>
      <c r="O129" s="79">
        <f t="shared" si="45"/>
        <v>41.175135133262124</v>
      </c>
      <c r="P129" s="81">
        <f t="shared" si="46"/>
        <v>166.57327402240517</v>
      </c>
    </row>
    <row r="130" spans="1:16" x14ac:dyDescent="0.25">
      <c r="A130" s="44" t="s">
        <v>150</v>
      </c>
      <c r="B130" s="45">
        <v>268</v>
      </c>
      <c r="C130" s="46">
        <v>30</v>
      </c>
      <c r="D130" s="47">
        <v>6.3848664709931322</v>
      </c>
      <c r="E130" s="48">
        <v>0</v>
      </c>
      <c r="F130" s="48">
        <f t="shared" ref="F130:F131" si="60">($D$128-D130)/$D$128*100</f>
        <v>56.910811001517501</v>
      </c>
      <c r="G130" s="48">
        <f t="shared" ref="G130:G131" si="61">($E$128-E130)/$E$128*100</f>
        <v>100</v>
      </c>
      <c r="H130" s="49">
        <f t="shared" si="41"/>
        <v>3.5574842103147817</v>
      </c>
      <c r="I130" s="49" t="e">
        <f t="shared" si="42"/>
        <v>#DIV/0!</v>
      </c>
      <c r="J130" s="46">
        <f t="shared" si="40"/>
        <v>30</v>
      </c>
      <c r="K130" s="50">
        <v>8.6902283788860473</v>
      </c>
      <c r="L130" s="85">
        <v>0.70071191396730714</v>
      </c>
      <c r="M130" s="48">
        <f>($K$128-K130)/$K$128*100</f>
        <v>2.685525020142954E-2</v>
      </c>
      <c r="N130" s="48">
        <f>($L$128-L130)/$L$128*100</f>
        <v>36.517448008459638</v>
      </c>
      <c r="O130" s="49">
        <f t="shared" si="45"/>
        <v>12851.215771414811</v>
      </c>
      <c r="P130" s="51">
        <f t="shared" si="46"/>
        <v>74.427890568081466</v>
      </c>
    </row>
    <row r="131" spans="1:16" x14ac:dyDescent="0.25">
      <c r="A131" s="61" t="s">
        <v>149</v>
      </c>
      <c r="B131" s="69">
        <v>368</v>
      </c>
      <c r="C131" s="70">
        <f t="shared" si="39"/>
        <v>100</v>
      </c>
      <c r="D131" s="71">
        <v>5.7481211043949605</v>
      </c>
      <c r="E131" s="72">
        <v>0</v>
      </c>
      <c r="F131" s="72">
        <f t="shared" si="60"/>
        <v>61.207978619650774</v>
      </c>
      <c r="G131" s="72">
        <f t="shared" si="61"/>
        <v>100</v>
      </c>
      <c r="H131" s="73">
        <f t="shared" si="41"/>
        <v>11.025758193617154</v>
      </c>
      <c r="I131" s="73" t="e">
        <f t="shared" si="42"/>
        <v>#DIV/0!</v>
      </c>
      <c r="J131" s="70">
        <f t="shared" si="40"/>
        <v>100</v>
      </c>
      <c r="K131" s="74">
        <v>0.52033231546809433</v>
      </c>
      <c r="L131" s="88">
        <v>0.44463249019615741</v>
      </c>
      <c r="M131" s="72">
        <f>($K$128-K131)/$K$128*100</f>
        <v>94.014051688367971</v>
      </c>
      <c r="N131" s="72">
        <f>($L$128-L131)/$L$128*100</f>
        <v>59.717532107891969</v>
      </c>
      <c r="O131" s="73">
        <f t="shared" si="45"/>
        <v>12.236561405306146</v>
      </c>
      <c r="P131" s="75">
        <f t="shared" si="46"/>
        <v>151.7095861278373</v>
      </c>
    </row>
    <row r="132" spans="1:16" x14ac:dyDescent="0.25">
      <c r="A132" s="3" t="s">
        <v>100</v>
      </c>
      <c r="B132" s="4">
        <v>70</v>
      </c>
      <c r="C132" s="30" t="str">
        <f t="shared" si="39"/>
        <v>-</v>
      </c>
      <c r="D132" s="9">
        <v>0.32307368659370078</v>
      </c>
      <c r="E132" s="10">
        <v>3.6148104793700779E-2</v>
      </c>
      <c r="F132" s="11" t="s">
        <v>175</v>
      </c>
      <c r="G132" s="11" t="s">
        <v>175</v>
      </c>
      <c r="H132" s="12" t="str">
        <f t="shared" si="41"/>
        <v>-</v>
      </c>
      <c r="I132" s="12" t="str">
        <f t="shared" si="42"/>
        <v>-</v>
      </c>
      <c r="J132" s="33" t="str">
        <f t="shared" si="40"/>
        <v>-</v>
      </c>
      <c r="K132" s="13">
        <v>5.4590336697724728</v>
      </c>
      <c r="L132" s="84">
        <v>0.17830084704377958</v>
      </c>
      <c r="M132" s="11" t="s">
        <v>175</v>
      </c>
      <c r="N132" s="11" t="s">
        <v>175</v>
      </c>
      <c r="O132" s="12" t="str">
        <f t="shared" si="45"/>
        <v>-</v>
      </c>
      <c r="P132" s="14" t="str">
        <f t="shared" si="46"/>
        <v>-</v>
      </c>
    </row>
    <row r="133" spans="1:16" x14ac:dyDescent="0.25">
      <c r="A133" s="16" t="s">
        <v>101</v>
      </c>
      <c r="B133" s="17">
        <v>71</v>
      </c>
      <c r="C133" s="34" t="str">
        <f t="shared" si="39"/>
        <v>-</v>
      </c>
      <c r="D133" s="19">
        <v>3.5140891495946449</v>
      </c>
      <c r="E133" s="20">
        <v>9.6005355286110233E-2</v>
      </c>
      <c r="F133" s="21" t="s">
        <v>175</v>
      </c>
      <c r="G133" s="21" t="s">
        <v>175</v>
      </c>
      <c r="H133" s="22" t="str">
        <f t="shared" si="41"/>
        <v>-</v>
      </c>
      <c r="I133" s="22" t="str">
        <f t="shared" si="42"/>
        <v>-</v>
      </c>
      <c r="J133" s="34" t="str">
        <f t="shared" si="40"/>
        <v>-</v>
      </c>
      <c r="K133" s="23">
        <v>3.57990714897789</v>
      </c>
      <c r="L133" s="86">
        <v>0.47602940055987408</v>
      </c>
      <c r="M133" s="21" t="s">
        <v>175</v>
      </c>
      <c r="N133" s="21" t="s">
        <v>175</v>
      </c>
      <c r="O133" s="22" t="str">
        <f t="shared" si="45"/>
        <v>-</v>
      </c>
      <c r="P133" s="42" t="str">
        <f t="shared" si="46"/>
        <v>-</v>
      </c>
    </row>
    <row r="134" spans="1:16" x14ac:dyDescent="0.25">
      <c r="A134" s="44" t="s">
        <v>151</v>
      </c>
      <c r="B134" s="45">
        <v>171</v>
      </c>
      <c r="C134" s="46">
        <v>2</v>
      </c>
      <c r="D134" s="47">
        <v>3.4654202997137014</v>
      </c>
      <c r="E134" s="48">
        <v>9.7168411470614183E-2</v>
      </c>
      <c r="F134" s="48">
        <f>($D$133-D134)/$D$133*100</f>
        <v>1.3849634374403272</v>
      </c>
      <c r="G134" s="48">
        <f>($E$133-E134)/$E$133*100</f>
        <v>-1.211449279092681</v>
      </c>
      <c r="H134" s="49">
        <f t="shared" si="41"/>
        <v>41.094046908700555</v>
      </c>
      <c r="I134" s="49">
        <f t="shared" si="42"/>
        <v>-1719.6073815238672</v>
      </c>
      <c r="J134" s="46">
        <f t="shared" si="40"/>
        <v>2</v>
      </c>
      <c r="K134" s="50">
        <v>3.5698018083601881</v>
      </c>
      <c r="L134" s="85">
        <v>0.50476895596686611</v>
      </c>
      <c r="M134" s="48">
        <f>($K$133-K134)/$K$133*100</f>
        <v>0.28227940550321418</v>
      </c>
      <c r="N134" s="48">
        <f>($L$133-L134)/$L$133*100</f>
        <v>-6.0373488219825227</v>
      </c>
      <c r="O134" s="49">
        <f t="shared" si="45"/>
        <v>197.91514958897429</v>
      </c>
      <c r="P134" s="51">
        <f t="shared" si="46"/>
        <v>-69.590498936995445</v>
      </c>
    </row>
    <row r="135" spans="1:16" x14ac:dyDescent="0.25">
      <c r="A135" s="16" t="s">
        <v>102</v>
      </c>
      <c r="B135" s="17">
        <v>72</v>
      </c>
      <c r="C135" s="34" t="str">
        <f t="shared" si="39"/>
        <v>-</v>
      </c>
      <c r="D135" s="19">
        <v>16.377415364276217</v>
      </c>
      <c r="E135" s="20">
        <v>2.367212266902047</v>
      </c>
      <c r="F135" s="21" t="s">
        <v>175</v>
      </c>
      <c r="G135" s="21" t="s">
        <v>175</v>
      </c>
      <c r="H135" s="22" t="str">
        <f t="shared" si="41"/>
        <v>-</v>
      </c>
      <c r="I135" s="22" t="str">
        <f t="shared" si="42"/>
        <v>-</v>
      </c>
      <c r="J135" s="34" t="str">
        <f t="shared" si="40"/>
        <v>-</v>
      </c>
      <c r="K135" s="23">
        <v>15.359633451790298</v>
      </c>
      <c r="L135" s="86">
        <v>2.5039735794459212</v>
      </c>
      <c r="M135" s="21" t="s">
        <v>175</v>
      </c>
      <c r="N135" s="21" t="s">
        <v>175</v>
      </c>
      <c r="O135" s="22" t="str">
        <f t="shared" si="45"/>
        <v>-</v>
      </c>
      <c r="P135" s="42" t="str">
        <f t="shared" si="46"/>
        <v>-</v>
      </c>
    </row>
    <row r="136" spans="1:16" x14ac:dyDescent="0.25">
      <c r="A136" s="53" t="s">
        <v>103</v>
      </c>
      <c r="B136" s="54">
        <v>172</v>
      </c>
      <c r="C136" s="55">
        <v>2000</v>
      </c>
      <c r="D136" s="56">
        <v>15.772103115182365</v>
      </c>
      <c r="E136" s="57">
        <v>2.3429641055788348</v>
      </c>
      <c r="F136" s="57">
        <f>($D$135-D136)/$D$135*100</f>
        <v>3.6960181788770545</v>
      </c>
      <c r="G136" s="57">
        <f>($E$135-E136)/$E$135*100</f>
        <v>1.024334051586576</v>
      </c>
      <c r="H136" s="58">
        <f t="shared" si="41"/>
        <v>3304.0798414272681</v>
      </c>
      <c r="I136" s="58">
        <f t="shared" si="42"/>
        <v>82480.480616295186</v>
      </c>
      <c r="J136" s="55">
        <f t="shared" ref="J136:J173" si="62">C136</f>
        <v>2000</v>
      </c>
      <c r="K136" s="59">
        <v>15.168488387146583</v>
      </c>
      <c r="L136" s="83">
        <v>2.4978338486203464</v>
      </c>
      <c r="M136" s="57">
        <f>($K$135-K136)/$K$135*100</f>
        <v>1.2444637122602384</v>
      </c>
      <c r="N136" s="57">
        <f>($L$135-L136)/$L$135*100</f>
        <v>0.24519950513748784</v>
      </c>
      <c r="O136" s="58">
        <f t="shared" si="45"/>
        <v>10463.257336661567</v>
      </c>
      <c r="P136" s="60">
        <f t="shared" si="46"/>
        <v>325747.17961071973</v>
      </c>
    </row>
    <row r="137" spans="1:16" x14ac:dyDescent="0.25">
      <c r="A137" s="3" t="s">
        <v>104</v>
      </c>
      <c r="B137" s="4">
        <v>75</v>
      </c>
      <c r="C137" s="30" t="str">
        <f t="shared" ref="C137:C169" si="63">IF(ISNUMBER(F137),100,"-")</f>
        <v>-</v>
      </c>
      <c r="D137" s="9">
        <v>8.7257446685858255</v>
      </c>
      <c r="E137" s="10">
        <v>176.12846361598673</v>
      </c>
      <c r="F137" s="11" t="s">
        <v>175</v>
      </c>
      <c r="G137" s="11" t="s">
        <v>175</v>
      </c>
      <c r="H137" s="12" t="str">
        <f t="shared" si="41"/>
        <v>-</v>
      </c>
      <c r="I137" s="12" t="str">
        <f t="shared" si="42"/>
        <v>-</v>
      </c>
      <c r="J137" s="33" t="str">
        <f t="shared" si="62"/>
        <v>-</v>
      </c>
      <c r="K137" s="13">
        <v>8.7257446685858255</v>
      </c>
      <c r="L137" s="84">
        <v>176.12846361598673</v>
      </c>
      <c r="M137" s="11" t="s">
        <v>175</v>
      </c>
      <c r="N137" s="11" t="s">
        <v>175</v>
      </c>
      <c r="O137" s="12" t="str">
        <f t="shared" si="45"/>
        <v>-</v>
      </c>
      <c r="P137" s="14" t="str">
        <f t="shared" si="46"/>
        <v>-</v>
      </c>
    </row>
    <row r="138" spans="1:16" x14ac:dyDescent="0.25">
      <c r="A138" s="16" t="s">
        <v>105</v>
      </c>
      <c r="B138" s="17">
        <v>84</v>
      </c>
      <c r="C138" s="34" t="str">
        <f t="shared" si="63"/>
        <v>-</v>
      </c>
      <c r="D138" s="19">
        <v>59.831457785888304</v>
      </c>
      <c r="E138" s="20">
        <v>6.9330418412598415E-4</v>
      </c>
      <c r="F138" s="21" t="s">
        <v>175</v>
      </c>
      <c r="G138" s="21" t="s">
        <v>175</v>
      </c>
      <c r="H138" s="22" t="str">
        <f t="shared" si="41"/>
        <v>-</v>
      </c>
      <c r="I138" s="22" t="str">
        <f t="shared" si="42"/>
        <v>-</v>
      </c>
      <c r="J138" s="34" t="str">
        <f t="shared" si="62"/>
        <v>-</v>
      </c>
      <c r="K138" s="23">
        <v>24.691669131389101</v>
      </c>
      <c r="L138" s="86">
        <v>1.962508450606866</v>
      </c>
      <c r="M138" s="21" t="s">
        <v>175</v>
      </c>
      <c r="N138" s="21" t="s">
        <v>175</v>
      </c>
      <c r="O138" s="22" t="str">
        <f t="shared" si="45"/>
        <v>-</v>
      </c>
      <c r="P138" s="42" t="str">
        <f t="shared" si="46"/>
        <v>-</v>
      </c>
    </row>
    <row r="139" spans="1:16" x14ac:dyDescent="0.25">
      <c r="A139" s="52" t="s">
        <v>106</v>
      </c>
      <c r="B139" s="45">
        <v>184</v>
      </c>
      <c r="C139" s="46">
        <v>15</v>
      </c>
      <c r="D139" s="47">
        <v>57.315278991679371</v>
      </c>
      <c r="E139" s="48">
        <v>2.3992079697637797E-3</v>
      </c>
      <c r="F139" s="48">
        <f>($D$138-D139)/$D$138*100</f>
        <v>4.2054445726749332</v>
      </c>
      <c r="G139" s="48">
        <f>($E$138-E139)/$E$138*100</f>
        <v>-246.05415987620901</v>
      </c>
      <c r="H139" s="49">
        <f t="shared" si="41"/>
        <v>5.9614205614175688</v>
      </c>
      <c r="I139" s="49">
        <f t="shared" si="42"/>
        <v>-8792.992973159895</v>
      </c>
      <c r="J139" s="46">
        <f t="shared" si="62"/>
        <v>15</v>
      </c>
      <c r="K139" s="50">
        <v>22.437593531901353</v>
      </c>
      <c r="L139" s="85">
        <v>0.72165291002078735</v>
      </c>
      <c r="M139" s="48">
        <f t="shared" ref="M139:M147" si="64">($K$138-K139)/$K$138*100</f>
        <v>9.1288911555285335</v>
      </c>
      <c r="N139" s="48">
        <f t="shared" ref="N139:N147" si="65">($L$138-L139)/$L$138*100</f>
        <v>63.228035538005919</v>
      </c>
      <c r="O139" s="49">
        <f t="shared" si="45"/>
        <v>6.654612650706496</v>
      </c>
      <c r="P139" s="51">
        <f t="shared" si="46"/>
        <v>12.088433753469181</v>
      </c>
    </row>
    <row r="140" spans="1:16" x14ac:dyDescent="0.25">
      <c r="A140" s="15" t="s">
        <v>152</v>
      </c>
      <c r="B140" s="4">
        <v>284</v>
      </c>
      <c r="C140" s="30">
        <v>10</v>
      </c>
      <c r="D140" s="9">
        <v>58.058224693184123</v>
      </c>
      <c r="E140" s="10">
        <v>6.328147787716536E-4</v>
      </c>
      <c r="F140" s="10">
        <f t="shared" ref="F140:F147" si="66">($D$138-D140)/$D$138*100</f>
        <v>2.9637136689028019</v>
      </c>
      <c r="G140" s="10">
        <f t="shared" ref="G140:G147" si="67">($E$138-E140)/$E$138*100</f>
        <v>8.7248002737192039</v>
      </c>
      <c r="H140" s="12">
        <f t="shared" si="41"/>
        <v>5.6394165218008618</v>
      </c>
      <c r="I140" s="12">
        <f t="shared" si="42"/>
        <v>165318.20641024172</v>
      </c>
      <c r="J140" s="33">
        <f t="shared" si="62"/>
        <v>10</v>
      </c>
      <c r="K140" s="13">
        <v>28.893810604250273</v>
      </c>
      <c r="L140" s="84">
        <v>2.2458618650409452</v>
      </c>
      <c r="M140" s="10">
        <f t="shared" si="64"/>
        <v>-17.018458535552099</v>
      </c>
      <c r="N140" s="10">
        <f t="shared" si="65"/>
        <v>-14.438328372367412</v>
      </c>
      <c r="O140" s="12">
        <f t="shared" si="45"/>
        <v>-2.3797390127351323</v>
      </c>
      <c r="P140" s="14">
        <f t="shared" si="46"/>
        <v>-35.291616372339348</v>
      </c>
    </row>
    <row r="141" spans="1:16" x14ac:dyDescent="0.25">
      <c r="A141" s="15" t="s">
        <v>153</v>
      </c>
      <c r="B141" s="4">
        <v>384</v>
      </c>
      <c r="C141" s="30">
        <v>15</v>
      </c>
      <c r="D141" s="9">
        <v>35.819278513826454</v>
      </c>
      <c r="E141" s="10">
        <v>1.0880869549606299E-3</v>
      </c>
      <c r="F141" s="10">
        <f t="shared" si="66"/>
        <v>40.133033960147472</v>
      </c>
      <c r="G141" s="10">
        <f t="shared" si="67"/>
        <v>-56.942216688383297</v>
      </c>
      <c r="H141" s="12">
        <f t="shared" si="41"/>
        <v>0.62468299232850089</v>
      </c>
      <c r="I141" s="12">
        <f t="shared" si="42"/>
        <v>-37995.579108701095</v>
      </c>
      <c r="J141" s="33">
        <f t="shared" si="62"/>
        <v>15</v>
      </c>
      <c r="K141" s="13">
        <v>26.11286908174602</v>
      </c>
      <c r="L141" s="84">
        <v>0.64798637417574811</v>
      </c>
      <c r="M141" s="10">
        <f t="shared" si="64"/>
        <v>-5.7557872770546243</v>
      </c>
      <c r="N141" s="10">
        <f t="shared" si="65"/>
        <v>66.981728207316948</v>
      </c>
      <c r="O141" s="12">
        <f t="shared" si="45"/>
        <v>-10.554461387528869</v>
      </c>
      <c r="P141" s="14">
        <f t="shared" si="46"/>
        <v>11.410991316878055</v>
      </c>
    </row>
    <row r="142" spans="1:16" x14ac:dyDescent="0.25">
      <c r="A142" s="61" t="s">
        <v>154</v>
      </c>
      <c r="B142" s="54">
        <v>484</v>
      </c>
      <c r="C142" s="55">
        <v>150</v>
      </c>
      <c r="D142" s="56">
        <v>59.148682161324665</v>
      </c>
      <c r="E142" s="57">
        <v>6.8215158935433073E-4</v>
      </c>
      <c r="F142" s="57">
        <f t="shared" si="66"/>
        <v>1.1411649487248112</v>
      </c>
      <c r="G142" s="57">
        <f t="shared" si="67"/>
        <v>1.6086149524271194</v>
      </c>
      <c r="H142" s="58">
        <f t="shared" ref="H142:H148" si="68">IF(ISNUMBER(F142),C142/((-D142/(F142/100-1))-D142),"-")</f>
        <v>219.69149835403792</v>
      </c>
      <c r="I142" s="58">
        <f t="shared" ref="I142:I148" si="69">IF(ISNUMBER(G142),C142/((-E142/(G142/100-1))-E142),"-")</f>
        <v>13449784.832248662</v>
      </c>
      <c r="J142" s="55">
        <f t="shared" si="62"/>
        <v>150</v>
      </c>
      <c r="K142" s="59">
        <v>24.467863244391491</v>
      </c>
      <c r="L142" s="83">
        <v>1.905353906519055</v>
      </c>
      <c r="M142" s="57">
        <f t="shared" si="64"/>
        <v>0.9064024218318173</v>
      </c>
      <c r="N142" s="57">
        <f t="shared" si="65"/>
        <v>2.9123209161283903</v>
      </c>
      <c r="O142" s="58">
        <f t="shared" si="45"/>
        <v>670.22365681382541</v>
      </c>
      <c r="P142" s="60">
        <f t="shared" si="46"/>
        <v>2624.4632407450117</v>
      </c>
    </row>
    <row r="143" spans="1:16" x14ac:dyDescent="0.25">
      <c r="A143" s="15" t="s">
        <v>155</v>
      </c>
      <c r="B143" s="4">
        <v>584</v>
      </c>
      <c r="C143" s="30">
        <v>165</v>
      </c>
      <c r="D143" s="9">
        <v>57.899919458690654</v>
      </c>
      <c r="E143" s="10">
        <v>2.357440583811024E-3</v>
      </c>
      <c r="F143" s="10">
        <f t="shared" si="66"/>
        <v>3.2282989562277016</v>
      </c>
      <c r="G143" s="10">
        <f t="shared" si="67"/>
        <v>-240.02976439309077</v>
      </c>
      <c r="H143" s="12">
        <f t="shared" si="68"/>
        <v>85.424139752581738</v>
      </c>
      <c r="I143" s="12">
        <f t="shared" si="69"/>
        <v>-99150.526381868971</v>
      </c>
      <c r="J143" s="33">
        <f t="shared" si="62"/>
        <v>165</v>
      </c>
      <c r="K143" s="13">
        <v>25.86786360403465</v>
      </c>
      <c r="L143" s="84">
        <v>0.627858384088819</v>
      </c>
      <c r="M143" s="10">
        <f t="shared" si="64"/>
        <v>-4.7635275946182176</v>
      </c>
      <c r="N143" s="10">
        <f t="shared" si="65"/>
        <v>68.007353859053879</v>
      </c>
      <c r="O143" s="12">
        <f t="shared" si="45"/>
        <v>-140.28292415698465</v>
      </c>
      <c r="P143" s="14">
        <f t="shared" si="46"/>
        <v>123.62791127000548</v>
      </c>
    </row>
    <row r="144" spans="1:16" x14ac:dyDescent="0.25">
      <c r="A144" s="3" t="s">
        <v>107</v>
      </c>
      <c r="B144" s="4">
        <v>684</v>
      </c>
      <c r="C144" s="30">
        <v>155</v>
      </c>
      <c r="D144" s="9">
        <v>32.062720257315775</v>
      </c>
      <c r="E144" s="10">
        <v>2.9913718705511807E-3</v>
      </c>
      <c r="F144" s="10">
        <f t="shared" si="66"/>
        <v>46.41160111449264</v>
      </c>
      <c r="G144" s="10">
        <f t="shared" si="67"/>
        <v>-331.46600569305116</v>
      </c>
      <c r="H144" s="12">
        <f t="shared" si="68"/>
        <v>5.5818165964698032</v>
      </c>
      <c r="I144" s="12">
        <f t="shared" si="69"/>
        <v>-67447.969838135279</v>
      </c>
      <c r="J144" s="33">
        <f t="shared" si="62"/>
        <v>155</v>
      </c>
      <c r="K144" s="13">
        <v>10.883968920436534</v>
      </c>
      <c r="L144" s="84">
        <v>0.61318791527244088</v>
      </c>
      <c r="M144" s="10">
        <f t="shared" si="64"/>
        <v>55.920481266289244</v>
      </c>
      <c r="N144" s="10">
        <f t="shared" si="65"/>
        <v>68.754890452429649</v>
      </c>
      <c r="O144" s="12">
        <f t="shared" si="45"/>
        <v>11.225620315615679</v>
      </c>
      <c r="P144" s="14">
        <f t="shared" si="46"/>
        <v>114.87263103246531</v>
      </c>
    </row>
    <row r="145" spans="1:16" x14ac:dyDescent="0.25">
      <c r="A145" s="3" t="s">
        <v>108</v>
      </c>
      <c r="B145" s="4">
        <v>784</v>
      </c>
      <c r="C145" s="30">
        <v>165</v>
      </c>
      <c r="D145" s="9">
        <v>56.95829602617259</v>
      </c>
      <c r="E145" s="10">
        <v>6.3073247357480313E-4</v>
      </c>
      <c r="F145" s="10">
        <f t="shared" si="66"/>
        <v>4.8020921870190012</v>
      </c>
      <c r="G145" s="10">
        <f t="shared" si="67"/>
        <v>9.0251453811810212</v>
      </c>
      <c r="H145" s="12">
        <f t="shared" si="68"/>
        <v>57.42802313237177</v>
      </c>
      <c r="I145" s="12">
        <f t="shared" si="69"/>
        <v>2636974.4177768156</v>
      </c>
      <c r="J145" s="33">
        <f t="shared" si="62"/>
        <v>165</v>
      </c>
      <c r="K145" s="13">
        <v>12.625500439678108</v>
      </c>
      <c r="L145" s="84">
        <v>1.0731226269543306</v>
      </c>
      <c r="M145" s="10">
        <f t="shared" si="64"/>
        <v>48.867367481333879</v>
      </c>
      <c r="N145" s="10">
        <f t="shared" si="65"/>
        <v>45.318827716513063</v>
      </c>
      <c r="O145" s="12">
        <f t="shared" si="45"/>
        <v>13.674597481249274</v>
      </c>
      <c r="P145" s="14">
        <f t="shared" si="46"/>
        <v>185.52128402764166</v>
      </c>
    </row>
    <row r="146" spans="1:16" x14ac:dyDescent="0.25">
      <c r="A146" s="3" t="s">
        <v>109</v>
      </c>
      <c r="B146" s="7">
        <v>884</v>
      </c>
      <c r="C146" s="30">
        <v>30</v>
      </c>
      <c r="D146" s="9">
        <v>53.848242676881057</v>
      </c>
      <c r="E146" s="10">
        <v>6.9300000000000004E-4</v>
      </c>
      <c r="F146" s="10">
        <f t="shared" si="66"/>
        <v>10.000115876197878</v>
      </c>
      <c r="G146" s="10">
        <f t="shared" si="67"/>
        <v>4.3874555058049436E-2</v>
      </c>
      <c r="H146" s="12">
        <f t="shared" si="68"/>
        <v>5.0140266484548457</v>
      </c>
      <c r="I146" s="12">
        <f t="shared" si="69"/>
        <v>98624475.892494842</v>
      </c>
      <c r="J146" s="33">
        <f t="shared" si="62"/>
        <v>30</v>
      </c>
      <c r="K146" s="13">
        <v>21.738791129254299</v>
      </c>
      <c r="L146" s="84">
        <v>3.6183307112798744</v>
      </c>
      <c r="M146" s="10">
        <f t="shared" si="64"/>
        <v>11.959005227317656</v>
      </c>
      <c r="N146" s="10">
        <f t="shared" si="65"/>
        <v>-84.372745511540543</v>
      </c>
      <c r="O146" s="12">
        <f t="shared" si="45"/>
        <v>10.159579900798915</v>
      </c>
      <c r="P146" s="14">
        <f t="shared" si="46"/>
        <v>-18.117886631024341</v>
      </c>
    </row>
    <row r="147" spans="1:16" x14ac:dyDescent="0.25">
      <c r="A147" s="3" t="s">
        <v>110</v>
      </c>
      <c r="B147" s="7">
        <v>984</v>
      </c>
      <c r="C147" s="30">
        <v>20</v>
      </c>
      <c r="D147" s="9">
        <v>53.848242676881057</v>
      </c>
      <c r="E147" s="10">
        <v>6.8999999999999997E-4</v>
      </c>
      <c r="F147" s="10">
        <f t="shared" si="66"/>
        <v>10.000115876197878</v>
      </c>
      <c r="G147" s="10">
        <f t="shared" si="67"/>
        <v>0.47658505481971336</v>
      </c>
      <c r="H147" s="12">
        <f t="shared" si="68"/>
        <v>3.3426844323032303</v>
      </c>
      <c r="I147" s="12">
        <f t="shared" si="69"/>
        <v>6052931.4461380923</v>
      </c>
      <c r="J147" s="33">
        <f t="shared" si="62"/>
        <v>20</v>
      </c>
      <c r="K147" s="13">
        <v>21.738791129254299</v>
      </c>
      <c r="L147" s="84">
        <v>3.6183307112798744</v>
      </c>
      <c r="M147" s="10">
        <f t="shared" si="64"/>
        <v>11.959005227317656</v>
      </c>
      <c r="N147" s="10">
        <f t="shared" si="65"/>
        <v>-84.372745511540543</v>
      </c>
      <c r="O147" s="12">
        <f t="shared" si="45"/>
        <v>6.7730532671992778</v>
      </c>
      <c r="P147" s="14">
        <f t="shared" si="46"/>
        <v>-12.07859108734956</v>
      </c>
    </row>
    <row r="148" spans="1:16" x14ac:dyDescent="0.25">
      <c r="A148" s="16" t="s">
        <v>111</v>
      </c>
      <c r="B148" s="17">
        <v>85</v>
      </c>
      <c r="C148" s="34" t="str">
        <f t="shared" si="63"/>
        <v>-</v>
      </c>
      <c r="D148" s="19">
        <v>104.14945640374867</v>
      </c>
      <c r="E148" s="20">
        <v>8.4174284840314972E-2</v>
      </c>
      <c r="F148" s="21" t="s">
        <v>175</v>
      </c>
      <c r="G148" s="21" t="s">
        <v>175</v>
      </c>
      <c r="H148" s="22" t="str">
        <f t="shared" si="68"/>
        <v>-</v>
      </c>
      <c r="I148" s="22" t="str">
        <f t="shared" si="69"/>
        <v>-</v>
      </c>
      <c r="J148" s="34" t="str">
        <f t="shared" si="62"/>
        <v>-</v>
      </c>
      <c r="K148" s="23">
        <v>28.100665629887249</v>
      </c>
      <c r="L148" s="86">
        <v>1.8666143439250396</v>
      </c>
      <c r="M148" s="21" t="s">
        <v>175</v>
      </c>
      <c r="N148" s="21" t="s">
        <v>175</v>
      </c>
      <c r="O148" s="22" t="str">
        <f t="shared" si="45"/>
        <v>-</v>
      </c>
      <c r="P148" s="42" t="str">
        <f t="shared" si="46"/>
        <v>-</v>
      </c>
    </row>
    <row r="149" spans="1:16" x14ac:dyDescent="0.25">
      <c r="A149" s="52" t="s">
        <v>112</v>
      </c>
      <c r="B149" s="45">
        <v>185</v>
      </c>
      <c r="C149" s="46">
        <v>10</v>
      </c>
      <c r="D149" s="47">
        <v>57.804868209403281</v>
      </c>
      <c r="E149" s="48">
        <v>5.7983651133732286E-2</v>
      </c>
      <c r="F149" s="48">
        <f>($D$148-D149)/$D$148*100</f>
        <v>44.498156586324058</v>
      </c>
      <c r="G149" s="48">
        <f>($E$148-E149)/$E$148*100</f>
        <v>31.114768312280066</v>
      </c>
      <c r="H149" s="49">
        <f t="shared" ref="H149:H150" si="70">IF(ISNUMBER(F149),C149/((-D149/(F149/100-1))-D149),"-")</f>
        <v>0.21577492409826016</v>
      </c>
      <c r="I149" s="49">
        <f t="shared" ref="I149:I150" si="71">IF(ISNUMBER(G149),C149/((-E149/(G149/100-1))-E149),"-")</f>
        <v>381.81588548148136</v>
      </c>
      <c r="J149" s="46">
        <f t="shared" si="62"/>
        <v>10</v>
      </c>
      <c r="K149" s="50">
        <v>22.480383858531027</v>
      </c>
      <c r="L149" s="85">
        <v>1.2404456858494488</v>
      </c>
      <c r="M149" s="48">
        <f>($K$148-K149)/$K$148*100</f>
        <v>20.000528974582775</v>
      </c>
      <c r="N149" s="48">
        <f>($L$148-L149)/$L$148*100</f>
        <v>33.545689826796746</v>
      </c>
      <c r="O149" s="49">
        <f t="shared" si="45"/>
        <v>1.7792702228854471</v>
      </c>
      <c r="P149" s="51">
        <f t="shared" si="46"/>
        <v>15.970138190456664</v>
      </c>
    </row>
    <row r="150" spans="1:16" x14ac:dyDescent="0.25">
      <c r="A150" s="15" t="s">
        <v>156</v>
      </c>
      <c r="B150" s="4">
        <v>285</v>
      </c>
      <c r="C150" s="30">
        <v>150</v>
      </c>
      <c r="D150" s="9">
        <v>32.932288367732411</v>
      </c>
      <c r="E150" s="10">
        <v>2.0612453774173228E-2</v>
      </c>
      <c r="F150" s="10">
        <f t="shared" ref="F150:F153" si="72">($D$148-D150)/$D$148*100</f>
        <v>68.379778920721208</v>
      </c>
      <c r="G150" s="10">
        <f t="shared" ref="G150:G153" si="73">($E$148-E150)/$E$148*100</f>
        <v>75.512172377494352</v>
      </c>
      <c r="H150" s="12">
        <f t="shared" si="70"/>
        <v>2.1062337093233094</v>
      </c>
      <c r="I150" s="12">
        <f t="shared" si="71"/>
        <v>2359.9068416375817</v>
      </c>
      <c r="J150" s="30">
        <f t="shared" si="62"/>
        <v>150</v>
      </c>
      <c r="K150" s="90">
        <v>15.139160214445988</v>
      </c>
      <c r="L150" s="91">
        <v>0.85805544895937014</v>
      </c>
      <c r="M150" s="10">
        <f>($K$148-K150)/$K$148*100</f>
        <v>46.125261181200237</v>
      </c>
      <c r="N150" s="10">
        <f>($L$148-L150)/$L$148*100</f>
        <v>54.031455305594264</v>
      </c>
      <c r="O150" s="12">
        <f t="shared" si="45"/>
        <v>11.572729801995257</v>
      </c>
      <c r="P150" s="14">
        <f t="shared" si="46"/>
        <v>148.7270607088403</v>
      </c>
    </row>
    <row r="151" spans="1:16" x14ac:dyDescent="0.25">
      <c r="A151" s="3" t="s">
        <v>113</v>
      </c>
      <c r="B151" s="7">
        <v>385</v>
      </c>
      <c r="C151" s="11" t="s">
        <v>175</v>
      </c>
      <c r="D151" s="9">
        <v>72.904575641850727</v>
      </c>
      <c r="E151" s="10">
        <v>5.9185044028346463E-2</v>
      </c>
      <c r="F151" s="10">
        <f t="shared" si="72"/>
        <v>30.000042094097136</v>
      </c>
      <c r="G151" s="10">
        <f t="shared" si="73"/>
        <v>29.6875</v>
      </c>
      <c r="H151" s="11" t="s">
        <v>175</v>
      </c>
      <c r="I151" s="11" t="s">
        <v>175</v>
      </c>
      <c r="J151" s="33" t="str">
        <f t="shared" si="62"/>
        <v>-</v>
      </c>
      <c r="K151" s="13">
        <v>19.670242972852915</v>
      </c>
      <c r="L151" s="84">
        <v>1.306592879402835</v>
      </c>
      <c r="M151" s="10">
        <f>($K$148-K151)/$K$148*100</f>
        <v>30.000793461874164</v>
      </c>
      <c r="N151" s="10">
        <f>($L$148-L151)/$L$148*100</f>
        <v>30.001990842126208</v>
      </c>
      <c r="O151" s="11" t="s">
        <v>175</v>
      </c>
      <c r="P151" s="11" t="s">
        <v>175</v>
      </c>
    </row>
    <row r="152" spans="1:16" x14ac:dyDescent="0.25">
      <c r="A152" s="3" t="s">
        <v>114</v>
      </c>
      <c r="B152" s="7">
        <v>485</v>
      </c>
      <c r="C152" s="11" t="s">
        <v>175</v>
      </c>
      <c r="D152" s="9">
        <v>93.718421199552765</v>
      </c>
      <c r="E152" s="10">
        <v>8.7681546708661437E-4</v>
      </c>
      <c r="F152" s="10">
        <f t="shared" si="72"/>
        <v>10.015448533652126</v>
      </c>
      <c r="G152" s="10">
        <f t="shared" si="73"/>
        <v>98.958333333333343</v>
      </c>
      <c r="H152" s="11" t="s">
        <v>175</v>
      </c>
      <c r="I152" s="11" t="s">
        <v>175</v>
      </c>
      <c r="J152" s="33" t="str">
        <f t="shared" si="62"/>
        <v>-</v>
      </c>
      <c r="K152" s="13">
        <v>24.300918135036852</v>
      </c>
      <c r="L152" s="84">
        <v>1.43740081272189</v>
      </c>
      <c r="M152" s="10">
        <f>($K$148-K152)/$K$148*100</f>
        <v>13.52191277209131</v>
      </c>
      <c r="N152" s="10">
        <f>($L$148-L152)/$L$148*100</f>
        <v>22.994226557833958</v>
      </c>
      <c r="O152" s="11" t="s">
        <v>175</v>
      </c>
      <c r="P152" s="11" t="s">
        <v>175</v>
      </c>
    </row>
    <row r="153" spans="1:16" x14ac:dyDescent="0.25">
      <c r="A153" s="53" t="s">
        <v>115</v>
      </c>
      <c r="B153" s="54">
        <v>585</v>
      </c>
      <c r="C153" s="55">
        <v>150</v>
      </c>
      <c r="D153" s="56">
        <v>65.60289483968694</v>
      </c>
      <c r="E153" s="57">
        <v>8.7681546708661437E-4</v>
      </c>
      <c r="F153" s="57">
        <f t="shared" si="72"/>
        <v>37.010813973556481</v>
      </c>
      <c r="G153" s="57">
        <f t="shared" si="73"/>
        <v>98.958333333333343</v>
      </c>
      <c r="H153" s="58">
        <f t="shared" ref="H153" si="74">IF(ISNUMBER(F153),C153/((-D153/(F153/100-1))-D153),"-")</f>
        <v>3.8913976737123588</v>
      </c>
      <c r="I153" s="58">
        <f t="shared" ref="I153" si="75">IF(ISNUMBER(G153),C153/((-E153/(G153/100-1))-E153),"-")</f>
        <v>1800.774995070949</v>
      </c>
      <c r="J153" s="55">
        <f t="shared" si="62"/>
        <v>150</v>
      </c>
      <c r="K153" s="59">
        <v>17.010605533181106</v>
      </c>
      <c r="L153" s="83">
        <v>1.0063292142840947</v>
      </c>
      <c r="M153" s="57">
        <f>($K$148-K153)/$K$148*100</f>
        <v>39.465471184109603</v>
      </c>
      <c r="N153" s="57">
        <f>($L$148-L153)/$L$148*100</f>
        <v>46.087995221978886</v>
      </c>
      <c r="O153" s="58">
        <f t="shared" ref="O153:O173" si="76">IF(ISNUMBER(M153),J153/((-K153/(M153/100-1))-K153),"-")</f>
        <v>13.525625532412713</v>
      </c>
      <c r="P153" s="60">
        <f t="shared" ref="P153:P173" si="77">IF(ISNUMBER(N153),J153/((-L153/(N153/100-1))-L153),"-")</f>
        <v>174.36079601027765</v>
      </c>
    </row>
    <row r="154" spans="1:16" x14ac:dyDescent="0.25">
      <c r="A154" s="16" t="s">
        <v>116</v>
      </c>
      <c r="B154" s="17">
        <v>86</v>
      </c>
      <c r="C154" s="34" t="str">
        <f t="shared" si="63"/>
        <v>-</v>
      </c>
      <c r="D154" s="19">
        <v>17.330119188636473</v>
      </c>
      <c r="E154" s="20">
        <v>9.5333352147779549E-2</v>
      </c>
      <c r="F154" s="21" t="s">
        <v>175</v>
      </c>
      <c r="G154" s="21" t="s">
        <v>175</v>
      </c>
      <c r="H154" s="17"/>
      <c r="I154" s="17">
        <v>826</v>
      </c>
      <c r="J154" s="34" t="str">
        <f t="shared" si="62"/>
        <v>-</v>
      </c>
      <c r="K154" s="23">
        <v>22.842706436002771</v>
      </c>
      <c r="L154" s="86">
        <v>2.8405931714430239</v>
      </c>
      <c r="M154" s="21" t="s">
        <v>175</v>
      </c>
      <c r="N154" s="21" t="s">
        <v>175</v>
      </c>
      <c r="O154" s="22" t="str">
        <f t="shared" si="76"/>
        <v>-</v>
      </c>
      <c r="P154" s="42" t="str">
        <f t="shared" si="77"/>
        <v>-</v>
      </c>
    </row>
    <row r="155" spans="1:16" x14ac:dyDescent="0.25">
      <c r="A155" s="44" t="s">
        <v>181</v>
      </c>
      <c r="B155" s="45">
        <v>186</v>
      </c>
      <c r="C155" s="46">
        <v>35</v>
      </c>
      <c r="D155" s="47">
        <v>13.864437865946837</v>
      </c>
      <c r="E155" s="48">
        <v>7.6495025076661435E-2</v>
      </c>
      <c r="F155" s="48">
        <f>($D$154-D155)/$D$154*100</f>
        <v>19.998023585216409</v>
      </c>
      <c r="G155" s="48">
        <f>($E$154-E155)/$E$154*100</f>
        <v>19.760479041916167</v>
      </c>
      <c r="H155" s="49">
        <f t="shared" ref="H155" si="78">IF(ISNUMBER(F155),C155/((-D155/(F155/100-1))-D155),"-")</f>
        <v>10.099024330614823</v>
      </c>
      <c r="I155" s="49">
        <f t="shared" ref="I155" si="79">IF(ISNUMBER(G155),C155/((-E155/(G155/100-1))-E155),"-")</f>
        <v>1857.9144457928048</v>
      </c>
      <c r="J155" s="46">
        <f t="shared" si="62"/>
        <v>35</v>
      </c>
      <c r="K155" s="50">
        <v>18.273983670241513</v>
      </c>
      <c r="L155" s="85">
        <v>2.2725652764347721</v>
      </c>
      <c r="M155" s="48">
        <f>($K$154-K155)/$K$154*100</f>
        <v>20.000794470485413</v>
      </c>
      <c r="N155" s="48">
        <f>($L$154-L155)/$L$154*100</f>
        <v>19.996805622105089</v>
      </c>
      <c r="O155" s="49">
        <f t="shared" si="76"/>
        <v>7.6607843798918198</v>
      </c>
      <c r="P155" s="51">
        <f t="shared" si="77"/>
        <v>61.61669225679762</v>
      </c>
    </row>
    <row r="156" spans="1:16" x14ac:dyDescent="0.25">
      <c r="A156" s="3" t="s">
        <v>117</v>
      </c>
      <c r="B156" s="7">
        <v>286</v>
      </c>
      <c r="C156" s="11" t="s">
        <v>175</v>
      </c>
      <c r="D156" s="9">
        <v>12.131311775403971</v>
      </c>
      <c r="E156" s="10">
        <v>6.6790432343055137E-2</v>
      </c>
      <c r="F156" s="10">
        <f t="shared" ref="F156:F159" si="80">($D$154-D156)/$D$154*100</f>
        <v>29.998682390144271</v>
      </c>
      <c r="G156" s="10">
        <f t="shared" ref="G156:G159" si="81">($E$154-E156)/$E$154*100</f>
        <v>29.940119760479039</v>
      </c>
      <c r="H156" s="11" t="s">
        <v>175</v>
      </c>
      <c r="I156" s="11" t="s">
        <v>175</v>
      </c>
      <c r="J156" s="33" t="str">
        <f t="shared" si="62"/>
        <v>-</v>
      </c>
      <c r="K156" s="13">
        <v>15.990075983762647</v>
      </c>
      <c r="L156" s="84">
        <v>1.988551328930646</v>
      </c>
      <c r="M156" s="10">
        <f>($K$154-K156)/$K$154*100</f>
        <v>29.999205529514573</v>
      </c>
      <c r="N156" s="10">
        <f>($L$154-L156)/$L$154*100</f>
        <v>29.995208433157639</v>
      </c>
      <c r="O156" s="11" t="s">
        <v>175</v>
      </c>
      <c r="P156" s="11" t="s">
        <v>175</v>
      </c>
    </row>
    <row r="157" spans="1:16" x14ac:dyDescent="0.25">
      <c r="A157" s="3" t="s">
        <v>118</v>
      </c>
      <c r="B157" s="7">
        <v>386</v>
      </c>
      <c r="C157" s="11" t="s">
        <v>175</v>
      </c>
      <c r="D157" s="9">
        <v>15.522781506601325</v>
      </c>
      <c r="E157" s="10">
        <v>5.7085839609448831E-4</v>
      </c>
      <c r="F157" s="10">
        <f t="shared" si="80"/>
        <v>10.428882008037414</v>
      </c>
      <c r="G157" s="10">
        <f t="shared" si="81"/>
        <v>99.401197604790426</v>
      </c>
      <c r="H157" s="11" t="s">
        <v>175</v>
      </c>
      <c r="I157" s="11" t="s">
        <v>175</v>
      </c>
      <c r="J157" s="33" t="str">
        <f t="shared" si="62"/>
        <v>-</v>
      </c>
      <c r="K157" s="13">
        <v>19.751711674407872</v>
      </c>
      <c r="L157" s="84">
        <v>2.1918116251077162</v>
      </c>
      <c r="M157" s="10">
        <f>($K$154-K157)/$K$154*100</f>
        <v>13.531648582250003</v>
      </c>
      <c r="N157" s="10">
        <f>($L$154-L157)/$L$154*100</f>
        <v>22.83965028352603</v>
      </c>
      <c r="O157" s="11" t="s">
        <v>175</v>
      </c>
      <c r="P157" s="11" t="s">
        <v>175</v>
      </c>
    </row>
    <row r="158" spans="1:16" x14ac:dyDescent="0.25">
      <c r="A158" s="3" t="s">
        <v>119</v>
      </c>
      <c r="B158" s="7">
        <v>486</v>
      </c>
      <c r="C158" s="11" t="s">
        <v>175</v>
      </c>
      <c r="D158" s="9">
        <v>10.865718711262488</v>
      </c>
      <c r="E158" s="10">
        <v>5.7085839609448831E-4</v>
      </c>
      <c r="F158" s="10">
        <f t="shared" si="80"/>
        <v>37.301535015481917</v>
      </c>
      <c r="G158" s="10">
        <f t="shared" si="81"/>
        <v>99.401197604790426</v>
      </c>
      <c r="H158" s="11" t="s">
        <v>175</v>
      </c>
      <c r="I158" s="11" t="s">
        <v>175</v>
      </c>
      <c r="J158" s="33" t="str">
        <f t="shared" si="62"/>
        <v>-</v>
      </c>
      <c r="K158" s="13">
        <v>13.8023519344577</v>
      </c>
      <c r="L158" s="84">
        <v>1.5212440351139529</v>
      </c>
      <c r="M158" s="10">
        <f>($K$154-K158)/$K$154*100</f>
        <v>39.576547231270361</v>
      </c>
      <c r="N158" s="10">
        <f>($L$154-L158)/$L$154*100</f>
        <v>46.446254591918226</v>
      </c>
      <c r="O158" s="11" t="s">
        <v>175</v>
      </c>
      <c r="P158" s="11" t="s">
        <v>175</v>
      </c>
    </row>
    <row r="159" spans="1:16" x14ac:dyDescent="0.25">
      <c r="A159" s="53" t="s">
        <v>120</v>
      </c>
      <c r="B159" s="54">
        <v>586</v>
      </c>
      <c r="C159" s="55">
        <v>350</v>
      </c>
      <c r="D159" s="56">
        <v>13.970046669224317</v>
      </c>
      <c r="E159" s="57">
        <v>5.7085839609448831E-4</v>
      </c>
      <c r="F159" s="57">
        <f t="shared" si="80"/>
        <v>19.388629026945114</v>
      </c>
      <c r="G159" s="57">
        <f t="shared" si="81"/>
        <v>99.401197604790426</v>
      </c>
      <c r="H159" s="58">
        <f t="shared" ref="H159" si="82">IF(ISNUMBER(F159),C159/((-D159/(F159/100-1))-D159),"-")</f>
        <v>104.16441846952529</v>
      </c>
      <c r="I159" s="58">
        <f t="shared" ref="I159" si="83">IF(ISNUMBER(G159),C159/((-E159/(G159/100-1))-E159),"-")</f>
        <v>3693.4443801904754</v>
      </c>
      <c r="J159" s="55">
        <f t="shared" si="62"/>
        <v>350</v>
      </c>
      <c r="K159" s="59">
        <v>17.74542736218671</v>
      </c>
      <c r="L159" s="83">
        <v>1.9558851880036536</v>
      </c>
      <c r="M159" s="57">
        <f>($K$154-K159)/$K$154*100</f>
        <v>22.314689759275435</v>
      </c>
      <c r="N159" s="57">
        <f>($L$154-L159)/$L$154*100</f>
        <v>31.145184475323433</v>
      </c>
      <c r="O159" s="58">
        <f t="shared" si="76"/>
        <v>68.664084295069486</v>
      </c>
      <c r="P159" s="60">
        <f t="shared" si="77"/>
        <v>395.61076259236194</v>
      </c>
    </row>
    <row r="160" spans="1:16" x14ac:dyDescent="0.25">
      <c r="A160" s="16" t="s">
        <v>121</v>
      </c>
      <c r="B160" s="17">
        <v>87</v>
      </c>
      <c r="C160" s="34" t="str">
        <f t="shared" si="63"/>
        <v>-</v>
      </c>
      <c r="D160" s="19">
        <v>359.55312915653053</v>
      </c>
      <c r="E160" s="20">
        <v>1.4143566340210392</v>
      </c>
      <c r="F160" s="21" t="s">
        <v>175</v>
      </c>
      <c r="G160" s="21" t="s">
        <v>175</v>
      </c>
      <c r="H160" s="17"/>
      <c r="I160" s="43"/>
      <c r="J160" s="34" t="str">
        <f t="shared" si="62"/>
        <v>-</v>
      </c>
      <c r="K160" s="23">
        <v>45.70158529998028</v>
      </c>
      <c r="L160" s="86">
        <v>20.233973462578017</v>
      </c>
      <c r="M160" s="21" t="s">
        <v>175</v>
      </c>
      <c r="N160" s="21" t="s">
        <v>175</v>
      </c>
      <c r="O160" s="22" t="str">
        <f t="shared" si="76"/>
        <v>-</v>
      </c>
      <c r="P160" s="42" t="str">
        <f t="shared" si="77"/>
        <v>-</v>
      </c>
    </row>
    <row r="161" spans="1:16" x14ac:dyDescent="0.25">
      <c r="A161" s="3" t="s">
        <v>122</v>
      </c>
      <c r="B161" s="7">
        <v>287</v>
      </c>
      <c r="C161" s="11" t="s">
        <v>175</v>
      </c>
      <c r="D161" s="9">
        <v>251.68705170182699</v>
      </c>
      <c r="E161" s="10">
        <v>0.99037329521839357</v>
      </c>
      <c r="F161" s="10">
        <f>($D$160-D161)/$D$160*100</f>
        <v>30.000038577815939</v>
      </c>
      <c r="G161" s="10">
        <f>($E$160-E161)/$E$160*100</f>
        <v>29.977116704805489</v>
      </c>
      <c r="H161" s="11" t="s">
        <v>175</v>
      </c>
      <c r="I161" s="11" t="s">
        <v>175</v>
      </c>
      <c r="J161" s="33" t="str">
        <f t="shared" si="62"/>
        <v>-</v>
      </c>
      <c r="K161" s="13">
        <v>31.991083820110489</v>
      </c>
      <c r="L161" s="84">
        <v>14.191535370565983</v>
      </c>
      <c r="M161" s="10">
        <f>($K$160-K161)/$K$160*100</f>
        <v>30.000056649841657</v>
      </c>
      <c r="N161" s="10">
        <f>($L$160-L161)/$L$160*100</f>
        <v>29.862834915679308</v>
      </c>
      <c r="O161" s="11" t="s">
        <v>175</v>
      </c>
      <c r="P161" s="11" t="s">
        <v>175</v>
      </c>
    </row>
    <row r="162" spans="1:16" x14ac:dyDescent="0.25">
      <c r="A162" s="3" t="s">
        <v>123</v>
      </c>
      <c r="B162" s="7">
        <v>387</v>
      </c>
      <c r="C162" s="11" t="s">
        <v>175</v>
      </c>
      <c r="D162" s="9">
        <v>323.48587909112388</v>
      </c>
      <c r="E162" s="10">
        <v>6.9353872214173214E-3</v>
      </c>
      <c r="F162" s="10">
        <f t="shared" ref="F162:F163" si="84">($D$160-D162)/$D$160*100</f>
        <v>10.031132297476091</v>
      </c>
      <c r="G162" s="10">
        <f t="shared" ref="G162:G163" si="85">($E$160-E162)/$E$160*100</f>
        <v>99.509643674403407</v>
      </c>
      <c r="H162" s="11" t="s">
        <v>175</v>
      </c>
      <c r="I162" s="11" t="s">
        <v>175</v>
      </c>
      <c r="J162" s="33" t="str">
        <f t="shared" si="62"/>
        <v>-</v>
      </c>
      <c r="K162" s="13">
        <v>40.676101525866329</v>
      </c>
      <c r="L162" s="84">
        <v>14.221308727632758</v>
      </c>
      <c r="M162" s="10">
        <f>($K$160-K162)/$K$160*100</f>
        <v>10.996300765339358</v>
      </c>
      <c r="N162" s="10">
        <f>($L$160-L162)/$L$160*100</f>
        <v>29.715689536044216</v>
      </c>
      <c r="O162" s="11" t="s">
        <v>175</v>
      </c>
      <c r="P162" s="11" t="s">
        <v>175</v>
      </c>
    </row>
    <row r="163" spans="1:16" x14ac:dyDescent="0.25">
      <c r="A163" s="53" t="s">
        <v>124</v>
      </c>
      <c r="B163" s="54">
        <v>487</v>
      </c>
      <c r="C163" s="55">
        <v>350</v>
      </c>
      <c r="D163" s="56">
        <v>226.43993042012744</v>
      </c>
      <c r="E163" s="57">
        <v>5.5483097771338568E-3</v>
      </c>
      <c r="F163" s="57">
        <f t="shared" si="84"/>
        <v>37.02184404532121</v>
      </c>
      <c r="G163" s="57">
        <f t="shared" si="85"/>
        <v>99.607714939522722</v>
      </c>
      <c r="H163" s="58">
        <f t="shared" ref="H163" si="86">IF(ISNUMBER(F163),C163/((-D163/(F163/100-1))-D163),"-")</f>
        <v>2.6293410670198551</v>
      </c>
      <c r="I163" s="58">
        <f t="shared" ref="I163" si="87">IF(ISNUMBER(G163),C163/((-E163/(G163/100-1))-E163),"-")</f>
        <v>248.43691932885446</v>
      </c>
      <c r="J163" s="55">
        <f t="shared" si="62"/>
        <v>350</v>
      </c>
      <c r="K163" s="59">
        <v>28.473167508603591</v>
      </c>
      <c r="L163" s="83">
        <v>9.9800292887818589</v>
      </c>
      <c r="M163" s="57">
        <f>($K$160-K163)/$K$160*100</f>
        <v>37.697637135104202</v>
      </c>
      <c r="N163" s="57">
        <f>($L$160-L163)/$L$160*100</f>
        <v>50.676868746321368</v>
      </c>
      <c r="O163" s="58">
        <f t="shared" si="76"/>
        <v>20.315272373716461</v>
      </c>
      <c r="P163" s="60">
        <f t="shared" si="77"/>
        <v>34.133207092586005</v>
      </c>
    </row>
    <row r="164" spans="1:16" x14ac:dyDescent="0.25">
      <c r="A164" s="16" t="s">
        <v>125</v>
      </c>
      <c r="B164" s="17">
        <v>89</v>
      </c>
      <c r="C164" s="34" t="str">
        <f t="shared" si="63"/>
        <v>-</v>
      </c>
      <c r="D164" s="19">
        <v>1.8118419944371655</v>
      </c>
      <c r="E164" s="20">
        <v>7.0362795900472438E-2</v>
      </c>
      <c r="F164" s="21" t="s">
        <v>175</v>
      </c>
      <c r="G164" s="21" t="s">
        <v>175</v>
      </c>
      <c r="H164" s="17"/>
      <c r="I164" s="43"/>
      <c r="J164" s="34" t="str">
        <f t="shared" si="62"/>
        <v>-</v>
      </c>
      <c r="K164" s="23">
        <v>10.931594948307779</v>
      </c>
      <c r="L164" s="86">
        <v>1.9845928819116849</v>
      </c>
      <c r="M164" s="21" t="s">
        <v>175</v>
      </c>
      <c r="N164" s="21" t="s">
        <v>175</v>
      </c>
      <c r="O164" s="22" t="str">
        <f t="shared" si="76"/>
        <v>-</v>
      </c>
      <c r="P164" s="42" t="str">
        <f t="shared" si="77"/>
        <v>-</v>
      </c>
    </row>
    <row r="165" spans="1:16" x14ac:dyDescent="0.25">
      <c r="A165" s="3" t="s">
        <v>126</v>
      </c>
      <c r="B165" s="7">
        <v>189</v>
      </c>
      <c r="C165" s="11" t="s">
        <v>175</v>
      </c>
      <c r="D165" s="9">
        <v>1.3538323137146457</v>
      </c>
      <c r="E165" s="10">
        <v>1.8242206344566931E-2</v>
      </c>
      <c r="F165" s="10">
        <f>($D$164-D165)/$D$164*100</f>
        <v>25.278676734987421</v>
      </c>
      <c r="G165" s="10">
        <f>($E$164-E165)/$E$164*100</f>
        <v>74.074074074074076</v>
      </c>
      <c r="H165" s="11" t="s">
        <v>175</v>
      </c>
      <c r="I165" s="11" t="s">
        <v>175</v>
      </c>
      <c r="J165" s="33" t="str">
        <f t="shared" si="62"/>
        <v>-</v>
      </c>
      <c r="K165" s="13">
        <v>9.3108894672404414</v>
      </c>
      <c r="L165" s="84">
        <v>1.5354051925901104</v>
      </c>
      <c r="M165" s="10">
        <f>($K$164-K165)/$K$164*100</f>
        <v>14.825883036566633</v>
      </c>
      <c r="N165" s="10">
        <f>($L$164-L165)/$L$164*100</f>
        <v>22.633744855967063</v>
      </c>
      <c r="O165" s="11" t="s">
        <v>175</v>
      </c>
      <c r="P165" s="11" t="s">
        <v>175</v>
      </c>
    </row>
    <row r="166" spans="1:16" x14ac:dyDescent="0.25">
      <c r="A166" s="3" t="s">
        <v>127</v>
      </c>
      <c r="B166" s="7">
        <v>289</v>
      </c>
      <c r="C166" s="11" t="s">
        <v>175</v>
      </c>
      <c r="D166" s="9">
        <v>1.630722945730394</v>
      </c>
      <c r="E166" s="10">
        <v>6.3196214836535439E-2</v>
      </c>
      <c r="F166" s="10">
        <f t="shared" ref="F166:F168" si="88">($D$164-D166)/$D$164*100</f>
        <v>9.996404171161446</v>
      </c>
      <c r="G166" s="10">
        <f t="shared" ref="G166:G168" si="89">($E$164-E166)/$E$164*100</f>
        <v>10.185185185185173</v>
      </c>
      <c r="H166" s="11" t="s">
        <v>175</v>
      </c>
      <c r="I166" s="11" t="s">
        <v>175</v>
      </c>
      <c r="J166" s="33" t="str">
        <f t="shared" si="62"/>
        <v>-</v>
      </c>
      <c r="K166" s="13">
        <v>9.8385715709586137</v>
      </c>
      <c r="L166" s="84">
        <v>1.7858613587572911</v>
      </c>
      <c r="M166" s="10">
        <f>($K$164-K166)/$K$164*100</f>
        <v>9.9987548250529237</v>
      </c>
      <c r="N166" s="10">
        <f>($L$164-L166)/$L$164*100</f>
        <v>10.013717421124833</v>
      </c>
      <c r="O166" s="11" t="s">
        <v>175</v>
      </c>
      <c r="P166" s="11" t="s">
        <v>175</v>
      </c>
    </row>
    <row r="167" spans="1:16" x14ac:dyDescent="0.25">
      <c r="A167" s="53" t="s">
        <v>128</v>
      </c>
      <c r="B167" s="54">
        <v>389</v>
      </c>
      <c r="C167" s="55">
        <v>300</v>
      </c>
      <c r="D167" s="56">
        <v>1.2183187808692915</v>
      </c>
      <c r="E167" s="57">
        <v>1.6287684236220474E-2</v>
      </c>
      <c r="F167" s="57">
        <f t="shared" si="88"/>
        <v>32.758000719165771</v>
      </c>
      <c r="G167" s="57">
        <f t="shared" si="89"/>
        <v>76.851851851851848</v>
      </c>
      <c r="H167" s="58">
        <f t="shared" ref="H167" si="90">IF(ISNUMBER(F167),C167/((-D167/(F167/100-1))-D167),"-")</f>
        <v>505.45621997932625</v>
      </c>
      <c r="I167" s="58">
        <f t="shared" ref="I167" si="91">IF(ISNUMBER(G167),C167/((-E167/(G167/100-1))-E167),"-")</f>
        <v>5547.8387518212803</v>
      </c>
      <c r="J167" s="55">
        <f t="shared" si="62"/>
        <v>300</v>
      </c>
      <c r="K167" s="59">
        <v>8.3630416329977955</v>
      </c>
      <c r="L167" s="83">
        <v>1.3702466217259841</v>
      </c>
      <c r="M167" s="57">
        <f>($K$164-K167)/$K$164*100</f>
        <v>23.496601616286544</v>
      </c>
      <c r="N167" s="57">
        <f>($L$164-L167)/$L$164*100</f>
        <v>30.955782709143037</v>
      </c>
      <c r="O167" s="58">
        <f t="shared" si="76"/>
        <v>116.7972641299037</v>
      </c>
      <c r="P167" s="60">
        <f t="shared" si="77"/>
        <v>488.32396230314453</v>
      </c>
    </row>
    <row r="168" spans="1:16" x14ac:dyDescent="0.25">
      <c r="A168" s="3" t="s">
        <v>129</v>
      </c>
      <c r="B168" s="7">
        <v>489</v>
      </c>
      <c r="C168" s="11" t="s">
        <v>175</v>
      </c>
      <c r="D168" s="9">
        <v>1.1414409112743307</v>
      </c>
      <c r="E168" s="10">
        <v>4.430250112251969E-2</v>
      </c>
      <c r="F168" s="10">
        <f t="shared" si="88"/>
        <v>37.001078748651572</v>
      </c>
      <c r="G168" s="10">
        <f t="shared" si="89"/>
        <v>37.037037037037031</v>
      </c>
      <c r="H168" s="11" t="s">
        <v>175</v>
      </c>
      <c r="I168" s="11" t="s">
        <v>175</v>
      </c>
      <c r="J168" s="33" t="str">
        <f t="shared" si="62"/>
        <v>-</v>
      </c>
      <c r="K168" s="13">
        <v>6.887090844658772</v>
      </c>
      <c r="L168" s="84">
        <v>1.2500122061423622</v>
      </c>
      <c r="M168" s="10">
        <f>($K$164-K168)/$K$164*100</f>
        <v>36.998298260905656</v>
      </c>
      <c r="N168" s="10">
        <f>($L$164-L168)/$L$164*100</f>
        <v>37.014174668495656</v>
      </c>
      <c r="O168" s="11" t="s">
        <v>175</v>
      </c>
      <c r="P168" s="11" t="s">
        <v>175</v>
      </c>
    </row>
    <row r="169" spans="1:16" x14ac:dyDescent="0.25">
      <c r="A169" s="16" t="s">
        <v>130</v>
      </c>
      <c r="B169" s="17">
        <v>90</v>
      </c>
      <c r="C169" s="34" t="str">
        <f t="shared" si="63"/>
        <v>-</v>
      </c>
      <c r="D169" s="19">
        <v>170.02016654375507</v>
      </c>
      <c r="E169" s="20">
        <v>6.961747510828345E-2</v>
      </c>
      <c r="F169" s="21" t="s">
        <v>175</v>
      </c>
      <c r="G169" s="21" t="s">
        <v>175</v>
      </c>
      <c r="H169" s="17"/>
      <c r="I169" s="43"/>
      <c r="J169" s="34" t="str">
        <f t="shared" si="62"/>
        <v>-</v>
      </c>
      <c r="K169" s="23">
        <v>37.82739119345689</v>
      </c>
      <c r="L169" s="86">
        <v>13.986552673573797</v>
      </c>
      <c r="M169" s="21" t="s">
        <v>175</v>
      </c>
      <c r="N169" s="21" t="s">
        <v>175</v>
      </c>
      <c r="O169" s="22" t="str">
        <f t="shared" si="76"/>
        <v>-</v>
      </c>
      <c r="P169" s="42" t="str">
        <f t="shared" si="77"/>
        <v>-</v>
      </c>
    </row>
    <row r="170" spans="1:16" x14ac:dyDescent="0.25">
      <c r="A170" s="52" t="s">
        <v>131</v>
      </c>
      <c r="B170" s="45">
        <v>190</v>
      </c>
      <c r="C170" s="46">
        <v>20</v>
      </c>
      <c r="D170" s="47">
        <v>77.264242974028349</v>
      </c>
      <c r="E170" s="48">
        <v>7.1368577847496062E-2</v>
      </c>
      <c r="F170" s="48">
        <f>($D$169-D170)/$D$169*100</f>
        <v>54.555836201851839</v>
      </c>
      <c r="G170" s="48">
        <f>($E$169-E170)/$E$169*100</f>
        <v>-2.5153206669574502</v>
      </c>
      <c r="H170" s="49">
        <f t="shared" ref="H170:H173" si="92">IF(ISNUMBER(F170),C170/((-D170/(F170/100-1))-D170),"-")</f>
        <v>0.21561965241999395</v>
      </c>
      <c r="I170" s="49">
        <f t="shared" ref="I170:I173" si="93">IF(ISNUMBER(G170),C170/((-E170/(G170/100-1))-E170),"-")</f>
        <v>-11421.374401477466</v>
      </c>
      <c r="J170" s="46">
        <f t="shared" si="62"/>
        <v>20</v>
      </c>
      <c r="K170" s="50">
        <v>30.262003694045859</v>
      </c>
      <c r="L170" s="85">
        <v>11.189060660298333</v>
      </c>
      <c r="M170" s="48">
        <f>($K$169-K170)/$K$169*100</f>
        <v>19.999760122817133</v>
      </c>
      <c r="N170" s="48">
        <f>($L$169-L170)/$L$169*100</f>
        <v>20.001297521733484</v>
      </c>
      <c r="O170" s="49">
        <f t="shared" si="76"/>
        <v>2.6436187176872314</v>
      </c>
      <c r="P170" s="51">
        <f t="shared" si="77"/>
        <v>7.1492608039952366</v>
      </c>
    </row>
    <row r="171" spans="1:16" x14ac:dyDescent="0.25">
      <c r="A171" s="3" t="s">
        <v>132</v>
      </c>
      <c r="B171" s="7">
        <v>290</v>
      </c>
      <c r="C171" s="11" t="s">
        <v>175</v>
      </c>
      <c r="D171" s="9">
        <v>38.943321552793705</v>
      </c>
      <c r="E171" s="10">
        <v>3.5030626569070869E-2</v>
      </c>
      <c r="F171" s="10">
        <f t="shared" ref="F171:F173" si="94">($D$169-D171)/$D$169*100</f>
        <v>77.094880951800775</v>
      </c>
      <c r="G171" s="10">
        <f t="shared" ref="G171:G173" si="95">($E$169-E171)/$E$169*100</f>
        <v>49.681273969525584</v>
      </c>
      <c r="H171" s="11" t="s">
        <v>175</v>
      </c>
      <c r="I171" s="11" t="s">
        <v>175</v>
      </c>
      <c r="J171" s="33" t="str">
        <f t="shared" si="62"/>
        <v>-</v>
      </c>
      <c r="K171" s="13">
        <v>26.479083096139465</v>
      </c>
      <c r="L171" s="84">
        <v>9.7903146536606016</v>
      </c>
      <c r="M171" s="10">
        <f>($K$169-K171)/$K$169*100</f>
        <v>30.000239877182892</v>
      </c>
      <c r="N171" s="10">
        <f>($L$169-L171)/$L$169*100</f>
        <v>30.001946282600223</v>
      </c>
      <c r="O171" s="11" t="s">
        <v>175</v>
      </c>
      <c r="P171" s="11" t="s">
        <v>175</v>
      </c>
    </row>
    <row r="172" spans="1:16" x14ac:dyDescent="0.25">
      <c r="A172" s="3" t="s">
        <v>133</v>
      </c>
      <c r="B172" s="7">
        <v>390</v>
      </c>
      <c r="C172" s="11" t="s">
        <v>175</v>
      </c>
      <c r="D172" s="9">
        <v>50.063929476064438</v>
      </c>
      <c r="E172" s="10">
        <v>6.2151209750551176E-3</v>
      </c>
      <c r="F172" s="10">
        <f t="shared" si="94"/>
        <v>70.554122788027996</v>
      </c>
      <c r="G172" s="10">
        <f t="shared" si="95"/>
        <v>91.072470000688654</v>
      </c>
      <c r="H172" s="11" t="s">
        <v>175</v>
      </c>
      <c r="I172" s="11" t="s">
        <v>175</v>
      </c>
      <c r="J172" s="33" t="str">
        <f t="shared" si="62"/>
        <v>-</v>
      </c>
      <c r="K172" s="13">
        <v>32.787342312494168</v>
      </c>
      <c r="L172" s="84">
        <v>10.781208786469605</v>
      </c>
      <c r="M172" s="10">
        <f>($K$169-K172)/$K$169*100</f>
        <v>13.323807753981495</v>
      </c>
      <c r="N172" s="10">
        <f>($L$169-L172)/$L$169*100</f>
        <v>22.917326105383857</v>
      </c>
      <c r="O172" s="11" t="s">
        <v>175</v>
      </c>
      <c r="P172" s="11" t="s">
        <v>175</v>
      </c>
    </row>
    <row r="173" spans="1:16" ht="15.75" thickBot="1" x14ac:dyDescent="0.3">
      <c r="A173" s="62" t="s">
        <v>134</v>
      </c>
      <c r="B173" s="63">
        <v>490</v>
      </c>
      <c r="C173" s="55">
        <v>250</v>
      </c>
      <c r="D173" s="64">
        <v>35.044807134344879</v>
      </c>
      <c r="E173" s="65">
        <v>5.6501099773228342E-3</v>
      </c>
      <c r="F173" s="65">
        <f t="shared" si="94"/>
        <v>79.387852719620753</v>
      </c>
      <c r="G173" s="65">
        <f t="shared" si="95"/>
        <v>91.88406363698968</v>
      </c>
      <c r="H173" s="58">
        <f t="shared" si="92"/>
        <v>1.8521899189147151</v>
      </c>
      <c r="I173" s="58">
        <f t="shared" si="93"/>
        <v>3908.2428905454244</v>
      </c>
      <c r="J173" s="55">
        <f t="shared" si="62"/>
        <v>250</v>
      </c>
      <c r="K173" s="66">
        <v>22.911214592669104</v>
      </c>
      <c r="L173" s="89">
        <v>7.4823610578882525</v>
      </c>
      <c r="M173" s="65">
        <f>($K$169-K173)/$K$169*100</f>
        <v>39.432210708117452</v>
      </c>
      <c r="N173" s="65">
        <f>($L$169-L173)/$L$169*100</f>
        <v>46.503178928247053</v>
      </c>
      <c r="O173" s="67">
        <f t="shared" si="76"/>
        <v>16.760327173036853</v>
      </c>
      <c r="P173" s="68">
        <f t="shared" si="77"/>
        <v>38.436751985765405</v>
      </c>
    </row>
    <row r="174" spans="1:16" x14ac:dyDescent="0.25">
      <c r="A174" s="1" t="s">
        <v>182</v>
      </c>
    </row>
  </sheetData>
  <sortState ref="A5:G174">
    <sortCondition ref="G5:G174"/>
    <sortCondition ref="B5:B174"/>
  </sortState>
  <mergeCells count="8">
    <mergeCell ref="D3:E3"/>
    <mergeCell ref="H3:I3"/>
    <mergeCell ref="C2:I2"/>
    <mergeCell ref="J2:P2"/>
    <mergeCell ref="K3:L3"/>
    <mergeCell ref="M3:N3"/>
    <mergeCell ref="O3:P3"/>
    <mergeCell ref="F3:G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WAM BMP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 Bottcher</dc:creator>
  <cp:lastModifiedBy>Andrew James</cp:lastModifiedBy>
  <dcterms:created xsi:type="dcterms:W3CDTF">2018-12-30T14:53:19Z</dcterms:created>
  <dcterms:modified xsi:type="dcterms:W3CDTF">2019-01-28T19:36:46Z</dcterms:modified>
</cp:coreProperties>
</file>