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cy\Desktop\Documents\Northern Everglades\Lake Okeechobee\Projects\01 Credit\"/>
    </mc:Choice>
  </mc:AlternateContent>
  <bookViews>
    <workbookView xWindow="0" yWindow="0" windowWidth="28800" windowHeight="12435"/>
  </bookViews>
  <sheets>
    <sheet name="Summary" sheetId="1" r:id="rId1"/>
    <sheet name="Retention calcs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" i="1" l="1"/>
  <c r="K7" i="1"/>
  <c r="G2" i="1" l="1"/>
  <c r="C12" i="2"/>
  <c r="E11" i="2"/>
  <c r="C11" i="2"/>
  <c r="E12" i="2"/>
  <c r="G12" i="2"/>
  <c r="G11" i="2" l="1"/>
  <c r="E7" i="2" l="1"/>
  <c r="E5" i="2"/>
  <c r="H3" i="1" l="1"/>
  <c r="H4" i="1"/>
  <c r="H2" i="1"/>
  <c r="H7" i="1" s="1"/>
</calcChain>
</file>

<file path=xl/sharedStrings.xml><?xml version="1.0" encoding="utf-8"?>
<sst xmlns="http://schemas.openxmlformats.org/spreadsheetml/2006/main" count="63" uniqueCount="40">
  <si>
    <t>Project Number</t>
  </si>
  <si>
    <t>Project Name</t>
  </si>
  <si>
    <t>Project Type</t>
  </si>
  <si>
    <t>Acres Treated</t>
  </si>
  <si>
    <t>TP Efficiency (%)</t>
  </si>
  <si>
    <t>Total Reduction</t>
  </si>
  <si>
    <t>Total</t>
  </si>
  <si>
    <t>Provided</t>
  </si>
  <si>
    <t>Required</t>
  </si>
  <si>
    <t>Difference</t>
  </si>
  <si>
    <t>MC-1</t>
  </si>
  <si>
    <t>MC-2</t>
  </si>
  <si>
    <t>MC-3</t>
  </si>
  <si>
    <t>Carter Park</t>
  </si>
  <si>
    <t>Williamson Ranch</t>
  </si>
  <si>
    <t>Education</t>
  </si>
  <si>
    <t>Retention BMP</t>
  </si>
  <si>
    <t>Retention</t>
  </si>
  <si>
    <t>ac-ft</t>
  </si>
  <si>
    <t>50% req</t>
  </si>
  <si>
    <t>100% req</t>
  </si>
  <si>
    <t>Wet detention</t>
  </si>
  <si>
    <t>Indiantown West Canal</t>
  </si>
  <si>
    <t>left for Carter Park</t>
  </si>
  <si>
    <t>all of wet pond required; credit based on additional retention</t>
  </si>
  <si>
    <t>retention</t>
  </si>
  <si>
    <t>inches</t>
  </si>
  <si>
    <t>efficiency</t>
  </si>
  <si>
    <t>from page 70</t>
  </si>
  <si>
    <t>MC-4</t>
  </si>
  <si>
    <t>Street Sweeping</t>
  </si>
  <si>
    <t>N/A</t>
  </si>
  <si>
    <t>Street Sweeping - 5,304 lbs of sediment per year</t>
  </si>
  <si>
    <t>TN Efficiency (%)</t>
  </si>
  <si>
    <t>TP Base Load (kg/yr)</t>
  </si>
  <si>
    <t>TP Reduction (kg/yr)</t>
  </si>
  <si>
    <t>TN Base Load (kg/yr)</t>
  </si>
  <si>
    <t>TN Reduction (kg/yr)</t>
  </si>
  <si>
    <t>Sub-Watershed</t>
  </si>
  <si>
    <t>East Lake O Basins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</si>
</sst>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.0"/>
    <numFmt numFmtId="166" formatCode="0.0%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color indexed="8"/>
      <name val="Times New Roman"/>
      <family val="1"/>
    </font>
    <font>
      <sz val="10"/>
      <name val="Times New Roman"/>
      <family val="1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26">
    <xf numFmtId="0" fontId="0" fillId="0" borderId="0" xfId="0"/>
    <xf numFmtId="0" fontId="3" fillId="2" borderId="1" xfId="1" applyFont="1" applyFill="1" applyBorder="1" applyAlignment="1">
      <alignment horizontal="center" vertical="center" wrapText="1"/>
    </xf>
    <xf numFmtId="164" fontId="3" fillId="2" borderId="1" xfId="1" applyNumberFormat="1" applyFont="1" applyFill="1" applyBorder="1" applyAlignment="1">
      <alignment horizontal="center" vertical="center" wrapText="1"/>
    </xf>
    <xf numFmtId="165" fontId="4" fillId="3" borderId="1" xfId="0" applyNumberFormat="1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5" fillId="0" borderId="0" xfId="0" applyFont="1"/>
    <xf numFmtId="0" fontId="5" fillId="0" borderId="1" xfId="0" applyFont="1" applyBorder="1"/>
    <xf numFmtId="166" fontId="5" fillId="0" borderId="1" xfId="0" applyNumberFormat="1" applyFont="1" applyBorder="1"/>
    <xf numFmtId="165" fontId="5" fillId="0" borderId="1" xfId="0" applyNumberFormat="1" applyFont="1" applyBorder="1"/>
    <xf numFmtId="0" fontId="4" fillId="0" borderId="0" xfId="0" applyFont="1"/>
    <xf numFmtId="165" fontId="4" fillId="0" borderId="0" xfId="0" applyNumberFormat="1" applyFont="1"/>
    <xf numFmtId="0" fontId="6" fillId="0" borderId="1" xfId="1" applyFont="1" applyFill="1" applyBorder="1" applyAlignment="1">
      <alignment horizontal="center" vertical="center" wrapText="1"/>
    </xf>
    <xf numFmtId="0" fontId="7" fillId="0" borderId="1" xfId="2" applyFont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7" fillId="0" borderId="0" xfId="2" applyFont="1" applyBorder="1" applyAlignment="1">
      <alignment horizontal="center" vertical="center" wrapText="1"/>
    </xf>
    <xf numFmtId="0" fontId="6" fillId="0" borderId="0" xfId="2" applyFont="1" applyFill="1" applyBorder="1" applyAlignment="1">
      <alignment vertical="center" wrapText="1"/>
    </xf>
    <xf numFmtId="0" fontId="5" fillId="0" borderId="0" xfId="0" applyFont="1" applyBorder="1"/>
    <xf numFmtId="166" fontId="5" fillId="0" borderId="0" xfId="0" applyNumberFormat="1" applyFont="1" applyBorder="1"/>
    <xf numFmtId="165" fontId="5" fillId="0" borderId="0" xfId="0" applyNumberFormat="1" applyFont="1" applyBorder="1"/>
    <xf numFmtId="0" fontId="5" fillId="0" borderId="0" xfId="0" applyFont="1" applyAlignment="1">
      <alignment wrapText="1"/>
    </xf>
    <xf numFmtId="0" fontId="6" fillId="0" borderId="1" xfId="0" applyFont="1" applyFill="1" applyBorder="1" applyAlignment="1">
      <alignment horizontal="center" wrapText="1"/>
    </xf>
    <xf numFmtId="0" fontId="8" fillId="0" borderId="0" xfId="0" applyFont="1"/>
    <xf numFmtId="0" fontId="6" fillId="0" borderId="1" xfId="0" applyFont="1" applyFill="1" applyBorder="1" applyAlignment="1">
      <alignment horizontal="left"/>
    </xf>
    <xf numFmtId="166" fontId="0" fillId="0" borderId="0" xfId="0" applyNumberFormat="1"/>
    <xf numFmtId="0" fontId="5" fillId="0" borderId="1" xfId="0" applyFont="1" applyBorder="1" applyAlignment="1">
      <alignment horizontal="right"/>
    </xf>
    <xf numFmtId="166" fontId="5" fillId="0" borderId="1" xfId="0" applyNumberFormat="1" applyFont="1" applyBorder="1" applyAlignment="1">
      <alignment horizontal="right"/>
    </xf>
  </cellXfs>
  <cellStyles count="4">
    <cellStyle name="Normal" xfId="0" builtinId="0"/>
    <cellStyle name="Normal 2" xfId="3"/>
    <cellStyle name="Normal 3" xfId="2"/>
    <cellStyle name="Normal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tabSelected="1" zoomScaleNormal="100" workbookViewId="0">
      <selection activeCell="K6" sqref="K6"/>
    </sheetView>
  </sheetViews>
  <sheetFormatPr defaultRowHeight="12.75" x14ac:dyDescent="0.2"/>
  <cols>
    <col min="1" max="1" width="9.140625" style="5"/>
    <col min="2" max="2" width="22" style="5" customWidth="1"/>
    <col min="3" max="3" width="12" style="19" customWidth="1"/>
    <col min="4" max="4" width="9" style="5" customWidth="1"/>
    <col min="5" max="5" width="10.7109375" style="5" customWidth="1"/>
    <col min="6" max="6" width="12" style="5" customWidth="1"/>
    <col min="7" max="7" width="13.140625" style="5" customWidth="1"/>
    <col min="8" max="9" width="11.85546875" style="5" customWidth="1"/>
    <col min="10" max="10" width="12.28515625" style="5" customWidth="1"/>
    <col min="11" max="11" width="13.140625" style="5" customWidth="1"/>
    <col min="12" max="16384" width="9.140625" style="5"/>
  </cols>
  <sheetData>
    <row r="1" spans="1:11" ht="38.25" x14ac:dyDescent="0.2">
      <c r="A1" s="1" t="s">
        <v>0</v>
      </c>
      <c r="B1" s="1" t="s">
        <v>1</v>
      </c>
      <c r="C1" s="1" t="s">
        <v>2</v>
      </c>
      <c r="D1" s="2" t="s">
        <v>3</v>
      </c>
      <c r="E1" s="2" t="s">
        <v>38</v>
      </c>
      <c r="F1" s="3" t="s">
        <v>34</v>
      </c>
      <c r="G1" s="4" t="s">
        <v>4</v>
      </c>
      <c r="H1" s="3" t="s">
        <v>35</v>
      </c>
      <c r="I1" s="3" t="s">
        <v>36</v>
      </c>
      <c r="J1" s="4" t="s">
        <v>33</v>
      </c>
      <c r="K1" s="3" t="s">
        <v>37</v>
      </c>
    </row>
    <row r="2" spans="1:11" ht="25.5" x14ac:dyDescent="0.2">
      <c r="A2" s="11" t="s">
        <v>10</v>
      </c>
      <c r="B2" s="20" t="s">
        <v>13</v>
      </c>
      <c r="C2" s="12" t="s">
        <v>16</v>
      </c>
      <c r="D2" s="20">
        <v>238.7</v>
      </c>
      <c r="E2" s="20" t="s">
        <v>39</v>
      </c>
      <c r="F2" s="6"/>
      <c r="G2" s="7">
        <f>'Retention calcs'!G12</f>
        <v>5.8071558008270519E-2</v>
      </c>
      <c r="H2" s="8">
        <f>ROUND(F2*G2,1)</f>
        <v>0</v>
      </c>
      <c r="I2" s="8"/>
      <c r="J2" s="7">
        <f>'Retention calcs'!G12</f>
        <v>5.8071558008270519E-2</v>
      </c>
      <c r="K2" s="8"/>
    </row>
    <row r="3" spans="1:11" ht="25.5" x14ac:dyDescent="0.2">
      <c r="A3" s="11" t="s">
        <v>11</v>
      </c>
      <c r="B3" s="20" t="s">
        <v>14</v>
      </c>
      <c r="C3" s="12" t="s">
        <v>16</v>
      </c>
      <c r="D3" s="22"/>
      <c r="E3" s="20" t="s">
        <v>39</v>
      </c>
      <c r="F3" s="6"/>
      <c r="G3" s="7"/>
      <c r="H3" s="8">
        <f t="shared" ref="H3:H4" si="0">ROUND(F3*G3,1)</f>
        <v>0</v>
      </c>
      <c r="I3" s="8"/>
      <c r="J3" s="7"/>
      <c r="K3" s="8"/>
    </row>
    <row r="4" spans="1:11" ht="25.5" x14ac:dyDescent="0.2">
      <c r="A4" s="11" t="s">
        <v>12</v>
      </c>
      <c r="B4" s="20" t="s">
        <v>15</v>
      </c>
      <c r="C4" s="12" t="s">
        <v>15</v>
      </c>
      <c r="D4" s="20" t="s">
        <v>31</v>
      </c>
      <c r="E4" s="20" t="s">
        <v>39</v>
      </c>
      <c r="F4" s="6"/>
      <c r="G4" s="7">
        <v>0.06</v>
      </c>
      <c r="H4" s="8">
        <f t="shared" si="0"/>
        <v>0</v>
      </c>
      <c r="I4" s="8"/>
      <c r="J4" s="7">
        <v>0.06</v>
      </c>
      <c r="K4" s="8"/>
    </row>
    <row r="5" spans="1:11" ht="25.5" x14ac:dyDescent="0.2">
      <c r="A5" s="11" t="s">
        <v>29</v>
      </c>
      <c r="B5" s="20" t="s">
        <v>32</v>
      </c>
      <c r="C5" s="12" t="s">
        <v>30</v>
      </c>
      <c r="D5" s="20" t="s">
        <v>31</v>
      </c>
      <c r="E5" s="20" t="s">
        <v>39</v>
      </c>
      <c r="F5" s="24" t="s">
        <v>31</v>
      </c>
      <c r="G5" s="25" t="s">
        <v>31</v>
      </c>
      <c r="H5" s="8">
        <v>0.8</v>
      </c>
      <c r="I5" s="8"/>
      <c r="J5" s="7" t="s">
        <v>31</v>
      </c>
      <c r="K5" s="8">
        <v>1.3</v>
      </c>
    </row>
    <row r="6" spans="1:11" x14ac:dyDescent="0.2">
      <c r="A6" s="13"/>
      <c r="C6" s="14"/>
      <c r="D6" s="15"/>
      <c r="E6" s="15"/>
      <c r="F6" s="16"/>
      <c r="G6" s="17"/>
      <c r="H6" s="18"/>
      <c r="I6" s="18"/>
    </row>
    <row r="7" spans="1:11" x14ac:dyDescent="0.2">
      <c r="G7" s="9" t="s">
        <v>5</v>
      </c>
      <c r="H7" s="10">
        <f>SUM(H2:H5)</f>
        <v>0.8</v>
      </c>
      <c r="I7" s="10"/>
      <c r="K7" s="10">
        <f>SUM(K2:K5)</f>
        <v>1.3</v>
      </c>
    </row>
  </sheetData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workbookViewId="0">
      <selection activeCell="A3" sqref="A3"/>
    </sheetView>
  </sheetViews>
  <sheetFormatPr defaultRowHeight="15" x14ac:dyDescent="0.25"/>
  <cols>
    <col min="1" max="1" width="21.85546875" bestFit="1" customWidth="1"/>
    <col min="2" max="2" width="10.28515625" bestFit="1" customWidth="1"/>
  </cols>
  <sheetData>
    <row r="1" spans="1:8" x14ac:dyDescent="0.25">
      <c r="A1" s="21" t="s">
        <v>13</v>
      </c>
    </row>
    <row r="2" spans="1:8" x14ac:dyDescent="0.25">
      <c r="A2" t="s">
        <v>28</v>
      </c>
    </row>
    <row r="3" spans="1:8" x14ac:dyDescent="0.25">
      <c r="A3" t="s">
        <v>17</v>
      </c>
      <c r="B3">
        <v>1.71</v>
      </c>
      <c r="C3" t="s">
        <v>18</v>
      </c>
      <c r="D3" t="s">
        <v>19</v>
      </c>
      <c r="E3">
        <v>3.42</v>
      </c>
      <c r="F3" t="s">
        <v>18</v>
      </c>
    </row>
    <row r="4" spans="1:8" x14ac:dyDescent="0.25">
      <c r="A4" t="s">
        <v>21</v>
      </c>
      <c r="B4">
        <v>2.5499999999999998</v>
      </c>
      <c r="C4" t="s">
        <v>18</v>
      </c>
      <c r="D4" t="s">
        <v>20</v>
      </c>
      <c r="E4">
        <v>2.5499999999999998</v>
      </c>
      <c r="F4" t="s">
        <v>18</v>
      </c>
      <c r="G4" t="s">
        <v>24</v>
      </c>
    </row>
    <row r="5" spans="1:8" x14ac:dyDescent="0.25">
      <c r="D5" t="s">
        <v>6</v>
      </c>
      <c r="E5">
        <f>SUM(E3:E4)</f>
        <v>5.97</v>
      </c>
      <c r="F5" t="s">
        <v>18</v>
      </c>
    </row>
    <row r="6" spans="1:8" x14ac:dyDescent="0.25">
      <c r="A6" t="s">
        <v>22</v>
      </c>
      <c r="B6">
        <v>2.25</v>
      </c>
      <c r="C6" t="s">
        <v>18</v>
      </c>
      <c r="D6" t="s">
        <v>19</v>
      </c>
      <c r="E6">
        <v>4.5</v>
      </c>
      <c r="F6" t="s">
        <v>18</v>
      </c>
    </row>
    <row r="7" spans="1:8" x14ac:dyDescent="0.25">
      <c r="C7" t="s">
        <v>23</v>
      </c>
      <c r="E7">
        <f>E5-E6</f>
        <v>1.4699999999999998</v>
      </c>
      <c r="F7" t="s">
        <v>18</v>
      </c>
    </row>
    <row r="9" spans="1:8" x14ac:dyDescent="0.25">
      <c r="C9" t="s">
        <v>7</v>
      </c>
      <c r="E9" t="s">
        <v>8</v>
      </c>
      <c r="G9" t="s">
        <v>9</v>
      </c>
    </row>
    <row r="10" spans="1:8" x14ac:dyDescent="0.25">
      <c r="B10" t="s">
        <v>25</v>
      </c>
      <c r="C10">
        <v>1.47</v>
      </c>
      <c r="D10" t="s">
        <v>18</v>
      </c>
      <c r="E10">
        <v>1.02</v>
      </c>
      <c r="F10" t="s">
        <v>18</v>
      </c>
    </row>
    <row r="11" spans="1:8" x14ac:dyDescent="0.25">
      <c r="B11" t="s">
        <v>25</v>
      </c>
      <c r="C11">
        <f>(C10/12.25)*12</f>
        <v>1.44</v>
      </c>
      <c r="D11" t="s">
        <v>26</v>
      </c>
      <c r="E11">
        <f>(E10/12.25)*12</f>
        <v>0.99918367346938775</v>
      </c>
      <c r="F11" t="s">
        <v>26</v>
      </c>
      <c r="G11">
        <f>C11-E11</f>
        <v>0.4408163265306122</v>
      </c>
      <c r="H11" t="s">
        <v>26</v>
      </c>
    </row>
    <row r="12" spans="1:8" x14ac:dyDescent="0.25">
      <c r="B12" t="s">
        <v>27</v>
      </c>
      <c r="C12" s="23">
        <f>(0.3178*LN(C11)+0.7405)/2</f>
        <v>0.42819179074911878</v>
      </c>
      <c r="D12" s="23"/>
      <c r="E12" s="23">
        <f>(0.3178*LN(E11)+0.7405)/2</f>
        <v>0.37012023274084827</v>
      </c>
      <c r="F12" s="23"/>
      <c r="G12" s="23">
        <f>C12-E12</f>
        <v>5.8071558008270519E-2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Summary</vt:lpstr>
      <vt:lpstr>Retention calcs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Marcy</dc:creator>
  <cp:lastModifiedBy>Marcy</cp:lastModifiedBy>
  <cp:lastPrinted>2013-09-17T19:48:47Z</cp:lastPrinted>
  <dcterms:created xsi:type="dcterms:W3CDTF">2013-09-17T19:44:31Z</dcterms:created>
  <dcterms:modified xsi:type="dcterms:W3CDTF">2014-02-16T20:50:38Z</dcterms:modified>
</cp:coreProperties>
</file>