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Douglas Park" sheetId="2" r:id="rId2"/>
    <sheet name="Oak Park" sheetId="3" r:id="rId3"/>
    <sheet name="SW 21st Street" sheetId="4" r:id="rId4"/>
    <sheet name="SW 28th Street" sheetId="5" r:id="rId5"/>
    <sheet name="US 98 Disaster Recovery" sheetId="6" r:id="rId6"/>
  </sheets>
  <definedNames>
    <definedName name="_xlnm.Print_Titles" localSheetId="0">Summary!$1:$1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F6" i="1"/>
  <c r="D6" i="1"/>
  <c r="V11" i="6"/>
  <c r="W11" i="6"/>
  <c r="W3" i="6"/>
  <c r="W4" i="6"/>
  <c r="W5" i="6"/>
  <c r="W6" i="6"/>
  <c r="W7" i="6"/>
  <c r="W8" i="6"/>
  <c r="W9" i="6"/>
  <c r="W10" i="6"/>
  <c r="W2" i="6"/>
  <c r="V3" i="6"/>
  <c r="V4" i="6"/>
  <c r="V5" i="6"/>
  <c r="V6" i="6"/>
  <c r="V7" i="6"/>
  <c r="V8" i="6"/>
  <c r="V9" i="6"/>
  <c r="V10" i="6"/>
  <c r="V2" i="6"/>
  <c r="G11" i="6"/>
  <c r="J5" i="1" l="1"/>
  <c r="M5" i="1" s="1"/>
  <c r="F5" i="1"/>
  <c r="D5" i="1"/>
  <c r="V11" i="5"/>
  <c r="W11" i="5"/>
  <c r="W3" i="5"/>
  <c r="W4" i="5"/>
  <c r="W5" i="5"/>
  <c r="W6" i="5"/>
  <c r="W7" i="5"/>
  <c r="W8" i="5"/>
  <c r="W9" i="5"/>
  <c r="W10" i="5"/>
  <c r="W2" i="5"/>
  <c r="V3" i="5"/>
  <c r="V4" i="5"/>
  <c r="V5" i="5"/>
  <c r="V6" i="5"/>
  <c r="V7" i="5"/>
  <c r="V8" i="5"/>
  <c r="V9" i="5"/>
  <c r="V10" i="5"/>
  <c r="V2" i="5"/>
  <c r="G11" i="5"/>
  <c r="J4" i="1"/>
  <c r="F4" i="1"/>
  <c r="D4" i="1"/>
  <c r="V5" i="4"/>
  <c r="W5" i="4"/>
  <c r="W3" i="4"/>
  <c r="W4" i="4"/>
  <c r="W2" i="4"/>
  <c r="V3" i="4"/>
  <c r="V4" i="4"/>
  <c r="V2" i="4"/>
  <c r="G5" i="4"/>
  <c r="J3" i="1"/>
  <c r="F3" i="1"/>
  <c r="D3" i="1"/>
  <c r="V5" i="3"/>
  <c r="W5" i="3"/>
  <c r="W3" i="3"/>
  <c r="W4" i="3"/>
  <c r="W2" i="3"/>
  <c r="V4" i="3"/>
  <c r="V3" i="3"/>
  <c r="V2" i="3"/>
  <c r="G5" i="3"/>
  <c r="M3" i="1"/>
  <c r="M4" i="1"/>
  <c r="M6" i="1"/>
  <c r="M2" i="1"/>
  <c r="J2" i="1"/>
  <c r="I3" i="1"/>
  <c r="I4" i="1"/>
  <c r="I5" i="1"/>
  <c r="I6" i="1"/>
  <c r="I2" i="1"/>
  <c r="F2" i="1"/>
  <c r="D2" i="1"/>
  <c r="G13" i="2"/>
  <c r="V13" i="2"/>
  <c r="W13" i="2"/>
  <c r="W3" i="2"/>
  <c r="W4" i="2"/>
  <c r="W5" i="2"/>
  <c r="W6" i="2"/>
  <c r="W7" i="2"/>
  <c r="W8" i="2"/>
  <c r="W9" i="2"/>
  <c r="W10" i="2"/>
  <c r="W11" i="2"/>
  <c r="W12" i="2"/>
  <c r="W2" i="2"/>
  <c r="V3" i="2"/>
  <c r="V4" i="2"/>
  <c r="V5" i="2"/>
  <c r="V6" i="2"/>
  <c r="V7" i="2"/>
  <c r="V8" i="2"/>
  <c r="V9" i="2"/>
  <c r="V10" i="2"/>
  <c r="V11" i="2"/>
  <c r="V12" i="2"/>
  <c r="V2" i="2"/>
  <c r="I8" i="1" l="1"/>
  <c r="M8" i="1" l="1"/>
  <c r="L8" i="1"/>
  <c r="H2" i="1" l="1"/>
  <c r="H8" i="1" s="1"/>
</calcChain>
</file>

<file path=xl/sharedStrings.xml><?xml version="1.0" encoding="utf-8"?>
<sst xmlns="http://schemas.openxmlformats.org/spreadsheetml/2006/main" count="394" uniqueCount="93">
  <si>
    <t>Project Number</t>
  </si>
  <si>
    <t>Project Name</t>
  </si>
  <si>
    <t>Project Type</t>
  </si>
  <si>
    <t>Acres Treated</t>
  </si>
  <si>
    <t>TP Efficiency (%)</t>
  </si>
  <si>
    <t>TP Reduction (lbs/yr)</t>
  </si>
  <si>
    <t>Dry detention</t>
  </si>
  <si>
    <t>TN Efficiency (%)</t>
  </si>
  <si>
    <t>TN Reduction (lbs/yr)</t>
  </si>
  <si>
    <t>TP Reduction (kg/yr)</t>
  </si>
  <si>
    <t>TP Base Load (kg/yr)</t>
  </si>
  <si>
    <t>Total Reductions</t>
  </si>
  <si>
    <t>TN Base Load (kg/yr)</t>
  </si>
  <si>
    <t>TN Reduction (kg/yr)</t>
  </si>
  <si>
    <t>Sub-Watershed</t>
  </si>
  <si>
    <t>OK-1</t>
  </si>
  <si>
    <t>OK-2</t>
  </si>
  <si>
    <t>OK-3</t>
  </si>
  <si>
    <t>OK-4</t>
  </si>
  <si>
    <t>OK-5</t>
  </si>
  <si>
    <t>Oak Park</t>
  </si>
  <si>
    <t>Southwest 21st Street</t>
  </si>
  <si>
    <t>Baffle box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</si>
  <si>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</si>
  <si>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</si>
  <si>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</si>
  <si>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</si>
  <si>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</si>
  <si>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</si>
  <si>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</si>
  <si>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</si>
  <si>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</si>
  <si>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</si>
  <si>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</si>
  <si>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</si>
  <si>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</si>
  <si>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</si>
  <si>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</si>
  <si>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Shape_Leng</t>
  </si>
  <si>
    <t>Shape_Area</t>
  </si>
  <si>
    <t>Areal_TP</t>
  </si>
  <si>
    <t>Areal_TN</t>
  </si>
  <si>
    <t>Attenu_TP</t>
  </si>
  <si>
    <t>Attenu_TN</t>
  </si>
  <si>
    <t>TP_Load</t>
  </si>
  <si>
    <t>TN_Load</t>
  </si>
  <si>
    <t>Taylor Creek/Nubbin Slough</t>
  </si>
  <si>
    <t>S-133</t>
  </si>
  <si>
    <t>WAM 10.0</t>
  </si>
  <si>
    <t>S133_Base</t>
  </si>
  <si>
    <t>Urban</t>
  </si>
  <si>
    <t>Medium Density: Fixed Single Family Units</t>
  </si>
  <si>
    <t>Medium Density Residential</t>
  </si>
  <si>
    <t>Commercial and Services</t>
  </si>
  <si>
    <t>Wholesale Sales and Services - Junk Yards</t>
  </si>
  <si>
    <t>Institutional</t>
  </si>
  <si>
    <t>Open Land &lt;Urban&gt;</t>
  </si>
  <si>
    <t>Undeveloped Urban Land</t>
  </si>
  <si>
    <t>Rangeland</t>
  </si>
  <si>
    <t>Upland Shrub and Brush land</t>
  </si>
  <si>
    <t>Scrub and Brushland</t>
  </si>
  <si>
    <t>Upland Forests</t>
  </si>
  <si>
    <t>Upland Hardwood Forests</t>
  </si>
  <si>
    <t>Hardwood Conifer Mixed</t>
  </si>
  <si>
    <t>Oak - Cabbage Palm</t>
  </si>
  <si>
    <t>Wetlands</t>
  </si>
  <si>
    <t>Mixed Wetland Hardwoods - Mixed Shrubs</t>
  </si>
  <si>
    <t>Mixed Wetland Hardwoods</t>
  </si>
  <si>
    <t>Douglas Park</t>
  </si>
  <si>
    <t>Dry detention and CDS unit</t>
  </si>
  <si>
    <t>Taylor Creek/ Nubbin Slough</t>
  </si>
  <si>
    <t>Unimproved/Woodland Pasture</t>
  </si>
  <si>
    <t>Woodland Pastures</t>
  </si>
  <si>
    <t>Woodland Pasture</t>
  </si>
  <si>
    <t>Herbaceous (Dry Prairie)</t>
  </si>
  <si>
    <t>Low Density: Fixed Single Family Units</t>
  </si>
  <si>
    <t>Low Density Residential</t>
  </si>
  <si>
    <t>Medium Density: Mixed Units, Fixed and Mobile Hom*</t>
  </si>
  <si>
    <t>Southwest 28th Street Drainge Area Improvements</t>
  </si>
  <si>
    <t>Low Density: Rural Residential</t>
  </si>
  <si>
    <t>Educational Facilities</t>
  </si>
  <si>
    <t>Inactive Land with Street Pattern</t>
  </si>
  <si>
    <t>Improved Pasture</t>
  </si>
  <si>
    <t>Improved Pastures</t>
  </si>
  <si>
    <t>Freshwater Marshes / Graminoid Prairie - Marsh</t>
  </si>
  <si>
    <t>Freshwater Marshes</t>
  </si>
  <si>
    <t>S-154</t>
  </si>
  <si>
    <t>WAMView 3.2</t>
  </si>
  <si>
    <t>Lower_C38_Base</t>
  </si>
  <si>
    <t>Unimproved Pastures</t>
  </si>
  <si>
    <t>Unimproved Pasture</t>
  </si>
  <si>
    <t>Wet Prairies</t>
  </si>
  <si>
    <t>Okeechobee County 2008 Disaster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</si>
</sst>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Border="1"/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166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/>
    <xf numFmtId="166" fontId="4" fillId="0" borderId="0" xfId="0" applyNumberFormat="1" applyFont="1"/>
    <xf numFmtId="0" fontId="6" fillId="0" borderId="0" xfId="0" applyFont="1"/>
    <xf numFmtId="0" fontId="4" fillId="0" borderId="1" xfId="0" applyFont="1" applyFill="1" applyBorder="1"/>
    <xf numFmtId="166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Fill="1" applyBorder="1"/>
    <xf numFmtId="165" fontId="4" fillId="0" borderId="1" xfId="0" applyNumberFormat="1" applyFont="1" applyFill="1" applyBorder="1"/>
    <xf numFmtId="0" fontId="3" fillId="0" borderId="0" xfId="0" applyFont="1"/>
    <xf numFmtId="165" fontId="4" fillId="0" borderId="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165" fontId="4" fillId="0" borderId="1" xfId="0" applyNumberFormat="1" applyFont="1" applyFill="1" applyBorder="1" applyAlignment="1">
      <alignment horizontal="right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Fill="1" applyBorder="1" applyAlignment="1">
      <alignment wrapText="1"/>
    </xf>
    <xf numFmtId="165" fontId="5" fillId="0" borderId="1" xfId="0" applyNumberFormat="1" applyFont="1" applyFill="1" applyBorder="1" applyAlignment="1">
      <alignment horizontal="right" wrapText="1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J7" sqref="J7"/>
    </sheetView>
  </sheetViews>
  <sheetFormatPr defaultRowHeight="12.75" x14ac:dyDescent="0.2"/>
  <cols>
    <col min="1" max="1" width="7.28515625" style="5" bestFit="1" customWidth="1"/>
    <col min="2" max="2" width="27.140625" style="5" customWidth="1"/>
    <col min="3" max="3" width="13.7109375" style="26" customWidth="1"/>
    <col min="4" max="4" width="9.140625" style="5"/>
    <col min="5" max="5" width="14.28515625" style="5" customWidth="1"/>
    <col min="6" max="6" width="12" style="22" customWidth="1"/>
    <col min="7" max="7" width="13.140625" style="5" customWidth="1"/>
    <col min="8" max="8" width="11.85546875" style="5" hidden="1" customWidth="1"/>
    <col min="9" max="9" width="11.85546875" style="22" customWidth="1"/>
    <col min="10" max="11" width="11.85546875" style="5" customWidth="1"/>
    <col min="12" max="12" width="11.85546875" style="5" hidden="1" customWidth="1"/>
    <col min="13" max="13" width="13.85546875" style="5" customWidth="1"/>
    <col min="14" max="16384" width="9.140625" style="5"/>
  </cols>
  <sheetData>
    <row r="1" spans="1:15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14</v>
      </c>
      <c r="F1" s="3" t="s">
        <v>10</v>
      </c>
      <c r="G1" s="4" t="s">
        <v>4</v>
      </c>
      <c r="H1" s="3" t="s">
        <v>5</v>
      </c>
      <c r="I1" s="3" t="s">
        <v>9</v>
      </c>
      <c r="J1" s="3" t="s">
        <v>12</v>
      </c>
      <c r="K1" s="4" t="s">
        <v>7</v>
      </c>
      <c r="L1" s="3" t="s">
        <v>8</v>
      </c>
      <c r="M1" s="3" t="s">
        <v>13</v>
      </c>
    </row>
    <row r="2" spans="1:15" ht="25.5" x14ac:dyDescent="0.2">
      <c r="A2" s="6" t="s">
        <v>15</v>
      </c>
      <c r="B2" s="6" t="s">
        <v>68</v>
      </c>
      <c r="C2" s="24" t="s">
        <v>69</v>
      </c>
      <c r="D2" s="9">
        <f>ROUND('Douglas Park'!G13,1)</f>
        <v>66.3</v>
      </c>
      <c r="E2" s="23" t="s">
        <v>70</v>
      </c>
      <c r="F2" s="21">
        <f>'Douglas Park'!V13</f>
        <v>26.632336967493323</v>
      </c>
      <c r="G2" s="12">
        <v>0.1</v>
      </c>
      <c r="H2" s="7">
        <f>ROUND(F2*G2,1)</f>
        <v>2.7</v>
      </c>
      <c r="I2" s="7">
        <f>ROUND(F2*G2,1)</f>
        <v>2.7</v>
      </c>
      <c r="J2" s="7">
        <f>'Douglas Park'!W13</f>
        <v>152.07629036591348</v>
      </c>
      <c r="K2" s="13">
        <v>0.1</v>
      </c>
      <c r="L2" s="7"/>
      <c r="M2" s="6">
        <f>ROUND(J2*K2,1)</f>
        <v>15.2</v>
      </c>
      <c r="O2" s="15"/>
    </row>
    <row r="3" spans="1:15" ht="25.5" x14ac:dyDescent="0.2">
      <c r="A3" s="6" t="s">
        <v>16</v>
      </c>
      <c r="B3" s="31" t="s">
        <v>20</v>
      </c>
      <c r="C3" s="24" t="s">
        <v>69</v>
      </c>
      <c r="D3" s="32">
        <f>ROUND('Oak Park'!G5,1)</f>
        <v>56.4</v>
      </c>
      <c r="E3" s="23" t="s">
        <v>70</v>
      </c>
      <c r="F3" s="21">
        <f>'Oak Park'!V5</f>
        <v>22.223635600782607</v>
      </c>
      <c r="G3" s="12">
        <v>0.1</v>
      </c>
      <c r="H3" s="6">
        <v>94.3</v>
      </c>
      <c r="I3" s="7">
        <f t="shared" ref="I3:I6" si="0">ROUND(F3*G3,1)</f>
        <v>2.2000000000000002</v>
      </c>
      <c r="J3" s="7">
        <f>'Oak Park'!W5</f>
        <v>144.39890266442171</v>
      </c>
      <c r="K3" s="13">
        <v>0.1</v>
      </c>
      <c r="L3" s="7"/>
      <c r="M3" s="6">
        <f t="shared" ref="M3:M6" si="1">ROUND(J3*K3,1)</f>
        <v>14.4</v>
      </c>
    </row>
    <row r="4" spans="1:15" ht="25.5" x14ac:dyDescent="0.2">
      <c r="A4" s="6" t="s">
        <v>17</v>
      </c>
      <c r="B4" s="8" t="s">
        <v>21</v>
      </c>
      <c r="C4" s="24" t="s">
        <v>6</v>
      </c>
      <c r="D4" s="32">
        <f>ROUND('SW 21st Street'!G5,1)</f>
        <v>2.1</v>
      </c>
      <c r="E4" s="23" t="s">
        <v>70</v>
      </c>
      <c r="F4" s="21">
        <f>'SW 21st Street'!V5</f>
        <v>0.82704333787948148</v>
      </c>
      <c r="G4" s="12">
        <v>0.1</v>
      </c>
      <c r="H4" s="6">
        <v>23.2</v>
      </c>
      <c r="I4" s="7">
        <f t="shared" si="0"/>
        <v>0.1</v>
      </c>
      <c r="J4" s="7">
        <f>'SW 21st Street'!W5</f>
        <v>5.3521299940531772</v>
      </c>
      <c r="K4" s="13">
        <v>0.1</v>
      </c>
      <c r="L4" s="7"/>
      <c r="M4" s="6">
        <f t="shared" si="1"/>
        <v>0.5</v>
      </c>
    </row>
    <row r="5" spans="1:15" ht="25.5" x14ac:dyDescent="0.2">
      <c r="A5" s="6" t="s">
        <v>18</v>
      </c>
      <c r="B5" s="8" t="s">
        <v>78</v>
      </c>
      <c r="C5" s="24" t="s">
        <v>22</v>
      </c>
      <c r="D5" s="32">
        <f>ROUND('SW 28th Street'!G11,1)</f>
        <v>32.200000000000003</v>
      </c>
      <c r="E5" s="23" t="s">
        <v>70</v>
      </c>
      <c r="F5" s="21">
        <f>'SW 28th Street'!V11</f>
        <v>18.057786559396305</v>
      </c>
      <c r="G5" s="12">
        <v>2.3E-2</v>
      </c>
      <c r="H5" s="7">
        <v>17</v>
      </c>
      <c r="I5" s="7">
        <f t="shared" si="0"/>
        <v>0.4</v>
      </c>
      <c r="J5" s="7">
        <f>'SW 28th Street'!W11</f>
        <v>64.47763216298921</v>
      </c>
      <c r="K5" s="13">
        <v>5.0000000000000001E-3</v>
      </c>
      <c r="L5" s="7"/>
      <c r="M5" s="6">
        <f t="shared" si="1"/>
        <v>0.3</v>
      </c>
    </row>
    <row r="6" spans="1:15" ht="25.5" x14ac:dyDescent="0.2">
      <c r="A6" s="6" t="s">
        <v>19</v>
      </c>
      <c r="B6" s="8" t="s">
        <v>92</v>
      </c>
      <c r="C6" s="25" t="s">
        <v>6</v>
      </c>
      <c r="D6" s="32">
        <f>'US 98 Disaster Recovery'!G11</f>
        <v>17.215925581705999</v>
      </c>
      <c r="E6" s="23" t="s">
        <v>70</v>
      </c>
      <c r="F6" s="27">
        <f>'US 98 Disaster Recovery'!V11</f>
        <v>1.9975045731785088</v>
      </c>
      <c r="G6" s="17">
        <v>0.1</v>
      </c>
      <c r="H6" s="16">
        <v>7.3</v>
      </c>
      <c r="I6" s="7">
        <f t="shared" si="0"/>
        <v>0.2</v>
      </c>
      <c r="J6" s="19">
        <f>'US 98 Disaster Recovery'!W11</f>
        <v>42.037912780434013</v>
      </c>
      <c r="K6" s="18">
        <v>0.1</v>
      </c>
      <c r="L6" s="19"/>
      <c r="M6" s="6">
        <f t="shared" si="1"/>
        <v>4.2</v>
      </c>
    </row>
    <row r="7" spans="1:15" x14ac:dyDescent="0.2">
      <c r="L7" s="14"/>
    </row>
    <row r="8" spans="1:15" x14ac:dyDescent="0.2">
      <c r="G8" s="10" t="s">
        <v>11</v>
      </c>
      <c r="H8" s="11">
        <f>SUM(H2:H6)</f>
        <v>144.5</v>
      </c>
      <c r="I8" s="11">
        <f>SUM(I2:I6)</f>
        <v>5.6000000000000005</v>
      </c>
      <c r="J8" s="11"/>
      <c r="K8" s="11"/>
      <c r="L8" s="11">
        <f>SUM(L2:L6)</f>
        <v>0</v>
      </c>
      <c r="M8" s="20">
        <f>SUM(M2:M6)</f>
        <v>34.6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opLeftCell="I1" workbookViewId="0">
      <selection activeCell="G2" sqref="G2:G13"/>
    </sheetView>
  </sheetViews>
  <sheetFormatPr defaultRowHeight="15" x14ac:dyDescent="0.25"/>
  <cols>
    <col min="1" max="1" width="11.28515625" style="28" bestFit="1" customWidth="1"/>
    <col min="2" max="2" width="9.28515625" style="28" bestFit="1" customWidth="1"/>
    <col min="3" max="3" width="13.5703125" style="28" bestFit="1" customWidth="1"/>
    <col min="4" max="4" width="8.7109375" style="28" bestFit="1" customWidth="1"/>
    <col min="5" max="5" width="26.42578125" style="28" bestFit="1" customWidth="1"/>
    <col min="6" max="6" width="12" style="28" bestFit="1" customWidth="1"/>
    <col min="7" max="8" width="14.7109375" style="29" bestFit="1" customWidth="1"/>
    <col min="9" max="9" width="12.7109375" style="28" bestFit="1" customWidth="1"/>
    <col min="10" max="10" width="11.140625" style="28" bestFit="1" customWidth="1"/>
    <col min="11" max="11" width="10.85546875" style="28" bestFit="1" customWidth="1"/>
    <col min="12" max="12" width="10.5703125" style="28" bestFit="1" customWidth="1"/>
    <col min="13" max="13" width="14.28515625" style="28" bestFit="1" customWidth="1"/>
    <col min="14" max="14" width="39.5703125" style="28" bestFit="1" customWidth="1"/>
    <col min="15" max="15" width="26.5703125" style="28" bestFit="1" customWidth="1"/>
    <col min="16" max="16" width="17.85546875" style="29" bestFit="1" customWidth="1"/>
    <col min="17" max="17" width="19.85546875" style="29" bestFit="1" customWidth="1"/>
    <col min="18" max="18" width="8.85546875" style="30" bestFit="1" customWidth="1"/>
    <col min="19" max="19" width="9.5703125" style="30" bestFit="1" customWidth="1"/>
    <col min="20" max="20" width="10.28515625" style="30" bestFit="1" customWidth="1"/>
    <col min="21" max="21" width="10.5703125" style="30" bestFit="1" customWidth="1"/>
    <col min="22" max="22" width="9.5703125" style="30" bestFit="1" customWidth="1"/>
    <col min="23" max="23" width="10.5703125" style="30" bestFit="1" customWidth="1"/>
  </cols>
  <sheetData>
    <row r="1" spans="1:23" x14ac:dyDescent="0.25">
      <c r="A1" s="28" t="s">
        <v>23</v>
      </c>
      <c r="B1" s="28" t="s">
        <v>24</v>
      </c>
      <c r="C1" s="28" t="s">
        <v>25</v>
      </c>
      <c r="D1" s="28" t="s">
        <v>26</v>
      </c>
      <c r="E1" s="28" t="s">
        <v>27</v>
      </c>
      <c r="F1" s="28" t="s">
        <v>28</v>
      </c>
      <c r="G1" s="29" t="s">
        <v>29</v>
      </c>
      <c r="H1" s="29" t="s">
        <v>30</v>
      </c>
      <c r="I1" s="28" t="s">
        <v>31</v>
      </c>
      <c r="J1" s="28" t="s">
        <v>32</v>
      </c>
      <c r="K1" s="28" t="s">
        <v>33</v>
      </c>
      <c r="L1" s="28" t="s">
        <v>34</v>
      </c>
      <c r="M1" s="28" t="s">
        <v>35</v>
      </c>
      <c r="N1" s="28" t="s">
        <v>36</v>
      </c>
      <c r="O1" s="28" t="s">
        <v>37</v>
      </c>
      <c r="P1" s="29" t="s">
        <v>38</v>
      </c>
      <c r="Q1" s="29" t="s">
        <v>39</v>
      </c>
      <c r="R1" s="30" t="s">
        <v>40</v>
      </c>
      <c r="S1" s="30" t="s">
        <v>41</v>
      </c>
      <c r="T1" s="30" t="s">
        <v>42</v>
      </c>
      <c r="U1" s="30" t="s">
        <v>43</v>
      </c>
      <c r="V1" s="30" t="s">
        <v>44</v>
      </c>
      <c r="W1" s="30" t="s">
        <v>45</v>
      </c>
    </row>
    <row r="2" spans="1:23" x14ac:dyDescent="0.25">
      <c r="A2" s="28">
        <v>2488</v>
      </c>
      <c r="B2" s="28">
        <v>2479</v>
      </c>
      <c r="C2" s="28">
        <v>1210</v>
      </c>
      <c r="D2" s="28">
        <v>1210</v>
      </c>
      <c r="E2" s="28" t="s">
        <v>46</v>
      </c>
      <c r="F2" s="28" t="s">
        <v>47</v>
      </c>
      <c r="G2" s="29">
        <v>46.6351471053</v>
      </c>
      <c r="H2" s="29">
        <v>18.872599999999998</v>
      </c>
      <c r="I2" s="28" t="s">
        <v>48</v>
      </c>
      <c r="J2" s="28" t="s">
        <v>49</v>
      </c>
      <c r="K2" s="28">
        <v>19</v>
      </c>
      <c r="L2" s="28">
        <v>10</v>
      </c>
      <c r="M2" s="28" t="s">
        <v>50</v>
      </c>
      <c r="N2" s="28" t="s">
        <v>51</v>
      </c>
      <c r="O2" s="28" t="s">
        <v>52</v>
      </c>
      <c r="P2" s="29">
        <v>14812.922174900001</v>
      </c>
      <c r="Q2" s="29">
        <v>5688219.3329800004</v>
      </c>
      <c r="R2" s="30">
        <v>1.2088000000000001</v>
      </c>
      <c r="S2" s="30">
        <v>11.838571</v>
      </c>
      <c r="T2" s="30">
        <v>0.158</v>
      </c>
      <c r="U2" s="30">
        <v>0.44700000000000001</v>
      </c>
      <c r="V2" s="30">
        <f>H2*R2*(1-T2)</f>
        <v>19.208713456960002</v>
      </c>
      <c r="W2" s="30">
        <f>H2*S2*(1-U2)</f>
        <v>123.55381212519377</v>
      </c>
    </row>
    <row r="3" spans="1:23" x14ac:dyDescent="0.25">
      <c r="A3" s="28">
        <v>4005</v>
      </c>
      <c r="B3" s="28">
        <v>3962</v>
      </c>
      <c r="C3" s="28">
        <v>1400</v>
      </c>
      <c r="D3" s="28">
        <v>1400</v>
      </c>
      <c r="E3" s="28" t="s">
        <v>46</v>
      </c>
      <c r="F3" s="28" t="s">
        <v>47</v>
      </c>
      <c r="G3" s="29">
        <v>6.5521947144599997</v>
      </c>
      <c r="H3" s="29">
        <v>2.65158</v>
      </c>
      <c r="I3" s="28" t="s">
        <v>48</v>
      </c>
      <c r="J3" s="28" t="s">
        <v>49</v>
      </c>
      <c r="K3" s="28">
        <v>3</v>
      </c>
      <c r="L3" s="28">
        <v>10</v>
      </c>
      <c r="M3" s="28" t="s">
        <v>50</v>
      </c>
      <c r="N3" s="28" t="s">
        <v>53</v>
      </c>
      <c r="O3" s="28" t="s">
        <v>53</v>
      </c>
      <c r="P3" s="29">
        <v>6171.2901720099999</v>
      </c>
      <c r="Q3" s="29">
        <v>1060784.0882000001</v>
      </c>
      <c r="R3" s="30">
        <v>1.926606</v>
      </c>
      <c r="S3" s="30">
        <v>8.3594600000000003</v>
      </c>
      <c r="T3" s="30">
        <v>0.158</v>
      </c>
      <c r="U3" s="30">
        <v>0.44700000000000001</v>
      </c>
      <c r="V3" s="30">
        <f t="shared" ref="V3:V12" si="0">H3*R3*(1-T3)</f>
        <v>4.30139904735816</v>
      </c>
      <c r="W3" s="30">
        <f t="shared" ref="W3:W12" si="1">H3*S3*(1-U3)</f>
        <v>12.2576746515804</v>
      </c>
    </row>
    <row r="4" spans="1:23" x14ac:dyDescent="0.25">
      <c r="A4" s="28">
        <v>4732</v>
      </c>
      <c r="B4" s="28">
        <v>4700</v>
      </c>
      <c r="C4" s="28">
        <v>1423</v>
      </c>
      <c r="D4" s="28">
        <v>1423</v>
      </c>
      <c r="E4" s="28" t="s">
        <v>46</v>
      </c>
      <c r="F4" s="28" t="s">
        <v>47</v>
      </c>
      <c r="G4" s="29">
        <v>3.0624468820800002</v>
      </c>
      <c r="H4" s="29">
        <v>1.23933</v>
      </c>
      <c r="I4" s="28" t="s">
        <v>48</v>
      </c>
      <c r="J4" s="28" t="s">
        <v>49</v>
      </c>
      <c r="K4" s="28">
        <v>3</v>
      </c>
      <c r="L4" s="28">
        <v>10</v>
      </c>
      <c r="M4" s="28" t="s">
        <v>50</v>
      </c>
      <c r="N4" s="28" t="s">
        <v>54</v>
      </c>
      <c r="O4" s="28" t="s">
        <v>53</v>
      </c>
      <c r="P4" s="29">
        <v>1936.8736852</v>
      </c>
      <c r="Q4" s="29">
        <v>207284.04482700001</v>
      </c>
      <c r="R4" s="30">
        <v>1.926606</v>
      </c>
      <c r="S4" s="30">
        <v>8.3594600000000003</v>
      </c>
      <c r="T4" s="30">
        <v>0.158</v>
      </c>
      <c r="U4" s="30">
        <v>0.44700000000000001</v>
      </c>
      <c r="V4" s="30">
        <f t="shared" si="0"/>
        <v>2.0104439169711603</v>
      </c>
      <c r="W4" s="30">
        <f t="shared" si="1"/>
        <v>5.7291516476753994</v>
      </c>
    </row>
    <row r="5" spans="1:23" x14ac:dyDescent="0.25">
      <c r="A5" s="28">
        <v>4944</v>
      </c>
      <c r="B5" s="28">
        <v>4922</v>
      </c>
      <c r="C5" s="28">
        <v>1700</v>
      </c>
      <c r="D5" s="28">
        <v>1700</v>
      </c>
      <c r="E5" s="28" t="s">
        <v>46</v>
      </c>
      <c r="F5" s="28" t="s">
        <v>47</v>
      </c>
      <c r="G5" s="29">
        <v>0.75779622674199998</v>
      </c>
      <c r="H5" s="29">
        <v>0.30666900000000002</v>
      </c>
      <c r="I5" s="28" t="s">
        <v>48</v>
      </c>
      <c r="J5" s="28" t="s">
        <v>49</v>
      </c>
      <c r="K5" s="28">
        <v>3</v>
      </c>
      <c r="L5" s="28">
        <v>10</v>
      </c>
      <c r="M5" s="28" t="s">
        <v>50</v>
      </c>
      <c r="N5" s="28" t="s">
        <v>55</v>
      </c>
      <c r="O5" s="28" t="s">
        <v>53</v>
      </c>
      <c r="P5" s="29">
        <v>1668.4325012199999</v>
      </c>
      <c r="Q5" s="29">
        <v>167728.72881999999</v>
      </c>
      <c r="R5" s="30">
        <v>1.926606</v>
      </c>
      <c r="S5" s="30">
        <v>8.3594600000000003</v>
      </c>
      <c r="T5" s="30">
        <v>0.158</v>
      </c>
      <c r="U5" s="30">
        <v>0.44700000000000001</v>
      </c>
      <c r="V5" s="30">
        <f t="shared" si="0"/>
        <v>0.49747914241858804</v>
      </c>
      <c r="W5" s="30">
        <f t="shared" si="1"/>
        <v>1.41766374302322</v>
      </c>
    </row>
    <row r="6" spans="1:23" x14ac:dyDescent="0.25">
      <c r="A6" s="28">
        <v>5677</v>
      </c>
      <c r="B6" s="28">
        <v>5600</v>
      </c>
      <c r="C6" s="28">
        <v>1900</v>
      </c>
      <c r="D6" s="28">
        <v>1900</v>
      </c>
      <c r="E6" s="28" t="s">
        <v>46</v>
      </c>
      <c r="F6" s="28" t="s">
        <v>47</v>
      </c>
      <c r="G6" s="29">
        <v>3.3940804328600001</v>
      </c>
      <c r="H6" s="29">
        <v>1.37354</v>
      </c>
      <c r="I6" s="28" t="s">
        <v>48</v>
      </c>
      <c r="J6" s="28" t="s">
        <v>49</v>
      </c>
      <c r="K6" s="28">
        <v>70</v>
      </c>
      <c r="L6" s="28">
        <v>10</v>
      </c>
      <c r="M6" s="28" t="s">
        <v>50</v>
      </c>
      <c r="N6" s="28" t="s">
        <v>56</v>
      </c>
      <c r="O6" s="28" t="s">
        <v>57</v>
      </c>
      <c r="P6" s="29">
        <v>7431.0919027500004</v>
      </c>
      <c r="Q6" s="29">
        <v>1815474.5573199999</v>
      </c>
      <c r="R6" s="30">
        <v>0.236096</v>
      </c>
      <c r="S6" s="30">
        <v>1.3537220000000001</v>
      </c>
      <c r="T6" s="30">
        <v>0.158</v>
      </c>
      <c r="U6" s="30">
        <v>0.44700000000000001</v>
      </c>
      <c r="V6" s="30">
        <f t="shared" si="0"/>
        <v>0.27304990646527999</v>
      </c>
      <c r="W6" s="30">
        <f t="shared" si="1"/>
        <v>1.0282433976816401</v>
      </c>
    </row>
    <row r="7" spans="1:23" x14ac:dyDescent="0.25">
      <c r="A7" s="28">
        <v>14579</v>
      </c>
      <c r="B7" s="28">
        <v>14579</v>
      </c>
      <c r="C7" s="28">
        <v>3200</v>
      </c>
      <c r="D7" s="28">
        <v>3200</v>
      </c>
      <c r="E7" s="28" t="s">
        <v>46</v>
      </c>
      <c r="F7" s="28" t="s">
        <v>47</v>
      </c>
      <c r="G7" s="29">
        <v>0.101727542059</v>
      </c>
      <c r="H7" s="29">
        <v>4.1167700000000002E-2</v>
      </c>
      <c r="I7" s="28" t="s">
        <v>48</v>
      </c>
      <c r="J7" s="28" t="s">
        <v>49</v>
      </c>
      <c r="K7" s="28">
        <v>5</v>
      </c>
      <c r="L7" s="28">
        <v>30</v>
      </c>
      <c r="M7" s="28" t="s">
        <v>58</v>
      </c>
      <c r="N7" s="28" t="s">
        <v>59</v>
      </c>
      <c r="O7" s="28" t="s">
        <v>60</v>
      </c>
      <c r="P7" s="29">
        <v>7151.9396066999998</v>
      </c>
      <c r="Q7" s="29">
        <v>1900996.10993</v>
      </c>
      <c r="R7" s="30">
        <v>0.144317</v>
      </c>
      <c r="S7" s="30">
        <v>6.1104390000000004</v>
      </c>
      <c r="T7" s="30">
        <v>0.158</v>
      </c>
      <c r="U7" s="30">
        <v>0.44700000000000001</v>
      </c>
      <c r="V7" s="30">
        <f t="shared" si="0"/>
        <v>5.0024895250777995E-3</v>
      </c>
      <c r="W7" s="30">
        <f t="shared" si="1"/>
        <v>0.13910865395002589</v>
      </c>
    </row>
    <row r="8" spans="1:23" x14ac:dyDescent="0.25">
      <c r="A8" s="28">
        <v>14581</v>
      </c>
      <c r="B8" s="28">
        <v>14581</v>
      </c>
      <c r="C8" s="28">
        <v>3200</v>
      </c>
      <c r="D8" s="28">
        <v>3200</v>
      </c>
      <c r="E8" s="28" t="s">
        <v>46</v>
      </c>
      <c r="F8" s="28" t="s">
        <v>47</v>
      </c>
      <c r="G8" s="29">
        <v>3.7967358493000001</v>
      </c>
      <c r="H8" s="29">
        <v>1.5364800000000001</v>
      </c>
      <c r="I8" s="28" t="s">
        <v>48</v>
      </c>
      <c r="J8" s="28" t="s">
        <v>49</v>
      </c>
      <c r="K8" s="28">
        <v>5</v>
      </c>
      <c r="L8" s="28">
        <v>30</v>
      </c>
      <c r="M8" s="28" t="s">
        <v>58</v>
      </c>
      <c r="N8" s="28" t="s">
        <v>59</v>
      </c>
      <c r="O8" s="28" t="s">
        <v>60</v>
      </c>
      <c r="P8" s="29">
        <v>2694.4329706600001</v>
      </c>
      <c r="Q8" s="29">
        <v>197179.025971</v>
      </c>
      <c r="R8" s="30">
        <v>0.144317</v>
      </c>
      <c r="S8" s="30">
        <v>6.1104390000000004</v>
      </c>
      <c r="T8" s="30">
        <v>0.158</v>
      </c>
      <c r="U8" s="30">
        <v>0.44700000000000001</v>
      </c>
      <c r="V8" s="30">
        <f t="shared" si="0"/>
        <v>0.18670523506272002</v>
      </c>
      <c r="W8" s="30">
        <f t="shared" si="1"/>
        <v>5.1918777250401602</v>
      </c>
    </row>
    <row r="9" spans="1:23" x14ac:dyDescent="0.25">
      <c r="A9" s="28">
        <v>17510</v>
      </c>
      <c r="B9" s="28">
        <v>17510</v>
      </c>
      <c r="C9" s="28">
        <v>4200</v>
      </c>
      <c r="D9" s="28">
        <v>4200</v>
      </c>
      <c r="E9" s="28" t="s">
        <v>46</v>
      </c>
      <c r="F9" s="28" t="s">
        <v>47</v>
      </c>
      <c r="G9" s="29">
        <v>1.02268728522</v>
      </c>
      <c r="H9" s="29">
        <v>0.41386699999999998</v>
      </c>
      <c r="I9" s="28" t="s">
        <v>48</v>
      </c>
      <c r="J9" s="28" t="s">
        <v>49</v>
      </c>
      <c r="K9" s="28">
        <v>7</v>
      </c>
      <c r="L9" s="28">
        <v>40</v>
      </c>
      <c r="M9" s="28" t="s">
        <v>61</v>
      </c>
      <c r="N9" s="28" t="s">
        <v>62</v>
      </c>
      <c r="O9" s="28" t="s">
        <v>63</v>
      </c>
      <c r="P9" s="29">
        <v>4448.5654972499997</v>
      </c>
      <c r="Q9" s="29">
        <v>720714.71091000002</v>
      </c>
      <c r="R9" s="30">
        <v>0.10119499999999999</v>
      </c>
      <c r="S9" s="30">
        <v>6.7625679999999999</v>
      </c>
      <c r="T9" s="30">
        <v>0.158</v>
      </c>
      <c r="U9" s="30">
        <v>0.44700000000000001</v>
      </c>
      <c r="V9" s="30">
        <f t="shared" si="0"/>
        <v>3.5264030236729998E-2</v>
      </c>
      <c r="W9" s="30">
        <f t="shared" si="1"/>
        <v>1.5477384629421678</v>
      </c>
    </row>
    <row r="10" spans="1:23" x14ac:dyDescent="0.25">
      <c r="A10" s="28">
        <v>17512</v>
      </c>
      <c r="B10" s="28">
        <v>17512</v>
      </c>
      <c r="C10" s="28">
        <v>4200</v>
      </c>
      <c r="D10" s="28">
        <v>4200</v>
      </c>
      <c r="E10" s="28" t="s">
        <v>46</v>
      </c>
      <c r="F10" s="28" t="s">
        <v>47</v>
      </c>
      <c r="G10" s="29">
        <v>0.21602162413100001</v>
      </c>
      <c r="H10" s="29">
        <v>8.7420899999999996E-2</v>
      </c>
      <c r="I10" s="28" t="s">
        <v>48</v>
      </c>
      <c r="J10" s="28" t="s">
        <v>49</v>
      </c>
      <c r="K10" s="28">
        <v>7</v>
      </c>
      <c r="L10" s="28">
        <v>40</v>
      </c>
      <c r="M10" s="28" t="s">
        <v>61</v>
      </c>
      <c r="N10" s="28" t="s">
        <v>62</v>
      </c>
      <c r="O10" s="28" t="s">
        <v>63</v>
      </c>
      <c r="P10" s="29">
        <v>9593.3362536000004</v>
      </c>
      <c r="Q10" s="29">
        <v>622809.612692</v>
      </c>
      <c r="R10" s="30">
        <v>0.10119499999999999</v>
      </c>
      <c r="S10" s="30">
        <v>6.7625679999999999</v>
      </c>
      <c r="T10" s="30">
        <v>0.158</v>
      </c>
      <c r="U10" s="30">
        <v>0.44700000000000001</v>
      </c>
      <c r="V10" s="30">
        <f t="shared" si="0"/>
        <v>7.4488018153709978E-3</v>
      </c>
      <c r="W10" s="30">
        <f t="shared" si="1"/>
        <v>0.32692794882177356</v>
      </c>
    </row>
    <row r="11" spans="1:23" x14ac:dyDescent="0.25">
      <c r="A11" s="28">
        <v>18421</v>
      </c>
      <c r="B11" s="28">
        <v>18421</v>
      </c>
      <c r="C11" s="28">
        <v>4271</v>
      </c>
      <c r="D11" s="28">
        <v>4271</v>
      </c>
      <c r="E11" s="28" t="s">
        <v>46</v>
      </c>
      <c r="F11" s="28" t="s">
        <v>47</v>
      </c>
      <c r="G11" s="29">
        <v>0.17805525733300001</v>
      </c>
      <c r="H11" s="29">
        <v>7.2056400000000007E-2</v>
      </c>
      <c r="I11" s="28" t="s">
        <v>48</v>
      </c>
      <c r="J11" s="28" t="s">
        <v>49</v>
      </c>
      <c r="K11" s="28">
        <v>7</v>
      </c>
      <c r="L11" s="28">
        <v>40</v>
      </c>
      <c r="M11" s="28" t="s">
        <v>61</v>
      </c>
      <c r="N11" s="28" t="s">
        <v>64</v>
      </c>
      <c r="O11" s="28" t="s">
        <v>63</v>
      </c>
      <c r="P11" s="29">
        <v>3842.2035164200001</v>
      </c>
      <c r="Q11" s="29">
        <v>286384.709875</v>
      </c>
      <c r="R11" s="30">
        <v>0.10119499999999999</v>
      </c>
      <c r="S11" s="30">
        <v>6.7625679999999999</v>
      </c>
      <c r="T11" s="30">
        <v>0.158</v>
      </c>
      <c r="U11" s="30">
        <v>0.44700000000000001</v>
      </c>
      <c r="V11" s="30">
        <f t="shared" si="0"/>
        <v>6.1396513091160005E-3</v>
      </c>
      <c r="W11" s="30">
        <f t="shared" si="1"/>
        <v>0.26946932657386558</v>
      </c>
    </row>
    <row r="12" spans="1:23" x14ac:dyDescent="0.25">
      <c r="A12" s="28">
        <v>26222</v>
      </c>
      <c r="B12" s="28">
        <v>26192</v>
      </c>
      <c r="C12" s="28">
        <v>6172</v>
      </c>
      <c r="D12" s="28">
        <v>6172</v>
      </c>
      <c r="E12" s="28" t="s">
        <v>46</v>
      </c>
      <c r="F12" s="28" t="s">
        <v>47</v>
      </c>
      <c r="G12" s="29">
        <v>0.57477538511100001</v>
      </c>
      <c r="H12" s="29">
        <v>0.232603</v>
      </c>
      <c r="I12" s="28" t="s">
        <v>48</v>
      </c>
      <c r="J12" s="28" t="s">
        <v>49</v>
      </c>
      <c r="K12" s="28">
        <v>12</v>
      </c>
      <c r="L12" s="28">
        <v>60</v>
      </c>
      <c r="M12" s="28" t="s">
        <v>65</v>
      </c>
      <c r="N12" s="28" t="s">
        <v>66</v>
      </c>
      <c r="O12" s="28" t="s">
        <v>67</v>
      </c>
      <c r="P12" s="29">
        <v>10513.7833677</v>
      </c>
      <c r="Q12" s="29">
        <v>1178450.56048</v>
      </c>
      <c r="R12" s="30">
        <v>0.51412000000000002</v>
      </c>
      <c r="S12" s="30">
        <v>4.7782419999999997</v>
      </c>
      <c r="T12" s="30">
        <v>0.158</v>
      </c>
      <c r="U12" s="30">
        <v>0.44700000000000001</v>
      </c>
      <c r="V12" s="30">
        <f t="shared" si="0"/>
        <v>0.10069128937112</v>
      </c>
      <c r="W12" s="30">
        <f t="shared" si="1"/>
        <v>0.61462268343107795</v>
      </c>
    </row>
    <row r="13" spans="1:23" x14ac:dyDescent="0.25">
      <c r="G13" s="29">
        <f>SUM(G2:G12)</f>
        <v>66.291668304596016</v>
      </c>
      <c r="V13" s="30">
        <f>SUM(V2:V12)</f>
        <v>26.632336967493323</v>
      </c>
      <c r="W13" s="30">
        <f>SUM(W2:W12)</f>
        <v>152.07629036591348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G1" workbookViewId="0">
      <selection activeCell="W5" sqref="V5:W5"/>
    </sheetView>
  </sheetViews>
  <sheetFormatPr defaultRowHeight="15" x14ac:dyDescent="0.25"/>
  <cols>
    <col min="1" max="1" width="11.28515625" style="28" bestFit="1" customWidth="1"/>
    <col min="2" max="2" width="9.28515625" style="28" bestFit="1" customWidth="1"/>
    <col min="3" max="3" width="13.5703125" style="28" bestFit="1" customWidth="1"/>
    <col min="4" max="4" width="8.7109375" style="28" bestFit="1" customWidth="1"/>
    <col min="5" max="5" width="26.42578125" style="28" bestFit="1" customWidth="1"/>
    <col min="6" max="6" width="12" style="28" bestFit="1" customWidth="1"/>
    <col min="7" max="8" width="14.7109375" style="29" bestFit="1" customWidth="1"/>
    <col min="9" max="9" width="12.7109375" style="28" bestFit="1" customWidth="1"/>
    <col min="10" max="10" width="11.140625" style="28" bestFit="1" customWidth="1"/>
    <col min="11" max="11" width="10.85546875" style="28" bestFit="1" customWidth="1"/>
    <col min="12" max="12" width="10.5703125" style="28" bestFit="1" customWidth="1"/>
    <col min="13" max="13" width="29.85546875" style="28" bestFit="1" customWidth="1"/>
    <col min="14" max="14" width="39.5703125" style="28" bestFit="1" customWidth="1"/>
    <col min="15" max="15" width="26.5703125" style="28" bestFit="1" customWidth="1"/>
    <col min="16" max="16" width="17.85546875" style="29" bestFit="1" customWidth="1"/>
    <col min="17" max="17" width="20.85546875" style="29" bestFit="1" customWidth="1"/>
    <col min="18" max="18" width="8.85546875" style="30" bestFit="1" customWidth="1"/>
    <col min="19" max="19" width="9.5703125" style="30" bestFit="1" customWidth="1"/>
    <col min="20" max="20" width="10.28515625" style="30" bestFit="1" customWidth="1"/>
    <col min="21" max="23" width="10.5703125" style="30" bestFit="1" customWidth="1"/>
  </cols>
  <sheetData>
    <row r="1" spans="1:23" x14ac:dyDescent="0.25">
      <c r="A1" s="28" t="s">
        <v>23</v>
      </c>
      <c r="B1" s="28" t="s">
        <v>24</v>
      </c>
      <c r="C1" s="28" t="s">
        <v>25</v>
      </c>
      <c r="D1" s="28" t="s">
        <v>26</v>
      </c>
      <c r="E1" s="28" t="s">
        <v>27</v>
      </c>
      <c r="F1" s="28" t="s">
        <v>28</v>
      </c>
      <c r="G1" s="29" t="s">
        <v>29</v>
      </c>
      <c r="H1" s="29" t="s">
        <v>30</v>
      </c>
      <c r="I1" s="28" t="s">
        <v>31</v>
      </c>
      <c r="J1" s="28" t="s">
        <v>32</v>
      </c>
      <c r="K1" s="28" t="s">
        <v>33</v>
      </c>
      <c r="L1" s="28" t="s">
        <v>34</v>
      </c>
      <c r="M1" s="28" t="s">
        <v>35</v>
      </c>
      <c r="N1" s="28" t="s">
        <v>36</v>
      </c>
      <c r="O1" s="28" t="s">
        <v>37</v>
      </c>
      <c r="P1" s="29" t="s">
        <v>38</v>
      </c>
      <c r="Q1" s="29" t="s">
        <v>39</v>
      </c>
      <c r="R1" s="30" t="s">
        <v>40</v>
      </c>
      <c r="S1" s="30" t="s">
        <v>41</v>
      </c>
      <c r="T1" s="30" t="s">
        <v>42</v>
      </c>
      <c r="U1" s="30" t="s">
        <v>43</v>
      </c>
      <c r="V1" s="30" t="s">
        <v>44</v>
      </c>
      <c r="W1" s="30" t="s">
        <v>45</v>
      </c>
    </row>
    <row r="2" spans="1:23" x14ac:dyDescent="0.25">
      <c r="A2" s="28">
        <v>2500</v>
      </c>
      <c r="B2" s="28">
        <v>2491</v>
      </c>
      <c r="C2" s="28">
        <v>1210</v>
      </c>
      <c r="D2" s="28">
        <v>1210</v>
      </c>
      <c r="E2" s="28" t="s">
        <v>46</v>
      </c>
      <c r="F2" s="28" t="s">
        <v>47</v>
      </c>
      <c r="G2" s="29">
        <v>51.612933001599998</v>
      </c>
      <c r="H2" s="29">
        <v>20.887</v>
      </c>
      <c r="I2" s="28" t="s">
        <v>48</v>
      </c>
      <c r="J2" s="28" t="s">
        <v>49</v>
      </c>
      <c r="K2" s="28">
        <v>19</v>
      </c>
      <c r="L2" s="28">
        <v>10</v>
      </c>
      <c r="M2" s="28" t="s">
        <v>50</v>
      </c>
      <c r="N2" s="28" t="s">
        <v>51</v>
      </c>
      <c r="O2" s="28" t="s">
        <v>52</v>
      </c>
      <c r="P2" s="29">
        <v>9324.1566543600002</v>
      </c>
      <c r="Q2" s="29">
        <v>3805957.1423399998</v>
      </c>
      <c r="R2" s="30">
        <v>1.2088000000000001</v>
      </c>
      <c r="S2" s="30">
        <v>11.838571</v>
      </c>
      <c r="T2" s="30">
        <v>0.158</v>
      </c>
      <c r="U2" s="30">
        <v>0.44700000000000001</v>
      </c>
      <c r="V2" s="30">
        <f>H2*R2*(1-T2)</f>
        <v>21.258989115200002</v>
      </c>
      <c r="W2" s="30">
        <f>H2*S2*(1-U2)</f>
        <v>136.741544559781</v>
      </c>
    </row>
    <row r="3" spans="1:23" x14ac:dyDescent="0.25">
      <c r="A3" s="28">
        <v>10704</v>
      </c>
      <c r="B3" s="28">
        <v>10627</v>
      </c>
      <c r="C3" s="28">
        <v>2130</v>
      </c>
      <c r="D3" s="28">
        <v>2130</v>
      </c>
      <c r="E3" s="28" t="s">
        <v>46</v>
      </c>
      <c r="F3" s="28" t="s">
        <v>47</v>
      </c>
      <c r="G3" s="29">
        <v>4.4169399228700001</v>
      </c>
      <c r="H3" s="29">
        <v>1.7874699999999999</v>
      </c>
      <c r="I3" s="28" t="s">
        <v>48</v>
      </c>
      <c r="J3" s="28" t="s">
        <v>49</v>
      </c>
      <c r="K3" s="28">
        <v>28</v>
      </c>
      <c r="L3" s="28">
        <v>22</v>
      </c>
      <c r="M3" s="28" t="s">
        <v>71</v>
      </c>
      <c r="N3" s="28" t="s">
        <v>72</v>
      </c>
      <c r="O3" s="28" t="s">
        <v>73</v>
      </c>
      <c r="P3" s="29">
        <v>77949.402760600002</v>
      </c>
      <c r="Q3" s="29">
        <v>23327167.639199998</v>
      </c>
      <c r="R3" s="30">
        <v>0.62770300000000001</v>
      </c>
      <c r="S3" s="30">
        <v>7.1862130000000004</v>
      </c>
      <c r="T3" s="30">
        <v>0.158</v>
      </c>
      <c r="U3" s="30">
        <v>0.44700000000000001</v>
      </c>
      <c r="V3" s="30">
        <f>H3*R3*(1-T3)</f>
        <v>0.94472423694721985</v>
      </c>
      <c r="W3" s="30">
        <f t="shared" ref="W3:W4" si="0">H3*S3*(1-U3)</f>
        <v>7.1033625035638295</v>
      </c>
    </row>
    <row r="4" spans="1:23" x14ac:dyDescent="0.25">
      <c r="A4" s="28">
        <v>13740</v>
      </c>
      <c r="B4" s="28">
        <v>13729</v>
      </c>
      <c r="C4" s="28">
        <v>3100</v>
      </c>
      <c r="D4" s="28">
        <v>3100</v>
      </c>
      <c r="E4" s="28" t="s">
        <v>46</v>
      </c>
      <c r="F4" s="28" t="s">
        <v>47</v>
      </c>
      <c r="G4" s="29">
        <v>0.40512629870599998</v>
      </c>
      <c r="H4" s="29">
        <v>0.16394900000000001</v>
      </c>
      <c r="I4" s="28" t="s">
        <v>48</v>
      </c>
      <c r="J4" s="28" t="s">
        <v>49</v>
      </c>
      <c r="K4" s="28">
        <v>5</v>
      </c>
      <c r="L4" s="28">
        <v>30</v>
      </c>
      <c r="M4" s="28" t="s">
        <v>58</v>
      </c>
      <c r="N4" s="28" t="s">
        <v>74</v>
      </c>
      <c r="O4" s="28" t="s">
        <v>60</v>
      </c>
      <c r="P4" s="29">
        <v>3969.3089506800002</v>
      </c>
      <c r="Q4" s="29">
        <v>569851.49394199997</v>
      </c>
      <c r="R4" s="30">
        <v>0.144317</v>
      </c>
      <c r="S4" s="30">
        <v>6.1104390000000004</v>
      </c>
      <c r="T4" s="30">
        <v>0.158</v>
      </c>
      <c r="U4" s="30">
        <v>0.44700000000000001</v>
      </c>
      <c r="V4" s="30">
        <f>H4*R4*(1-T4)</f>
        <v>1.9922248635386001E-2</v>
      </c>
      <c r="W4" s="30">
        <f t="shared" si="0"/>
        <v>0.55399560107688306</v>
      </c>
    </row>
    <row r="5" spans="1:23" x14ac:dyDescent="0.25">
      <c r="G5" s="29">
        <f>SUM(G2:G4)</f>
        <v>56.434999223176</v>
      </c>
      <c r="V5" s="30">
        <f>SUM(V2:V4)</f>
        <v>22.223635600782607</v>
      </c>
      <c r="W5" s="30">
        <f>SUM(W2:W4)</f>
        <v>144.39890266442171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G1" workbookViewId="0">
      <selection activeCell="V2" sqref="V2:V5"/>
    </sheetView>
  </sheetViews>
  <sheetFormatPr defaultRowHeight="15" x14ac:dyDescent="0.25"/>
  <cols>
    <col min="1" max="1" width="11.28515625" style="28" bestFit="1" customWidth="1"/>
    <col min="2" max="2" width="9.28515625" style="28" bestFit="1" customWidth="1"/>
    <col min="3" max="3" width="13.5703125" style="28" bestFit="1" customWidth="1"/>
    <col min="4" max="4" width="8.7109375" style="28" bestFit="1" customWidth="1"/>
    <col min="5" max="5" width="26.42578125" style="28" bestFit="1" customWidth="1"/>
    <col min="6" max="6" width="12" style="28" bestFit="1" customWidth="1"/>
    <col min="7" max="7" width="13.7109375" style="29" bestFit="1" customWidth="1"/>
    <col min="8" max="8" width="13.7109375" style="29" customWidth="1"/>
    <col min="9" max="9" width="12.7109375" style="28" bestFit="1" customWidth="1"/>
    <col min="10" max="10" width="11.140625" style="28" bestFit="1" customWidth="1"/>
    <col min="11" max="11" width="10.85546875" style="28" bestFit="1" customWidth="1"/>
    <col min="12" max="12" width="10.5703125" style="28" bestFit="1" customWidth="1"/>
    <col min="13" max="13" width="12.85546875" style="28" bestFit="1" customWidth="1"/>
    <col min="14" max="14" width="50.42578125" style="28" bestFit="1" customWidth="1"/>
    <col min="15" max="15" width="26.5703125" style="28" bestFit="1" customWidth="1"/>
    <col min="16" max="16" width="17.85546875" style="29" bestFit="1" customWidth="1"/>
    <col min="17" max="17" width="20.85546875" style="29" bestFit="1" customWidth="1"/>
    <col min="18" max="18" width="8.85546875" style="30" bestFit="1" customWidth="1"/>
    <col min="19" max="19" width="9.5703125" style="30" bestFit="1" customWidth="1"/>
    <col min="20" max="20" width="10.28515625" style="30" bestFit="1" customWidth="1"/>
    <col min="21" max="23" width="10.5703125" style="30" bestFit="1" customWidth="1"/>
  </cols>
  <sheetData>
    <row r="1" spans="1:23" x14ac:dyDescent="0.25">
      <c r="A1" s="28" t="s">
        <v>23</v>
      </c>
      <c r="B1" s="28" t="s">
        <v>24</v>
      </c>
      <c r="C1" s="28" t="s">
        <v>25</v>
      </c>
      <c r="D1" s="28" t="s">
        <v>26</v>
      </c>
      <c r="E1" s="28" t="s">
        <v>27</v>
      </c>
      <c r="F1" s="28" t="s">
        <v>28</v>
      </c>
      <c r="G1" s="29" t="s">
        <v>29</v>
      </c>
      <c r="H1" s="29" t="s">
        <v>30</v>
      </c>
      <c r="I1" s="28" t="s">
        <v>31</v>
      </c>
      <c r="J1" s="28" t="s">
        <v>32</v>
      </c>
      <c r="K1" s="28" t="s">
        <v>33</v>
      </c>
      <c r="L1" s="28" t="s">
        <v>34</v>
      </c>
      <c r="M1" s="28" t="s">
        <v>35</v>
      </c>
      <c r="N1" s="28" t="s">
        <v>36</v>
      </c>
      <c r="O1" s="28" t="s">
        <v>37</v>
      </c>
      <c r="P1" s="29" t="s">
        <v>38</v>
      </c>
      <c r="Q1" s="29" t="s">
        <v>39</v>
      </c>
      <c r="R1" s="30" t="s">
        <v>40</v>
      </c>
      <c r="S1" s="30" t="s">
        <v>41</v>
      </c>
      <c r="T1" s="30" t="s">
        <v>42</v>
      </c>
      <c r="U1" s="30" t="s">
        <v>43</v>
      </c>
      <c r="V1" s="30" t="s">
        <v>44</v>
      </c>
      <c r="W1" s="30" t="s">
        <v>45</v>
      </c>
    </row>
    <row r="2" spans="1:23" x14ac:dyDescent="0.25">
      <c r="A2" s="28">
        <v>1265</v>
      </c>
      <c r="B2" s="28">
        <v>1205</v>
      </c>
      <c r="C2" s="28">
        <v>1110</v>
      </c>
      <c r="D2" s="28">
        <v>1110</v>
      </c>
      <c r="E2" s="28" t="s">
        <v>46</v>
      </c>
      <c r="F2" s="28" t="s">
        <v>47</v>
      </c>
      <c r="G2" s="29">
        <v>6.3553546927700003E-2</v>
      </c>
      <c r="H2" s="29">
        <v>2.5719200000000001E-2</v>
      </c>
      <c r="I2" s="28" t="s">
        <v>48</v>
      </c>
      <c r="J2" s="28" t="s">
        <v>49</v>
      </c>
      <c r="K2" s="28">
        <v>2</v>
      </c>
      <c r="L2" s="28">
        <v>10</v>
      </c>
      <c r="M2" s="28" t="s">
        <v>50</v>
      </c>
      <c r="N2" s="28" t="s">
        <v>75</v>
      </c>
      <c r="O2" s="28" t="s">
        <v>76</v>
      </c>
      <c r="P2" s="29">
        <v>14988.1925883</v>
      </c>
      <c r="Q2" s="29">
        <v>2617797.0185600002</v>
      </c>
      <c r="R2" s="30">
        <v>0.73200399999999999</v>
      </c>
      <c r="S2" s="30">
        <v>11.326510000000001</v>
      </c>
      <c r="T2" s="30">
        <v>0.158</v>
      </c>
      <c r="U2" s="30">
        <v>0.44700000000000001</v>
      </c>
      <c r="V2" s="30">
        <f>H2*R2*(1-T2)</f>
        <v>1.58519612270656E-2</v>
      </c>
      <c r="W2" s="30">
        <f>H2*S2*(1-U2)</f>
        <v>0.16109375312357602</v>
      </c>
    </row>
    <row r="3" spans="1:23" x14ac:dyDescent="0.25">
      <c r="A3" s="28">
        <v>3205</v>
      </c>
      <c r="B3" s="28">
        <v>3133</v>
      </c>
      <c r="C3" s="28">
        <v>1230</v>
      </c>
      <c r="D3" s="28">
        <v>1230</v>
      </c>
      <c r="E3" s="28" t="s">
        <v>46</v>
      </c>
      <c r="F3" s="28" t="s">
        <v>47</v>
      </c>
      <c r="G3" s="29">
        <v>1.9451221919299999</v>
      </c>
      <c r="H3" s="29">
        <v>0.78716299999999995</v>
      </c>
      <c r="I3" s="28" t="s">
        <v>48</v>
      </c>
      <c r="J3" s="28" t="s">
        <v>49</v>
      </c>
      <c r="K3" s="28">
        <v>19</v>
      </c>
      <c r="L3" s="28">
        <v>10</v>
      </c>
      <c r="M3" s="28" t="s">
        <v>50</v>
      </c>
      <c r="N3" s="28" t="s">
        <v>77</v>
      </c>
      <c r="O3" s="28" t="s">
        <v>52</v>
      </c>
      <c r="P3" s="29">
        <v>33267.739654600002</v>
      </c>
      <c r="Q3" s="29">
        <v>13233314.4805</v>
      </c>
      <c r="R3" s="30">
        <v>1.2088000000000001</v>
      </c>
      <c r="S3" s="30">
        <v>11.838571</v>
      </c>
      <c r="T3" s="30">
        <v>0.158</v>
      </c>
      <c r="U3" s="30">
        <v>0.44700000000000001</v>
      </c>
      <c r="V3" s="30">
        <f t="shared" ref="V3:V4" si="0">H3*R3*(1-T3)</f>
        <v>0.80118205816479993</v>
      </c>
      <c r="W3" s="30">
        <f t="shared" ref="W3:W4" si="1">H3*S3*(1-U3)</f>
        <v>5.1533434404323684</v>
      </c>
    </row>
    <row r="4" spans="1:23" x14ac:dyDescent="0.25">
      <c r="A4" s="28">
        <v>5688</v>
      </c>
      <c r="B4" s="28">
        <v>5611</v>
      </c>
      <c r="C4" s="28">
        <v>1900</v>
      </c>
      <c r="D4" s="28">
        <v>1900</v>
      </c>
      <c r="E4" s="28" t="s">
        <v>46</v>
      </c>
      <c r="F4" s="28" t="s">
        <v>47</v>
      </c>
      <c r="G4" s="29">
        <v>0.12441878364300001</v>
      </c>
      <c r="H4" s="29">
        <v>5.0350499999999999E-2</v>
      </c>
      <c r="I4" s="28" t="s">
        <v>48</v>
      </c>
      <c r="J4" s="28" t="s">
        <v>49</v>
      </c>
      <c r="K4" s="28">
        <v>70</v>
      </c>
      <c r="L4" s="28">
        <v>10</v>
      </c>
      <c r="M4" s="28" t="s">
        <v>50</v>
      </c>
      <c r="N4" s="28" t="s">
        <v>56</v>
      </c>
      <c r="O4" s="28" t="s">
        <v>57</v>
      </c>
      <c r="P4" s="29">
        <v>6574.8637874400001</v>
      </c>
      <c r="Q4" s="29">
        <v>650215.36310800002</v>
      </c>
      <c r="R4" s="30">
        <v>0.236096</v>
      </c>
      <c r="S4" s="30">
        <v>1.3537220000000001</v>
      </c>
      <c r="T4" s="30">
        <v>0.158</v>
      </c>
      <c r="U4" s="30">
        <v>0.44700000000000001</v>
      </c>
      <c r="V4" s="30">
        <f t="shared" si="0"/>
        <v>1.0009318487615999E-2</v>
      </c>
      <c r="W4" s="30">
        <f t="shared" si="1"/>
        <v>3.7692800497233003E-2</v>
      </c>
    </row>
    <row r="5" spans="1:23" x14ac:dyDescent="0.25">
      <c r="G5" s="29">
        <f>SUM(G2:G4)</f>
        <v>2.1330945225007003</v>
      </c>
      <c r="V5" s="30">
        <f>SUM(V2:V4)</f>
        <v>0.82704333787948148</v>
      </c>
      <c r="W5" s="30">
        <f>SUM(W2:W4)</f>
        <v>5.3521299940531772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opLeftCell="G1" workbookViewId="0">
      <selection activeCell="W11" sqref="V11:W11"/>
    </sheetView>
  </sheetViews>
  <sheetFormatPr defaultRowHeight="15" x14ac:dyDescent="0.25"/>
  <cols>
    <col min="1" max="1" width="11.28515625" style="28" bestFit="1" customWidth="1"/>
    <col min="2" max="2" width="9.28515625" style="28" bestFit="1" customWidth="1"/>
    <col min="3" max="3" width="13.5703125" style="28" bestFit="1" customWidth="1"/>
    <col min="4" max="4" width="8.7109375" style="28" bestFit="1" customWidth="1"/>
    <col min="5" max="5" width="26.42578125" style="28" bestFit="1" customWidth="1"/>
    <col min="6" max="6" width="12" style="28" bestFit="1" customWidth="1"/>
    <col min="7" max="7" width="14.7109375" style="29" bestFit="1" customWidth="1"/>
    <col min="8" max="8" width="13.7109375" style="29" customWidth="1"/>
    <col min="9" max="9" width="12.7109375" style="28" bestFit="1" customWidth="1"/>
    <col min="10" max="10" width="11.140625" style="28" bestFit="1" customWidth="1"/>
    <col min="11" max="11" width="10.85546875" style="28" bestFit="1" customWidth="1"/>
    <col min="12" max="12" width="10.5703125" style="28" bestFit="1" customWidth="1"/>
    <col min="13" max="13" width="16.85546875" style="28" bestFit="1" customWidth="1"/>
    <col min="14" max="14" width="50.42578125" style="28" bestFit="1" customWidth="1"/>
    <col min="15" max="15" width="26.5703125" style="28" bestFit="1" customWidth="1"/>
    <col min="16" max="16" width="17.85546875" style="29" bestFit="1" customWidth="1"/>
    <col min="17" max="17" width="20.85546875" style="29" bestFit="1" customWidth="1"/>
    <col min="18" max="18" width="8.85546875" style="30" bestFit="1" customWidth="1"/>
    <col min="19" max="19" width="9.5703125" style="30" bestFit="1" customWidth="1"/>
    <col min="20" max="20" width="10.28515625" style="30" bestFit="1" customWidth="1"/>
    <col min="21" max="22" width="10.5703125" style="30" bestFit="1" customWidth="1"/>
    <col min="23" max="23" width="11.5703125" style="30" bestFit="1" customWidth="1"/>
  </cols>
  <sheetData>
    <row r="1" spans="1:23" x14ac:dyDescent="0.25">
      <c r="A1" s="28" t="s">
        <v>23</v>
      </c>
      <c r="B1" s="28" t="s">
        <v>24</v>
      </c>
      <c r="C1" s="28" t="s">
        <v>25</v>
      </c>
      <c r="D1" s="28" t="s">
        <v>26</v>
      </c>
      <c r="E1" s="28" t="s">
        <v>27</v>
      </c>
      <c r="F1" s="28" t="s">
        <v>28</v>
      </c>
      <c r="G1" s="29" t="s">
        <v>29</v>
      </c>
      <c r="H1" s="29" t="s">
        <v>30</v>
      </c>
      <c r="I1" s="28" t="s">
        <v>31</v>
      </c>
      <c r="J1" s="28" t="s">
        <v>32</v>
      </c>
      <c r="K1" s="28" t="s">
        <v>33</v>
      </c>
      <c r="L1" s="28" t="s">
        <v>34</v>
      </c>
      <c r="M1" s="28" t="s">
        <v>35</v>
      </c>
      <c r="N1" s="28" t="s">
        <v>36</v>
      </c>
      <c r="O1" s="28" t="s">
        <v>37</v>
      </c>
      <c r="P1" s="29" t="s">
        <v>38</v>
      </c>
      <c r="Q1" s="29" t="s">
        <v>39</v>
      </c>
      <c r="R1" s="30" t="s">
        <v>40</v>
      </c>
      <c r="S1" s="30" t="s">
        <v>41</v>
      </c>
      <c r="T1" s="30" t="s">
        <v>42</v>
      </c>
      <c r="U1" s="30" t="s">
        <v>43</v>
      </c>
      <c r="V1" s="30" t="s">
        <v>44</v>
      </c>
      <c r="W1" s="30" t="s">
        <v>45</v>
      </c>
    </row>
    <row r="2" spans="1:23" x14ac:dyDescent="0.25">
      <c r="A2" s="28">
        <v>662</v>
      </c>
      <c r="B2" s="28">
        <v>1833</v>
      </c>
      <c r="C2" s="28">
        <v>1180</v>
      </c>
      <c r="D2" s="28">
        <v>1180</v>
      </c>
      <c r="E2" s="28" t="s">
        <v>46</v>
      </c>
      <c r="F2" s="28" t="s">
        <v>47</v>
      </c>
      <c r="G2" s="29">
        <v>4.1071388760299996</v>
      </c>
      <c r="H2" s="29">
        <v>1.6620999999999999</v>
      </c>
      <c r="I2" s="28" t="s">
        <v>48</v>
      </c>
      <c r="J2" s="28" t="s">
        <v>49</v>
      </c>
      <c r="K2" s="28">
        <v>2</v>
      </c>
      <c r="L2" s="28">
        <v>10</v>
      </c>
      <c r="M2" s="28" t="s">
        <v>50</v>
      </c>
      <c r="N2" s="28" t="s">
        <v>79</v>
      </c>
      <c r="O2" s="28" t="s">
        <v>76</v>
      </c>
      <c r="P2" s="29">
        <v>57346.180144600003</v>
      </c>
      <c r="Q2" s="29">
        <v>18212848.129900001</v>
      </c>
      <c r="R2" s="30">
        <v>0.73200399999999999</v>
      </c>
      <c r="S2" s="30">
        <v>11.326510000000001</v>
      </c>
      <c r="T2" s="30">
        <v>0.158</v>
      </c>
      <c r="U2" s="30">
        <v>0.44700000000000001</v>
      </c>
      <c r="V2" s="30">
        <f>H2*R2*(1-T2)</f>
        <v>1.0244309603527999</v>
      </c>
      <c r="W2" s="30">
        <f>H2*S2*(1-U2)</f>
        <v>10.410663125863</v>
      </c>
    </row>
    <row r="3" spans="1:23" x14ac:dyDescent="0.25">
      <c r="A3" s="28">
        <v>3205</v>
      </c>
      <c r="B3" s="28">
        <v>3133</v>
      </c>
      <c r="C3" s="28">
        <v>1230</v>
      </c>
      <c r="D3" s="28">
        <v>1230</v>
      </c>
      <c r="E3" s="28" t="s">
        <v>46</v>
      </c>
      <c r="F3" s="28" t="s">
        <v>47</v>
      </c>
      <c r="G3" s="29">
        <v>2.98403253679</v>
      </c>
      <c r="H3" s="29">
        <v>1.2076</v>
      </c>
      <c r="I3" s="28" t="s">
        <v>48</v>
      </c>
      <c r="J3" s="28" t="s">
        <v>49</v>
      </c>
      <c r="K3" s="28">
        <v>19</v>
      </c>
      <c r="L3" s="28">
        <v>10</v>
      </c>
      <c r="M3" s="28" t="s">
        <v>50</v>
      </c>
      <c r="N3" s="28" t="s">
        <v>77</v>
      </c>
      <c r="O3" s="28" t="s">
        <v>52</v>
      </c>
      <c r="P3" s="29">
        <v>33267.739654600002</v>
      </c>
      <c r="Q3" s="29">
        <v>13233314.4805</v>
      </c>
      <c r="R3" s="30">
        <v>1.2088000000000001</v>
      </c>
      <c r="S3" s="30">
        <v>11.838571</v>
      </c>
      <c r="T3" s="30">
        <v>0.158</v>
      </c>
      <c r="U3" s="30">
        <v>0.44700000000000001</v>
      </c>
      <c r="V3" s="30">
        <f t="shared" ref="V3:V10" si="0">H3*R3*(1-T3)</f>
        <v>1.2291068729600001</v>
      </c>
      <c r="W3" s="30">
        <f t="shared" ref="W3:W10" si="1">H3*S3*(1-U3)</f>
        <v>7.9058308617987985</v>
      </c>
    </row>
    <row r="4" spans="1:23" x14ac:dyDescent="0.25">
      <c r="A4" s="28">
        <v>4001</v>
      </c>
      <c r="B4" s="28">
        <v>3958</v>
      </c>
      <c r="C4" s="28">
        <v>1400</v>
      </c>
      <c r="D4" s="28">
        <v>1400</v>
      </c>
      <c r="E4" s="28" t="s">
        <v>46</v>
      </c>
      <c r="F4" s="28" t="s">
        <v>47</v>
      </c>
      <c r="G4" s="29">
        <v>11.0027962969</v>
      </c>
      <c r="H4" s="29">
        <v>4.4526700000000003</v>
      </c>
      <c r="I4" s="28" t="s">
        <v>48</v>
      </c>
      <c r="J4" s="28" t="s">
        <v>49</v>
      </c>
      <c r="K4" s="28">
        <v>3</v>
      </c>
      <c r="L4" s="28">
        <v>10</v>
      </c>
      <c r="M4" s="28" t="s">
        <v>50</v>
      </c>
      <c r="N4" s="28" t="s">
        <v>53</v>
      </c>
      <c r="O4" s="28" t="s">
        <v>53</v>
      </c>
      <c r="P4" s="29">
        <v>74551.300517199998</v>
      </c>
      <c r="Q4" s="29">
        <v>19601014.871300001</v>
      </c>
      <c r="R4" s="30">
        <v>1.926606</v>
      </c>
      <c r="S4" s="30">
        <v>8.3594600000000003</v>
      </c>
      <c r="T4" s="30">
        <v>0.158</v>
      </c>
      <c r="U4" s="30">
        <v>0.44700000000000001</v>
      </c>
      <c r="V4" s="30">
        <f t="shared" si="0"/>
        <v>7.2231313014128409</v>
      </c>
      <c r="W4" s="30">
        <f t="shared" si="1"/>
        <v>20.583719967284598</v>
      </c>
    </row>
    <row r="5" spans="1:23" x14ac:dyDescent="0.25">
      <c r="A5" s="28">
        <v>4947</v>
      </c>
      <c r="B5" s="28">
        <v>4925</v>
      </c>
      <c r="C5" s="28">
        <v>1700</v>
      </c>
      <c r="D5" s="28">
        <v>1700</v>
      </c>
      <c r="E5" s="28" t="s">
        <v>46</v>
      </c>
      <c r="F5" s="28" t="s">
        <v>47</v>
      </c>
      <c r="G5" s="29">
        <v>3.8093926276799999</v>
      </c>
      <c r="H5" s="29">
        <v>1.5416099999999999</v>
      </c>
      <c r="I5" s="28" t="s">
        <v>48</v>
      </c>
      <c r="J5" s="28" t="s">
        <v>49</v>
      </c>
      <c r="K5" s="28">
        <v>3</v>
      </c>
      <c r="L5" s="28">
        <v>10</v>
      </c>
      <c r="M5" s="28" t="s">
        <v>50</v>
      </c>
      <c r="N5" s="28" t="s">
        <v>55</v>
      </c>
      <c r="O5" s="28" t="s">
        <v>53</v>
      </c>
      <c r="P5" s="29">
        <v>4875.4181764900004</v>
      </c>
      <c r="Q5" s="29">
        <v>1486381.0212999999</v>
      </c>
      <c r="R5" s="30">
        <v>1.926606</v>
      </c>
      <c r="S5" s="30">
        <v>8.3594600000000003</v>
      </c>
      <c r="T5" s="30">
        <v>0.158</v>
      </c>
      <c r="U5" s="30">
        <v>0.44700000000000001</v>
      </c>
      <c r="V5" s="30">
        <f t="shared" si="0"/>
        <v>2.5008032137057201</v>
      </c>
      <c r="W5" s="30">
        <f t="shared" si="1"/>
        <v>7.126526003221799</v>
      </c>
    </row>
    <row r="6" spans="1:23" x14ac:dyDescent="0.25">
      <c r="A6" s="28">
        <v>5147</v>
      </c>
      <c r="B6" s="28">
        <v>5147</v>
      </c>
      <c r="C6" s="28">
        <v>1710</v>
      </c>
      <c r="D6" s="28">
        <v>1710</v>
      </c>
      <c r="E6" s="28" t="s">
        <v>46</v>
      </c>
      <c r="F6" s="28" t="s">
        <v>47</v>
      </c>
      <c r="G6" s="29">
        <v>8.5822251375299992</v>
      </c>
      <c r="H6" s="29">
        <v>3.4731000000000001</v>
      </c>
      <c r="I6" s="28" t="s">
        <v>48</v>
      </c>
      <c r="J6" s="28" t="s">
        <v>49</v>
      </c>
      <c r="K6" s="28">
        <v>3</v>
      </c>
      <c r="L6" s="28">
        <v>10</v>
      </c>
      <c r="M6" s="28" t="s">
        <v>50</v>
      </c>
      <c r="N6" s="28" t="s">
        <v>80</v>
      </c>
      <c r="O6" s="28" t="s">
        <v>53</v>
      </c>
      <c r="P6" s="29">
        <v>7747.7885341000001</v>
      </c>
      <c r="Q6" s="29">
        <v>2242118.4456199999</v>
      </c>
      <c r="R6" s="30">
        <v>1.926606</v>
      </c>
      <c r="S6" s="30">
        <v>8.3594600000000003</v>
      </c>
      <c r="T6" s="30">
        <v>0.158</v>
      </c>
      <c r="U6" s="30">
        <v>0.44700000000000001</v>
      </c>
      <c r="V6" s="30">
        <f t="shared" si="0"/>
        <v>5.6340706414212001</v>
      </c>
      <c r="W6" s="30">
        <f t="shared" si="1"/>
        <v>16.055382010877999</v>
      </c>
    </row>
    <row r="7" spans="1:23" x14ac:dyDescent="0.25">
      <c r="A7" s="28">
        <v>5690</v>
      </c>
      <c r="B7" s="28">
        <v>5613</v>
      </c>
      <c r="C7" s="28">
        <v>1900</v>
      </c>
      <c r="D7" s="28">
        <v>1900</v>
      </c>
      <c r="E7" s="28" t="s">
        <v>46</v>
      </c>
      <c r="F7" s="28" t="s">
        <v>47</v>
      </c>
      <c r="G7" s="29">
        <v>0.584736055393</v>
      </c>
      <c r="H7" s="29">
        <v>0.23663400000000001</v>
      </c>
      <c r="I7" s="28" t="s">
        <v>48</v>
      </c>
      <c r="J7" s="28" t="s">
        <v>49</v>
      </c>
      <c r="K7" s="28">
        <v>70</v>
      </c>
      <c r="L7" s="28">
        <v>10</v>
      </c>
      <c r="M7" s="28" t="s">
        <v>50</v>
      </c>
      <c r="N7" s="28" t="s">
        <v>56</v>
      </c>
      <c r="O7" s="28" t="s">
        <v>57</v>
      </c>
      <c r="P7" s="29">
        <v>4075.4443506399998</v>
      </c>
      <c r="Q7" s="29">
        <v>355610.60014599998</v>
      </c>
      <c r="R7" s="30">
        <v>0.236096</v>
      </c>
      <c r="S7" s="30">
        <v>1.3537220000000001</v>
      </c>
      <c r="T7" s="30">
        <v>0.158</v>
      </c>
      <c r="U7" s="30">
        <v>0.44700000000000001</v>
      </c>
      <c r="V7" s="30">
        <f t="shared" si="0"/>
        <v>4.7041143007488004E-2</v>
      </c>
      <c r="W7" s="30">
        <f t="shared" si="1"/>
        <v>0.17714616841664399</v>
      </c>
    </row>
    <row r="8" spans="1:23" x14ac:dyDescent="0.25">
      <c r="A8" s="28">
        <v>6231</v>
      </c>
      <c r="B8" s="28">
        <v>6187</v>
      </c>
      <c r="C8" s="28">
        <v>1920</v>
      </c>
      <c r="D8" s="28">
        <v>1920</v>
      </c>
      <c r="E8" s="28" t="s">
        <v>46</v>
      </c>
      <c r="F8" s="28" t="s">
        <v>47</v>
      </c>
      <c r="G8" s="29">
        <v>3.4421674968999998E-2</v>
      </c>
      <c r="H8" s="29">
        <v>1.393E-2</v>
      </c>
      <c r="I8" s="28" t="s">
        <v>48</v>
      </c>
      <c r="J8" s="28" t="s">
        <v>49</v>
      </c>
      <c r="K8" s="28">
        <v>70</v>
      </c>
      <c r="L8" s="28">
        <v>10</v>
      </c>
      <c r="M8" s="28" t="s">
        <v>50</v>
      </c>
      <c r="N8" s="28" t="s">
        <v>81</v>
      </c>
      <c r="O8" s="28" t="s">
        <v>57</v>
      </c>
      <c r="P8" s="29">
        <v>4023.8905025200002</v>
      </c>
      <c r="Q8" s="29">
        <v>889287.01410599996</v>
      </c>
      <c r="R8" s="30">
        <v>0.236096</v>
      </c>
      <c r="S8" s="30">
        <v>1.3537220000000001</v>
      </c>
      <c r="T8" s="30">
        <v>0.158</v>
      </c>
      <c r="U8" s="30">
        <v>0.44700000000000001</v>
      </c>
      <c r="V8" s="30">
        <f t="shared" si="0"/>
        <v>2.76918414976E-3</v>
      </c>
      <c r="W8" s="30">
        <f t="shared" si="1"/>
        <v>1.0428113145379999E-2</v>
      </c>
    </row>
    <row r="9" spans="1:23" x14ac:dyDescent="0.25">
      <c r="A9" s="28">
        <v>6725</v>
      </c>
      <c r="B9" s="28">
        <v>6681</v>
      </c>
      <c r="C9" s="28">
        <v>2110</v>
      </c>
      <c r="D9" s="28">
        <v>2110</v>
      </c>
      <c r="E9" s="28" t="s">
        <v>46</v>
      </c>
      <c r="F9" s="28" t="s">
        <v>47</v>
      </c>
      <c r="G9" s="29">
        <v>0.67395201946399996</v>
      </c>
      <c r="H9" s="29">
        <v>0.27273900000000001</v>
      </c>
      <c r="I9" s="28" t="s">
        <v>48</v>
      </c>
      <c r="J9" s="28" t="s">
        <v>49</v>
      </c>
      <c r="K9" s="28">
        <v>26</v>
      </c>
      <c r="L9" s="28">
        <v>21</v>
      </c>
      <c r="M9" s="28" t="s">
        <v>82</v>
      </c>
      <c r="N9" s="28" t="s">
        <v>83</v>
      </c>
      <c r="O9" s="28" t="s">
        <v>82</v>
      </c>
      <c r="P9" s="29">
        <v>1544.2218977</v>
      </c>
      <c r="Q9" s="29">
        <v>146246.52773500001</v>
      </c>
      <c r="R9" s="30">
        <v>1.183622</v>
      </c>
      <c r="S9" s="30">
        <v>9.756786</v>
      </c>
      <c r="T9" s="30">
        <v>0.158</v>
      </c>
      <c r="U9" s="30">
        <v>0.44700000000000001</v>
      </c>
      <c r="V9" s="30">
        <f t="shared" si="0"/>
        <v>0.271814339514036</v>
      </c>
      <c r="W9" s="30">
        <f t="shared" si="1"/>
        <v>1.4715639994402618</v>
      </c>
    </row>
    <row r="10" spans="1:23" x14ac:dyDescent="0.25">
      <c r="A10" s="28">
        <v>38378</v>
      </c>
      <c r="B10" s="28">
        <v>38308</v>
      </c>
      <c r="C10" s="28">
        <v>6410</v>
      </c>
      <c r="D10" s="28">
        <v>6410</v>
      </c>
      <c r="E10" s="28" t="s">
        <v>46</v>
      </c>
      <c r="F10" s="28" t="s">
        <v>47</v>
      </c>
      <c r="G10" s="29">
        <v>0.46365476009899997</v>
      </c>
      <c r="H10" s="29">
        <v>0.187634</v>
      </c>
      <c r="I10" s="28" t="s">
        <v>48</v>
      </c>
      <c r="J10" s="28" t="s">
        <v>49</v>
      </c>
      <c r="K10" s="28">
        <v>16</v>
      </c>
      <c r="L10" s="28">
        <v>60</v>
      </c>
      <c r="M10" s="28" t="s">
        <v>65</v>
      </c>
      <c r="N10" s="28" t="s">
        <v>84</v>
      </c>
      <c r="O10" s="28" t="s">
        <v>85</v>
      </c>
      <c r="P10" s="29">
        <v>3034.4947040500001</v>
      </c>
      <c r="Q10" s="29">
        <v>334621.12736500002</v>
      </c>
      <c r="R10" s="30">
        <v>0.78878800000000004</v>
      </c>
      <c r="S10" s="30">
        <v>7.0967669999999998</v>
      </c>
      <c r="T10" s="30">
        <v>0.158</v>
      </c>
      <c r="U10" s="30">
        <v>0.44700000000000001</v>
      </c>
      <c r="V10" s="30">
        <f t="shared" si="0"/>
        <v>0.12461890287246401</v>
      </c>
      <c r="W10" s="30">
        <f t="shared" si="1"/>
        <v>0.73637191294073379</v>
      </c>
    </row>
    <row r="11" spans="1:23" x14ac:dyDescent="0.25">
      <c r="G11" s="29">
        <f>SUM(G2:G10)</f>
        <v>32.242349984854997</v>
      </c>
      <c r="V11" s="30">
        <f>SUM(V2:V10)</f>
        <v>18.057786559396305</v>
      </c>
      <c r="W11" s="30">
        <f>SUM(W2:W10)</f>
        <v>64.47763216298921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opLeftCell="H1" workbookViewId="0">
      <selection activeCell="W11" sqref="V11:W11"/>
    </sheetView>
  </sheetViews>
  <sheetFormatPr defaultRowHeight="15" x14ac:dyDescent="0.25"/>
  <cols>
    <col min="1" max="1" width="11.28515625" style="28" bestFit="1" customWidth="1"/>
    <col min="2" max="2" width="9.28515625" style="28" bestFit="1" customWidth="1"/>
    <col min="3" max="3" width="13.5703125" style="28" bestFit="1" customWidth="1"/>
    <col min="4" max="4" width="8.7109375" style="28" bestFit="1" customWidth="1"/>
    <col min="5" max="5" width="26.42578125" style="28" bestFit="1" customWidth="1"/>
    <col min="6" max="6" width="12" style="28" bestFit="1" customWidth="1"/>
    <col min="7" max="7" width="14.7109375" style="29" bestFit="1" customWidth="1"/>
    <col min="8" max="8" width="13.7109375" style="29" customWidth="1"/>
    <col min="9" max="9" width="13.5703125" style="28" bestFit="1" customWidth="1"/>
    <col min="10" max="10" width="15.85546875" style="28" bestFit="1" customWidth="1"/>
    <col min="11" max="11" width="10.85546875" style="28" bestFit="1" customWidth="1"/>
    <col min="12" max="12" width="10.5703125" style="28" bestFit="1" customWidth="1"/>
    <col min="13" max="13" width="29.85546875" style="28" bestFit="1" customWidth="1"/>
    <col min="14" max="14" width="44.28515625" style="28" bestFit="1" customWidth="1"/>
    <col min="15" max="15" width="23.42578125" style="28" bestFit="1" customWidth="1"/>
    <col min="16" max="16" width="17.85546875" style="29" bestFit="1" customWidth="1"/>
    <col min="17" max="17" width="20.85546875" style="29" bestFit="1" customWidth="1"/>
    <col min="18" max="18" width="8.85546875" style="30" bestFit="1" customWidth="1"/>
    <col min="19" max="19" width="9.5703125" style="30" bestFit="1" customWidth="1"/>
    <col min="20" max="20" width="10.28515625" style="30" bestFit="1" customWidth="1"/>
    <col min="21" max="21" width="10.5703125" style="30" bestFit="1" customWidth="1"/>
    <col min="22" max="22" width="9.5703125" style="30" bestFit="1" customWidth="1"/>
    <col min="23" max="23" width="10.5703125" style="30" bestFit="1" customWidth="1"/>
  </cols>
  <sheetData>
    <row r="1" spans="1:23" x14ac:dyDescent="0.25">
      <c r="A1" s="28" t="s">
        <v>23</v>
      </c>
      <c r="B1" s="28" t="s">
        <v>24</v>
      </c>
      <c r="C1" s="28" t="s">
        <v>25</v>
      </c>
      <c r="D1" s="28" t="s">
        <v>26</v>
      </c>
      <c r="E1" s="28" t="s">
        <v>27</v>
      </c>
      <c r="F1" s="28" t="s">
        <v>28</v>
      </c>
      <c r="G1" s="29" t="s">
        <v>29</v>
      </c>
      <c r="H1" s="29" t="s">
        <v>30</v>
      </c>
      <c r="I1" s="28" t="s">
        <v>31</v>
      </c>
      <c r="J1" s="28" t="s">
        <v>32</v>
      </c>
      <c r="K1" s="28" t="s">
        <v>33</v>
      </c>
      <c r="L1" s="28" t="s">
        <v>34</v>
      </c>
      <c r="M1" s="28" t="s">
        <v>35</v>
      </c>
      <c r="N1" s="28" t="s">
        <v>36</v>
      </c>
      <c r="O1" s="28" t="s">
        <v>37</v>
      </c>
      <c r="P1" s="29" t="s">
        <v>38</v>
      </c>
      <c r="Q1" s="29" t="s">
        <v>39</v>
      </c>
      <c r="R1" s="30" t="s">
        <v>40</v>
      </c>
      <c r="S1" s="30" t="s">
        <v>41</v>
      </c>
      <c r="T1" s="30" t="s">
        <v>42</v>
      </c>
      <c r="U1" s="30" t="s">
        <v>43</v>
      </c>
      <c r="V1" s="30" t="s">
        <v>44</v>
      </c>
      <c r="W1" s="30" t="s">
        <v>45</v>
      </c>
    </row>
    <row r="2" spans="1:23" x14ac:dyDescent="0.25">
      <c r="A2" s="28">
        <v>1849</v>
      </c>
      <c r="B2" s="28">
        <v>1809</v>
      </c>
      <c r="C2" s="28">
        <v>1180</v>
      </c>
      <c r="D2" s="28">
        <v>1180</v>
      </c>
      <c r="E2" s="28" t="s">
        <v>46</v>
      </c>
      <c r="F2" s="28" t="s">
        <v>86</v>
      </c>
      <c r="G2" s="29">
        <v>2.1724390657599999</v>
      </c>
      <c r="H2" s="29">
        <v>0.87915500000000002</v>
      </c>
      <c r="I2" s="28" t="s">
        <v>87</v>
      </c>
      <c r="J2" s="28" t="s">
        <v>88</v>
      </c>
      <c r="K2" s="28">
        <v>2</v>
      </c>
      <c r="L2" s="28">
        <v>10</v>
      </c>
      <c r="M2" s="28" t="s">
        <v>50</v>
      </c>
      <c r="N2" s="28" t="s">
        <v>79</v>
      </c>
      <c r="O2" s="28" t="s">
        <v>76</v>
      </c>
      <c r="P2" s="29">
        <v>54357.908411900004</v>
      </c>
      <c r="Q2" s="29">
        <v>13709067.010199999</v>
      </c>
      <c r="R2" s="30">
        <v>0.46220600000000001</v>
      </c>
      <c r="S2" s="30">
        <v>11.128772</v>
      </c>
      <c r="T2" s="30">
        <v>0.30199999999999999</v>
      </c>
      <c r="U2" s="30">
        <v>0.30499999999999999</v>
      </c>
      <c r="V2" s="30">
        <f>H2*R2*(1-T2)</f>
        <v>0.28363279971913996</v>
      </c>
      <c r="W2" s="30">
        <f>H2*S2*(1-U2)</f>
        <v>6.7998213056237002</v>
      </c>
    </row>
    <row r="3" spans="1:23" x14ac:dyDescent="0.25">
      <c r="A3" s="28">
        <v>1851</v>
      </c>
      <c r="B3" s="28">
        <v>1811</v>
      </c>
      <c r="C3" s="28">
        <v>1180</v>
      </c>
      <c r="D3" s="28">
        <v>1180</v>
      </c>
      <c r="E3" s="28" t="s">
        <v>46</v>
      </c>
      <c r="F3" s="28" t="s">
        <v>86</v>
      </c>
      <c r="G3" s="29">
        <v>3.9147838574399997E-2</v>
      </c>
      <c r="H3" s="29">
        <v>1.5842599999999998E-2</v>
      </c>
      <c r="I3" s="28" t="s">
        <v>87</v>
      </c>
      <c r="J3" s="28" t="s">
        <v>88</v>
      </c>
      <c r="K3" s="28">
        <v>2</v>
      </c>
      <c r="L3" s="28">
        <v>10</v>
      </c>
      <c r="M3" s="28" t="s">
        <v>50</v>
      </c>
      <c r="N3" s="28" t="s">
        <v>79</v>
      </c>
      <c r="O3" s="28" t="s">
        <v>76</v>
      </c>
      <c r="P3" s="29">
        <v>6241.9635566899997</v>
      </c>
      <c r="Q3" s="29">
        <v>1307233.11301</v>
      </c>
      <c r="R3" s="30">
        <v>0.46220600000000001</v>
      </c>
      <c r="S3" s="30">
        <v>11.128772</v>
      </c>
      <c r="T3" s="30">
        <v>0.30199999999999999</v>
      </c>
      <c r="U3" s="30">
        <v>0.30499999999999999</v>
      </c>
      <c r="V3" s="30">
        <f t="shared" ref="V3:V10" si="0">H3*R3*(1-T3)</f>
        <v>5.1111362533687995E-3</v>
      </c>
      <c r="W3" s="30">
        <f t="shared" ref="W3:W10" si="1">H3*S3*(1-U3)</f>
        <v>0.122534534884604</v>
      </c>
    </row>
    <row r="4" spans="1:23" x14ac:dyDescent="0.25">
      <c r="A4" s="28">
        <v>3988</v>
      </c>
      <c r="B4" s="28">
        <v>3945</v>
      </c>
      <c r="C4" s="28">
        <v>1400</v>
      </c>
      <c r="D4" s="28">
        <v>1400</v>
      </c>
      <c r="E4" s="28" t="s">
        <v>46</v>
      </c>
      <c r="F4" s="28" t="s">
        <v>86</v>
      </c>
      <c r="G4" s="29">
        <v>8.3174896109599994E-2</v>
      </c>
      <c r="H4" s="29">
        <v>3.3659700000000001E-2</v>
      </c>
      <c r="I4" s="28" t="s">
        <v>87</v>
      </c>
      <c r="J4" s="28" t="s">
        <v>88</v>
      </c>
      <c r="K4" s="28">
        <v>3</v>
      </c>
      <c r="L4" s="28">
        <v>10</v>
      </c>
      <c r="M4" s="28" t="s">
        <v>50</v>
      </c>
      <c r="N4" s="28" t="s">
        <v>53</v>
      </c>
      <c r="O4" s="28" t="s">
        <v>53</v>
      </c>
      <c r="P4" s="29">
        <v>12543.760183599999</v>
      </c>
      <c r="Q4" s="29">
        <v>3893870.2029400002</v>
      </c>
      <c r="R4" s="30">
        <v>1.791739</v>
      </c>
      <c r="S4" s="30">
        <v>7.7327450000000004</v>
      </c>
      <c r="T4" s="30">
        <v>0.30199999999999999</v>
      </c>
      <c r="U4" s="30">
        <v>0.30499999999999999</v>
      </c>
      <c r="V4" s="30">
        <f t="shared" si="0"/>
        <v>4.2095959258373401E-2</v>
      </c>
      <c r="W4" s="30">
        <f t="shared" si="1"/>
        <v>0.18089590442916753</v>
      </c>
    </row>
    <row r="5" spans="1:23" x14ac:dyDescent="0.25">
      <c r="A5" s="28">
        <v>4728</v>
      </c>
      <c r="B5" s="28">
        <v>4696</v>
      </c>
      <c r="C5" s="28">
        <v>1423</v>
      </c>
      <c r="D5" s="28">
        <v>1423</v>
      </c>
      <c r="E5" s="28" t="s">
        <v>46</v>
      </c>
      <c r="F5" s="28" t="s">
        <v>86</v>
      </c>
      <c r="G5" s="29">
        <v>1.1850573658500001E-2</v>
      </c>
      <c r="H5" s="29">
        <v>4.7957599999999996E-3</v>
      </c>
      <c r="I5" s="28" t="s">
        <v>87</v>
      </c>
      <c r="J5" s="28" t="s">
        <v>88</v>
      </c>
      <c r="K5" s="28">
        <v>3</v>
      </c>
      <c r="L5" s="28">
        <v>10</v>
      </c>
      <c r="M5" s="28" t="s">
        <v>50</v>
      </c>
      <c r="N5" s="28" t="s">
        <v>54</v>
      </c>
      <c r="O5" s="28" t="s">
        <v>53</v>
      </c>
      <c r="P5" s="29">
        <v>1928.3925460400001</v>
      </c>
      <c r="Q5" s="29">
        <v>205985.84832300001</v>
      </c>
      <c r="R5" s="30">
        <v>1.791739</v>
      </c>
      <c r="S5" s="30">
        <v>7.7327450000000004</v>
      </c>
      <c r="T5" s="30">
        <v>0.30199999999999999</v>
      </c>
      <c r="U5" s="30">
        <v>0.30499999999999999</v>
      </c>
      <c r="V5" s="30">
        <f t="shared" si="0"/>
        <v>5.9977396581947194E-3</v>
      </c>
      <c r="W5" s="30">
        <f t="shared" si="1"/>
        <v>2.5773650467034004E-2</v>
      </c>
    </row>
    <row r="6" spans="1:23" x14ac:dyDescent="0.25">
      <c r="A6" s="28">
        <v>6703</v>
      </c>
      <c r="B6" s="28">
        <v>6659</v>
      </c>
      <c r="C6" s="28">
        <v>2110</v>
      </c>
      <c r="D6" s="28">
        <v>2110</v>
      </c>
      <c r="E6" s="28" t="s">
        <v>46</v>
      </c>
      <c r="F6" s="28" t="s">
        <v>86</v>
      </c>
      <c r="G6" s="29">
        <v>5.46832054535E-2</v>
      </c>
      <c r="H6" s="29">
        <v>2.21295E-2</v>
      </c>
      <c r="I6" s="28" t="s">
        <v>87</v>
      </c>
      <c r="J6" s="28" t="s">
        <v>88</v>
      </c>
      <c r="K6" s="28">
        <v>26</v>
      </c>
      <c r="L6" s="28">
        <v>21</v>
      </c>
      <c r="M6" s="28" t="s">
        <v>82</v>
      </c>
      <c r="N6" s="28" t="s">
        <v>83</v>
      </c>
      <c r="O6" s="28" t="s">
        <v>82</v>
      </c>
      <c r="P6" s="29">
        <v>22443.552099100001</v>
      </c>
      <c r="Q6" s="29">
        <v>9389843.15986</v>
      </c>
      <c r="R6" s="30">
        <v>1.2720320000000001</v>
      </c>
      <c r="S6" s="30">
        <v>9.4525830000000006</v>
      </c>
      <c r="T6" s="30">
        <v>0.30199999999999999</v>
      </c>
      <c r="U6" s="30">
        <v>0.30499999999999999</v>
      </c>
      <c r="V6" s="30">
        <f t="shared" si="0"/>
        <v>1.9648303636511998E-2</v>
      </c>
      <c r="W6" s="30">
        <f t="shared" si="1"/>
        <v>0.14538075017145752</v>
      </c>
    </row>
    <row r="7" spans="1:23" x14ac:dyDescent="0.25">
      <c r="A7" s="28">
        <v>7693</v>
      </c>
      <c r="B7" s="28">
        <v>8626</v>
      </c>
      <c r="C7" s="28">
        <v>2120</v>
      </c>
      <c r="D7" s="28">
        <v>2120</v>
      </c>
      <c r="E7" s="28" t="s">
        <v>46</v>
      </c>
      <c r="F7" s="28" t="s">
        <v>86</v>
      </c>
      <c r="G7" s="29">
        <v>7.2289746340500001</v>
      </c>
      <c r="H7" s="29">
        <v>2.9254600000000002</v>
      </c>
      <c r="I7" s="28" t="s">
        <v>87</v>
      </c>
      <c r="J7" s="28" t="s">
        <v>88</v>
      </c>
      <c r="K7" s="28">
        <v>27</v>
      </c>
      <c r="L7" s="28">
        <v>22</v>
      </c>
      <c r="M7" s="28" t="s">
        <v>71</v>
      </c>
      <c r="N7" s="28" t="s">
        <v>89</v>
      </c>
      <c r="O7" s="28" t="s">
        <v>90</v>
      </c>
      <c r="P7" s="29">
        <v>4221.3383226100004</v>
      </c>
      <c r="Q7" s="29">
        <v>519958.00023300003</v>
      </c>
      <c r="R7" s="30">
        <v>0.51060899999999998</v>
      </c>
      <c r="S7" s="30">
        <v>9.7789370000000009</v>
      </c>
      <c r="T7" s="30">
        <v>0.30199999999999999</v>
      </c>
      <c r="U7" s="30">
        <v>0.30499999999999999</v>
      </c>
      <c r="V7" s="30">
        <f t="shared" si="0"/>
        <v>1.0426488111877199</v>
      </c>
      <c r="W7" s="30">
        <f t="shared" si="1"/>
        <v>19.882482880033905</v>
      </c>
    </row>
    <row r="8" spans="1:23" x14ac:dyDescent="0.25">
      <c r="A8" s="28">
        <v>13736</v>
      </c>
      <c r="B8" s="28">
        <v>13725</v>
      </c>
      <c r="C8" s="28">
        <v>3100</v>
      </c>
      <c r="D8" s="28">
        <v>3100</v>
      </c>
      <c r="E8" s="28" t="s">
        <v>46</v>
      </c>
      <c r="F8" s="28" t="s">
        <v>86</v>
      </c>
      <c r="G8" s="29">
        <v>5.17989009274</v>
      </c>
      <c r="H8" s="29">
        <v>2.0962299999999998</v>
      </c>
      <c r="I8" s="28" t="s">
        <v>87</v>
      </c>
      <c r="J8" s="28" t="s">
        <v>88</v>
      </c>
      <c r="K8" s="28">
        <v>5</v>
      </c>
      <c r="L8" s="28">
        <v>30</v>
      </c>
      <c r="M8" s="28" t="s">
        <v>58</v>
      </c>
      <c r="N8" s="28" t="s">
        <v>74</v>
      </c>
      <c r="O8" s="28" t="s">
        <v>60</v>
      </c>
      <c r="P8" s="29">
        <v>2616.99739998</v>
      </c>
      <c r="Q8" s="29">
        <v>403454.23582200002</v>
      </c>
      <c r="R8" s="30">
        <v>7.8370999999999996E-2</v>
      </c>
      <c r="S8" s="30">
        <v>7.2397530000000003</v>
      </c>
      <c r="T8" s="30">
        <v>0.30199999999999999</v>
      </c>
      <c r="U8" s="30">
        <v>0.30499999999999999</v>
      </c>
      <c r="V8" s="30">
        <f t="shared" si="0"/>
        <v>0.11466998164833998</v>
      </c>
      <c r="W8" s="30">
        <f t="shared" si="1"/>
        <v>10.547450264677051</v>
      </c>
    </row>
    <row r="9" spans="1:23" x14ac:dyDescent="0.25">
      <c r="A9" s="28">
        <v>38312</v>
      </c>
      <c r="B9" s="28">
        <v>38242</v>
      </c>
      <c r="C9" s="28">
        <v>6410</v>
      </c>
      <c r="D9" s="28">
        <v>6410</v>
      </c>
      <c r="E9" s="28" t="s">
        <v>46</v>
      </c>
      <c r="F9" s="28" t="s">
        <v>86</v>
      </c>
      <c r="G9" s="29">
        <v>1.0226513981000001</v>
      </c>
      <c r="H9" s="29">
        <v>0.413852</v>
      </c>
      <c r="I9" s="28" t="s">
        <v>87</v>
      </c>
      <c r="J9" s="28" t="s">
        <v>88</v>
      </c>
      <c r="K9" s="28">
        <v>16</v>
      </c>
      <c r="L9" s="28">
        <v>60</v>
      </c>
      <c r="M9" s="28" t="s">
        <v>65</v>
      </c>
      <c r="N9" s="28" t="s">
        <v>84</v>
      </c>
      <c r="O9" s="28" t="s">
        <v>85</v>
      </c>
      <c r="P9" s="29">
        <v>2269.8588584499998</v>
      </c>
      <c r="Q9" s="29">
        <v>50944.135883499999</v>
      </c>
      <c r="R9" s="30">
        <v>0.70014500000000002</v>
      </c>
      <c r="S9" s="30">
        <v>6.29983</v>
      </c>
      <c r="T9" s="30">
        <v>0.30199999999999999</v>
      </c>
      <c r="U9" s="30">
        <v>0.30499999999999999</v>
      </c>
      <c r="V9" s="30">
        <f t="shared" si="0"/>
        <v>0.20224997316092</v>
      </c>
      <c r="W9" s="30">
        <f t="shared" si="1"/>
        <v>1.8120020853862002</v>
      </c>
    </row>
    <row r="10" spans="1:23" x14ac:dyDescent="0.25">
      <c r="A10" s="28">
        <v>49390</v>
      </c>
      <c r="B10" s="28">
        <v>49318</v>
      </c>
      <c r="C10" s="28">
        <v>6430</v>
      </c>
      <c r="D10" s="28">
        <v>6430</v>
      </c>
      <c r="E10" s="28" t="s">
        <v>46</v>
      </c>
      <c r="F10" s="28" t="s">
        <v>86</v>
      </c>
      <c r="G10" s="29">
        <v>1.42311387726</v>
      </c>
      <c r="H10" s="29">
        <v>0.57591400000000004</v>
      </c>
      <c r="I10" s="28" t="s">
        <v>87</v>
      </c>
      <c r="J10" s="28" t="s">
        <v>88</v>
      </c>
      <c r="K10" s="28">
        <v>16</v>
      </c>
      <c r="L10" s="28">
        <v>60</v>
      </c>
      <c r="M10" s="28" t="s">
        <v>65</v>
      </c>
      <c r="N10" s="28" t="s">
        <v>91</v>
      </c>
      <c r="O10" s="28" t="s">
        <v>85</v>
      </c>
      <c r="P10" s="29">
        <v>1204.59362022</v>
      </c>
      <c r="Q10" s="29">
        <v>63379.315508400003</v>
      </c>
      <c r="R10" s="30">
        <v>0.70014500000000002</v>
      </c>
      <c r="S10" s="30">
        <v>6.29983</v>
      </c>
      <c r="T10" s="30">
        <v>0.30199999999999999</v>
      </c>
      <c r="U10" s="30">
        <v>0.30499999999999999</v>
      </c>
      <c r="V10" s="30">
        <f t="shared" si="0"/>
        <v>0.28144986865594002</v>
      </c>
      <c r="W10" s="30">
        <f t="shared" si="1"/>
        <v>2.5215714047609006</v>
      </c>
    </row>
    <row r="11" spans="1:23" x14ac:dyDescent="0.25">
      <c r="G11" s="29">
        <f>SUM(G2:G10)</f>
        <v>17.215925581705999</v>
      </c>
      <c r="V11" s="30">
        <f>SUM(V2:V10)</f>
        <v>1.9975045731785088</v>
      </c>
      <c r="W11" s="30">
        <f>SUM(W2:W10)</f>
        <v>42.037912780434013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Douglas Park</vt:lpstr>
      <vt:lpstr>Oak Park</vt:lpstr>
      <vt:lpstr>SW 21st Street</vt:lpstr>
      <vt:lpstr>SW 28th Street</vt:lpstr>
      <vt:lpstr>US 98 Disaster Recovery</vt:lpstr>
      <vt:lpstr>Summary!Print_Titles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2014-02-16T20:30:01Z</cp:lastPrinted>
  <dcterms:created xsi:type="dcterms:W3CDTF">2013-09-17T19:44:31Z</dcterms:created>
  <dcterms:modified xsi:type="dcterms:W3CDTF">2014-06-23T13:01:17Z</dcterms:modified>
</cp:coreProperties>
</file>