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1970" windowHeight="11820"/>
  </bookViews>
  <sheets>
    <sheet name="Totals" sheetId="2" r:id="rId1"/>
    <sheet name="Basin Breakdown" sheetId="1" r:id="rId2"/>
  </sheets>
  <definedNames>
    <definedName name="_xlnm.Print_Area" localSheetId="1">'Basin Breakdown'!$A$1:$F$60</definedName>
  </definedNames>
  <calcPr calcId="145621"/>
</workbook>
</file>

<file path=xl/calcChain.xml><?xml version="1.0" encoding="utf-8"?>
<calcChain xmlns="http://schemas.openxmlformats.org/spreadsheetml/2006/main">
  <c r="C11" i="2" l="1"/>
  <c r="D10" i="2"/>
  <c r="E10" i="2" s="1"/>
  <c r="B11" i="2"/>
  <c r="F57" i="1"/>
  <c r="F58" i="1"/>
  <c r="F59" i="1"/>
  <c r="E57" i="1"/>
  <c r="E58" i="1"/>
  <c r="E59" i="1"/>
  <c r="F60" i="1"/>
  <c r="E60" i="1"/>
  <c r="D60" i="1"/>
  <c r="C60" i="1"/>
  <c r="D11" i="2" l="1"/>
  <c r="E11" i="2" s="1"/>
  <c r="D9" i="2"/>
  <c r="E9" i="2" s="1"/>
  <c r="F55" i="1"/>
  <c r="E55" i="1"/>
  <c r="F54" i="1"/>
  <c r="E54" i="1"/>
  <c r="F53" i="1"/>
  <c r="E53" i="1"/>
  <c r="F52" i="1"/>
  <c r="E52" i="1"/>
  <c r="D56" i="1"/>
  <c r="C56" i="1"/>
  <c r="E56" i="1" l="1"/>
  <c r="F56" i="1" s="1"/>
  <c r="D3" i="2"/>
  <c r="E3" i="2" s="1"/>
  <c r="D4" i="2"/>
  <c r="E4" i="2" s="1"/>
  <c r="D5" i="2"/>
  <c r="E5" i="2" s="1"/>
  <c r="D6" i="2"/>
  <c r="E6" i="2" s="1"/>
  <c r="D7" i="2"/>
  <c r="E7" i="2" s="1"/>
  <c r="D8" i="2"/>
  <c r="E8" i="2" s="1"/>
  <c r="D2" i="2"/>
  <c r="E2" i="2" s="1"/>
  <c r="E50" i="1"/>
  <c r="F50" i="1" s="1"/>
  <c r="D51" i="1"/>
  <c r="C51" i="1"/>
  <c r="D49" i="1"/>
  <c r="C49" i="1"/>
  <c r="E49" i="1" s="1"/>
  <c r="F49" i="1" s="1"/>
  <c r="E48" i="1"/>
  <c r="F48" i="1" s="1"/>
  <c r="E47" i="1"/>
  <c r="F47" i="1" s="1"/>
  <c r="D46" i="1"/>
  <c r="C46" i="1"/>
  <c r="E45" i="1"/>
  <c r="F45" i="1" s="1"/>
  <c r="E43" i="1"/>
  <c r="F43" i="1" s="1"/>
  <c r="E42" i="1"/>
  <c r="F42" i="1" s="1"/>
  <c r="E41" i="1"/>
  <c r="F41" i="1" s="1"/>
  <c r="E40" i="1"/>
  <c r="F40" i="1" s="1"/>
  <c r="D44" i="1"/>
  <c r="C44" i="1"/>
  <c r="E44" i="1" s="1"/>
  <c r="F44" i="1" s="1"/>
  <c r="D27" i="1"/>
  <c r="C27" i="1"/>
  <c r="E27" i="1" s="1"/>
  <c r="F27" i="1" s="1"/>
  <c r="E26" i="1"/>
  <c r="F26" i="1" s="1"/>
  <c r="E25" i="1"/>
  <c r="F25" i="1" s="1"/>
  <c r="E39" i="1"/>
  <c r="F39" i="1" s="1"/>
  <c r="D39" i="1"/>
  <c r="C39" i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D24" i="1"/>
  <c r="C24" i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E3" i="1"/>
  <c r="F3" i="1" s="1"/>
  <c r="E2" i="1"/>
  <c r="F2" i="1" s="1"/>
  <c r="E51" i="1" l="1"/>
  <c r="F51" i="1" s="1"/>
  <c r="E46" i="1"/>
  <c r="F46" i="1" s="1"/>
  <c r="E24" i="1"/>
  <c r="F24" i="1" s="1"/>
</calcChain>
</file>

<file path=xl/sharedStrings.xml><?xml version="1.0" encoding="utf-8"?>
<sst xmlns="http://schemas.openxmlformats.org/spreadsheetml/2006/main" count="73" uniqueCount="51">
  <si>
    <t>Project</t>
  </si>
  <si>
    <t>Basin</t>
  </si>
  <si>
    <t>% Change</t>
  </si>
  <si>
    <t>Difference 
(ac-ft)</t>
  </si>
  <si>
    <t>Pre-Discharge 
(ac-ft)</t>
  </si>
  <si>
    <t>Post-Discharge 
(ac-ft)</t>
  </si>
  <si>
    <t>Buck Island Ranch</t>
  </si>
  <si>
    <t>BIR NW Grove 35</t>
  </si>
  <si>
    <t>BIR 35A</t>
  </si>
  <si>
    <t>BIR 35B</t>
  </si>
  <si>
    <t>BIR 24</t>
  </si>
  <si>
    <t>BIR 22</t>
  </si>
  <si>
    <t>BIR 19</t>
  </si>
  <si>
    <t>BIR 18</t>
  </si>
  <si>
    <t>BIR CDEM</t>
  </si>
  <si>
    <t>BIR 35</t>
  </si>
  <si>
    <t>BIR 30</t>
  </si>
  <si>
    <t>BIR 29</t>
  </si>
  <si>
    <t>BIR 26</t>
  </si>
  <si>
    <t>BIR 28</t>
  </si>
  <si>
    <t>BIR 25</t>
  </si>
  <si>
    <t>BIR 20D</t>
  </si>
  <si>
    <t>BIR 16-17</t>
  </si>
  <si>
    <t>BIR 21</t>
  </si>
  <si>
    <t>BIR 20B</t>
  </si>
  <si>
    <t>BIR 20A</t>
  </si>
  <si>
    <t>BIR 14</t>
  </si>
  <si>
    <t>BIR 11</t>
  </si>
  <si>
    <t>BIR 9-10</t>
  </si>
  <si>
    <t>TOTAL</t>
  </si>
  <si>
    <t>Dixie Ranch</t>
  </si>
  <si>
    <t>Dixie West</t>
  </si>
  <si>
    <t>2-3</t>
  </si>
  <si>
    <t>Lost Oak Ranch</t>
  </si>
  <si>
    <t>Willaway Cattle &amp; Sod</t>
  </si>
  <si>
    <t>XL Ranch</t>
  </si>
  <si>
    <t>Drainage Basin</t>
  </si>
  <si>
    <t>WMA Basin</t>
  </si>
  <si>
    <t>Triple A Ranch</t>
  </si>
  <si>
    <t>XL Ranch (Lightsey)</t>
  </si>
  <si>
    <t>TOTALS</t>
  </si>
  <si>
    <t>Site</t>
  </si>
  <si>
    <t>Rafter T Ranch</t>
  </si>
  <si>
    <t>WMA-3N</t>
  </si>
  <si>
    <t>WMA-3S</t>
  </si>
  <si>
    <t>WMA-5</t>
  </si>
  <si>
    <t>WMA-4</t>
  </si>
  <si>
    <t>Blue Head Ranch</t>
  </si>
  <si>
    <t>BH East</t>
  </si>
  <si>
    <t>BH West</t>
  </si>
  <si>
    <t>BH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</si>
</sst>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8" xfId="0" applyBorder="1"/>
    <xf numFmtId="3" fontId="0" fillId="0" borderId="8" xfId="0" applyNumberFormat="1" applyBorder="1"/>
    <xf numFmtId="0" fontId="0" fillId="0" borderId="9" xfId="0" applyBorder="1"/>
    <xf numFmtId="3" fontId="0" fillId="0" borderId="9" xfId="0" applyNumberFormat="1" applyBorder="1"/>
    <xf numFmtId="0" fontId="1" fillId="0" borderId="7" xfId="0" applyFont="1" applyBorder="1"/>
    <xf numFmtId="3" fontId="1" fillId="0" borderId="7" xfId="0" applyNumberFormat="1" applyFont="1" applyBorder="1"/>
    <xf numFmtId="49" fontId="0" fillId="0" borderId="8" xfId="0" applyNumberFormat="1" applyBorder="1"/>
    <xf numFmtId="3" fontId="0" fillId="0" borderId="8" xfId="0" applyNumberFormat="1" applyFill="1" applyBorder="1"/>
    <xf numFmtId="49" fontId="0" fillId="0" borderId="9" xfId="0" applyNumberFormat="1" applyBorder="1"/>
    <xf numFmtId="3" fontId="0" fillId="0" borderId="9" xfId="0" applyNumberFormat="1" applyFill="1" applyBorder="1"/>
    <xf numFmtId="0" fontId="0" fillId="0" borderId="8" xfId="0" applyFont="1" applyBorder="1"/>
    <xf numFmtId="3" fontId="0" fillId="0" borderId="8" xfId="0" applyNumberFormat="1" applyFont="1" applyBorder="1"/>
    <xf numFmtId="3" fontId="0" fillId="0" borderId="8" xfId="0" applyNumberFormat="1" applyFont="1" applyFill="1" applyBorder="1"/>
    <xf numFmtId="0" fontId="0" fillId="0" borderId="10" xfId="0" applyFont="1" applyBorder="1"/>
    <xf numFmtId="3" fontId="0" fillId="0" borderId="10" xfId="0" applyNumberFormat="1" applyFont="1" applyFill="1" applyBorder="1"/>
    <xf numFmtId="3" fontId="0" fillId="0" borderId="10" xfId="0" applyNumberFormat="1" applyBorder="1"/>
    <xf numFmtId="0" fontId="0" fillId="0" borderId="14" xfId="0" applyBorder="1"/>
    <xf numFmtId="0" fontId="0" fillId="0" borderId="16" xfId="0" applyFont="1" applyBorder="1"/>
    <xf numFmtId="0" fontId="0" fillId="0" borderId="14" xfId="0" applyFont="1" applyFill="1" applyBorder="1"/>
    <xf numFmtId="0" fontId="0" fillId="0" borderId="14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1" fillId="0" borderId="19" xfId="0" applyNumberFormat="1" applyFont="1" applyBorder="1"/>
    <xf numFmtId="164" fontId="0" fillId="0" borderId="17" xfId="0" applyNumberFormat="1" applyFont="1" applyBorder="1"/>
    <xf numFmtId="164" fontId="0" fillId="0" borderId="20" xfId="0" applyNumberFormat="1" applyBorder="1"/>
    <xf numFmtId="0" fontId="1" fillId="0" borderId="22" xfId="0" applyFont="1" applyBorder="1"/>
    <xf numFmtId="3" fontId="1" fillId="0" borderId="22" xfId="0" applyNumberFormat="1" applyFont="1" applyBorder="1"/>
    <xf numFmtId="164" fontId="1" fillId="0" borderId="23" xfId="0" applyNumberFormat="1" applyFont="1" applyBorder="1"/>
    <xf numFmtId="49" fontId="0" fillId="0" borderId="9" xfId="0" applyNumberFormat="1" applyFill="1" applyBorder="1"/>
    <xf numFmtId="3" fontId="0" fillId="0" borderId="9" xfId="0" applyNumberFormat="1" applyFont="1" applyBorder="1"/>
    <xf numFmtId="49" fontId="0" fillId="0" borderId="8" xfId="0" applyNumberFormat="1" applyFill="1" applyBorder="1"/>
    <xf numFmtId="164" fontId="0" fillId="0" borderId="18" xfId="0" applyNumberFormat="1" applyFont="1" applyBorder="1"/>
    <xf numFmtId="0" fontId="1" fillId="0" borderId="21" xfId="0" applyFont="1" applyBorder="1"/>
    <xf numFmtId="3" fontId="1" fillId="0" borderId="21" xfId="0" applyNumberFormat="1" applyFont="1" applyBorder="1"/>
    <xf numFmtId="164" fontId="1" fillId="0" borderId="24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5" xfId="0" applyBorder="1"/>
    <xf numFmtId="3" fontId="0" fillId="0" borderId="26" xfId="0" applyNumberFormat="1" applyBorder="1"/>
    <xf numFmtId="164" fontId="0" fillId="0" borderId="27" xfId="0" applyNumberFormat="1" applyBorder="1"/>
    <xf numFmtId="0" fontId="0" fillId="0" borderId="29" xfId="0" applyFill="1" applyBorder="1"/>
    <xf numFmtId="3" fontId="0" fillId="0" borderId="26" xfId="0" applyNumberFormat="1" applyFill="1" applyBorder="1"/>
    <xf numFmtId="164" fontId="0" fillId="0" borderId="30" xfId="0" applyNumberFormat="1" applyFill="1" applyBorder="1"/>
    <xf numFmtId="3" fontId="0" fillId="0" borderId="12" xfId="0" applyNumberFormat="1" applyBorder="1"/>
    <xf numFmtId="164" fontId="0" fillId="0" borderId="13" xfId="0" applyNumberFormat="1" applyBorder="1"/>
    <xf numFmtId="0" fontId="1" fillId="0" borderId="11" xfId="0" applyFont="1" applyBorder="1" applyAlignment="1">
      <alignment horizontal="right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31" xfId="0" applyBorder="1"/>
    <xf numFmtId="0" fontId="0" fillId="0" borderId="2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selection activeCell="G1" sqref="G1"/>
    </sheetView>
  </sheetViews>
  <sheetFormatPr defaultRowHeight="15" x14ac:dyDescent="0.25"/>
  <cols>
    <col min="1" max="1" width="20.7109375" customWidth="1"/>
    <col min="2" max="5" width="15.7109375" customWidth="1"/>
  </cols>
  <sheetData>
    <row r="1" spans="1:5" ht="30.95" customHeight="1" thickBot="1" x14ac:dyDescent="0.3">
      <c r="A1" s="40" t="s">
        <v>0</v>
      </c>
      <c r="B1" s="41" t="s">
        <v>4</v>
      </c>
      <c r="C1" s="41" t="s">
        <v>5</v>
      </c>
      <c r="D1" s="41" t="s">
        <v>3</v>
      </c>
      <c r="E1" s="42" t="s">
        <v>2</v>
      </c>
    </row>
    <row r="2" spans="1:5" x14ac:dyDescent="0.25">
      <c r="A2" s="1" t="s">
        <v>6</v>
      </c>
      <c r="B2" s="6">
        <v>14814</v>
      </c>
      <c r="C2" s="6">
        <v>8571</v>
      </c>
      <c r="D2" s="6">
        <f>B2-C2</f>
        <v>6243</v>
      </c>
      <c r="E2" s="2">
        <f>D2/B2</f>
        <v>0.42142567841231265</v>
      </c>
    </row>
    <row r="3" spans="1:5" x14ac:dyDescent="0.25">
      <c r="A3" s="3" t="s">
        <v>31</v>
      </c>
      <c r="B3" s="8">
        <v>2581</v>
      </c>
      <c r="C3" s="8">
        <v>2119</v>
      </c>
      <c r="D3" s="8">
        <f t="shared" ref="D3:D10" si="0">B3-C3</f>
        <v>462</v>
      </c>
      <c r="E3" s="4">
        <f t="shared" ref="E3:E10" si="1">D3/B3</f>
        <v>0.17900038744672608</v>
      </c>
    </row>
    <row r="4" spans="1:5" x14ac:dyDescent="0.25">
      <c r="A4" s="3" t="s">
        <v>30</v>
      </c>
      <c r="B4" s="8">
        <v>11164</v>
      </c>
      <c r="C4" s="8">
        <v>8559</v>
      </c>
      <c r="D4" s="8">
        <f t="shared" si="0"/>
        <v>2605</v>
      </c>
      <c r="E4" s="4">
        <f t="shared" si="1"/>
        <v>0.23333930490863489</v>
      </c>
    </row>
    <row r="5" spans="1:5" x14ac:dyDescent="0.25">
      <c r="A5" s="3" t="s">
        <v>33</v>
      </c>
      <c r="B5" s="8">
        <v>2505</v>
      </c>
      <c r="C5" s="8">
        <v>2083</v>
      </c>
      <c r="D5" s="8">
        <f t="shared" si="0"/>
        <v>422</v>
      </c>
      <c r="E5" s="4">
        <f t="shared" si="1"/>
        <v>0.16846307385229542</v>
      </c>
    </row>
    <row r="6" spans="1:5" x14ac:dyDescent="0.25">
      <c r="A6" s="3" t="s">
        <v>34</v>
      </c>
      <c r="B6" s="8">
        <v>1069</v>
      </c>
      <c r="C6" s="8">
        <v>830</v>
      </c>
      <c r="D6" s="8">
        <f t="shared" si="0"/>
        <v>239</v>
      </c>
      <c r="E6" s="4">
        <f t="shared" si="1"/>
        <v>0.22357343311506081</v>
      </c>
    </row>
    <row r="7" spans="1:5" x14ac:dyDescent="0.25">
      <c r="A7" s="3" t="s">
        <v>39</v>
      </c>
      <c r="B7" s="8">
        <v>11568</v>
      </c>
      <c r="C7" s="8">
        <v>10700</v>
      </c>
      <c r="D7" s="8">
        <f t="shared" si="0"/>
        <v>868</v>
      </c>
      <c r="E7" s="4">
        <f t="shared" si="1"/>
        <v>7.5034578146611339E-2</v>
      </c>
    </row>
    <row r="8" spans="1:5" x14ac:dyDescent="0.25">
      <c r="A8" s="3" t="s">
        <v>38</v>
      </c>
      <c r="B8" s="8">
        <v>558</v>
      </c>
      <c r="C8" s="8">
        <v>124</v>
      </c>
      <c r="D8" s="8">
        <f t="shared" si="0"/>
        <v>434</v>
      </c>
      <c r="E8" s="4">
        <f t="shared" si="1"/>
        <v>0.77777777777777779</v>
      </c>
    </row>
    <row r="9" spans="1:5" x14ac:dyDescent="0.25">
      <c r="A9" s="43" t="s">
        <v>42</v>
      </c>
      <c r="B9" s="44">
        <v>1622</v>
      </c>
      <c r="C9" s="44">
        <v>809</v>
      </c>
      <c r="D9" s="44">
        <f>B9-C9</f>
        <v>813</v>
      </c>
      <c r="E9" s="45">
        <f>D9/B9</f>
        <v>0.501233045622688</v>
      </c>
    </row>
    <row r="10" spans="1:5" ht="15.75" thickBot="1" x14ac:dyDescent="0.3">
      <c r="A10" s="46" t="s">
        <v>47</v>
      </c>
      <c r="B10" s="47">
        <v>3776</v>
      </c>
      <c r="C10" s="47">
        <v>0</v>
      </c>
      <c r="D10" s="47">
        <f>B10-C10</f>
        <v>3776</v>
      </c>
      <c r="E10" s="48">
        <f>D10/B10</f>
        <v>1</v>
      </c>
    </row>
    <row r="11" spans="1:5" ht="15.75" thickBot="1" x14ac:dyDescent="0.3">
      <c r="A11" s="51" t="s">
        <v>40</v>
      </c>
      <c r="B11" s="49">
        <f>SUM(B2:B10)</f>
        <v>49657</v>
      </c>
      <c r="C11" s="49">
        <f>SUM(C2:C10)</f>
        <v>33795</v>
      </c>
      <c r="D11" s="49">
        <f>B11-C11</f>
        <v>15862</v>
      </c>
      <c r="E11" s="50">
        <f t="shared" ref="E11" si="2">D11/B11</f>
        <v>0.31943129870914472</v>
      </c>
    </row>
  </sheetData>
  <printOptions horizontalCentered="1"/>
  <pageMargins left="0.45" right="0.45" top="0.5" bottom="0.5" header="0.3" footer="0.3"/>
  <pageSetup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zoomScaleNormal="100"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20.7109375" customWidth="1"/>
    <col min="2" max="2" width="15.5703125" customWidth="1"/>
    <col min="3" max="6" width="15.7109375" customWidth="1"/>
  </cols>
  <sheetData>
    <row r="1" spans="1:6" ht="30.95" customHeight="1" thickBot="1" x14ac:dyDescent="0.3">
      <c r="A1" s="52" t="s">
        <v>0</v>
      </c>
      <c r="B1" s="41" t="s">
        <v>1</v>
      </c>
      <c r="C1" s="41" t="s">
        <v>4</v>
      </c>
      <c r="D1" s="41" t="s">
        <v>5</v>
      </c>
      <c r="E1" s="41" t="s">
        <v>3</v>
      </c>
      <c r="F1" s="53" t="s">
        <v>2</v>
      </c>
    </row>
    <row r="2" spans="1:6" x14ac:dyDescent="0.25">
      <c r="A2" s="21" t="s">
        <v>6</v>
      </c>
      <c r="B2" s="5" t="s">
        <v>27</v>
      </c>
      <c r="C2" s="6">
        <v>68</v>
      </c>
      <c r="D2" s="6">
        <v>43</v>
      </c>
      <c r="E2" s="6">
        <f>C2-D2</f>
        <v>25</v>
      </c>
      <c r="F2" s="25">
        <f>E2/C2</f>
        <v>0.36764705882352944</v>
      </c>
    </row>
    <row r="3" spans="1:6" x14ac:dyDescent="0.25">
      <c r="A3" s="21"/>
      <c r="B3" s="7" t="s">
        <v>26</v>
      </c>
      <c r="C3" s="8">
        <v>355</v>
      </c>
      <c r="D3" s="8">
        <v>100</v>
      </c>
      <c r="E3" s="8">
        <f t="shared" ref="E3:E23" si="0">C3-D3</f>
        <v>255</v>
      </c>
      <c r="F3" s="26">
        <f t="shared" ref="F3:F23" si="1">E3/C3</f>
        <v>0.71830985915492962</v>
      </c>
    </row>
    <row r="4" spans="1:6" x14ac:dyDescent="0.25">
      <c r="A4" s="21"/>
      <c r="B4" s="7" t="s">
        <v>22</v>
      </c>
      <c r="C4" s="8">
        <v>354</v>
      </c>
      <c r="D4" s="8">
        <v>97</v>
      </c>
      <c r="E4" s="8">
        <f t="shared" si="0"/>
        <v>257</v>
      </c>
      <c r="F4" s="26">
        <f t="shared" si="1"/>
        <v>0.72598870056497178</v>
      </c>
    </row>
    <row r="5" spans="1:6" x14ac:dyDescent="0.25">
      <c r="A5" s="21"/>
      <c r="B5" s="7" t="s">
        <v>13</v>
      </c>
      <c r="C5" s="8">
        <v>375</v>
      </c>
      <c r="D5" s="8">
        <v>198</v>
      </c>
      <c r="E5" s="8">
        <f t="shared" si="0"/>
        <v>177</v>
      </c>
      <c r="F5" s="26">
        <f t="shared" si="1"/>
        <v>0.47199999999999998</v>
      </c>
    </row>
    <row r="6" spans="1:6" x14ac:dyDescent="0.25">
      <c r="A6" s="21"/>
      <c r="B6" s="7" t="s">
        <v>12</v>
      </c>
      <c r="C6" s="8">
        <v>726</v>
      </c>
      <c r="D6" s="8">
        <v>389</v>
      </c>
      <c r="E6" s="8">
        <f t="shared" si="0"/>
        <v>337</v>
      </c>
      <c r="F6" s="26">
        <f t="shared" si="1"/>
        <v>0.46418732782369149</v>
      </c>
    </row>
    <row r="7" spans="1:6" x14ac:dyDescent="0.25">
      <c r="A7" s="21"/>
      <c r="B7" s="7" t="s">
        <v>25</v>
      </c>
      <c r="C7" s="8">
        <v>354</v>
      </c>
      <c r="D7" s="8">
        <v>191</v>
      </c>
      <c r="E7" s="8">
        <f t="shared" si="0"/>
        <v>163</v>
      </c>
      <c r="F7" s="26">
        <f t="shared" si="1"/>
        <v>0.46045197740112992</v>
      </c>
    </row>
    <row r="8" spans="1:6" x14ac:dyDescent="0.25">
      <c r="A8" s="21"/>
      <c r="B8" s="7" t="s">
        <v>24</v>
      </c>
      <c r="C8" s="8">
        <v>409</v>
      </c>
      <c r="D8" s="8">
        <v>200</v>
      </c>
      <c r="E8" s="8">
        <f t="shared" si="0"/>
        <v>209</v>
      </c>
      <c r="F8" s="26">
        <f t="shared" si="1"/>
        <v>0.51100244498777503</v>
      </c>
    </row>
    <row r="9" spans="1:6" x14ac:dyDescent="0.25">
      <c r="A9" s="21"/>
      <c r="B9" s="7" t="s">
        <v>21</v>
      </c>
      <c r="C9" s="8">
        <v>850</v>
      </c>
      <c r="D9" s="8">
        <v>538</v>
      </c>
      <c r="E9" s="8">
        <f t="shared" si="0"/>
        <v>312</v>
      </c>
      <c r="F9" s="26">
        <f t="shared" si="1"/>
        <v>0.36705882352941177</v>
      </c>
    </row>
    <row r="10" spans="1:6" x14ac:dyDescent="0.25">
      <c r="A10" s="21"/>
      <c r="B10" s="7" t="s">
        <v>23</v>
      </c>
      <c r="C10" s="8">
        <v>139</v>
      </c>
      <c r="D10" s="8">
        <v>99</v>
      </c>
      <c r="E10" s="8">
        <f t="shared" si="0"/>
        <v>40</v>
      </c>
      <c r="F10" s="26">
        <f t="shared" si="1"/>
        <v>0.28776978417266186</v>
      </c>
    </row>
    <row r="11" spans="1:6" x14ac:dyDescent="0.25">
      <c r="A11" s="21"/>
      <c r="B11" s="7" t="s">
        <v>11</v>
      </c>
      <c r="C11" s="8">
        <v>839</v>
      </c>
      <c r="D11" s="8">
        <v>430</v>
      </c>
      <c r="E11" s="8">
        <f t="shared" si="0"/>
        <v>409</v>
      </c>
      <c r="F11" s="26">
        <f t="shared" si="1"/>
        <v>0.48748510131108463</v>
      </c>
    </row>
    <row r="12" spans="1:6" x14ac:dyDescent="0.25">
      <c r="A12" s="21"/>
      <c r="B12" s="7" t="s">
        <v>10</v>
      </c>
      <c r="C12" s="8">
        <v>1240</v>
      </c>
      <c r="D12" s="8">
        <v>623</v>
      </c>
      <c r="E12" s="8">
        <f t="shared" si="0"/>
        <v>617</v>
      </c>
      <c r="F12" s="26">
        <f t="shared" si="1"/>
        <v>0.4975806451612903</v>
      </c>
    </row>
    <row r="13" spans="1:6" x14ac:dyDescent="0.25">
      <c r="A13" s="21"/>
      <c r="B13" s="7" t="s">
        <v>20</v>
      </c>
      <c r="C13" s="8">
        <v>955</v>
      </c>
      <c r="D13" s="8">
        <v>554</v>
      </c>
      <c r="E13" s="8">
        <f t="shared" si="0"/>
        <v>401</v>
      </c>
      <c r="F13" s="26">
        <f t="shared" si="1"/>
        <v>0.4198952879581152</v>
      </c>
    </row>
    <row r="14" spans="1:6" x14ac:dyDescent="0.25">
      <c r="A14" s="21"/>
      <c r="B14" s="7" t="s">
        <v>18</v>
      </c>
      <c r="C14" s="8">
        <v>132</v>
      </c>
      <c r="D14" s="8">
        <v>132</v>
      </c>
      <c r="E14" s="8">
        <f t="shared" si="0"/>
        <v>0</v>
      </c>
      <c r="F14" s="26">
        <f t="shared" si="1"/>
        <v>0</v>
      </c>
    </row>
    <row r="15" spans="1:6" x14ac:dyDescent="0.25">
      <c r="A15" s="21"/>
      <c r="B15" s="7" t="s">
        <v>19</v>
      </c>
      <c r="C15" s="8">
        <v>19</v>
      </c>
      <c r="D15" s="8">
        <v>19</v>
      </c>
      <c r="E15" s="8">
        <f t="shared" si="0"/>
        <v>0</v>
      </c>
      <c r="F15" s="26">
        <f t="shared" si="1"/>
        <v>0</v>
      </c>
    </row>
    <row r="16" spans="1:6" x14ac:dyDescent="0.25">
      <c r="A16" s="21"/>
      <c r="B16" s="7" t="s">
        <v>17</v>
      </c>
      <c r="C16" s="8">
        <v>1541</v>
      </c>
      <c r="D16" s="8">
        <v>877</v>
      </c>
      <c r="E16" s="8">
        <f t="shared" si="0"/>
        <v>664</v>
      </c>
      <c r="F16" s="26">
        <f t="shared" si="1"/>
        <v>0.43088903309539262</v>
      </c>
    </row>
    <row r="17" spans="1:6" x14ac:dyDescent="0.25">
      <c r="A17" s="21"/>
      <c r="B17" s="7" t="s">
        <v>16</v>
      </c>
      <c r="C17" s="8">
        <v>145</v>
      </c>
      <c r="D17" s="8">
        <v>41</v>
      </c>
      <c r="E17" s="8">
        <f t="shared" si="0"/>
        <v>104</v>
      </c>
      <c r="F17" s="26">
        <f t="shared" si="1"/>
        <v>0.71724137931034482</v>
      </c>
    </row>
    <row r="18" spans="1:6" x14ac:dyDescent="0.25">
      <c r="A18" s="21"/>
      <c r="B18" s="7" t="s">
        <v>15</v>
      </c>
      <c r="C18" s="8">
        <v>1364</v>
      </c>
      <c r="D18" s="8">
        <v>1183</v>
      </c>
      <c r="E18" s="8">
        <f t="shared" si="0"/>
        <v>181</v>
      </c>
      <c r="F18" s="26">
        <f t="shared" si="1"/>
        <v>0.13269794721407624</v>
      </c>
    </row>
    <row r="19" spans="1:6" x14ac:dyDescent="0.25">
      <c r="A19" s="21"/>
      <c r="B19" s="7" t="s">
        <v>8</v>
      </c>
      <c r="C19" s="8">
        <v>361</v>
      </c>
      <c r="D19" s="8">
        <v>306</v>
      </c>
      <c r="E19" s="8">
        <f t="shared" si="0"/>
        <v>55</v>
      </c>
      <c r="F19" s="26">
        <f t="shared" si="1"/>
        <v>0.1523545706371191</v>
      </c>
    </row>
    <row r="20" spans="1:6" x14ac:dyDescent="0.25">
      <c r="A20" s="21"/>
      <c r="B20" s="7" t="s">
        <v>9</v>
      </c>
      <c r="C20" s="8">
        <v>1240</v>
      </c>
      <c r="D20" s="8">
        <v>623</v>
      </c>
      <c r="E20" s="8">
        <f t="shared" si="0"/>
        <v>617</v>
      </c>
      <c r="F20" s="26">
        <f t="shared" si="1"/>
        <v>0.4975806451612903</v>
      </c>
    </row>
    <row r="21" spans="1:6" x14ac:dyDescent="0.25">
      <c r="A21" s="21"/>
      <c r="B21" s="7" t="s">
        <v>28</v>
      </c>
      <c r="C21" s="8">
        <v>704</v>
      </c>
      <c r="D21" s="8">
        <v>441</v>
      </c>
      <c r="E21" s="8">
        <f t="shared" si="0"/>
        <v>263</v>
      </c>
      <c r="F21" s="26">
        <f t="shared" si="1"/>
        <v>0.37357954545454547</v>
      </c>
    </row>
    <row r="22" spans="1:6" x14ac:dyDescent="0.25">
      <c r="A22" s="21"/>
      <c r="B22" s="7" t="s">
        <v>14</v>
      </c>
      <c r="C22" s="8">
        <v>811</v>
      </c>
      <c r="D22" s="8">
        <v>555</v>
      </c>
      <c r="E22" s="8">
        <f t="shared" si="0"/>
        <v>256</v>
      </c>
      <c r="F22" s="26">
        <f t="shared" si="1"/>
        <v>0.31565967940813811</v>
      </c>
    </row>
    <row r="23" spans="1:6" x14ac:dyDescent="0.25">
      <c r="A23" s="21"/>
      <c r="B23" s="7" t="s">
        <v>7</v>
      </c>
      <c r="C23" s="8">
        <v>1833</v>
      </c>
      <c r="D23" s="8">
        <v>932</v>
      </c>
      <c r="E23" s="8">
        <f t="shared" si="0"/>
        <v>901</v>
      </c>
      <c r="F23" s="26">
        <f t="shared" si="1"/>
        <v>0.49154391707583195</v>
      </c>
    </row>
    <row r="24" spans="1:6" ht="15.75" thickBot="1" x14ac:dyDescent="0.3">
      <c r="A24" s="54" t="s">
        <v>29</v>
      </c>
      <c r="B24" s="9"/>
      <c r="C24" s="10">
        <f>SUM(C2:C23)</f>
        <v>14814</v>
      </c>
      <c r="D24" s="10">
        <f>SUM(D2:D23)</f>
        <v>8571</v>
      </c>
      <c r="E24" s="10">
        <f t="shared" ref="E24" si="2">C24-D24</f>
        <v>6243</v>
      </c>
      <c r="F24" s="27">
        <f t="shared" ref="F24" si="3">E24/C24</f>
        <v>0.42142567841231265</v>
      </c>
    </row>
    <row r="25" spans="1:6" x14ac:dyDescent="0.25">
      <c r="A25" s="21" t="s">
        <v>31</v>
      </c>
      <c r="B25" s="11">
        <v>1</v>
      </c>
      <c r="C25" s="12">
        <v>501</v>
      </c>
      <c r="D25" s="12">
        <v>389</v>
      </c>
      <c r="E25" s="6">
        <f t="shared" ref="E25:E27" si="4">C25-D25</f>
        <v>112</v>
      </c>
      <c r="F25" s="25">
        <f t="shared" ref="F25:F27" si="5">E25/C25</f>
        <v>0.22355289421157684</v>
      </c>
    </row>
    <row r="26" spans="1:6" x14ac:dyDescent="0.25">
      <c r="A26" s="21"/>
      <c r="B26" s="13" t="s">
        <v>32</v>
      </c>
      <c r="C26" s="14">
        <v>2080</v>
      </c>
      <c r="D26" s="14">
        <v>1730</v>
      </c>
      <c r="E26" s="8">
        <f t="shared" si="4"/>
        <v>350</v>
      </c>
      <c r="F26" s="26">
        <f t="shared" si="5"/>
        <v>0.16826923076923078</v>
      </c>
    </row>
    <row r="27" spans="1:6" ht="15.75" thickBot="1" x14ac:dyDescent="0.3">
      <c r="A27" s="54" t="s">
        <v>29</v>
      </c>
      <c r="B27" s="9"/>
      <c r="C27" s="10">
        <f>SUM(C25:C26)</f>
        <v>2581</v>
      </c>
      <c r="D27" s="10">
        <f>SUM(D25:D26)</f>
        <v>2119</v>
      </c>
      <c r="E27" s="10">
        <f t="shared" si="4"/>
        <v>462</v>
      </c>
      <c r="F27" s="27">
        <f t="shared" si="5"/>
        <v>0.17900038744672608</v>
      </c>
    </row>
    <row r="28" spans="1:6" x14ac:dyDescent="0.25">
      <c r="A28" s="21" t="s">
        <v>30</v>
      </c>
      <c r="B28" s="11">
        <v>1</v>
      </c>
      <c r="C28" s="6">
        <v>1665</v>
      </c>
      <c r="D28" s="6">
        <v>1031</v>
      </c>
      <c r="E28" s="6">
        <f t="shared" ref="E28:E39" si="6">C28-D28</f>
        <v>634</v>
      </c>
      <c r="F28" s="25">
        <f t="shared" ref="F28:F39" si="7">E28/C28</f>
        <v>0.38078078078078076</v>
      </c>
    </row>
    <row r="29" spans="1:6" x14ac:dyDescent="0.25">
      <c r="A29" s="21"/>
      <c r="B29" s="13">
        <v>2</v>
      </c>
      <c r="C29" s="8">
        <v>1387</v>
      </c>
      <c r="D29" s="8">
        <v>837</v>
      </c>
      <c r="E29" s="8">
        <f t="shared" si="6"/>
        <v>550</v>
      </c>
      <c r="F29" s="26">
        <f t="shared" si="7"/>
        <v>0.39653929343907712</v>
      </c>
    </row>
    <row r="30" spans="1:6" x14ac:dyDescent="0.25">
      <c r="A30" s="21"/>
      <c r="B30" s="13">
        <v>3</v>
      </c>
      <c r="C30" s="8">
        <v>1175</v>
      </c>
      <c r="D30" s="8">
        <v>715</v>
      </c>
      <c r="E30" s="8">
        <f t="shared" si="6"/>
        <v>460</v>
      </c>
      <c r="F30" s="26">
        <f t="shared" si="7"/>
        <v>0.39148936170212767</v>
      </c>
    </row>
    <row r="31" spans="1:6" x14ac:dyDescent="0.25">
      <c r="A31" s="21"/>
      <c r="B31" s="13">
        <v>4</v>
      </c>
      <c r="C31" s="8">
        <v>887</v>
      </c>
      <c r="D31" s="8">
        <v>556</v>
      </c>
      <c r="E31" s="8">
        <f t="shared" si="6"/>
        <v>331</v>
      </c>
      <c r="F31" s="26">
        <f t="shared" si="7"/>
        <v>0.37316798196166856</v>
      </c>
    </row>
    <row r="32" spans="1:6" x14ac:dyDescent="0.25">
      <c r="A32" s="21"/>
      <c r="B32" s="13">
        <v>5</v>
      </c>
      <c r="C32" s="8">
        <v>341</v>
      </c>
      <c r="D32" s="8">
        <v>203</v>
      </c>
      <c r="E32" s="8">
        <f t="shared" si="6"/>
        <v>138</v>
      </c>
      <c r="F32" s="26">
        <f t="shared" si="7"/>
        <v>0.40469208211143692</v>
      </c>
    </row>
    <row r="33" spans="1:6" x14ac:dyDescent="0.25">
      <c r="A33" s="21"/>
      <c r="B33" s="13">
        <v>6</v>
      </c>
      <c r="C33" s="8">
        <v>1447</v>
      </c>
      <c r="D33" s="8">
        <v>1352</v>
      </c>
      <c r="E33" s="8">
        <f t="shared" si="6"/>
        <v>95</v>
      </c>
      <c r="F33" s="26">
        <f t="shared" si="7"/>
        <v>6.5653075328265378E-2</v>
      </c>
    </row>
    <row r="34" spans="1:6" x14ac:dyDescent="0.25">
      <c r="A34" s="21"/>
      <c r="B34" s="13">
        <v>7</v>
      </c>
      <c r="C34" s="8">
        <v>109</v>
      </c>
      <c r="D34" s="8">
        <v>109</v>
      </c>
      <c r="E34" s="8">
        <f t="shared" si="6"/>
        <v>0</v>
      </c>
      <c r="F34" s="26">
        <f t="shared" si="7"/>
        <v>0</v>
      </c>
    </row>
    <row r="35" spans="1:6" x14ac:dyDescent="0.25">
      <c r="A35" s="21"/>
      <c r="B35" s="13">
        <v>8</v>
      </c>
      <c r="C35" s="8">
        <v>416</v>
      </c>
      <c r="D35" s="8">
        <v>416</v>
      </c>
      <c r="E35" s="8">
        <f t="shared" si="6"/>
        <v>0</v>
      </c>
      <c r="F35" s="26">
        <f t="shared" si="7"/>
        <v>0</v>
      </c>
    </row>
    <row r="36" spans="1:6" x14ac:dyDescent="0.25">
      <c r="A36" s="21"/>
      <c r="B36" s="13">
        <v>9</v>
      </c>
      <c r="C36" s="8">
        <v>2101</v>
      </c>
      <c r="D36" s="8">
        <v>1835</v>
      </c>
      <c r="E36" s="8">
        <f t="shared" si="6"/>
        <v>266</v>
      </c>
      <c r="F36" s="26">
        <f t="shared" si="7"/>
        <v>0.12660637791527843</v>
      </c>
    </row>
    <row r="37" spans="1:6" x14ac:dyDescent="0.25">
      <c r="A37" s="21"/>
      <c r="B37" s="13">
        <v>10</v>
      </c>
      <c r="C37" s="8">
        <v>1040</v>
      </c>
      <c r="D37" s="8">
        <v>909</v>
      </c>
      <c r="E37" s="8">
        <f t="shared" si="6"/>
        <v>131</v>
      </c>
      <c r="F37" s="26">
        <f t="shared" si="7"/>
        <v>0.12596153846153846</v>
      </c>
    </row>
    <row r="38" spans="1:6" x14ac:dyDescent="0.25">
      <c r="A38" s="21"/>
      <c r="B38" s="13">
        <v>11</v>
      </c>
      <c r="C38" s="8">
        <v>596</v>
      </c>
      <c r="D38" s="8">
        <v>596</v>
      </c>
      <c r="E38" s="8">
        <f t="shared" si="6"/>
        <v>0</v>
      </c>
      <c r="F38" s="26">
        <f t="shared" si="7"/>
        <v>0</v>
      </c>
    </row>
    <row r="39" spans="1:6" ht="15.75" thickBot="1" x14ac:dyDescent="0.3">
      <c r="A39" s="54" t="s">
        <v>29</v>
      </c>
      <c r="B39" s="9"/>
      <c r="C39" s="10">
        <f>SUM(C28:C38)</f>
        <v>11164</v>
      </c>
      <c r="D39" s="10">
        <f>SUM(D28:D38)</f>
        <v>8559</v>
      </c>
      <c r="E39" s="10">
        <f t="shared" si="6"/>
        <v>2605</v>
      </c>
      <c r="F39" s="27">
        <f t="shared" si="7"/>
        <v>0.23333930490863489</v>
      </c>
    </row>
    <row r="40" spans="1:6" x14ac:dyDescent="0.25">
      <c r="A40" s="21" t="s">
        <v>33</v>
      </c>
      <c r="B40" s="11">
        <v>1</v>
      </c>
      <c r="C40" s="6">
        <v>587</v>
      </c>
      <c r="D40" s="6">
        <v>460</v>
      </c>
      <c r="E40" s="6">
        <f t="shared" ref="E40:E43" si="8">C40-D40</f>
        <v>127</v>
      </c>
      <c r="F40" s="25">
        <f t="shared" ref="F40:F43" si="9">E40/C40</f>
        <v>0.21635434412265758</v>
      </c>
    </row>
    <row r="41" spans="1:6" x14ac:dyDescent="0.25">
      <c r="A41" s="21"/>
      <c r="B41" s="13">
        <v>2</v>
      </c>
      <c r="C41" s="8">
        <v>1194</v>
      </c>
      <c r="D41" s="8">
        <v>1027</v>
      </c>
      <c r="E41" s="8">
        <f t="shared" si="8"/>
        <v>167</v>
      </c>
      <c r="F41" s="26">
        <f t="shared" si="9"/>
        <v>0.13986599664991625</v>
      </c>
    </row>
    <row r="42" spans="1:6" x14ac:dyDescent="0.25">
      <c r="A42" s="21"/>
      <c r="B42" s="13">
        <v>3</v>
      </c>
      <c r="C42" s="8">
        <v>290</v>
      </c>
      <c r="D42" s="8">
        <v>228</v>
      </c>
      <c r="E42" s="8">
        <f t="shared" si="8"/>
        <v>62</v>
      </c>
      <c r="F42" s="26">
        <f t="shared" si="9"/>
        <v>0.21379310344827587</v>
      </c>
    </row>
    <row r="43" spans="1:6" x14ac:dyDescent="0.25">
      <c r="A43" s="21"/>
      <c r="B43" s="13">
        <v>4</v>
      </c>
      <c r="C43" s="8">
        <v>434</v>
      </c>
      <c r="D43" s="8">
        <v>368</v>
      </c>
      <c r="E43" s="8">
        <f t="shared" si="8"/>
        <v>66</v>
      </c>
      <c r="F43" s="26">
        <f t="shared" si="9"/>
        <v>0.15207373271889402</v>
      </c>
    </row>
    <row r="44" spans="1:6" ht="15.75" thickBot="1" x14ac:dyDescent="0.3">
      <c r="A44" s="54" t="s">
        <v>29</v>
      </c>
      <c r="B44" s="9"/>
      <c r="C44" s="10">
        <f>SUM(C40:C43)</f>
        <v>2505</v>
      </c>
      <c r="D44" s="10">
        <f>SUM(D40:D43)</f>
        <v>2083</v>
      </c>
      <c r="E44" s="10">
        <f t="shared" ref="E44" si="10">C44-D44</f>
        <v>422</v>
      </c>
      <c r="F44" s="27">
        <f t="shared" ref="F44" si="11">E44/C44</f>
        <v>0.16846307385229542</v>
      </c>
    </row>
    <row r="45" spans="1:6" x14ac:dyDescent="0.25">
      <c r="A45" s="22" t="s">
        <v>34</v>
      </c>
      <c r="B45" s="15" t="s">
        <v>41</v>
      </c>
      <c r="C45" s="16">
        <v>1069</v>
      </c>
      <c r="D45" s="16">
        <v>830</v>
      </c>
      <c r="E45" s="16">
        <f t="shared" ref="E45:E49" si="12">C45-D45</f>
        <v>239</v>
      </c>
      <c r="F45" s="28">
        <f t="shared" ref="F45:F49" si="13">E45/C45</f>
        <v>0.22357343311506081</v>
      </c>
    </row>
    <row r="46" spans="1:6" ht="15.75" thickBot="1" x14ac:dyDescent="0.3">
      <c r="A46" s="54" t="s">
        <v>29</v>
      </c>
      <c r="B46" s="9"/>
      <c r="C46" s="10">
        <f>C45</f>
        <v>1069</v>
      </c>
      <c r="D46" s="10">
        <f>D45</f>
        <v>830</v>
      </c>
      <c r="E46" s="10">
        <f t="shared" si="12"/>
        <v>239</v>
      </c>
      <c r="F46" s="27">
        <f t="shared" si="13"/>
        <v>0.22357343311506081</v>
      </c>
    </row>
    <row r="47" spans="1:6" x14ac:dyDescent="0.25">
      <c r="A47" s="23" t="s">
        <v>35</v>
      </c>
      <c r="B47" s="5" t="s">
        <v>36</v>
      </c>
      <c r="C47" s="17">
        <v>6156</v>
      </c>
      <c r="D47" s="17">
        <v>6156</v>
      </c>
      <c r="E47" s="6">
        <f t="shared" si="12"/>
        <v>0</v>
      </c>
      <c r="F47" s="25">
        <f t="shared" si="13"/>
        <v>0</v>
      </c>
    </row>
    <row r="48" spans="1:6" x14ac:dyDescent="0.25">
      <c r="A48" s="24"/>
      <c r="B48" s="18" t="s">
        <v>37</v>
      </c>
      <c r="C48" s="19">
        <v>5412</v>
      </c>
      <c r="D48" s="19">
        <v>4544</v>
      </c>
      <c r="E48" s="20">
        <f t="shared" si="12"/>
        <v>868</v>
      </c>
      <c r="F48" s="29">
        <f t="shared" si="13"/>
        <v>0.16038433111603842</v>
      </c>
    </row>
    <row r="49" spans="1:6" ht="15.75" thickBot="1" x14ac:dyDescent="0.3">
      <c r="A49" s="54" t="s">
        <v>29</v>
      </c>
      <c r="B49" s="9"/>
      <c r="C49" s="10">
        <f>SUM(C47:C48)</f>
        <v>11568</v>
      </c>
      <c r="D49" s="10">
        <f>SUM(D47:D48)</f>
        <v>10700</v>
      </c>
      <c r="E49" s="10">
        <f t="shared" si="12"/>
        <v>868</v>
      </c>
      <c r="F49" s="27">
        <f t="shared" si="13"/>
        <v>7.5034578146611339E-2</v>
      </c>
    </row>
    <row r="50" spans="1:6" x14ac:dyDescent="0.25">
      <c r="A50" s="24" t="s">
        <v>38</v>
      </c>
      <c r="B50" s="5" t="s">
        <v>1</v>
      </c>
      <c r="C50" s="17">
        <v>558</v>
      </c>
      <c r="D50" s="17">
        <v>124</v>
      </c>
      <c r="E50" s="6">
        <f t="shared" ref="E50" si="14">C50-D50</f>
        <v>434</v>
      </c>
      <c r="F50" s="25">
        <f t="shared" ref="F50" si="15">E50/C50</f>
        <v>0.77777777777777779</v>
      </c>
    </row>
    <row r="51" spans="1:6" ht="15.75" thickBot="1" x14ac:dyDescent="0.3">
      <c r="A51" s="54" t="s">
        <v>29</v>
      </c>
      <c r="B51" s="9"/>
      <c r="C51" s="10">
        <f>C50</f>
        <v>558</v>
      </c>
      <c r="D51" s="10">
        <f>D50</f>
        <v>124</v>
      </c>
      <c r="E51" s="10">
        <f t="shared" ref="E51:E55" si="16">C51-D51</f>
        <v>434</v>
      </c>
      <c r="F51" s="27">
        <f t="shared" ref="F51:F55" si="17">E51/C51</f>
        <v>0.77777777777777779</v>
      </c>
    </row>
    <row r="52" spans="1:6" x14ac:dyDescent="0.25">
      <c r="A52" s="21" t="s">
        <v>42</v>
      </c>
      <c r="B52" s="11" t="s">
        <v>43</v>
      </c>
      <c r="C52" s="6">
        <v>113</v>
      </c>
      <c r="D52" s="6">
        <v>30</v>
      </c>
      <c r="E52" s="6">
        <f t="shared" si="16"/>
        <v>83</v>
      </c>
      <c r="F52" s="25">
        <f t="shared" si="17"/>
        <v>0.73451327433628322</v>
      </c>
    </row>
    <row r="53" spans="1:6" x14ac:dyDescent="0.25">
      <c r="A53" s="21"/>
      <c r="B53" s="13" t="s">
        <v>44</v>
      </c>
      <c r="C53" s="8">
        <v>391</v>
      </c>
      <c r="D53" s="8">
        <v>120</v>
      </c>
      <c r="E53" s="8">
        <f t="shared" si="16"/>
        <v>271</v>
      </c>
      <c r="F53" s="26">
        <f t="shared" si="17"/>
        <v>0.69309462915601028</v>
      </c>
    </row>
    <row r="54" spans="1:6" x14ac:dyDescent="0.25">
      <c r="A54" s="21"/>
      <c r="B54" s="13" t="s">
        <v>46</v>
      </c>
      <c r="C54" s="8">
        <v>818</v>
      </c>
      <c r="D54" s="8">
        <v>505</v>
      </c>
      <c r="E54" s="8">
        <f t="shared" si="16"/>
        <v>313</v>
      </c>
      <c r="F54" s="26">
        <f t="shared" si="17"/>
        <v>0.38264058679706603</v>
      </c>
    </row>
    <row r="55" spans="1:6" x14ac:dyDescent="0.25">
      <c r="A55" s="21"/>
      <c r="B55" s="13" t="s">
        <v>45</v>
      </c>
      <c r="C55" s="8">
        <v>300</v>
      </c>
      <c r="D55" s="8">
        <v>154</v>
      </c>
      <c r="E55" s="8">
        <f t="shared" si="16"/>
        <v>146</v>
      </c>
      <c r="F55" s="26">
        <f t="shared" si="17"/>
        <v>0.48666666666666669</v>
      </c>
    </row>
    <row r="56" spans="1:6" ht="15.75" thickBot="1" x14ac:dyDescent="0.3">
      <c r="A56" s="55" t="s">
        <v>29</v>
      </c>
      <c r="B56" s="30"/>
      <c r="C56" s="31">
        <f>SUM(C52:C55)</f>
        <v>1622</v>
      </c>
      <c r="D56" s="31">
        <f>SUM(D52:D55)</f>
        <v>809</v>
      </c>
      <c r="E56" s="31">
        <f t="shared" ref="E56:E59" si="18">C56-D56</f>
        <v>813</v>
      </c>
      <c r="F56" s="32">
        <f t="shared" ref="F56:F59" si="19">E56/C56</f>
        <v>0.501233045622688</v>
      </c>
    </row>
    <row r="57" spans="1:6" x14ac:dyDescent="0.25">
      <c r="A57" s="56" t="s">
        <v>47</v>
      </c>
      <c r="B57" s="35" t="s">
        <v>48</v>
      </c>
      <c r="C57" s="12">
        <v>52</v>
      </c>
      <c r="D57" s="12">
        <v>0</v>
      </c>
      <c r="E57" s="16">
        <f t="shared" si="18"/>
        <v>52</v>
      </c>
      <c r="F57" s="28">
        <f t="shared" si="19"/>
        <v>1</v>
      </c>
    </row>
    <row r="58" spans="1:6" x14ac:dyDescent="0.25">
      <c r="A58" s="57"/>
      <c r="B58" s="33" t="s">
        <v>50</v>
      </c>
      <c r="C58" s="14">
        <v>785</v>
      </c>
      <c r="D58" s="14">
        <v>0</v>
      </c>
      <c r="E58" s="34">
        <f t="shared" si="18"/>
        <v>785</v>
      </c>
      <c r="F58" s="36">
        <f t="shared" si="19"/>
        <v>1</v>
      </c>
    </row>
    <row r="59" spans="1:6" x14ac:dyDescent="0.25">
      <c r="A59" s="57"/>
      <c r="B59" s="33" t="s">
        <v>49</v>
      </c>
      <c r="C59" s="14">
        <v>2939</v>
      </c>
      <c r="D59" s="14">
        <v>0</v>
      </c>
      <c r="E59" s="34">
        <f t="shared" si="18"/>
        <v>2939</v>
      </c>
      <c r="F59" s="36">
        <f t="shared" si="19"/>
        <v>1</v>
      </c>
    </row>
    <row r="60" spans="1:6" ht="15.75" thickBot="1" x14ac:dyDescent="0.3">
      <c r="A60" s="54" t="s">
        <v>29</v>
      </c>
      <c r="B60" s="37"/>
      <c r="C60" s="38">
        <f>SUM(C57:C59)</f>
        <v>3776</v>
      </c>
      <c r="D60" s="38">
        <f>SUM(D57:D59)</f>
        <v>0</v>
      </c>
      <c r="E60" s="38">
        <f>C60-D60</f>
        <v>3776</v>
      </c>
      <c r="F60" s="39">
        <f>E60/C60</f>
        <v>1</v>
      </c>
    </row>
  </sheetData>
  <sortState ref="B2:B23">
    <sortCondition ref="B2:B23"/>
  </sortState>
  <printOptions horizontalCentered="1"/>
  <pageMargins left="0.2" right="0.2" top="0.5" bottom="0.5" header="0.3" footer="0.3"/>
  <pageSetup scale="80" orientation="portrait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Totals</vt:lpstr>
      <vt:lpstr>Basin Breakdown</vt:lpstr>
      <vt:lpstr>'Basin Breakdown'!Print_Area</vt:lpstr>
    </vt:vector>
  </TitlesOfParts>
  <Company>South Fl Water Mgmnt District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McCafferty</dc:creator>
  <cp:lastModifiedBy>South Fl. Water Mgmnt District</cp:lastModifiedBy>
  <cp:lastPrinted>2014-04-04T17:47:15Z</cp:lastPrinted>
  <dcterms:created xsi:type="dcterms:W3CDTF">2014-04-01T14:20:38Z</dcterms:created>
  <dcterms:modified xsi:type="dcterms:W3CDTF">2014-04-04T17:48:16Z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2000130723</vt:i4>
  </property>
  <property fmtid="{D5CDD505-2E9C-101B-9397-08002B2CF9AE}" pid="3" name="_NewReviewCycle">
    <vt:lpwstr/>
  </property>
  <property fmtid="{D5CDD505-2E9C-101B-9397-08002B2CF9AE}" pid="4" name="_EmailSubject">
    <vt:lpwstr>Follow ups from Monday</vt:lpwstr>
  </property>
  <property fmtid="{D5CDD505-2E9C-101B-9397-08002B2CF9AE}" pid="5" name="_AuthorEmail">
    <vt:lpwstr>lbertolo@sfwmd.gov</vt:lpwstr>
  </property>
  <property fmtid="{D5CDD505-2E9C-101B-9397-08002B2CF9AE}" pid="6" name="_AuthorEmailDisplayName">
    <vt:lpwstr>Bertolotti, Lesley</vt:lpwstr>
  </property>
  <property fmtid="{D5CDD505-2E9C-101B-9397-08002B2CF9AE}" pid="8" name="_PreviousAdHocReviewCycleID">
    <vt:i4>-1796928045</vt:i4>
  </property>
</Properties>
</file>