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work files\FDEP TMDL BMAP\Work\Anita\LSJR\2018 for review\2nd set\"/>
    </mc:Choice>
  </mc:AlternateContent>
  <bookViews>
    <workbookView xWindow="0" yWindow="0" windowWidth="28800" windowHeight="11616" tabRatio="848" firstSheet="1" activeTab="6"/>
  </bookViews>
  <sheets>
    <sheet name="Instructions" sheetId="1" r:id="rId1"/>
    <sheet name="IWR Data Tables" sheetId="2" r:id="rId2"/>
    <sheet name="Rolling Period" sheetId="3" r:id="rId3"/>
    <sheet name="62-303 Tables 1 and 3" sheetId="4" r:id="rId4"/>
    <sheet name="Progress" sheetId="5" r:id="rId5"/>
    <sheet name="Combined Table" sheetId="11" r:id="rId6"/>
    <sheet name="2227" sheetId="12" r:id="rId7"/>
    <sheet name="2266" sheetId="13" r:id="rId8"/>
    <sheet name="2203A" sheetId="14" r:id="rId9"/>
    <sheet name="2203B" sheetId="15" r:id="rId10"/>
    <sheet name="2228A" sheetId="16" r:id="rId11"/>
    <sheet name="2265D" sheetId="17" r:id="rId12"/>
    <sheet name="2280B" sheetId="18" r:id="rId13"/>
    <sheet name="2299A" sheetId="19" r:id="rId14"/>
    <sheet name="2326B" sheetId="20" r:id="rId15"/>
  </sheets>
  <definedNames>
    <definedName name="_xlnm._FilterDatabase" localSheetId="1" hidden="1">'IWR Data Tables'!$B$2:$I$2</definedName>
    <definedName name="_xlnm._FilterDatabase" localSheetId="4" hidden="1">Progress!$B$1:$D$1</definedName>
    <definedName name="_xlnm._FilterDatabase" localSheetId="2" hidden="1">'Rolling Period'!$B$2:$H$2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 i="17" l="1"/>
  <c r="P2" i="20" l="1"/>
  <c r="Q2" i="20" s="1"/>
  <c r="O2" i="20"/>
  <c r="N2" i="20"/>
  <c r="P2" i="17"/>
  <c r="O2" i="17"/>
  <c r="N2" i="17"/>
  <c r="P2" i="19" l="1"/>
  <c r="Q2" i="19" s="1"/>
  <c r="O2" i="19"/>
  <c r="N2" i="19"/>
  <c r="P2" i="18"/>
  <c r="O2" i="18"/>
  <c r="N2" i="18"/>
  <c r="P2" i="16"/>
  <c r="Q2" i="16" s="1"/>
  <c r="O2" i="16"/>
  <c r="N2" i="16"/>
  <c r="P2" i="15"/>
  <c r="Q2" i="15" s="1"/>
  <c r="O2" i="15"/>
  <c r="N2" i="15"/>
  <c r="P2" i="14"/>
  <c r="O2" i="14"/>
  <c r="N2" i="14"/>
  <c r="P2" i="13"/>
  <c r="Q2" i="13" s="1"/>
  <c r="O2" i="13"/>
  <c r="N2" i="13"/>
  <c r="P2" i="12"/>
  <c r="Q2" i="12" s="1"/>
  <c r="O2" i="12"/>
  <c r="N2" i="12"/>
  <c r="Q2" i="18" l="1"/>
  <c r="Q2" i="14"/>
  <c r="H10" i="3"/>
  <c r="H9" i="3"/>
  <c r="H7" i="3"/>
  <c r="H6" i="3"/>
  <c r="H5" i="3"/>
  <c r="H4" i="3"/>
  <c r="H3" i="3"/>
</calcChain>
</file>

<file path=xl/sharedStrings.xml><?xml version="1.0" encoding="utf-8"?>
<sst xmlns="http://schemas.openxmlformats.org/spreadsheetml/2006/main" count="675" uniqueCount="109">
  <si>
    <t xml:space="preserve">Tab 1 </t>
  </si>
  <si>
    <t xml:space="preserve">Instructions </t>
  </si>
  <si>
    <t>Tab 2</t>
  </si>
  <si>
    <r>
      <t xml:space="preserve">The IWR tables  for Cycles 1, 2, and 3 were provided by the Watershed Assessment Team and are used by the BMAP group to determine progress towards meeting the fecal coliform criterion.   Each table represents one verified period/cycle (7.5 years of data).  The last column in each table includes the percent exceedance.  The percent exceedance is not part of the IWR assessment.  The percent exceedance column was added for BMAP purposes only and provides a method for showing progress towards the criterion. New IWR assessment tables should be added as they become available.  The Wastershed Assessment contacts list is posted at : </t>
    </r>
    <r>
      <rPr>
        <i/>
        <sz val="11"/>
        <rFont val="Calibri"/>
        <family val="2"/>
        <scheme val="minor"/>
      </rPr>
      <t>http://www.dep.state.fl.us/water/watersheds/assessment/contacts.htm</t>
    </r>
  </si>
  <si>
    <r>
      <t xml:space="preserve">Several WBIDs (Big Fishweir, Goodbys Creek, Open Creek, Moncrief Creek, Pottsburg Creek, Trout River Middle Reach, and Greenfield Creek) were split into marine and fresh water segments during Cycle 3.  In order to make a comparison to the previous cycles (not split), the data for these segments were combined (modified cycle 3 table).  This was done because the locations of the monitoring  stations  were unknown at the time of the 2015 progress report.  The locations of the stations were verifed shortly after the draft 2015 annual report was posted.   </t>
    </r>
    <r>
      <rPr>
        <sz val="11"/>
        <color rgb="FFFF0000"/>
        <rFont val="Calibri"/>
        <family val="2"/>
        <scheme val="minor"/>
      </rPr>
      <t xml:space="preserve">For the next annual reports (2016 and onwards), the data for the segmented WBIDs were split up  for each cycle. </t>
    </r>
  </si>
  <si>
    <t>Tab 3</t>
  </si>
  <si>
    <r>
      <t xml:space="preserve">A table (formatted similar to the IWR data tables) will need to be created each year that shows the percent exceedance for a rolling 7.5-year period.  The 7.5-year data period begins one year after the start date (January 1, 2007) of the last verified period.  For example, the first 7.5-year rolling period was from January 1, 2008-June 30, 2015,  the next rollling 7.5-year period will be from January 1, 2009-June 30, 2016, and so on.   The table with first 7.5-year rolling period data has the marine and freshwater segments combined for the WBIDs that were split.   </t>
    </r>
    <r>
      <rPr>
        <sz val="11"/>
        <color rgb="FFFF0000"/>
        <rFont val="Calibri"/>
        <family val="2"/>
        <scheme val="minor"/>
      </rPr>
      <t xml:space="preserve">For the next annual reports (2016 and onwards), this table was modified to show the segmented WBIDs.  A new table with January 1, 2009-June 30, 2016 data was developed in this tab.  </t>
    </r>
  </si>
  <si>
    <t>Tab 4</t>
  </si>
  <si>
    <t xml:space="preserve">The allowable number of exceedances (included in 7.5-year period tables) are obtained from these tables.  </t>
  </si>
  <si>
    <t>Tab 5</t>
  </si>
  <si>
    <t xml:space="preserve">To show progress towards meeting the criterion,  the percent exceedance for each IWR verified period and each rolling 7.5-year period are shown side by side in a table.  This table along with the most recent rolling 7.5-year period table (Tab 3) are included in the annual progress report.   For the report, the tributaries should be listed in the tables from lowest to highest percent exceedance based on the most recent set of data.   </t>
  </si>
  <si>
    <t>Tab 6-31</t>
  </si>
  <si>
    <r>
      <t xml:space="preserve">The data in these tabs were obtained from spreadsheets that were developed for past annual report updates.  The data will need to be cleaned up prior to the 2016 annual report to include just IWR data.  The IWR data is posted on the DEP FTP site at:  </t>
    </r>
    <r>
      <rPr>
        <i/>
        <sz val="11"/>
        <color theme="1"/>
        <rFont val="Calibri"/>
        <family val="2"/>
        <scheme val="minor"/>
      </rPr>
      <t xml:space="preserve">http://publicfiles.dep.state.fl.us/dear/IWR/ </t>
    </r>
    <r>
      <rPr>
        <sz val="11"/>
        <color theme="1"/>
        <rFont val="Calibri"/>
        <family val="2"/>
        <scheme val="minor"/>
      </rPr>
      <t xml:space="preserve">or can be obtain by contacting the Watershed Assessment Team. Each year additional data will need to added to the all data tabs and the number of data points, number of exceedances, and percent exceedance for the new 7.5-year period will need to be calculated and summarized in the tables. Again, the data set should be pulled from the most recent IWR Run.  Additional data may be collected from STORET or provided by monitoring entities for any recent years not included in the IWR data, but the source of the data should be listed.    </t>
    </r>
  </si>
  <si>
    <t>WBID</t>
  </si>
  <si>
    <t>Number of Exceedances</t>
  </si>
  <si>
    <t>Percent Exceedance</t>
  </si>
  <si>
    <t>Number
 of exceedances</t>
  </si>
  <si>
    <t>WBID Number</t>
  </si>
  <si>
    <t>Waterbody Name</t>
  </si>
  <si>
    <t xml:space="preserve">BMAP I or II </t>
  </si>
  <si>
    <t>Table 3</t>
  </si>
  <si>
    <t>II</t>
  </si>
  <si>
    <t>2203B</t>
  </si>
  <si>
    <t>Trout River Middle Reach (Marine Segment)</t>
  </si>
  <si>
    <t>2203A</t>
  </si>
  <si>
    <t>Trout River Lower Reach</t>
  </si>
  <si>
    <t>I</t>
  </si>
  <si>
    <t>Sherman Creek</t>
  </si>
  <si>
    <t xml:space="preserve">2228A </t>
  </si>
  <si>
    <t>Moncrief Creek (Marine Segment)</t>
  </si>
  <si>
    <t>Hopkins Creek</t>
  </si>
  <si>
    <t xml:space="preserve"> 2265D </t>
  </si>
  <si>
    <t>Pottsburg Creek (Marine Segment)</t>
  </si>
  <si>
    <t>N/A</t>
  </si>
  <si>
    <t>2280B</t>
  </si>
  <si>
    <t>Big Fishweir Creek (Marine Segment)</t>
  </si>
  <si>
    <t>2326B</t>
  </si>
  <si>
    <t>Goodbys Creek (Marine Segment)</t>
  </si>
  <si>
    <t>2299A</t>
  </si>
  <si>
    <t>Open Creek (Marine Segment)   </t>
  </si>
  <si>
    <r>
      <t>Minimum Number of Exceedances to be Considered Impaired</t>
    </r>
    <r>
      <rPr>
        <b/>
        <vertAlign val="superscript"/>
        <sz val="9"/>
        <color theme="1"/>
        <rFont val="Times New Roman"/>
        <family val="1"/>
      </rPr>
      <t/>
    </r>
  </si>
  <si>
    <t>Table 1: Planning List</t>
  </si>
  <si>
    <t>Table 3: Verified List</t>
  </si>
  <si>
    <t>Minimum number of samples not meeting an applicable water quality criterion needed to put a water</t>
  </si>
  <si>
    <t>Minimum number of samples not meeting an applicable water quality criterion needed to put a water on the Verified list with at least 90% confidence.</t>
  </si>
  <si>
    <t>on the planning list with at least 80% confidence.</t>
  </si>
  <si>
    <t>Sample sizes</t>
  </si>
  <si>
    <t>Are listed if they have at least this # of samples that do not meet a criterion</t>
  </si>
  <si>
    <t>From</t>
  </si>
  <si>
    <t>To</t>
  </si>
  <si>
    <t>Percent Exceedance Jan. 1, 2010-June 30, 2017</t>
  </si>
  <si>
    <t xml:space="preserve">Template to use going forward - WBIDs split </t>
  </si>
  <si>
    <t xml:space="preserve">Cycle </t>
  </si>
  <si>
    <t>% Exceedance</t>
  </si>
  <si>
    <t>Current 7.5-year rolling period</t>
  </si>
  <si>
    <t>Less than 10 Samples</t>
  </si>
  <si>
    <t>Org ID</t>
  </si>
  <si>
    <t>Station ID</t>
  </si>
  <si>
    <t>Act Date</t>
  </si>
  <si>
    <t>Value</t>
  </si>
  <si>
    <t>Criteria</t>
  </si>
  <si>
    <t>Units</t>
  </si>
  <si>
    <t>Data Source</t>
  </si>
  <si>
    <t>Period</t>
  </si>
  <si>
    <t>Date Range</t>
  </si>
  <si>
    <t>N</t>
  </si>
  <si>
    <t># Exceedances</t>
  </si>
  <si>
    <t>% Exceedances</t>
  </si>
  <si>
    <t>21FLCOAB</t>
  </si>
  <si>
    <t>COAB2</t>
  </si>
  <si>
    <t>MPN/100ml</t>
  </si>
  <si>
    <t>STORET (Retrieved 2/21/18)</t>
  </si>
  <si>
    <t>Third Rolling Period</t>
  </si>
  <si>
    <t>1/1/2010 - 6/30/2017</t>
  </si>
  <si>
    <t>COAB3</t>
  </si>
  <si>
    <t>21FLJXWQ</t>
  </si>
  <si>
    <t>IWW2</t>
  </si>
  <si>
    <t>*Non-detect</t>
  </si>
  <si>
    <t>SC1</t>
  </si>
  <si>
    <t>COAB1</t>
  </si>
  <si>
    <t>21FLCONB</t>
  </si>
  <si>
    <t>CONB1</t>
  </si>
  <si>
    <t>IWWH</t>
  </si>
  <si>
    <t>TR113A</t>
  </si>
  <si>
    <t>TR34</t>
  </si>
  <si>
    <t>TR123</t>
  </si>
  <si>
    <t>2228A</t>
  </si>
  <si>
    <t>TR114</t>
  </si>
  <si>
    <t>CR139</t>
  </si>
  <si>
    <t>IWWF</t>
  </si>
  <si>
    <t/>
  </si>
  <si>
    <t>21FLA</t>
  </si>
  <si>
    <t>27010002</t>
  </si>
  <si>
    <t>SC3</t>
  </si>
  <si>
    <t>20030758</t>
  </si>
  <si>
    <t>20030124</t>
  </si>
  <si>
    <t>G2NE1138</t>
  </si>
  <si>
    <t>20030115</t>
  </si>
  <si>
    <t>2265D</t>
  </si>
  <si>
    <t>20030815</t>
  </si>
  <si>
    <t>CR6</t>
  </si>
  <si>
    <t>20030139</t>
  </si>
  <si>
    <t>20030695</t>
  </si>
  <si>
    <t>20030594</t>
  </si>
  <si>
    <t>Total number
 of Enterococci datapoints for Jan. 1, 2010-June 30, 2017</t>
  </si>
  <si>
    <t>Minimum Number
of Exceedances to be Considered Impaired</t>
  </si>
  <si>
    <t xml:space="preserve">62-303, F.A.C. depending on data sufficiency in column c of the total number of samples -  Min number of exceedances to be considered impaired. 
</t>
  </si>
  <si>
    <t>Total number of Enterococci Data Points Data period January 1, 2010–June 30, 2017.</t>
  </si>
  <si>
    <t xml:space="preserve">Total number ofEnterococci Data Points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</si>
</sst>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i/>
      <sz val="11"/>
      <name val="Calibri"/>
      <family val="2"/>
      <scheme val="minor"/>
    </font>
    <font>
      <i/>
      <sz val="11"/>
      <color theme="1"/>
      <name val="Calibri"/>
      <family val="2"/>
      <scheme val="minor"/>
    </font>
    <font>
      <b/>
      <sz val="9"/>
      <color theme="1"/>
      <name val="Times New Roman"/>
      <family val="1"/>
    </font>
    <font>
      <sz val="9"/>
      <color theme="1"/>
      <name val="Times New Roman"/>
      <family val="1"/>
    </font>
    <font>
      <sz val="9"/>
      <name val="Times New Roman"/>
      <family val="1"/>
    </font>
    <font>
      <sz val="9"/>
      <color rgb="FF000000"/>
      <name val="Times New Roman"/>
      <family val="1"/>
    </font>
    <font>
      <b/>
      <vertAlign val="superscript"/>
      <sz val="9"/>
      <color theme="1"/>
      <name val="Times New Roman"/>
      <family val="1"/>
    </font>
    <font>
      <b/>
      <sz val="10"/>
      <color theme="1"/>
      <name val="Times New Roman"/>
      <family val="1"/>
    </font>
    <font>
      <sz val="8"/>
      <color theme="1"/>
      <name val="Courier New"/>
      <family val="2"/>
    </font>
    <font>
      <sz val="10"/>
      <color theme="1"/>
      <name val="Times New Roman"/>
      <family val="1"/>
    </font>
  </fonts>
  <fills count="10">
    <fill>
      <patternFill patternType="none"/>
    </fill>
    <fill>
      <patternFill patternType="gray125"/>
    </fill>
    <fill>
      <patternFill patternType="solid">
        <fgColor theme="8"/>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DEEAF6"/>
        <bgColor indexed="64"/>
      </patternFill>
    </fill>
    <fill>
      <patternFill patternType="solid">
        <fgColor theme="0" tint="-0.1499984740745262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3" fillId="0" borderId="0"/>
  </cellStyleXfs>
  <cellXfs count="85">
    <xf numFmtId="0" fontId="0" fillId="0" borderId="0" xfId="0"/>
    <xf numFmtId="0" fontId="1" fillId="2" borderId="1"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3" fillId="0" borderId="0" xfId="0" applyFont="1" applyAlignment="1">
      <alignment vertical="center"/>
    </xf>
    <xf numFmtId="0" fontId="8" fillId="0" borderId="0" xfId="0" applyFont="1"/>
    <xf numFmtId="0" fontId="9" fillId="4" borderId="1" xfId="0" applyFont="1" applyFill="1" applyBorder="1" applyAlignment="1">
      <alignment horizontal="center" wrapText="1"/>
    </xf>
    <xf numFmtId="0" fontId="8" fillId="4" borderId="1" xfId="0" applyFont="1" applyFill="1" applyBorder="1" applyAlignment="1">
      <alignment horizontal="center" wrapText="1"/>
    </xf>
    <xf numFmtId="0" fontId="8" fillId="0" borderId="1" xfId="0" applyFont="1" applyFill="1" applyBorder="1" applyAlignment="1">
      <alignment horizontal="center" wrapText="1"/>
    </xf>
    <xf numFmtId="0" fontId="9" fillId="0" borderId="1" xfId="0" applyFont="1" applyBorder="1" applyAlignment="1">
      <alignment horizontal="center" wrapText="1"/>
    </xf>
    <xf numFmtId="0" fontId="9" fillId="5" borderId="1" xfId="0" applyFont="1" applyFill="1" applyBorder="1" applyAlignment="1">
      <alignment horizontal="center" wrapText="1"/>
    </xf>
    <xf numFmtId="9" fontId="8" fillId="4" borderId="1" xfId="0" applyNumberFormat="1" applyFont="1" applyFill="1" applyBorder="1" applyAlignment="1">
      <alignment horizontal="center" wrapText="1"/>
    </xf>
    <xf numFmtId="0" fontId="8" fillId="0" borderId="1" xfId="0" applyFont="1" applyBorder="1" applyAlignment="1">
      <alignment horizontal="center"/>
    </xf>
    <xf numFmtId="0" fontId="10" fillId="4" borderId="1" xfId="0" applyFont="1" applyFill="1" applyBorder="1" applyAlignment="1">
      <alignment horizontal="center" wrapText="1"/>
    </xf>
    <xf numFmtId="0" fontId="8" fillId="3" borderId="6" xfId="0" applyFont="1" applyFill="1" applyBorder="1" applyAlignment="1">
      <alignment horizontal="center" wrapText="1"/>
    </xf>
    <xf numFmtId="0" fontId="8" fillId="3" borderId="7" xfId="0" applyFont="1" applyFill="1" applyBorder="1" applyAlignment="1">
      <alignment horizontal="center" wrapText="1"/>
    </xf>
    <xf numFmtId="0" fontId="8" fillId="3" borderId="8" xfId="0" applyFont="1" applyFill="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5" borderId="11" xfId="0" applyFont="1" applyFill="1" applyBorder="1" applyAlignment="1">
      <alignment horizontal="center" wrapText="1"/>
    </xf>
    <xf numFmtId="0" fontId="9" fillId="4" borderId="13" xfId="0" applyFont="1" applyFill="1" applyBorder="1" applyAlignment="1">
      <alignment horizontal="center" wrapText="1"/>
    </xf>
    <xf numFmtId="0" fontId="8" fillId="4" borderId="13" xfId="0" applyFont="1" applyFill="1" applyBorder="1" applyAlignment="1">
      <alignment horizontal="center" wrapText="1"/>
    </xf>
    <xf numFmtId="0" fontId="9" fillId="4" borderId="10" xfId="0" applyFont="1" applyFill="1" applyBorder="1" applyAlignment="1">
      <alignment horizontal="center" wrapText="1"/>
    </xf>
    <xf numFmtId="0" fontId="8" fillId="4" borderId="10" xfId="0" applyFont="1" applyFill="1" applyBorder="1" applyAlignment="1">
      <alignment horizontal="center" wrapText="1"/>
    </xf>
    <xf numFmtId="9" fontId="9" fillId="4" borderId="14" xfId="0" applyNumberFormat="1" applyFont="1" applyFill="1" applyBorder="1" applyAlignment="1">
      <alignment horizontal="center"/>
    </xf>
    <xf numFmtId="9" fontId="8" fillId="4" borderId="15" xfId="0" applyNumberFormat="1" applyFont="1" applyFill="1" applyBorder="1" applyAlignment="1">
      <alignment horizontal="center" wrapText="1"/>
    </xf>
    <xf numFmtId="9" fontId="8" fillId="4" borderId="16" xfId="0" applyNumberFormat="1" applyFont="1" applyFill="1" applyBorder="1" applyAlignment="1">
      <alignment horizontal="center" wrapText="1"/>
    </xf>
    <xf numFmtId="0" fontId="9" fillId="5" borderId="9" xfId="0" applyFont="1" applyFill="1" applyBorder="1" applyAlignment="1">
      <alignment horizontal="center" wrapText="1"/>
    </xf>
    <xf numFmtId="0" fontId="9" fillId="5" borderId="10" xfId="0" applyFont="1" applyFill="1" applyBorder="1" applyAlignment="1">
      <alignment horizontal="center" wrapText="1"/>
    </xf>
    <xf numFmtId="0" fontId="8" fillId="0" borderId="1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Alignment="1">
      <alignment horizontal="center" vertical="center" wrapText="1"/>
    </xf>
    <xf numFmtId="0" fontId="8" fillId="0" borderId="19" xfId="0" applyFont="1" applyBorder="1" applyAlignment="1">
      <alignment horizontal="center" vertical="center" wrapText="1"/>
    </xf>
    <xf numFmtId="0" fontId="7" fillId="8" borderId="1" xfId="0" applyFont="1" applyFill="1" applyBorder="1" applyAlignment="1">
      <alignment horizontal="center" vertical="center" wrapText="1"/>
    </xf>
    <xf numFmtId="0" fontId="8" fillId="0" borderId="0" xfId="0" applyFont="1" applyAlignment="1">
      <alignment horizontal="center"/>
    </xf>
    <xf numFmtId="0" fontId="12" fillId="3" borderId="1" xfId="0" applyFont="1" applyFill="1" applyBorder="1" applyAlignment="1">
      <alignment horizontal="center" wrapText="1"/>
    </xf>
    <xf numFmtId="0" fontId="9" fillId="0" borderId="1" xfId="0" applyFont="1" applyFill="1" applyBorder="1" applyAlignment="1">
      <alignment horizontal="center" wrapText="1"/>
    </xf>
    <xf numFmtId="0" fontId="8" fillId="9" borderId="1" xfId="0" applyFont="1" applyFill="1" applyBorder="1" applyAlignment="1">
      <alignment horizontal="center" wrapText="1"/>
    </xf>
    <xf numFmtId="0" fontId="9" fillId="9" borderId="1" xfId="0" applyFont="1" applyFill="1" applyBorder="1" applyAlignment="1">
      <alignment horizontal="center" wrapText="1"/>
    </xf>
    <xf numFmtId="9" fontId="7" fillId="9" borderId="1" xfId="0" applyNumberFormat="1" applyFont="1" applyFill="1" applyBorder="1" applyAlignment="1">
      <alignment horizontal="center" wrapText="1"/>
    </xf>
    <xf numFmtId="9" fontId="7" fillId="0" borderId="1" xfId="0" applyNumberFormat="1" applyFont="1" applyFill="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12" fillId="0" borderId="0" xfId="0" applyFont="1" applyFill="1"/>
    <xf numFmtId="0" fontId="7" fillId="0" borderId="1" xfId="1" applyFont="1" applyBorder="1" applyAlignment="1">
      <alignment horizontal="center"/>
    </xf>
    <xf numFmtId="0" fontId="7" fillId="0" borderId="1" xfId="1" applyFont="1" applyBorder="1" applyAlignment="1">
      <alignment horizontal="center"/>
    </xf>
    <xf numFmtId="0" fontId="14" fillId="0" borderId="0" xfId="0" applyFont="1" applyFill="1"/>
    <xf numFmtId="0" fontId="7" fillId="0" borderId="1" xfId="1" applyFont="1" applyBorder="1" applyAlignment="1">
      <alignment horizontal="center" vertical="center"/>
    </xf>
    <xf numFmtId="14" fontId="7" fillId="0" borderId="1" xfId="1" applyNumberFormat="1" applyFont="1" applyBorder="1" applyAlignment="1">
      <alignment horizontal="center" vertical="center"/>
    </xf>
    <xf numFmtId="9" fontId="8" fillId="0" borderId="1" xfId="0" applyNumberFormat="1" applyFont="1" applyBorder="1" applyAlignment="1">
      <alignment horizontal="center"/>
    </xf>
    <xf numFmtId="0" fontId="0" fillId="0" borderId="1" xfId="0" applyBorder="1" applyAlignment="1">
      <alignment horizontal="left" wrapText="1"/>
    </xf>
    <xf numFmtId="0" fontId="1" fillId="2" borderId="2" xfId="0" applyFont="1" applyFill="1" applyBorder="1" applyAlignment="1">
      <alignment horizontal="center"/>
    </xf>
    <xf numFmtId="0" fontId="1" fillId="2" borderId="0" xfId="0" applyFont="1" applyFill="1" applyBorder="1" applyAlignment="1">
      <alignment horizontal="center"/>
    </xf>
    <xf numFmtId="0" fontId="4" fillId="0" borderId="1" xfId="0" applyFont="1" applyBorder="1" applyAlignment="1">
      <alignment horizontal="left"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8" fillId="6" borderId="17" xfId="0" applyFont="1" applyFill="1" applyBorder="1" applyAlignment="1">
      <alignment vertical="center" wrapText="1"/>
    </xf>
    <xf numFmtId="0" fontId="8" fillId="0" borderId="17" xfId="0" applyFont="1" applyBorder="1" applyAlignment="1">
      <alignment horizontal="center" vertical="center" wrapText="1"/>
    </xf>
    <xf numFmtId="0" fontId="8" fillId="7" borderId="17" xfId="0" applyFont="1" applyFill="1" applyBorder="1" applyAlignment="1">
      <alignment vertical="center" wrapText="1"/>
    </xf>
    <xf numFmtId="0" fontId="8" fillId="0" borderId="19" xfId="0" applyFont="1" applyBorder="1" applyAlignment="1">
      <alignment horizontal="center" vertical="center" wrapText="1"/>
    </xf>
    <xf numFmtId="0" fontId="8" fillId="0" borderId="22" xfId="0" applyFont="1" applyBorder="1" applyAlignment="1">
      <alignment horizontal="center" vertical="center" wrapText="1"/>
    </xf>
    <xf numFmtId="0" fontId="7" fillId="7" borderId="5" xfId="0" applyFont="1" applyFill="1" applyBorder="1" applyAlignment="1">
      <alignment horizontal="center"/>
    </xf>
    <xf numFmtId="0" fontId="7" fillId="0" borderId="1" xfId="1" applyFont="1" applyBorder="1" applyAlignment="1">
      <alignment horizontal="center"/>
    </xf>
    <xf numFmtId="0" fontId="12" fillId="0" borderId="0" xfId="0" applyFont="1"/>
    <xf numFmtId="0" fontId="12" fillId="0" borderId="0" xfId="0" applyNumberFormat="1" applyFont="1" applyAlignment="1">
      <alignment horizontal="left"/>
    </xf>
    <xf numFmtId="14" fontId="12" fillId="0" borderId="0" xfId="0" applyNumberFormat="1" applyFont="1"/>
    <xf numFmtId="0" fontId="14" fillId="0" borderId="0" xfId="0" applyFont="1"/>
    <xf numFmtId="0" fontId="14" fillId="0" borderId="0" xfId="0" applyNumberFormat="1" applyFont="1" applyAlignment="1">
      <alignment horizontal="left"/>
    </xf>
    <xf numFmtId="14" fontId="14" fillId="0" borderId="0" xfId="0" applyNumberFormat="1" applyFont="1"/>
    <xf numFmtId="0" fontId="7" fillId="0" borderId="0" xfId="0" applyFont="1" applyBorder="1" applyAlignment="1">
      <alignment horizontal="center"/>
    </xf>
    <xf numFmtId="9" fontId="8" fillId="4" borderId="10" xfId="0" applyNumberFormat="1" applyFont="1" applyFill="1" applyBorder="1" applyAlignment="1">
      <alignment horizont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sheetPr>
  <dimension ref="A1:C7"/>
  <sheetViews>
    <sheetView workbookViewId="0">
      <selection activeCell="G3" sqref="G3"/>
    </sheetView>
  </sheetViews>
  <sheetFormatPr defaultRowHeight="14.4" x14ac:dyDescent="0.3"/>
  <cols>
    <col min="1" max="1" width="9.109375" style="4"/>
    <col min="2" max="2" width="96.5546875" customWidth="1"/>
  </cols>
  <sheetData>
    <row r="1" spans="1:3" x14ac:dyDescent="0.3">
      <c r="A1" s="1" t="s">
        <v>0</v>
      </c>
      <c r="B1" s="57" t="s">
        <v>1</v>
      </c>
      <c r="C1" s="58"/>
    </row>
    <row r="2" spans="1:3" ht="106.5" customHeight="1" x14ac:dyDescent="0.3">
      <c r="A2" s="2" t="s">
        <v>2</v>
      </c>
      <c r="B2" s="59" t="s">
        <v>3</v>
      </c>
      <c r="C2" s="59"/>
    </row>
    <row r="3" spans="1:3" ht="114" customHeight="1" x14ac:dyDescent="0.3">
      <c r="A3" s="3" t="s">
        <v>2</v>
      </c>
      <c r="B3" s="56" t="s">
        <v>4</v>
      </c>
      <c r="C3" s="56"/>
    </row>
    <row r="4" spans="1:3" ht="117" customHeight="1" x14ac:dyDescent="0.3">
      <c r="A4" s="3" t="s">
        <v>5</v>
      </c>
      <c r="B4" s="56" t="s">
        <v>6</v>
      </c>
      <c r="C4" s="56"/>
    </row>
    <row r="5" spans="1:3" ht="30" customHeight="1" x14ac:dyDescent="0.3">
      <c r="A5" s="3" t="s">
        <v>7</v>
      </c>
      <c r="B5" s="56" t="s">
        <v>8</v>
      </c>
      <c r="C5" s="56"/>
    </row>
    <row r="6" spans="1:3" ht="67.5" customHeight="1" x14ac:dyDescent="0.3">
      <c r="A6" s="3" t="s">
        <v>9</v>
      </c>
      <c r="B6" s="56" t="s">
        <v>10</v>
      </c>
      <c r="C6" s="56"/>
    </row>
    <row r="7" spans="1:3" ht="127.5" customHeight="1" x14ac:dyDescent="0.3">
      <c r="A7" s="3" t="s">
        <v>11</v>
      </c>
      <c r="B7" s="56" t="s">
        <v>12</v>
      </c>
      <c r="C7" s="56"/>
    </row>
  </sheetData>
  <mergeCells count="7">
    <mergeCell ref="B7:C7"/>
    <mergeCell ref="B1:C1"/>
    <mergeCell ref="B2:C2"/>
    <mergeCell ref="B3:C3"/>
    <mergeCell ref="B4:C4"/>
    <mergeCell ref="B5:C5"/>
    <mergeCell ref="B6:C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Q5"/>
  <sheetViews>
    <sheetView workbookViewId="0">
      <selection activeCell="G23" sqref="G23"/>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75" t="s">
        <v>61</v>
      </c>
      <c r="H1" s="49" t="s">
        <v>62</v>
      </c>
      <c r="J1" s="50" t="s">
        <v>63</v>
      </c>
      <c r="K1" s="50" t="s">
        <v>64</v>
      </c>
      <c r="L1" s="74" t="s">
        <v>64</v>
      </c>
      <c r="M1" s="74"/>
      <c r="N1" s="50" t="s">
        <v>13</v>
      </c>
      <c r="O1" s="50" t="s">
        <v>65</v>
      </c>
      <c r="P1" s="50" t="s">
        <v>66</v>
      </c>
      <c r="Q1" s="50" t="s">
        <v>67</v>
      </c>
    </row>
    <row r="2" spans="1:17" x14ac:dyDescent="0.3">
      <c r="A2" s="78" t="s">
        <v>75</v>
      </c>
      <c r="B2" s="79" t="s">
        <v>22</v>
      </c>
      <c r="C2" s="78" t="s">
        <v>85</v>
      </c>
      <c r="D2" s="80">
        <v>42691</v>
      </c>
      <c r="E2" s="78">
        <v>169</v>
      </c>
      <c r="F2" s="78">
        <v>130</v>
      </c>
      <c r="G2" s="78" t="s">
        <v>70</v>
      </c>
      <c r="H2" s="52" t="s">
        <v>71</v>
      </c>
      <c r="J2" s="53" t="s">
        <v>72</v>
      </c>
      <c r="K2" s="53" t="s">
        <v>73</v>
      </c>
      <c r="L2" s="54">
        <v>40179</v>
      </c>
      <c r="M2" s="54">
        <v>42916</v>
      </c>
      <c r="N2" s="50" t="str">
        <f>$B$2</f>
        <v>2203B</v>
      </c>
      <c r="O2" s="12">
        <f>COUNTIFS($D:$D,"&gt;="&amp;L2,$D:$D,"&lt;="&amp;M2)</f>
        <v>4</v>
      </c>
      <c r="P2" s="12">
        <f>COUNTIFS($D:$D,"&gt;="&amp;L2,$D:$D,"&lt;="&amp;M2,$E:$E,"&gt;130")+COUNTIFS($D:$D,"&gt;="&amp;L2,$D:$D,"&lt;="&amp;M2,$E:$E,"*Present &gt;QL")</f>
        <v>1</v>
      </c>
      <c r="Q2" s="55">
        <f t="shared" ref="Q2" si="0">IFERROR(P2/O2,"NA")</f>
        <v>0.25</v>
      </c>
    </row>
    <row r="3" spans="1:17" x14ac:dyDescent="0.3">
      <c r="A3" s="78" t="s">
        <v>91</v>
      </c>
      <c r="B3" s="79" t="s">
        <v>22</v>
      </c>
      <c r="C3" s="78" t="s">
        <v>96</v>
      </c>
      <c r="D3" s="80">
        <v>42760</v>
      </c>
      <c r="E3" s="78">
        <v>10</v>
      </c>
      <c r="F3" s="78">
        <v>130</v>
      </c>
      <c r="G3" s="78" t="s">
        <v>70</v>
      </c>
      <c r="H3" s="52" t="s">
        <v>71</v>
      </c>
    </row>
    <row r="4" spans="1:17" x14ac:dyDescent="0.3">
      <c r="A4" s="78" t="s">
        <v>91</v>
      </c>
      <c r="B4" s="79" t="s">
        <v>22</v>
      </c>
      <c r="C4" s="78" t="s">
        <v>96</v>
      </c>
      <c r="D4" s="80">
        <v>42822</v>
      </c>
      <c r="E4" s="78">
        <v>26</v>
      </c>
      <c r="F4" s="78">
        <v>130</v>
      </c>
      <c r="G4" s="78" t="s">
        <v>70</v>
      </c>
      <c r="H4" s="52" t="s">
        <v>71</v>
      </c>
    </row>
    <row r="5" spans="1:17" x14ac:dyDescent="0.3">
      <c r="A5" s="78" t="s">
        <v>91</v>
      </c>
      <c r="B5" s="79" t="s">
        <v>22</v>
      </c>
      <c r="C5" s="78" t="s">
        <v>96</v>
      </c>
      <c r="D5" s="80">
        <v>42908</v>
      </c>
      <c r="E5" s="78">
        <v>100</v>
      </c>
      <c r="F5" s="78">
        <v>130</v>
      </c>
      <c r="G5" s="78" t="s">
        <v>70</v>
      </c>
      <c r="H5" s="52" t="s">
        <v>71</v>
      </c>
    </row>
  </sheetData>
  <mergeCells count="1">
    <mergeCell ref="L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Q8"/>
  <sheetViews>
    <sheetView workbookViewId="0">
      <selection activeCell="L11" sqref="L11"/>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10.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75" t="s">
        <v>61</v>
      </c>
      <c r="H1" s="49" t="s">
        <v>62</v>
      </c>
      <c r="J1" s="50" t="s">
        <v>63</v>
      </c>
      <c r="K1" s="50" t="s">
        <v>64</v>
      </c>
      <c r="L1" s="74" t="s">
        <v>64</v>
      </c>
      <c r="M1" s="74"/>
      <c r="N1" s="50" t="s">
        <v>13</v>
      </c>
      <c r="O1" s="50" t="s">
        <v>65</v>
      </c>
      <c r="P1" s="50" t="s">
        <v>66</v>
      </c>
      <c r="Q1" s="50" t="s">
        <v>67</v>
      </c>
    </row>
    <row r="2" spans="1:17" x14ac:dyDescent="0.3">
      <c r="A2" s="78" t="s">
        <v>91</v>
      </c>
      <c r="B2" s="79" t="s">
        <v>86</v>
      </c>
      <c r="C2" s="78" t="s">
        <v>97</v>
      </c>
      <c r="D2" s="80">
        <v>42760</v>
      </c>
      <c r="E2" s="78">
        <v>31</v>
      </c>
      <c r="F2" s="78">
        <v>130</v>
      </c>
      <c r="G2" s="78" t="s">
        <v>70</v>
      </c>
      <c r="H2" s="52" t="s">
        <v>71</v>
      </c>
      <c r="J2" s="53" t="s">
        <v>72</v>
      </c>
      <c r="K2" s="53" t="s">
        <v>73</v>
      </c>
      <c r="L2" s="54">
        <v>40179</v>
      </c>
      <c r="M2" s="54">
        <v>42916</v>
      </c>
      <c r="N2" s="50" t="str">
        <f>$B$2</f>
        <v>2228A</v>
      </c>
      <c r="O2" s="12">
        <f>COUNTIFS($D:$D,"&gt;="&amp;L2,$D:$D,"&lt;="&amp;M2)</f>
        <v>7</v>
      </c>
      <c r="P2" s="12">
        <f>COUNTIFS($D:$D,"&gt;="&amp;L2,$D:$D,"&lt;="&amp;M2,$E:$E,"&gt;130")+COUNTIFS($D:$D,"&gt;="&amp;L2,$D:$D,"&lt;="&amp;M2,$E:$E,"*Present &gt;QL")</f>
        <v>2</v>
      </c>
      <c r="Q2" s="55">
        <f t="shared" ref="Q2" si="0">IFERROR(P2/O2,"NA")</f>
        <v>0.2857142857142857</v>
      </c>
    </row>
    <row r="3" spans="1:17" x14ac:dyDescent="0.3">
      <c r="A3" s="78" t="s">
        <v>91</v>
      </c>
      <c r="B3" s="79" t="s">
        <v>86</v>
      </c>
      <c r="C3" s="78" t="s">
        <v>97</v>
      </c>
      <c r="D3" s="80">
        <v>42822</v>
      </c>
      <c r="E3" s="78" t="s">
        <v>77</v>
      </c>
      <c r="F3" s="78">
        <v>130</v>
      </c>
      <c r="G3" s="78" t="s">
        <v>90</v>
      </c>
      <c r="H3" s="52" t="s">
        <v>71</v>
      </c>
    </row>
    <row r="4" spans="1:17" x14ac:dyDescent="0.3">
      <c r="A4" s="78" t="s">
        <v>75</v>
      </c>
      <c r="B4" s="79" t="s">
        <v>86</v>
      </c>
      <c r="C4" s="78" t="s">
        <v>87</v>
      </c>
      <c r="D4" s="80">
        <v>42822</v>
      </c>
      <c r="E4" s="78" t="s">
        <v>77</v>
      </c>
      <c r="F4" s="78">
        <v>130</v>
      </c>
      <c r="G4" s="78" t="s">
        <v>90</v>
      </c>
      <c r="H4" s="52" t="s">
        <v>71</v>
      </c>
    </row>
    <row r="5" spans="1:17" x14ac:dyDescent="0.3">
      <c r="A5" s="78" t="s">
        <v>75</v>
      </c>
      <c r="B5" s="79" t="s">
        <v>86</v>
      </c>
      <c r="C5" s="78" t="s">
        <v>87</v>
      </c>
      <c r="D5" s="80">
        <v>42828</v>
      </c>
      <c r="E5" s="78">
        <v>10</v>
      </c>
      <c r="F5" s="78">
        <v>130</v>
      </c>
      <c r="G5" s="78" t="s">
        <v>70</v>
      </c>
      <c r="H5" s="52" t="s">
        <v>71</v>
      </c>
    </row>
    <row r="6" spans="1:17" x14ac:dyDescent="0.3">
      <c r="A6" s="78" t="s">
        <v>75</v>
      </c>
      <c r="B6" s="79" t="s">
        <v>86</v>
      </c>
      <c r="C6" s="78" t="s">
        <v>87</v>
      </c>
      <c r="D6" s="80">
        <v>42829</v>
      </c>
      <c r="E6" s="78">
        <v>6867</v>
      </c>
      <c r="F6" s="78">
        <v>130</v>
      </c>
      <c r="G6" s="78" t="s">
        <v>70</v>
      </c>
      <c r="H6" s="52" t="s">
        <v>71</v>
      </c>
    </row>
    <row r="7" spans="1:17" x14ac:dyDescent="0.3">
      <c r="A7" s="78" t="s">
        <v>75</v>
      </c>
      <c r="B7" s="79" t="s">
        <v>86</v>
      </c>
      <c r="C7" s="78" t="s">
        <v>87</v>
      </c>
      <c r="D7" s="80">
        <v>42900</v>
      </c>
      <c r="E7" s="78">
        <v>228</v>
      </c>
      <c r="F7" s="78">
        <v>130</v>
      </c>
      <c r="G7" s="78" t="s">
        <v>70</v>
      </c>
      <c r="H7" s="52" t="s">
        <v>71</v>
      </c>
    </row>
    <row r="8" spans="1:17" x14ac:dyDescent="0.3">
      <c r="A8" s="78" t="s">
        <v>91</v>
      </c>
      <c r="B8" s="79" t="s">
        <v>86</v>
      </c>
      <c r="C8" s="78" t="s">
        <v>97</v>
      </c>
      <c r="D8" s="80">
        <v>42908</v>
      </c>
      <c r="E8" s="78">
        <v>5</v>
      </c>
      <c r="F8" s="78">
        <v>130</v>
      </c>
      <c r="G8" s="78" t="s">
        <v>70</v>
      </c>
      <c r="H8" s="52" t="s">
        <v>71</v>
      </c>
    </row>
  </sheetData>
  <mergeCells count="1">
    <mergeCell ref="L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
  <sheetViews>
    <sheetView workbookViewId="0">
      <selection activeCell="Q3" sqref="Q3"/>
    </sheetView>
  </sheetViews>
  <sheetFormatPr defaultRowHeight="14.4" x14ac:dyDescent="0.3"/>
  <cols>
    <col min="1" max="1" width="6.5546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8:16384" s="75" customFormat="1" x14ac:dyDescent="0.3">
      <c r="A1" s="75" t="s">
        <v>56</v>
      </c>
      <c r="B1" s="76" t="s">
        <v>13</v>
      </c>
      <c r="C1" s="75" t="s">
        <v>57</v>
      </c>
      <c r="D1" s="77" t="s">
        <v>58</v>
      </c>
      <c r="E1" s="75" t="s">
        <v>59</v>
      </c>
      <c r="F1" s="75" t="s">
        <v>60</v>
      </c>
      <c r="G1" s="75" t="s">
        <v>61</v>
      </c>
      <c r="J1" s="51" t="s">
        <v>63</v>
      </c>
      <c r="K1" s="51" t="s">
        <v>64</v>
      </c>
      <c r="L1" s="74" t="s">
        <v>64</v>
      </c>
      <c r="M1" s="74"/>
      <c r="N1" s="51" t="s">
        <v>13</v>
      </c>
      <c r="O1" s="51" t="s">
        <v>65</v>
      </c>
      <c r="P1" s="51" t="s">
        <v>66</v>
      </c>
      <c r="Q1" s="51" t="s">
        <v>67</v>
      </c>
      <c r="XED1" s="78"/>
      <c r="XFD1"/>
    </row>
    <row r="2" spans="1:17 16358:16384" s="78" customFormat="1" x14ac:dyDescent="0.3">
      <c r="A2" s="78" t="s">
        <v>91</v>
      </c>
      <c r="B2" s="79" t="s">
        <v>98</v>
      </c>
      <c r="C2" s="78" t="s">
        <v>99</v>
      </c>
      <c r="D2" s="80">
        <v>42816</v>
      </c>
      <c r="E2" s="78">
        <v>54</v>
      </c>
      <c r="F2" s="78">
        <v>130</v>
      </c>
      <c r="G2" s="78" t="s">
        <v>70</v>
      </c>
      <c r="J2" s="53" t="s">
        <v>72</v>
      </c>
      <c r="K2" s="53" t="s">
        <v>73</v>
      </c>
      <c r="L2" s="54">
        <v>40179</v>
      </c>
      <c r="M2" s="54">
        <v>42916</v>
      </c>
      <c r="N2" s="51" t="str">
        <f>$B$2</f>
        <v>2265D</v>
      </c>
      <c r="O2" s="12">
        <f>COUNTIFS($D:$D,"&gt;="&amp;L2,$D:$D,"&lt;="&amp;M2)</f>
        <v>2</v>
      </c>
      <c r="P2" s="12">
        <f>COUNTIFS($D:$D,"&gt;="&amp;L2,$D:$D,"&lt;="&amp;M2,$E:$E,"&gt;130")+COUNTIFS($D:$D,"&gt;="&amp;L2,$D:$D,"&lt;="&amp;M2,$E:$E,"*Present &gt;QL")</f>
        <v>0</v>
      </c>
      <c r="Q2" s="55">
        <f>IFERROR(P2/O2,"NA")</f>
        <v>0</v>
      </c>
      <c r="XFD2"/>
    </row>
    <row r="3" spans="1:17 16358:16384" s="78" customFormat="1" x14ac:dyDescent="0.3">
      <c r="A3" s="78" t="s">
        <v>91</v>
      </c>
      <c r="B3" s="79" t="s">
        <v>98</v>
      </c>
      <c r="C3" s="78" t="s">
        <v>99</v>
      </c>
      <c r="D3" s="80">
        <v>42885</v>
      </c>
      <c r="E3" s="78">
        <v>20</v>
      </c>
      <c r="F3" s="78">
        <v>130</v>
      </c>
      <c r="G3" s="78" t="s">
        <v>70</v>
      </c>
      <c r="XFD3"/>
    </row>
  </sheetData>
  <mergeCells count="1">
    <mergeCell ref="L1:M1"/>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Q7"/>
  <sheetViews>
    <sheetView workbookViewId="0">
      <selection activeCell="K16" sqref="K16"/>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 min="8" max="8" width="22.88671875" bestFit="1" customWidth="1"/>
    <col min="10" max="10" width="16.6640625" bestFit="1" customWidth="1"/>
    <col min="11" max="11" width="15.44140625" bestFit="1" customWidth="1"/>
    <col min="12" max="12" width="7" bestFit="1" customWidth="1"/>
    <col min="13" max="13" width="7.88671875" bestFit="1" customWidth="1"/>
    <col min="14" max="14" width="5.5546875" bestFit="1" customWidth="1"/>
    <col min="15" max="15" width="2.33203125" bestFit="1" customWidth="1"/>
    <col min="16" max="16" width="11.5546875" bestFit="1" customWidth="1"/>
    <col min="17" max="17" width="12.33203125" bestFit="1" customWidth="1"/>
  </cols>
  <sheetData>
    <row r="1" spans="1:17" x14ac:dyDescent="0.3">
      <c r="A1" s="75" t="s">
        <v>56</v>
      </c>
      <c r="B1" s="76" t="s">
        <v>13</v>
      </c>
      <c r="C1" s="75" t="s">
        <v>57</v>
      </c>
      <c r="D1" s="77" t="s">
        <v>58</v>
      </c>
      <c r="E1" s="75" t="s">
        <v>59</v>
      </c>
      <c r="F1" s="75" t="s">
        <v>60</v>
      </c>
      <c r="G1" s="49" t="s">
        <v>61</v>
      </c>
      <c r="H1" s="49" t="s">
        <v>62</v>
      </c>
      <c r="J1" s="50" t="s">
        <v>63</v>
      </c>
      <c r="K1" s="50" t="s">
        <v>64</v>
      </c>
      <c r="L1" s="74" t="s">
        <v>64</v>
      </c>
      <c r="M1" s="74"/>
      <c r="N1" s="50" t="s">
        <v>13</v>
      </c>
      <c r="O1" s="50" t="s">
        <v>65</v>
      </c>
      <c r="P1" s="50" t="s">
        <v>66</v>
      </c>
      <c r="Q1" s="50" t="s">
        <v>67</v>
      </c>
    </row>
    <row r="2" spans="1:17" x14ac:dyDescent="0.3">
      <c r="A2" s="78" t="s">
        <v>75</v>
      </c>
      <c r="B2" s="79" t="s">
        <v>34</v>
      </c>
      <c r="C2" s="78" t="s">
        <v>88</v>
      </c>
      <c r="D2" s="80">
        <v>42815</v>
      </c>
      <c r="E2" s="78">
        <v>160</v>
      </c>
      <c r="F2" s="78">
        <v>130</v>
      </c>
      <c r="G2" s="52" t="s">
        <v>70</v>
      </c>
      <c r="H2" s="52" t="s">
        <v>71</v>
      </c>
      <c r="J2" s="53" t="s">
        <v>72</v>
      </c>
      <c r="K2" s="53" t="s">
        <v>73</v>
      </c>
      <c r="L2" s="54">
        <v>40179</v>
      </c>
      <c r="M2" s="54">
        <v>42916</v>
      </c>
      <c r="N2" s="50" t="str">
        <f>$B$2</f>
        <v>2280B</v>
      </c>
      <c r="O2" s="12">
        <f>COUNTIFS($D:$D,"&gt;="&amp;L2,$D:$D,"&lt;="&amp;M2)</f>
        <v>6</v>
      </c>
      <c r="P2" s="12">
        <f>COUNTIFS($D:$D,"&gt;="&amp;L2,$D:$D,"&lt;="&amp;M2,$E:$E,"&gt;130")+COUNTIFS($D:$D,"&gt;="&amp;L2,$D:$D,"&lt;="&amp;M2,$E:$E,"*Present &gt;QL")</f>
        <v>2</v>
      </c>
      <c r="Q2" s="55">
        <f t="shared" ref="Q2" si="0">IFERROR(P2/O2,"NA")</f>
        <v>0.33333333333333331</v>
      </c>
    </row>
    <row r="3" spans="1:17" x14ac:dyDescent="0.3">
      <c r="A3" s="78" t="s">
        <v>75</v>
      </c>
      <c r="B3" s="79" t="s">
        <v>34</v>
      </c>
      <c r="C3" s="78" t="s">
        <v>100</v>
      </c>
      <c r="D3" s="80">
        <v>42815</v>
      </c>
      <c r="E3" s="78">
        <v>220</v>
      </c>
      <c r="F3" s="78">
        <v>130</v>
      </c>
      <c r="G3" s="52" t="s">
        <v>70</v>
      </c>
      <c r="H3" s="52" t="s">
        <v>71</v>
      </c>
    </row>
    <row r="4" spans="1:17" x14ac:dyDescent="0.3">
      <c r="A4" s="78" t="s">
        <v>91</v>
      </c>
      <c r="B4" s="79" t="s">
        <v>34</v>
      </c>
      <c r="C4" s="78" t="s">
        <v>101</v>
      </c>
      <c r="D4" s="80">
        <v>42816</v>
      </c>
      <c r="E4" s="78">
        <v>79</v>
      </c>
      <c r="F4" s="78">
        <v>130</v>
      </c>
      <c r="G4" s="52" t="s">
        <v>70</v>
      </c>
      <c r="H4" s="52" t="s">
        <v>71</v>
      </c>
    </row>
    <row r="5" spans="1:17" x14ac:dyDescent="0.3">
      <c r="A5" s="78" t="s">
        <v>75</v>
      </c>
      <c r="B5" s="79" t="s">
        <v>34</v>
      </c>
      <c r="C5" s="78" t="s">
        <v>88</v>
      </c>
      <c r="D5" s="80">
        <v>42845</v>
      </c>
      <c r="E5" s="78">
        <v>20</v>
      </c>
      <c r="F5" s="78">
        <v>130</v>
      </c>
      <c r="G5" s="52" t="s">
        <v>70</v>
      </c>
      <c r="H5" s="52" t="s">
        <v>71</v>
      </c>
    </row>
    <row r="6" spans="1:17" x14ac:dyDescent="0.3">
      <c r="A6" s="78" t="s">
        <v>75</v>
      </c>
      <c r="B6" s="79" t="s">
        <v>34</v>
      </c>
      <c r="C6" s="78" t="s">
        <v>100</v>
      </c>
      <c r="D6" s="80">
        <v>42845</v>
      </c>
      <c r="E6" s="78">
        <v>95</v>
      </c>
      <c r="F6" s="78">
        <v>130</v>
      </c>
      <c r="G6" s="52" t="s">
        <v>70</v>
      </c>
      <c r="H6" s="52" t="s">
        <v>71</v>
      </c>
    </row>
    <row r="7" spans="1:17" x14ac:dyDescent="0.3">
      <c r="A7" s="78" t="s">
        <v>91</v>
      </c>
      <c r="B7" s="79" t="s">
        <v>34</v>
      </c>
      <c r="C7" s="78" t="s">
        <v>101</v>
      </c>
      <c r="D7" s="80">
        <v>42885</v>
      </c>
      <c r="E7" s="78">
        <v>60</v>
      </c>
      <c r="F7" s="78">
        <v>130</v>
      </c>
      <c r="G7" s="52" t="s">
        <v>70</v>
      </c>
      <c r="H7" s="52" t="s">
        <v>71</v>
      </c>
    </row>
  </sheetData>
  <mergeCells count="1">
    <mergeCell ref="L1:M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Q6"/>
  <sheetViews>
    <sheetView workbookViewId="0">
      <selection activeCell="H4" sqref="H4:H6"/>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5.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75" t="s">
        <v>61</v>
      </c>
      <c r="H1" s="49" t="s">
        <v>62</v>
      </c>
      <c r="J1" s="50" t="s">
        <v>63</v>
      </c>
      <c r="K1" s="50" t="s">
        <v>64</v>
      </c>
      <c r="L1" s="74" t="s">
        <v>64</v>
      </c>
      <c r="M1" s="74"/>
      <c r="N1" s="50" t="s">
        <v>13</v>
      </c>
      <c r="O1" s="50" t="s">
        <v>65</v>
      </c>
      <c r="P1" s="50" t="s">
        <v>66</v>
      </c>
      <c r="Q1" s="50" t="s">
        <v>67</v>
      </c>
    </row>
    <row r="2" spans="1:17" x14ac:dyDescent="0.3">
      <c r="A2" s="78" t="s">
        <v>75</v>
      </c>
      <c r="B2" s="79" t="s">
        <v>38</v>
      </c>
      <c r="C2" s="78" t="s">
        <v>89</v>
      </c>
      <c r="D2" s="80">
        <v>42724</v>
      </c>
      <c r="E2" s="78">
        <v>354</v>
      </c>
      <c r="F2" s="78">
        <v>130</v>
      </c>
      <c r="G2" s="78" t="s">
        <v>70</v>
      </c>
      <c r="H2" s="52" t="s">
        <v>71</v>
      </c>
      <c r="J2" s="53" t="s">
        <v>72</v>
      </c>
      <c r="K2" s="53" t="s">
        <v>73</v>
      </c>
      <c r="L2" s="54">
        <v>40179</v>
      </c>
      <c r="M2" s="54">
        <v>42916</v>
      </c>
      <c r="N2" s="50" t="str">
        <f>$B$2</f>
        <v>2299A</v>
      </c>
      <c r="O2" s="12">
        <f>COUNTIFS($D:$D,"&gt;="&amp;L2,$D:$D,"&lt;="&amp;M2)</f>
        <v>5</v>
      </c>
      <c r="P2" s="12">
        <f>COUNTIFS($D:$D,"&gt;="&amp;L2,$D:$D,"&lt;="&amp;M2,$E:$E,"&gt;130")+COUNTIFS($D:$D,"&gt;="&amp;L2,$D:$D,"&lt;="&amp;M2,$E:$E,"*Present &gt;QL")</f>
        <v>4</v>
      </c>
      <c r="Q2" s="55">
        <f t="shared" ref="Q2" si="0">IFERROR(P2/O2,"NA")</f>
        <v>0.8</v>
      </c>
    </row>
    <row r="3" spans="1:17" x14ac:dyDescent="0.3">
      <c r="A3" s="78" t="s">
        <v>91</v>
      </c>
      <c r="B3" s="79" t="s">
        <v>38</v>
      </c>
      <c r="C3" s="78" t="s">
        <v>102</v>
      </c>
      <c r="D3" s="80">
        <v>42786</v>
      </c>
      <c r="E3" s="78">
        <v>52</v>
      </c>
      <c r="F3" s="78">
        <v>130</v>
      </c>
      <c r="G3" s="78" t="s">
        <v>70</v>
      </c>
      <c r="H3" s="52" t="s">
        <v>71</v>
      </c>
    </row>
    <row r="4" spans="1:17" x14ac:dyDescent="0.3">
      <c r="A4" s="78" t="s">
        <v>91</v>
      </c>
      <c r="B4" s="79" t="s">
        <v>38</v>
      </c>
      <c r="C4" s="78" t="s">
        <v>102</v>
      </c>
      <c r="D4" s="80">
        <v>42845</v>
      </c>
      <c r="E4" s="78">
        <v>340</v>
      </c>
      <c r="F4" s="78">
        <v>130</v>
      </c>
      <c r="G4" s="78" t="s">
        <v>70</v>
      </c>
      <c r="H4" s="52" t="s">
        <v>71</v>
      </c>
    </row>
    <row r="5" spans="1:17" x14ac:dyDescent="0.3">
      <c r="A5" s="78" t="s">
        <v>75</v>
      </c>
      <c r="B5" s="79" t="s">
        <v>38</v>
      </c>
      <c r="C5" s="78" t="s">
        <v>89</v>
      </c>
      <c r="D5" s="80">
        <v>42873</v>
      </c>
      <c r="E5" s="78">
        <v>199</v>
      </c>
      <c r="F5" s="78">
        <v>130</v>
      </c>
      <c r="G5" s="78" t="s">
        <v>70</v>
      </c>
      <c r="H5" s="52" t="s">
        <v>71</v>
      </c>
    </row>
    <row r="6" spans="1:17" x14ac:dyDescent="0.3">
      <c r="A6" s="78" t="s">
        <v>91</v>
      </c>
      <c r="B6" s="79" t="s">
        <v>38</v>
      </c>
      <c r="C6" s="78" t="s">
        <v>102</v>
      </c>
      <c r="D6" s="80">
        <v>42905</v>
      </c>
      <c r="E6" s="78">
        <v>150</v>
      </c>
      <c r="F6" s="78">
        <v>130</v>
      </c>
      <c r="G6" s="78" t="s">
        <v>70</v>
      </c>
      <c r="H6" s="52" t="s">
        <v>71</v>
      </c>
    </row>
  </sheetData>
  <mergeCells count="1">
    <mergeCell ref="L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
  <sheetViews>
    <sheetView workbookViewId="0">
      <selection activeCell="K13" sqref="K13"/>
    </sheetView>
  </sheetViews>
  <sheetFormatPr defaultRowHeight="14.4" x14ac:dyDescent="0.3"/>
  <cols>
    <col min="1" max="1" width="6.5546875" bestFit="1" customWidth="1"/>
    <col min="2" max="2" width="6" bestFit="1" customWidth="1"/>
    <col min="3" max="3" width="8.88671875" bestFit="1" customWidth="1"/>
    <col min="4" max="4" width="8.109375" bestFit="1" customWidth="1"/>
    <col min="5" max="5" width="5.5546875" bestFit="1" customWidth="1"/>
    <col min="6" max="6" width="7.44140625" bestFit="1" customWidth="1"/>
    <col min="7" max="7" width="9.88671875" bestFit="1" customWidth="1"/>
  </cols>
  <sheetData>
    <row r="1" spans="1:17 16358:16384" s="75" customFormat="1" x14ac:dyDescent="0.3">
      <c r="A1" s="75" t="s">
        <v>56</v>
      </c>
      <c r="B1" s="76" t="s">
        <v>13</v>
      </c>
      <c r="C1" s="75" t="s">
        <v>57</v>
      </c>
      <c r="D1" s="77" t="s">
        <v>58</v>
      </c>
      <c r="E1" s="75" t="s">
        <v>59</v>
      </c>
      <c r="F1" s="75" t="s">
        <v>60</v>
      </c>
      <c r="G1" s="75" t="s">
        <v>61</v>
      </c>
      <c r="J1" s="51" t="s">
        <v>63</v>
      </c>
      <c r="K1" s="51" t="s">
        <v>64</v>
      </c>
      <c r="L1" s="74" t="s">
        <v>64</v>
      </c>
      <c r="M1" s="74"/>
      <c r="N1" s="51" t="s">
        <v>13</v>
      </c>
      <c r="O1" s="51" t="s">
        <v>65</v>
      </c>
      <c r="P1" s="51" t="s">
        <v>66</v>
      </c>
      <c r="Q1" s="51" t="s">
        <v>67</v>
      </c>
      <c r="XED1" s="78"/>
      <c r="XFD1"/>
    </row>
    <row r="2" spans="1:17 16358:16384" s="78" customFormat="1" x14ac:dyDescent="0.3">
      <c r="A2" s="78" t="s">
        <v>91</v>
      </c>
      <c r="B2" s="79" t="s">
        <v>36</v>
      </c>
      <c r="C2" s="78" t="s">
        <v>103</v>
      </c>
      <c r="D2" s="80">
        <v>42816</v>
      </c>
      <c r="E2" s="78">
        <v>42</v>
      </c>
      <c r="F2" s="78">
        <v>130</v>
      </c>
      <c r="G2" s="78" t="s">
        <v>70</v>
      </c>
      <c r="J2" s="53" t="s">
        <v>72</v>
      </c>
      <c r="K2" s="53" t="s">
        <v>73</v>
      </c>
      <c r="L2" s="54">
        <v>40179</v>
      </c>
      <c r="M2" s="54">
        <v>42916</v>
      </c>
      <c r="N2" s="51" t="str">
        <f>$B$2</f>
        <v>2326B</v>
      </c>
      <c r="O2" s="12">
        <f>COUNTIFS($D:$D,"&gt;="&amp;L2,$D:$D,"&lt;="&amp;M2)</f>
        <v>2</v>
      </c>
      <c r="P2" s="12">
        <f>COUNTIFS($D:$D,"&gt;="&amp;L2,$D:$D,"&lt;="&amp;M2,$E:$E,"&gt;130")+COUNTIFS($D:$D,"&gt;="&amp;L2,$D:$D,"&lt;="&amp;M2,$E:$E,"*Present &gt;QL")</f>
        <v>0</v>
      </c>
      <c r="Q2" s="55">
        <f t="shared" ref="Q2" si="0">IFERROR(P2/O2,"NA")</f>
        <v>0</v>
      </c>
      <c r="XFD2"/>
    </row>
    <row r="3" spans="1:17 16358:16384" s="78" customFormat="1" x14ac:dyDescent="0.3">
      <c r="A3" s="78" t="s">
        <v>91</v>
      </c>
      <c r="B3" s="79" t="s">
        <v>36</v>
      </c>
      <c r="C3" s="78" t="s">
        <v>103</v>
      </c>
      <c r="D3" s="80">
        <v>42885</v>
      </c>
      <c r="E3" s="78">
        <v>10</v>
      </c>
      <c r="F3" s="78">
        <v>130</v>
      </c>
      <c r="G3" s="78" t="s">
        <v>70</v>
      </c>
      <c r="XFD3"/>
    </row>
  </sheetData>
  <mergeCells count="1">
    <mergeCell ref="L1:M1"/>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sheetPr>
  <dimension ref="B1:I11"/>
  <sheetViews>
    <sheetView zoomScale="90" zoomScaleNormal="90" workbookViewId="0">
      <selection activeCell="G16" sqref="G16"/>
    </sheetView>
  </sheetViews>
  <sheetFormatPr defaultColWidth="9.109375" defaultRowHeight="12" x14ac:dyDescent="0.25"/>
  <cols>
    <col min="1" max="2" width="9.109375" style="5"/>
    <col min="3" max="3" width="29.33203125" style="5" bestFit="1" customWidth="1"/>
    <col min="4" max="4" width="13.33203125" style="5" customWidth="1"/>
    <col min="5" max="5" width="18" style="5" customWidth="1"/>
    <col min="6" max="6" width="15.6640625" style="5" customWidth="1"/>
    <col min="7" max="8" width="22.33203125" style="5" customWidth="1"/>
    <col min="9" max="9" width="18.5546875" style="5" customWidth="1"/>
    <col min="10" max="16384" width="9.109375" style="5"/>
  </cols>
  <sheetData>
    <row r="1" spans="2:9" x14ac:dyDescent="0.25">
      <c r="B1" s="81"/>
      <c r="C1" s="81"/>
      <c r="D1" s="81"/>
      <c r="E1" s="81"/>
      <c r="F1" s="81"/>
      <c r="G1" s="81"/>
      <c r="H1" s="81"/>
      <c r="I1" s="81"/>
    </row>
    <row r="2" spans="2:9" ht="72" x14ac:dyDescent="0.25">
      <c r="B2" s="84" t="s">
        <v>17</v>
      </c>
      <c r="C2" s="84" t="s">
        <v>18</v>
      </c>
      <c r="D2" s="84" t="s">
        <v>19</v>
      </c>
      <c r="E2" s="84" t="s">
        <v>104</v>
      </c>
      <c r="F2" s="83" t="s">
        <v>16</v>
      </c>
      <c r="G2" s="83" t="s">
        <v>105</v>
      </c>
      <c r="H2" s="83" t="s">
        <v>106</v>
      </c>
      <c r="I2" s="83" t="s">
        <v>15</v>
      </c>
    </row>
    <row r="3" spans="2:9" x14ac:dyDescent="0.25">
      <c r="B3" s="18">
        <v>2227</v>
      </c>
      <c r="C3" s="18" t="s">
        <v>27</v>
      </c>
      <c r="D3" s="18" t="s">
        <v>21</v>
      </c>
      <c r="E3" s="23">
        <v>22</v>
      </c>
      <c r="F3" s="23">
        <v>4</v>
      </c>
      <c r="G3" s="24">
        <v>5</v>
      </c>
      <c r="H3" s="24" t="s">
        <v>20</v>
      </c>
      <c r="I3" s="82">
        <v>0.18</v>
      </c>
    </row>
    <row r="4" spans="2:9" ht="29.25" customHeight="1" x14ac:dyDescent="0.25">
      <c r="B4" s="10">
        <v>2266</v>
      </c>
      <c r="C4" s="10" t="s">
        <v>30</v>
      </c>
      <c r="D4" s="10" t="s">
        <v>21</v>
      </c>
      <c r="E4" s="6">
        <v>19</v>
      </c>
      <c r="F4" s="6">
        <v>10</v>
      </c>
      <c r="G4" s="7">
        <v>5</v>
      </c>
      <c r="H4" s="7" t="s">
        <v>20</v>
      </c>
      <c r="I4" s="11">
        <v>0.53</v>
      </c>
    </row>
    <row r="5" spans="2:9" x14ac:dyDescent="0.25">
      <c r="B5" s="9" t="s">
        <v>24</v>
      </c>
      <c r="C5" s="9" t="s">
        <v>25</v>
      </c>
      <c r="D5" s="9" t="s">
        <v>21</v>
      </c>
      <c r="E5" s="6">
        <v>6</v>
      </c>
      <c r="F5" s="6">
        <v>0</v>
      </c>
      <c r="G5" s="7" t="s">
        <v>55</v>
      </c>
      <c r="H5" s="7" t="s">
        <v>20</v>
      </c>
      <c r="I5" s="11">
        <v>0</v>
      </c>
    </row>
    <row r="6" spans="2:9" ht="24" x14ac:dyDescent="0.25">
      <c r="B6" s="9" t="s">
        <v>22</v>
      </c>
      <c r="C6" s="9" t="s">
        <v>23</v>
      </c>
      <c r="D6" s="9" t="s">
        <v>21</v>
      </c>
      <c r="E6" s="6">
        <v>4</v>
      </c>
      <c r="F6" s="6">
        <v>1</v>
      </c>
      <c r="G6" s="7" t="s">
        <v>55</v>
      </c>
      <c r="H6" s="7" t="s">
        <v>20</v>
      </c>
      <c r="I6" s="11">
        <v>0.25</v>
      </c>
    </row>
    <row r="7" spans="2:9" x14ac:dyDescent="0.25">
      <c r="B7" s="10" t="s">
        <v>28</v>
      </c>
      <c r="C7" s="10" t="s">
        <v>29</v>
      </c>
      <c r="D7" s="10" t="s">
        <v>21</v>
      </c>
      <c r="E7" s="6">
        <v>7</v>
      </c>
      <c r="F7" s="6">
        <v>2</v>
      </c>
      <c r="G7" s="7" t="s">
        <v>55</v>
      </c>
      <c r="H7" s="7" t="s">
        <v>20</v>
      </c>
      <c r="I7" s="11">
        <v>0.28999999999999998</v>
      </c>
    </row>
    <row r="8" spans="2:9" x14ac:dyDescent="0.25">
      <c r="B8" s="10" t="s">
        <v>31</v>
      </c>
      <c r="C8" s="10" t="s">
        <v>32</v>
      </c>
      <c r="D8" s="10" t="s">
        <v>21</v>
      </c>
      <c r="E8" s="6">
        <v>2</v>
      </c>
      <c r="F8" s="6">
        <v>0</v>
      </c>
      <c r="G8" s="7" t="s">
        <v>55</v>
      </c>
      <c r="H8" s="7" t="s">
        <v>20</v>
      </c>
      <c r="I8" s="11" t="s">
        <v>33</v>
      </c>
    </row>
    <row r="9" spans="2:9" x14ac:dyDescent="0.25">
      <c r="B9" s="10" t="s">
        <v>34</v>
      </c>
      <c r="C9" s="10" t="s">
        <v>35</v>
      </c>
      <c r="D9" s="10" t="s">
        <v>26</v>
      </c>
      <c r="E9" s="6">
        <v>6</v>
      </c>
      <c r="F9" s="6">
        <v>2</v>
      </c>
      <c r="G9" s="7" t="s">
        <v>55</v>
      </c>
      <c r="H9" s="7" t="s">
        <v>20</v>
      </c>
      <c r="I9" s="11">
        <v>0.33</v>
      </c>
    </row>
    <row r="10" spans="2:9" x14ac:dyDescent="0.25">
      <c r="B10" s="9" t="s">
        <v>38</v>
      </c>
      <c r="C10" s="9" t="s">
        <v>39</v>
      </c>
      <c r="D10" s="9" t="s">
        <v>26</v>
      </c>
      <c r="E10" s="6">
        <v>5</v>
      </c>
      <c r="F10" s="6">
        <v>4</v>
      </c>
      <c r="G10" s="13" t="s">
        <v>55</v>
      </c>
      <c r="H10" s="7" t="s">
        <v>20</v>
      </c>
      <c r="I10" s="11">
        <v>0.8</v>
      </c>
    </row>
    <row r="11" spans="2:9" ht="22.2" customHeight="1" x14ac:dyDescent="0.25">
      <c r="B11" s="9" t="s">
        <v>36</v>
      </c>
      <c r="C11" s="9" t="s">
        <v>37</v>
      </c>
      <c r="D11" s="9" t="s">
        <v>26</v>
      </c>
      <c r="E11" s="6">
        <v>2</v>
      </c>
      <c r="F11" s="6">
        <v>0</v>
      </c>
      <c r="G11" s="7" t="s">
        <v>33</v>
      </c>
      <c r="H11" s="7" t="s">
        <v>20</v>
      </c>
      <c r="I11" s="11">
        <v>0</v>
      </c>
    </row>
  </sheetData>
  <autoFilter ref="B2:I2"/>
  <mergeCells count="1">
    <mergeCell ref="B1:I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sheetPr>
  <dimension ref="A1:H12"/>
  <sheetViews>
    <sheetView workbookViewId="0">
      <selection activeCell="E3" sqref="E3"/>
    </sheetView>
  </sheetViews>
  <sheetFormatPr defaultColWidth="9.109375" defaultRowHeight="12" x14ac:dyDescent="0.25"/>
  <cols>
    <col min="1" max="2" width="9.109375" style="5"/>
    <col min="3" max="3" width="28" style="5" customWidth="1"/>
    <col min="4" max="4" width="10.6640625" style="5" customWidth="1"/>
    <col min="5" max="5" width="18.44140625" style="5" customWidth="1"/>
    <col min="6" max="6" width="16.88671875" style="5" customWidth="1"/>
    <col min="7" max="7" width="17" style="5" customWidth="1"/>
    <col min="8" max="8" width="15.88671875" style="5" bestFit="1" customWidth="1"/>
    <col min="9" max="16384" width="9.109375" style="5"/>
  </cols>
  <sheetData>
    <row r="1" spans="1:8" ht="12.6" thickBot="1" x14ac:dyDescent="0.3"/>
    <row r="2" spans="1:8" ht="49.2" thickTop="1" thickBot="1" x14ac:dyDescent="0.3">
      <c r="B2" s="14" t="s">
        <v>17</v>
      </c>
      <c r="C2" s="15" t="s">
        <v>18</v>
      </c>
      <c r="D2" s="15" t="s">
        <v>19</v>
      </c>
      <c r="E2" s="15" t="s">
        <v>107</v>
      </c>
      <c r="F2" s="15" t="s">
        <v>14</v>
      </c>
      <c r="G2" s="15" t="s">
        <v>40</v>
      </c>
      <c r="H2" s="16" t="s">
        <v>15</v>
      </c>
    </row>
    <row r="3" spans="1:8" ht="12.6" thickTop="1" x14ac:dyDescent="0.25">
      <c r="A3" s="9"/>
      <c r="B3" s="17">
        <v>2227</v>
      </c>
      <c r="C3" s="18" t="s">
        <v>27</v>
      </c>
      <c r="D3" s="18" t="s">
        <v>21</v>
      </c>
      <c r="E3" s="6">
        <v>22</v>
      </c>
      <c r="F3" s="6">
        <v>4</v>
      </c>
      <c r="G3" s="7">
        <v>5</v>
      </c>
      <c r="H3" s="25">
        <f t="shared" ref="H3:H10" si="0">F3/E3</f>
        <v>0.18181818181818182</v>
      </c>
    </row>
    <row r="4" spans="1:8" x14ac:dyDescent="0.25">
      <c r="A4" s="10"/>
      <c r="B4" s="28">
        <v>2266</v>
      </c>
      <c r="C4" s="29" t="s">
        <v>30</v>
      </c>
      <c r="D4" s="29" t="s">
        <v>21</v>
      </c>
      <c r="E4" s="6">
        <v>19</v>
      </c>
      <c r="F4" s="6">
        <v>10</v>
      </c>
      <c r="G4" s="7">
        <v>5</v>
      </c>
      <c r="H4" s="26">
        <f t="shared" si="0"/>
        <v>0.52631578947368418</v>
      </c>
    </row>
    <row r="5" spans="1:8" x14ac:dyDescent="0.25">
      <c r="A5" s="9"/>
      <c r="B5" s="19" t="s">
        <v>24</v>
      </c>
      <c r="C5" s="9" t="s">
        <v>25</v>
      </c>
      <c r="D5" s="9" t="s">
        <v>21</v>
      </c>
      <c r="E5" s="6">
        <v>6</v>
      </c>
      <c r="F5" s="6">
        <v>0</v>
      </c>
      <c r="G5" s="7" t="s">
        <v>55</v>
      </c>
      <c r="H5" s="26">
        <f t="shared" si="0"/>
        <v>0</v>
      </c>
    </row>
    <row r="6" spans="1:8" ht="24" x14ac:dyDescent="0.25">
      <c r="A6" s="9"/>
      <c r="B6" s="19" t="s">
        <v>22</v>
      </c>
      <c r="C6" s="9" t="s">
        <v>23</v>
      </c>
      <c r="D6" s="9" t="s">
        <v>21</v>
      </c>
      <c r="E6" s="6">
        <v>4</v>
      </c>
      <c r="F6" s="6">
        <v>1</v>
      </c>
      <c r="G6" s="7" t="s">
        <v>55</v>
      </c>
      <c r="H6" s="26">
        <f t="shared" si="0"/>
        <v>0.25</v>
      </c>
    </row>
    <row r="7" spans="1:8" x14ac:dyDescent="0.25">
      <c r="A7" s="10"/>
      <c r="B7" s="20" t="s">
        <v>28</v>
      </c>
      <c r="C7" s="10" t="s">
        <v>29</v>
      </c>
      <c r="D7" s="10" t="s">
        <v>21</v>
      </c>
      <c r="E7" s="6">
        <v>7</v>
      </c>
      <c r="F7" s="6">
        <v>2</v>
      </c>
      <c r="G7" s="7" t="s">
        <v>55</v>
      </c>
      <c r="H7" s="26">
        <f t="shared" si="0"/>
        <v>0.2857142857142857</v>
      </c>
    </row>
    <row r="8" spans="1:8" x14ac:dyDescent="0.25">
      <c r="A8" s="10"/>
      <c r="B8" s="20" t="s">
        <v>31</v>
      </c>
      <c r="C8" s="10" t="s">
        <v>32</v>
      </c>
      <c r="D8" s="10" t="s">
        <v>21</v>
      </c>
      <c r="E8" s="6">
        <v>2</v>
      </c>
      <c r="F8" s="6">
        <v>0</v>
      </c>
      <c r="G8" s="7" t="s">
        <v>55</v>
      </c>
      <c r="H8" s="26" t="s">
        <v>33</v>
      </c>
    </row>
    <row r="9" spans="1:8" x14ac:dyDescent="0.25">
      <c r="A9" s="10"/>
      <c r="B9" s="20" t="s">
        <v>34</v>
      </c>
      <c r="C9" s="10" t="s">
        <v>35</v>
      </c>
      <c r="D9" s="10" t="s">
        <v>26</v>
      </c>
      <c r="E9" s="6">
        <v>6</v>
      </c>
      <c r="F9" s="6">
        <v>2</v>
      </c>
      <c r="G9" s="7" t="s">
        <v>55</v>
      </c>
      <c r="H9" s="26">
        <f t="shared" si="0"/>
        <v>0.33333333333333331</v>
      </c>
    </row>
    <row r="10" spans="1:8" x14ac:dyDescent="0.25">
      <c r="A10" s="9"/>
      <c r="B10" s="19" t="s">
        <v>38</v>
      </c>
      <c r="C10" s="9" t="s">
        <v>39</v>
      </c>
      <c r="D10" s="9" t="s">
        <v>26</v>
      </c>
      <c r="E10" s="6">
        <v>5</v>
      </c>
      <c r="F10" s="6">
        <v>4</v>
      </c>
      <c r="G10" s="13" t="s">
        <v>55</v>
      </c>
      <c r="H10" s="26">
        <f t="shared" si="0"/>
        <v>0.8</v>
      </c>
    </row>
    <row r="11" spans="1:8" ht="12.6" thickBot="1" x14ac:dyDescent="0.3">
      <c r="A11" s="9"/>
      <c r="B11" s="47" t="s">
        <v>36</v>
      </c>
      <c r="C11" s="48" t="s">
        <v>37</v>
      </c>
      <c r="D11" s="48" t="s">
        <v>26</v>
      </c>
      <c r="E11" s="21">
        <v>2</v>
      </c>
      <c r="F11" s="21">
        <v>0</v>
      </c>
      <c r="G11" s="22" t="s">
        <v>33</v>
      </c>
      <c r="H11" s="27" t="s">
        <v>33</v>
      </c>
    </row>
    <row r="12" spans="1:8" ht="12.6" thickTop="1" x14ac:dyDescent="0.25"/>
  </sheetData>
  <autoFilter ref="B2:H2">
    <sortState ref="B3:H12">
      <sortCondition ref="B2"/>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P33"/>
  <sheetViews>
    <sheetView zoomScale="90" zoomScaleNormal="90" workbookViewId="0">
      <selection activeCell="F6" sqref="F6"/>
    </sheetView>
  </sheetViews>
  <sheetFormatPr defaultColWidth="9.109375" defaultRowHeight="12" x14ac:dyDescent="0.25"/>
  <cols>
    <col min="1" max="8" width="9.109375" style="5"/>
    <col min="9" max="9" width="6" style="5" customWidth="1"/>
    <col min="10" max="16384" width="9.109375" style="5"/>
  </cols>
  <sheetData>
    <row r="1" spans="1:16" ht="12.6" thickBot="1" x14ac:dyDescent="0.3">
      <c r="A1" s="68" t="s">
        <v>41</v>
      </c>
      <c r="B1" s="68"/>
      <c r="C1" s="30"/>
      <c r="D1" s="69"/>
      <c r="E1" s="69"/>
      <c r="F1" s="30"/>
      <c r="G1" s="30"/>
      <c r="H1" s="30"/>
      <c r="J1" s="70" t="s">
        <v>42</v>
      </c>
      <c r="K1" s="70"/>
    </row>
    <row r="2" spans="1:16" ht="25.5" customHeight="1" thickBot="1" x14ac:dyDescent="0.3">
      <c r="A2" s="62" t="s">
        <v>43</v>
      </c>
      <c r="B2" s="71"/>
      <c r="C2" s="71"/>
      <c r="D2" s="71"/>
      <c r="E2" s="71"/>
      <c r="F2" s="71"/>
      <c r="G2" s="71"/>
      <c r="H2" s="63"/>
      <c r="J2" s="60" t="s">
        <v>44</v>
      </c>
      <c r="K2" s="72"/>
      <c r="L2" s="72"/>
      <c r="M2" s="72"/>
      <c r="N2" s="72"/>
      <c r="O2" s="72"/>
      <c r="P2" s="61"/>
    </row>
    <row r="3" spans="1:16" ht="15.75" customHeight="1" thickBot="1" x14ac:dyDescent="0.3">
      <c r="A3" s="64" t="s">
        <v>45</v>
      </c>
      <c r="B3" s="69"/>
      <c r="C3" s="69"/>
      <c r="D3" s="69"/>
      <c r="E3" s="69"/>
      <c r="F3" s="69"/>
      <c r="G3" s="69"/>
      <c r="H3" s="65"/>
      <c r="J3" s="60" t="s">
        <v>46</v>
      </c>
      <c r="K3" s="61"/>
      <c r="L3" s="66" t="s">
        <v>47</v>
      </c>
      <c r="M3" s="31"/>
      <c r="N3" s="60" t="s">
        <v>46</v>
      </c>
      <c r="O3" s="61"/>
      <c r="P3" s="66" t="s">
        <v>47</v>
      </c>
    </row>
    <row r="4" spans="1:16" ht="86.25" customHeight="1" thickBot="1" x14ac:dyDescent="0.3">
      <c r="A4" s="60" t="s">
        <v>46</v>
      </c>
      <c r="B4" s="61"/>
      <c r="C4" s="62" t="s">
        <v>47</v>
      </c>
      <c r="D4" s="63"/>
      <c r="E4" s="31"/>
      <c r="F4" s="60" t="s">
        <v>46</v>
      </c>
      <c r="G4" s="61"/>
      <c r="H4" s="66" t="s">
        <v>47</v>
      </c>
      <c r="J4" s="32" t="s">
        <v>48</v>
      </c>
      <c r="K4" s="33" t="s">
        <v>49</v>
      </c>
      <c r="L4" s="67"/>
      <c r="M4" s="31"/>
      <c r="N4" s="33" t="s">
        <v>48</v>
      </c>
      <c r="O4" s="34" t="s">
        <v>49</v>
      </c>
      <c r="P4" s="67"/>
    </row>
    <row r="5" spans="1:16" ht="12.6" thickBot="1" x14ac:dyDescent="0.3">
      <c r="A5" s="32" t="s">
        <v>48</v>
      </c>
      <c r="B5" s="33" t="s">
        <v>49</v>
      </c>
      <c r="C5" s="64"/>
      <c r="D5" s="65"/>
      <c r="E5" s="31"/>
      <c r="F5" s="33" t="s">
        <v>48</v>
      </c>
      <c r="G5" s="34" t="s">
        <v>49</v>
      </c>
      <c r="H5" s="67"/>
      <c r="J5" s="32">
        <v>20</v>
      </c>
      <c r="K5" s="33">
        <v>25</v>
      </c>
      <c r="L5" s="33">
        <v>5</v>
      </c>
      <c r="M5" s="31"/>
      <c r="N5" s="33">
        <v>254</v>
      </c>
      <c r="O5" s="33">
        <v>262</v>
      </c>
      <c r="P5" s="33">
        <v>33</v>
      </c>
    </row>
    <row r="6" spans="1:16" ht="12.6" thickBot="1" x14ac:dyDescent="0.3">
      <c r="A6" s="32">
        <v>10</v>
      </c>
      <c r="B6" s="33">
        <v>15</v>
      </c>
      <c r="C6" s="60">
        <v>3</v>
      </c>
      <c r="D6" s="61"/>
      <c r="E6" s="31"/>
      <c r="F6" s="33">
        <v>256</v>
      </c>
      <c r="G6" s="33">
        <v>264</v>
      </c>
      <c r="H6" s="33">
        <v>31</v>
      </c>
      <c r="J6" s="32">
        <v>26</v>
      </c>
      <c r="K6" s="33">
        <v>32</v>
      </c>
      <c r="L6" s="33">
        <v>6</v>
      </c>
      <c r="M6" s="31"/>
      <c r="N6" s="33">
        <v>263</v>
      </c>
      <c r="O6" s="33">
        <v>270</v>
      </c>
      <c r="P6" s="33">
        <v>34</v>
      </c>
    </row>
    <row r="7" spans="1:16" ht="12.6" thickBot="1" x14ac:dyDescent="0.3">
      <c r="A7" s="32">
        <v>16</v>
      </c>
      <c r="B7" s="33">
        <v>23</v>
      </c>
      <c r="C7" s="60">
        <v>4</v>
      </c>
      <c r="D7" s="61"/>
      <c r="E7" s="31"/>
      <c r="F7" s="33">
        <v>265</v>
      </c>
      <c r="G7" s="33">
        <v>273</v>
      </c>
      <c r="H7" s="33">
        <v>32</v>
      </c>
      <c r="J7" s="32">
        <v>33</v>
      </c>
      <c r="K7" s="33">
        <v>40</v>
      </c>
      <c r="L7" s="33">
        <v>7</v>
      </c>
      <c r="M7" s="31"/>
      <c r="N7" s="33">
        <v>271</v>
      </c>
      <c r="O7" s="33">
        <v>279</v>
      </c>
      <c r="P7" s="33">
        <v>35</v>
      </c>
    </row>
    <row r="8" spans="1:16" ht="12.6" thickBot="1" x14ac:dyDescent="0.3">
      <c r="A8" s="32">
        <v>24</v>
      </c>
      <c r="B8" s="33">
        <v>31</v>
      </c>
      <c r="C8" s="60">
        <v>5</v>
      </c>
      <c r="D8" s="61"/>
      <c r="E8" s="31"/>
      <c r="F8" s="33">
        <v>274</v>
      </c>
      <c r="G8" s="33">
        <v>282</v>
      </c>
      <c r="H8" s="33">
        <v>33</v>
      </c>
      <c r="J8" s="32">
        <v>41</v>
      </c>
      <c r="K8" s="33">
        <v>47</v>
      </c>
      <c r="L8" s="33">
        <v>8</v>
      </c>
      <c r="M8" s="31"/>
      <c r="N8" s="33">
        <v>280</v>
      </c>
      <c r="O8" s="33">
        <v>288</v>
      </c>
      <c r="P8" s="33">
        <v>36</v>
      </c>
    </row>
    <row r="9" spans="1:16" ht="12.6" thickBot="1" x14ac:dyDescent="0.3">
      <c r="A9" s="32">
        <v>32</v>
      </c>
      <c r="B9" s="33">
        <v>39</v>
      </c>
      <c r="C9" s="60">
        <v>6</v>
      </c>
      <c r="D9" s="61"/>
      <c r="E9" s="31"/>
      <c r="F9" s="33">
        <v>283</v>
      </c>
      <c r="G9" s="33">
        <v>292</v>
      </c>
      <c r="H9" s="33">
        <v>34</v>
      </c>
      <c r="J9" s="32">
        <v>48</v>
      </c>
      <c r="K9" s="33">
        <v>55</v>
      </c>
      <c r="L9" s="33">
        <v>9</v>
      </c>
      <c r="M9" s="31"/>
      <c r="N9" s="33">
        <v>289</v>
      </c>
      <c r="O9" s="33">
        <v>297</v>
      </c>
      <c r="P9" s="33">
        <v>37</v>
      </c>
    </row>
    <row r="10" spans="1:16" ht="12.6" thickBot="1" x14ac:dyDescent="0.3">
      <c r="A10" s="32">
        <v>40</v>
      </c>
      <c r="B10" s="33">
        <v>47</v>
      </c>
      <c r="C10" s="60">
        <v>7</v>
      </c>
      <c r="D10" s="61"/>
      <c r="E10" s="31"/>
      <c r="F10" s="33">
        <v>293</v>
      </c>
      <c r="G10" s="33">
        <v>301</v>
      </c>
      <c r="H10" s="33">
        <v>35</v>
      </c>
      <c r="J10" s="32">
        <v>56</v>
      </c>
      <c r="K10" s="33">
        <v>63</v>
      </c>
      <c r="L10" s="33">
        <v>10</v>
      </c>
      <c r="M10" s="31"/>
      <c r="N10" s="33">
        <v>298</v>
      </c>
      <c r="O10" s="33">
        <v>306</v>
      </c>
      <c r="P10" s="33">
        <v>38</v>
      </c>
    </row>
    <row r="11" spans="1:16" ht="12.6" thickBot="1" x14ac:dyDescent="0.3">
      <c r="A11" s="32">
        <v>48</v>
      </c>
      <c r="B11" s="33">
        <v>56</v>
      </c>
      <c r="C11" s="60">
        <v>8</v>
      </c>
      <c r="D11" s="61"/>
      <c r="E11" s="31"/>
      <c r="F11" s="33">
        <v>302</v>
      </c>
      <c r="G11" s="33">
        <v>310</v>
      </c>
      <c r="H11" s="33">
        <v>36</v>
      </c>
      <c r="J11" s="32">
        <v>64</v>
      </c>
      <c r="K11" s="33">
        <v>71</v>
      </c>
      <c r="L11" s="33">
        <v>11</v>
      </c>
      <c r="M11" s="31"/>
      <c r="N11" s="33">
        <v>307</v>
      </c>
      <c r="O11" s="33">
        <v>315</v>
      </c>
      <c r="P11" s="33">
        <v>39</v>
      </c>
    </row>
    <row r="12" spans="1:16" ht="12.6" thickBot="1" x14ac:dyDescent="0.3">
      <c r="A12" s="32">
        <v>57</v>
      </c>
      <c r="B12" s="33">
        <v>65</v>
      </c>
      <c r="C12" s="60">
        <v>9</v>
      </c>
      <c r="D12" s="61"/>
      <c r="E12" s="31"/>
      <c r="F12" s="33">
        <v>311</v>
      </c>
      <c r="G12" s="33">
        <v>320</v>
      </c>
      <c r="H12" s="33">
        <v>37</v>
      </c>
      <c r="J12" s="32">
        <v>72</v>
      </c>
      <c r="K12" s="33">
        <v>79</v>
      </c>
      <c r="L12" s="33">
        <v>12</v>
      </c>
      <c r="M12" s="31"/>
      <c r="N12" s="33">
        <v>316</v>
      </c>
      <c r="O12" s="33">
        <v>324</v>
      </c>
      <c r="P12" s="33">
        <v>40</v>
      </c>
    </row>
    <row r="13" spans="1:16" ht="12.6" thickBot="1" x14ac:dyDescent="0.3">
      <c r="A13" s="32">
        <v>66</v>
      </c>
      <c r="B13" s="33">
        <v>73</v>
      </c>
      <c r="C13" s="60">
        <v>10</v>
      </c>
      <c r="D13" s="61"/>
      <c r="E13" s="31"/>
      <c r="F13" s="33">
        <v>321</v>
      </c>
      <c r="G13" s="33">
        <v>329</v>
      </c>
      <c r="H13" s="33">
        <v>38</v>
      </c>
      <c r="J13" s="32">
        <v>80</v>
      </c>
      <c r="K13" s="33">
        <v>88</v>
      </c>
      <c r="L13" s="33">
        <v>13</v>
      </c>
      <c r="M13" s="31"/>
      <c r="N13" s="33">
        <v>325</v>
      </c>
      <c r="O13" s="33">
        <v>333</v>
      </c>
      <c r="P13" s="33">
        <v>41</v>
      </c>
    </row>
    <row r="14" spans="1:16" ht="12.6" thickBot="1" x14ac:dyDescent="0.3">
      <c r="A14" s="32">
        <v>74</v>
      </c>
      <c r="B14" s="33">
        <v>82</v>
      </c>
      <c r="C14" s="60">
        <v>11</v>
      </c>
      <c r="D14" s="61"/>
      <c r="E14" s="31"/>
      <c r="F14" s="33">
        <v>330</v>
      </c>
      <c r="G14" s="33">
        <v>338</v>
      </c>
      <c r="H14" s="33">
        <v>39</v>
      </c>
      <c r="J14" s="32">
        <v>89</v>
      </c>
      <c r="K14" s="33">
        <v>96</v>
      </c>
      <c r="L14" s="33">
        <v>14</v>
      </c>
      <c r="M14" s="31"/>
      <c r="N14" s="33">
        <v>334</v>
      </c>
      <c r="O14" s="33">
        <v>343</v>
      </c>
      <c r="P14" s="33">
        <v>42</v>
      </c>
    </row>
    <row r="15" spans="1:16" ht="12.6" thickBot="1" x14ac:dyDescent="0.3">
      <c r="A15" s="32">
        <v>83</v>
      </c>
      <c r="B15" s="33">
        <v>91</v>
      </c>
      <c r="C15" s="60">
        <v>12</v>
      </c>
      <c r="D15" s="61"/>
      <c r="E15" s="31"/>
      <c r="F15" s="33">
        <v>339</v>
      </c>
      <c r="G15" s="33">
        <v>348</v>
      </c>
      <c r="H15" s="33">
        <v>40</v>
      </c>
      <c r="J15" s="32">
        <v>97</v>
      </c>
      <c r="K15" s="33">
        <v>104</v>
      </c>
      <c r="L15" s="33">
        <v>15</v>
      </c>
      <c r="M15" s="31"/>
      <c r="N15" s="33">
        <v>344</v>
      </c>
      <c r="O15" s="33">
        <v>352</v>
      </c>
      <c r="P15" s="33">
        <v>43</v>
      </c>
    </row>
    <row r="16" spans="1:16" ht="12.6" thickBot="1" x14ac:dyDescent="0.3">
      <c r="A16" s="32">
        <v>92</v>
      </c>
      <c r="B16" s="33">
        <v>100</v>
      </c>
      <c r="C16" s="60">
        <v>13</v>
      </c>
      <c r="D16" s="61"/>
      <c r="E16" s="31"/>
      <c r="F16" s="33">
        <v>349</v>
      </c>
      <c r="G16" s="33">
        <v>357</v>
      </c>
      <c r="H16" s="33">
        <v>41</v>
      </c>
      <c r="J16" s="32">
        <v>105</v>
      </c>
      <c r="K16" s="33">
        <v>113</v>
      </c>
      <c r="L16" s="33">
        <v>16</v>
      </c>
      <c r="M16" s="31"/>
      <c r="N16" s="33">
        <v>353</v>
      </c>
      <c r="O16" s="33">
        <v>361</v>
      </c>
      <c r="P16" s="33">
        <v>44</v>
      </c>
    </row>
    <row r="17" spans="1:16" ht="12.6" thickBot="1" x14ac:dyDescent="0.3">
      <c r="A17" s="32">
        <v>101</v>
      </c>
      <c r="B17" s="33">
        <v>109</v>
      </c>
      <c r="C17" s="60">
        <v>14</v>
      </c>
      <c r="D17" s="61"/>
      <c r="E17" s="31"/>
      <c r="F17" s="33">
        <v>358</v>
      </c>
      <c r="G17" s="33">
        <v>367</v>
      </c>
      <c r="H17" s="33">
        <v>42</v>
      </c>
      <c r="J17" s="32">
        <v>114</v>
      </c>
      <c r="K17" s="33">
        <v>121</v>
      </c>
      <c r="L17" s="33">
        <v>17</v>
      </c>
      <c r="M17" s="31"/>
      <c r="N17" s="33">
        <v>362</v>
      </c>
      <c r="O17" s="33">
        <v>370</v>
      </c>
      <c r="P17" s="33">
        <v>45</v>
      </c>
    </row>
    <row r="18" spans="1:16" ht="12.6" thickBot="1" x14ac:dyDescent="0.3">
      <c r="A18" s="32">
        <v>110</v>
      </c>
      <c r="B18" s="33">
        <v>118</v>
      </c>
      <c r="C18" s="60">
        <v>15</v>
      </c>
      <c r="D18" s="61"/>
      <c r="E18" s="31"/>
      <c r="F18" s="33">
        <v>368</v>
      </c>
      <c r="G18" s="33">
        <v>376</v>
      </c>
      <c r="H18" s="33">
        <v>43</v>
      </c>
      <c r="J18" s="32">
        <v>122</v>
      </c>
      <c r="K18" s="33">
        <v>130</v>
      </c>
      <c r="L18" s="33">
        <v>18</v>
      </c>
      <c r="M18" s="31"/>
      <c r="N18" s="33">
        <v>371</v>
      </c>
      <c r="O18" s="33">
        <v>379</v>
      </c>
      <c r="P18" s="33">
        <v>46</v>
      </c>
    </row>
    <row r="19" spans="1:16" ht="12.6" thickBot="1" x14ac:dyDescent="0.3">
      <c r="A19" s="32">
        <v>119</v>
      </c>
      <c r="B19" s="33">
        <v>126</v>
      </c>
      <c r="C19" s="60">
        <v>16</v>
      </c>
      <c r="D19" s="61"/>
      <c r="E19" s="31"/>
      <c r="F19" s="33">
        <v>377</v>
      </c>
      <c r="G19" s="33">
        <v>385</v>
      </c>
      <c r="H19" s="33">
        <v>44</v>
      </c>
      <c r="J19" s="32">
        <v>131</v>
      </c>
      <c r="K19" s="33">
        <v>138</v>
      </c>
      <c r="L19" s="33">
        <v>19</v>
      </c>
      <c r="M19" s="31"/>
      <c r="N19" s="33">
        <v>380</v>
      </c>
      <c r="O19" s="33">
        <v>388</v>
      </c>
      <c r="P19" s="33">
        <v>47</v>
      </c>
    </row>
    <row r="20" spans="1:16" ht="12.6" thickBot="1" x14ac:dyDescent="0.3">
      <c r="A20" s="32">
        <v>127</v>
      </c>
      <c r="B20" s="33">
        <v>136</v>
      </c>
      <c r="C20" s="60">
        <v>17</v>
      </c>
      <c r="D20" s="61"/>
      <c r="E20" s="31"/>
      <c r="F20" s="33">
        <v>386</v>
      </c>
      <c r="G20" s="33">
        <v>395</v>
      </c>
      <c r="H20" s="33">
        <v>45</v>
      </c>
      <c r="J20" s="32">
        <v>139</v>
      </c>
      <c r="K20" s="33">
        <v>147</v>
      </c>
      <c r="L20" s="33">
        <v>20</v>
      </c>
      <c r="M20" s="31"/>
      <c r="N20" s="33">
        <v>389</v>
      </c>
      <c r="O20" s="33">
        <v>397</v>
      </c>
      <c r="P20" s="33">
        <v>48</v>
      </c>
    </row>
    <row r="21" spans="1:16" ht="12.6" thickBot="1" x14ac:dyDescent="0.3">
      <c r="A21" s="32">
        <v>137</v>
      </c>
      <c r="B21" s="33">
        <v>145</v>
      </c>
      <c r="C21" s="60">
        <v>18</v>
      </c>
      <c r="D21" s="61"/>
      <c r="E21" s="31"/>
      <c r="F21" s="33">
        <v>396</v>
      </c>
      <c r="G21" s="33">
        <v>404</v>
      </c>
      <c r="H21" s="33">
        <v>46</v>
      </c>
      <c r="J21" s="32">
        <v>148</v>
      </c>
      <c r="K21" s="33">
        <v>156</v>
      </c>
      <c r="L21" s="33">
        <v>21</v>
      </c>
      <c r="M21" s="31"/>
      <c r="N21" s="33">
        <v>398</v>
      </c>
      <c r="O21" s="33">
        <v>406</v>
      </c>
      <c r="P21" s="33">
        <v>49</v>
      </c>
    </row>
    <row r="22" spans="1:16" ht="12.6" thickBot="1" x14ac:dyDescent="0.3">
      <c r="A22" s="32">
        <v>146</v>
      </c>
      <c r="B22" s="33">
        <v>154</v>
      </c>
      <c r="C22" s="60">
        <v>19</v>
      </c>
      <c r="D22" s="61"/>
      <c r="E22" s="31"/>
      <c r="F22" s="33">
        <v>405</v>
      </c>
      <c r="G22" s="33">
        <v>414</v>
      </c>
      <c r="H22" s="33">
        <v>47</v>
      </c>
      <c r="J22" s="32">
        <v>157</v>
      </c>
      <c r="K22" s="33">
        <v>164</v>
      </c>
      <c r="L22" s="33">
        <v>22</v>
      </c>
      <c r="M22" s="31"/>
      <c r="N22" s="33">
        <v>407</v>
      </c>
      <c r="O22" s="33">
        <v>415</v>
      </c>
      <c r="P22" s="33">
        <v>50</v>
      </c>
    </row>
    <row r="23" spans="1:16" ht="12.6" thickBot="1" x14ac:dyDescent="0.3">
      <c r="A23" s="32">
        <v>155</v>
      </c>
      <c r="B23" s="33">
        <v>163</v>
      </c>
      <c r="C23" s="60">
        <v>20</v>
      </c>
      <c r="D23" s="61"/>
      <c r="E23" s="31"/>
      <c r="F23" s="33">
        <v>415</v>
      </c>
      <c r="G23" s="33">
        <v>423</v>
      </c>
      <c r="H23" s="33">
        <v>48</v>
      </c>
      <c r="J23" s="32">
        <v>165</v>
      </c>
      <c r="K23" s="33">
        <v>173</v>
      </c>
      <c r="L23" s="33">
        <v>23</v>
      </c>
      <c r="M23" s="31"/>
      <c r="N23" s="33">
        <v>416</v>
      </c>
      <c r="O23" s="33">
        <v>424</v>
      </c>
      <c r="P23" s="33">
        <v>51</v>
      </c>
    </row>
    <row r="24" spans="1:16" ht="12.6" thickBot="1" x14ac:dyDescent="0.3">
      <c r="A24" s="32">
        <v>164</v>
      </c>
      <c r="B24" s="33">
        <v>172</v>
      </c>
      <c r="C24" s="60">
        <v>21</v>
      </c>
      <c r="D24" s="61"/>
      <c r="E24" s="31"/>
      <c r="F24" s="33">
        <v>424</v>
      </c>
      <c r="G24" s="33">
        <v>432</v>
      </c>
      <c r="H24" s="33">
        <v>49</v>
      </c>
      <c r="J24" s="32">
        <v>174</v>
      </c>
      <c r="K24" s="33">
        <v>182</v>
      </c>
      <c r="L24" s="33">
        <v>24</v>
      </c>
      <c r="M24" s="31"/>
      <c r="N24" s="33">
        <v>425</v>
      </c>
      <c r="O24" s="33">
        <v>434</v>
      </c>
      <c r="P24" s="33">
        <v>52</v>
      </c>
    </row>
    <row r="25" spans="1:16" ht="12.6" thickBot="1" x14ac:dyDescent="0.3">
      <c r="A25" s="32">
        <v>173</v>
      </c>
      <c r="B25" s="33">
        <v>181</v>
      </c>
      <c r="C25" s="60">
        <v>22</v>
      </c>
      <c r="D25" s="61"/>
      <c r="E25" s="31"/>
      <c r="F25" s="33">
        <v>433</v>
      </c>
      <c r="G25" s="33">
        <v>442</v>
      </c>
      <c r="H25" s="33">
        <v>50</v>
      </c>
      <c r="J25" s="32">
        <v>183</v>
      </c>
      <c r="K25" s="33">
        <v>191</v>
      </c>
      <c r="L25" s="33">
        <v>25</v>
      </c>
      <c r="M25" s="31"/>
      <c r="N25" s="33">
        <v>435</v>
      </c>
      <c r="O25" s="33">
        <v>443</v>
      </c>
      <c r="P25" s="33">
        <v>53</v>
      </c>
    </row>
    <row r="26" spans="1:16" ht="12.6" thickBot="1" x14ac:dyDescent="0.3">
      <c r="A26" s="32">
        <v>182</v>
      </c>
      <c r="B26" s="33">
        <v>190</v>
      </c>
      <c r="C26" s="60">
        <v>23</v>
      </c>
      <c r="D26" s="61"/>
      <c r="E26" s="31"/>
      <c r="F26" s="33">
        <v>443</v>
      </c>
      <c r="G26" s="33">
        <v>451</v>
      </c>
      <c r="H26" s="33">
        <v>51</v>
      </c>
      <c r="J26" s="32">
        <v>192</v>
      </c>
      <c r="K26" s="33">
        <v>199</v>
      </c>
      <c r="L26" s="33">
        <v>26</v>
      </c>
      <c r="M26" s="31"/>
      <c r="N26" s="33">
        <v>444</v>
      </c>
      <c r="O26" s="33">
        <v>452</v>
      </c>
      <c r="P26" s="33">
        <v>54</v>
      </c>
    </row>
    <row r="27" spans="1:16" ht="12.6" thickBot="1" x14ac:dyDescent="0.3">
      <c r="A27" s="32">
        <v>191</v>
      </c>
      <c r="B27" s="33">
        <v>199</v>
      </c>
      <c r="C27" s="60">
        <v>24</v>
      </c>
      <c r="D27" s="61"/>
      <c r="E27" s="31"/>
      <c r="F27" s="33">
        <v>452</v>
      </c>
      <c r="G27" s="33">
        <v>461</v>
      </c>
      <c r="H27" s="33">
        <v>52</v>
      </c>
      <c r="J27" s="32">
        <v>200</v>
      </c>
      <c r="K27" s="33">
        <v>208</v>
      </c>
      <c r="L27" s="33">
        <v>27</v>
      </c>
      <c r="M27" s="31"/>
      <c r="N27" s="33">
        <v>453</v>
      </c>
      <c r="O27" s="33">
        <v>461</v>
      </c>
      <c r="P27" s="33">
        <v>55</v>
      </c>
    </row>
    <row r="28" spans="1:16" ht="12.6" thickBot="1" x14ac:dyDescent="0.3">
      <c r="A28" s="32">
        <v>200</v>
      </c>
      <c r="B28" s="33">
        <v>208</v>
      </c>
      <c r="C28" s="60">
        <v>25</v>
      </c>
      <c r="D28" s="61"/>
      <c r="E28" s="31"/>
      <c r="F28" s="33">
        <v>462</v>
      </c>
      <c r="G28" s="33">
        <v>470</v>
      </c>
      <c r="H28" s="33">
        <v>53</v>
      </c>
      <c r="J28" s="32">
        <v>209</v>
      </c>
      <c r="K28" s="33">
        <v>217</v>
      </c>
      <c r="L28" s="33">
        <v>28</v>
      </c>
      <c r="M28" s="31"/>
      <c r="N28" s="33">
        <v>462</v>
      </c>
      <c r="O28" s="33">
        <v>470</v>
      </c>
      <c r="P28" s="33">
        <v>56</v>
      </c>
    </row>
    <row r="29" spans="1:16" ht="12.6" thickBot="1" x14ac:dyDescent="0.3">
      <c r="A29" s="32">
        <v>209</v>
      </c>
      <c r="B29" s="33">
        <v>218</v>
      </c>
      <c r="C29" s="60">
        <v>26</v>
      </c>
      <c r="D29" s="61"/>
      <c r="E29" s="31"/>
      <c r="F29" s="33">
        <v>471</v>
      </c>
      <c r="G29" s="33">
        <v>480</v>
      </c>
      <c r="H29" s="33">
        <v>54</v>
      </c>
      <c r="J29" s="32">
        <v>218</v>
      </c>
      <c r="K29" s="33">
        <v>226</v>
      </c>
      <c r="L29" s="33">
        <v>29</v>
      </c>
      <c r="M29" s="31"/>
      <c r="N29" s="33">
        <v>471</v>
      </c>
      <c r="O29" s="33">
        <v>479</v>
      </c>
      <c r="P29" s="33">
        <v>57</v>
      </c>
    </row>
    <row r="30" spans="1:16" ht="12.6" thickBot="1" x14ac:dyDescent="0.3">
      <c r="A30" s="32">
        <v>219</v>
      </c>
      <c r="B30" s="33">
        <v>227</v>
      </c>
      <c r="C30" s="60">
        <v>27</v>
      </c>
      <c r="D30" s="61"/>
      <c r="E30" s="31"/>
      <c r="F30" s="33">
        <v>481</v>
      </c>
      <c r="G30" s="33">
        <v>489</v>
      </c>
      <c r="H30" s="33">
        <v>55</v>
      </c>
      <c r="J30" s="32">
        <v>227</v>
      </c>
      <c r="K30" s="33">
        <v>235</v>
      </c>
      <c r="L30" s="33">
        <v>30</v>
      </c>
      <c r="M30" s="31"/>
      <c r="N30" s="33">
        <v>480</v>
      </c>
      <c r="O30" s="33">
        <v>489</v>
      </c>
      <c r="P30" s="33">
        <v>58</v>
      </c>
    </row>
    <row r="31" spans="1:16" ht="12.6" thickBot="1" x14ac:dyDescent="0.3">
      <c r="A31" s="35">
        <v>228</v>
      </c>
      <c r="B31" s="31">
        <v>236</v>
      </c>
      <c r="C31" s="60">
        <v>28</v>
      </c>
      <c r="D31" s="61"/>
      <c r="E31" s="31"/>
      <c r="F31" s="33">
        <v>490</v>
      </c>
      <c r="G31" s="33">
        <v>499</v>
      </c>
      <c r="H31" s="33">
        <v>56</v>
      </c>
      <c r="J31" s="32">
        <v>236</v>
      </c>
      <c r="K31" s="33">
        <v>244</v>
      </c>
      <c r="L31" s="33">
        <v>31</v>
      </c>
      <c r="M31" s="31"/>
      <c r="N31" s="33">
        <v>490</v>
      </c>
      <c r="O31" s="33">
        <v>498</v>
      </c>
      <c r="P31" s="33">
        <v>59</v>
      </c>
    </row>
    <row r="32" spans="1:16" ht="12.6" thickBot="1" x14ac:dyDescent="0.3">
      <c r="A32" s="36">
        <v>237</v>
      </c>
      <c r="B32" s="34">
        <v>245</v>
      </c>
      <c r="C32" s="60">
        <v>29</v>
      </c>
      <c r="D32" s="61"/>
      <c r="E32" s="31"/>
      <c r="F32" s="31">
        <v>500</v>
      </c>
      <c r="G32" s="31">
        <v>500</v>
      </c>
      <c r="H32" s="31">
        <v>57</v>
      </c>
      <c r="J32" s="32">
        <v>245</v>
      </c>
      <c r="K32" s="33">
        <v>253</v>
      </c>
      <c r="L32" s="33">
        <v>32</v>
      </c>
      <c r="M32" s="31"/>
      <c r="N32" s="33">
        <v>499</v>
      </c>
      <c r="O32" s="33">
        <v>500</v>
      </c>
      <c r="P32" s="33">
        <v>60</v>
      </c>
    </row>
    <row r="33" spans="1:8" ht="12.6" thickBot="1" x14ac:dyDescent="0.3">
      <c r="A33" s="32">
        <v>246</v>
      </c>
      <c r="B33" s="33">
        <v>255</v>
      </c>
      <c r="C33" s="60">
        <v>30</v>
      </c>
      <c r="D33" s="61"/>
      <c r="E33" s="37"/>
      <c r="F33" s="38"/>
      <c r="G33" s="38"/>
      <c r="H33" s="38"/>
    </row>
  </sheetData>
  <mergeCells count="42">
    <mergeCell ref="A3:H3"/>
    <mergeCell ref="J3:K3"/>
    <mergeCell ref="L3:L4"/>
    <mergeCell ref="N3:O3"/>
    <mergeCell ref="P3:P4"/>
    <mergeCell ref="A1:B1"/>
    <mergeCell ref="D1:E1"/>
    <mergeCell ref="J1:K1"/>
    <mergeCell ref="A2:H2"/>
    <mergeCell ref="J2:P2"/>
    <mergeCell ref="C13:D13"/>
    <mergeCell ref="A4:B4"/>
    <mergeCell ref="C4:D5"/>
    <mergeCell ref="F4:G4"/>
    <mergeCell ref="H4:H5"/>
    <mergeCell ref="C6:D6"/>
    <mergeCell ref="C7:D7"/>
    <mergeCell ref="C8:D8"/>
    <mergeCell ref="C9:D9"/>
    <mergeCell ref="C10:D10"/>
    <mergeCell ref="C11:D11"/>
    <mergeCell ref="C12:D12"/>
    <mergeCell ref="C25:D25"/>
    <mergeCell ref="C14:D14"/>
    <mergeCell ref="C15:D15"/>
    <mergeCell ref="C16:D16"/>
    <mergeCell ref="C17:D17"/>
    <mergeCell ref="C18:D18"/>
    <mergeCell ref="C19:D19"/>
    <mergeCell ref="C20:D20"/>
    <mergeCell ref="C21:D21"/>
    <mergeCell ref="C22:D22"/>
    <mergeCell ref="C23:D23"/>
    <mergeCell ref="C24:D24"/>
    <mergeCell ref="C32:D32"/>
    <mergeCell ref="C33:D33"/>
    <mergeCell ref="C26:D26"/>
    <mergeCell ref="C27:D27"/>
    <mergeCell ref="C28:D28"/>
    <mergeCell ref="C29:D29"/>
    <mergeCell ref="C30:D30"/>
    <mergeCell ref="C31:D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sheetPr>
  <dimension ref="B1:E11"/>
  <sheetViews>
    <sheetView workbookViewId="0">
      <selection activeCell="F11" sqref="F11"/>
    </sheetView>
  </sheetViews>
  <sheetFormatPr defaultColWidth="8.88671875" defaultRowHeight="12" x14ac:dyDescent="0.25"/>
  <cols>
    <col min="1" max="1" width="8.33203125" style="5" customWidth="1"/>
    <col min="2" max="2" width="8.88671875" style="40"/>
    <col min="3" max="3" width="23.33203125" style="40" customWidth="1"/>
    <col min="4" max="4" width="8.88671875" style="40"/>
    <col min="5" max="5" width="13.88671875" style="5" customWidth="1"/>
    <col min="6" max="16384" width="8.88671875" style="5"/>
  </cols>
  <sheetData>
    <row r="1" spans="2:5" ht="45.6" x14ac:dyDescent="0.25">
      <c r="B1" s="39" t="s">
        <v>17</v>
      </c>
      <c r="C1" s="39" t="s">
        <v>18</v>
      </c>
      <c r="D1" s="39" t="s">
        <v>19</v>
      </c>
      <c r="E1" s="39" t="s">
        <v>50</v>
      </c>
    </row>
    <row r="2" spans="2:5" x14ac:dyDescent="0.25">
      <c r="B2" s="9">
        <v>2227</v>
      </c>
      <c r="C2" s="9" t="s">
        <v>27</v>
      </c>
      <c r="D2" s="9" t="s">
        <v>21</v>
      </c>
      <c r="E2" s="11">
        <v>0.18</v>
      </c>
    </row>
    <row r="3" spans="2:5" x14ac:dyDescent="0.25">
      <c r="B3" s="10">
        <v>2266</v>
      </c>
      <c r="C3" s="10" t="s">
        <v>30</v>
      </c>
      <c r="D3" s="10" t="s">
        <v>21</v>
      </c>
      <c r="E3" s="11">
        <v>0.53</v>
      </c>
    </row>
    <row r="4" spans="2:5" x14ac:dyDescent="0.25">
      <c r="B4" s="9" t="s">
        <v>24</v>
      </c>
      <c r="C4" s="9" t="s">
        <v>25</v>
      </c>
      <c r="D4" s="9" t="s">
        <v>21</v>
      </c>
      <c r="E4" s="11">
        <v>0</v>
      </c>
    </row>
    <row r="5" spans="2:5" ht="24" x14ac:dyDescent="0.25">
      <c r="B5" s="9" t="s">
        <v>22</v>
      </c>
      <c r="C5" s="9" t="s">
        <v>23</v>
      </c>
      <c r="D5" s="9" t="s">
        <v>21</v>
      </c>
      <c r="E5" s="11">
        <v>0.25</v>
      </c>
    </row>
    <row r="6" spans="2:5" ht="24" x14ac:dyDescent="0.25">
      <c r="B6" s="10" t="s">
        <v>28</v>
      </c>
      <c r="C6" s="10" t="s">
        <v>29</v>
      </c>
      <c r="D6" s="10" t="s">
        <v>21</v>
      </c>
      <c r="E6" s="11">
        <v>0.28999999999999998</v>
      </c>
    </row>
    <row r="7" spans="2:5" ht="24" x14ac:dyDescent="0.25">
      <c r="B7" s="10" t="s">
        <v>31</v>
      </c>
      <c r="C7" s="10" t="s">
        <v>32</v>
      </c>
      <c r="D7" s="10" t="s">
        <v>21</v>
      </c>
      <c r="E7" s="11" t="s">
        <v>33</v>
      </c>
    </row>
    <row r="8" spans="2:5" ht="24" x14ac:dyDescent="0.25">
      <c r="B8" s="10" t="s">
        <v>34</v>
      </c>
      <c r="C8" s="10" t="s">
        <v>35</v>
      </c>
      <c r="D8" s="10" t="s">
        <v>26</v>
      </c>
      <c r="E8" s="11">
        <v>0.33</v>
      </c>
    </row>
    <row r="9" spans="2:5" x14ac:dyDescent="0.25">
      <c r="B9" s="9" t="s">
        <v>38</v>
      </c>
      <c r="C9" s="9" t="s">
        <v>39</v>
      </c>
      <c r="D9" s="9" t="s">
        <v>26</v>
      </c>
      <c r="E9" s="11">
        <v>0.8</v>
      </c>
    </row>
    <row r="10" spans="2:5" ht="24" x14ac:dyDescent="0.25">
      <c r="B10" s="9" t="s">
        <v>36</v>
      </c>
      <c r="C10" s="9" t="s">
        <v>37</v>
      </c>
      <c r="D10" s="9" t="s">
        <v>26</v>
      </c>
      <c r="E10" s="11">
        <v>0</v>
      </c>
    </row>
    <row r="11" spans="2:5" x14ac:dyDescent="0.25">
      <c r="B11" s="73" t="s">
        <v>51</v>
      </c>
      <c r="C11" s="73"/>
      <c r="D11" s="73"/>
      <c r="E11" s="73"/>
    </row>
  </sheetData>
  <mergeCells count="1">
    <mergeCell ref="B11:E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10"/>
  <sheetViews>
    <sheetView workbookViewId="0">
      <selection activeCell="I3" sqref="I3"/>
    </sheetView>
  </sheetViews>
  <sheetFormatPr defaultRowHeight="14.4" x14ac:dyDescent="0.3"/>
  <cols>
    <col min="1" max="7" width="18.33203125" customWidth="1"/>
  </cols>
  <sheetData>
    <row r="1" spans="1:7" ht="53.4" x14ac:dyDescent="0.3">
      <c r="A1" s="41" t="s">
        <v>17</v>
      </c>
      <c r="B1" s="41" t="s">
        <v>18</v>
      </c>
      <c r="C1" s="41" t="s">
        <v>52</v>
      </c>
      <c r="D1" s="41" t="s">
        <v>108</v>
      </c>
      <c r="E1" s="41" t="s">
        <v>14</v>
      </c>
      <c r="F1" s="41" t="s">
        <v>40</v>
      </c>
      <c r="G1" s="41" t="s">
        <v>53</v>
      </c>
    </row>
    <row r="2" spans="1:7" ht="24.6" x14ac:dyDescent="0.3">
      <c r="A2" s="44">
        <v>2227</v>
      </c>
      <c r="B2" s="44" t="s">
        <v>27</v>
      </c>
      <c r="C2" s="44" t="s">
        <v>54</v>
      </c>
      <c r="D2" s="44">
        <v>22</v>
      </c>
      <c r="E2" s="44">
        <v>4</v>
      </c>
      <c r="F2" s="43">
        <v>5</v>
      </c>
      <c r="G2" s="45">
        <v>0.18</v>
      </c>
    </row>
    <row r="3" spans="1:7" ht="24.6" x14ac:dyDescent="0.3">
      <c r="A3" s="42">
        <v>2266</v>
      </c>
      <c r="B3" s="42" t="s">
        <v>30</v>
      </c>
      <c r="C3" s="42" t="s">
        <v>54</v>
      </c>
      <c r="D3" s="42">
        <v>19</v>
      </c>
      <c r="E3" s="42">
        <v>10</v>
      </c>
      <c r="F3" s="8">
        <v>5</v>
      </c>
      <c r="G3" s="46">
        <v>0.53</v>
      </c>
    </row>
    <row r="4" spans="1:7" ht="24.6" x14ac:dyDescent="0.3">
      <c r="A4" s="44" t="s">
        <v>31</v>
      </c>
      <c r="B4" s="44" t="s">
        <v>32</v>
      </c>
      <c r="C4" s="44" t="s">
        <v>54</v>
      </c>
      <c r="D4" s="44">
        <v>6</v>
      </c>
      <c r="E4" s="44">
        <v>0</v>
      </c>
      <c r="F4" s="43" t="s">
        <v>55</v>
      </c>
      <c r="G4" s="45">
        <v>0</v>
      </c>
    </row>
    <row r="5" spans="1:7" ht="24.6" x14ac:dyDescent="0.3">
      <c r="A5" s="42" t="s">
        <v>24</v>
      </c>
      <c r="B5" s="42" t="s">
        <v>25</v>
      </c>
      <c r="C5" s="42" t="s">
        <v>54</v>
      </c>
      <c r="D5" s="42">
        <v>4</v>
      </c>
      <c r="E5" s="42">
        <v>1</v>
      </c>
      <c r="F5" s="8" t="s">
        <v>55</v>
      </c>
      <c r="G5" s="46">
        <v>0.25</v>
      </c>
    </row>
    <row r="6" spans="1:7" ht="24.6" x14ac:dyDescent="0.3">
      <c r="A6" s="44" t="s">
        <v>22</v>
      </c>
      <c r="B6" s="44" t="s">
        <v>23</v>
      </c>
      <c r="C6" s="44" t="s">
        <v>54</v>
      </c>
      <c r="D6" s="44">
        <v>7</v>
      </c>
      <c r="E6" s="44">
        <v>2</v>
      </c>
      <c r="F6" s="43" t="s">
        <v>55</v>
      </c>
      <c r="G6" s="45">
        <v>0.28999999999999998</v>
      </c>
    </row>
    <row r="7" spans="1:7" ht="24.6" x14ac:dyDescent="0.3">
      <c r="A7" s="42" t="s">
        <v>28</v>
      </c>
      <c r="B7" s="42" t="s">
        <v>29</v>
      </c>
      <c r="C7" s="42" t="s">
        <v>54</v>
      </c>
      <c r="D7" s="42">
        <v>2</v>
      </c>
      <c r="E7" s="42">
        <v>0</v>
      </c>
      <c r="F7" s="8" t="s">
        <v>55</v>
      </c>
      <c r="G7" s="46" t="s">
        <v>33</v>
      </c>
    </row>
    <row r="8" spans="1:7" ht="24.6" x14ac:dyDescent="0.3">
      <c r="A8" s="44" t="s">
        <v>34</v>
      </c>
      <c r="B8" s="44" t="s">
        <v>35</v>
      </c>
      <c r="C8" s="44" t="s">
        <v>54</v>
      </c>
      <c r="D8" s="44">
        <v>6</v>
      </c>
      <c r="E8" s="44">
        <v>2</v>
      </c>
      <c r="F8" s="43" t="s">
        <v>55</v>
      </c>
      <c r="G8" s="45">
        <v>0.33</v>
      </c>
    </row>
    <row r="9" spans="1:7" ht="24.6" x14ac:dyDescent="0.3">
      <c r="A9" s="42" t="s">
        <v>38</v>
      </c>
      <c r="B9" s="42" t="s">
        <v>39</v>
      </c>
      <c r="C9" s="42" t="s">
        <v>54</v>
      </c>
      <c r="D9" s="42">
        <v>5</v>
      </c>
      <c r="E9" s="42">
        <v>4</v>
      </c>
      <c r="F9" s="8" t="s">
        <v>55</v>
      </c>
      <c r="G9" s="46">
        <v>0.8</v>
      </c>
    </row>
    <row r="10" spans="1:7" ht="24.6" x14ac:dyDescent="0.3">
      <c r="A10" s="44" t="s">
        <v>36</v>
      </c>
      <c r="B10" s="44" t="s">
        <v>37</v>
      </c>
      <c r="C10" s="44" t="s">
        <v>54</v>
      </c>
      <c r="D10" s="44">
        <v>2</v>
      </c>
      <c r="E10" s="44">
        <v>0</v>
      </c>
      <c r="F10" s="43" t="s">
        <v>33</v>
      </c>
      <c r="G10" s="4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23"/>
  <sheetViews>
    <sheetView tabSelected="1" workbookViewId="0">
      <selection activeCell="F8" sqref="F8"/>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75" t="s">
        <v>61</v>
      </c>
      <c r="H1" s="49" t="s">
        <v>62</v>
      </c>
      <c r="J1" s="50" t="s">
        <v>63</v>
      </c>
      <c r="K1" s="50" t="s">
        <v>64</v>
      </c>
      <c r="L1" s="74" t="s">
        <v>64</v>
      </c>
      <c r="M1" s="74"/>
      <c r="N1" s="50" t="s">
        <v>13</v>
      </c>
      <c r="O1" s="50" t="s">
        <v>65</v>
      </c>
      <c r="P1" s="50" t="s">
        <v>66</v>
      </c>
      <c r="Q1" s="50" t="s">
        <v>67</v>
      </c>
    </row>
    <row r="2" spans="1:17" x14ac:dyDescent="0.3">
      <c r="A2" s="78" t="s">
        <v>75</v>
      </c>
      <c r="B2" s="79">
        <v>2227</v>
      </c>
      <c r="C2" s="78" t="s">
        <v>76</v>
      </c>
      <c r="D2" s="80">
        <v>42681</v>
      </c>
      <c r="E2" s="78">
        <v>62</v>
      </c>
      <c r="F2" s="78">
        <v>130</v>
      </c>
      <c r="G2" s="78" t="s">
        <v>70</v>
      </c>
      <c r="H2" s="52" t="s">
        <v>71</v>
      </c>
      <c r="J2" s="53" t="s">
        <v>72</v>
      </c>
      <c r="K2" s="53" t="s">
        <v>73</v>
      </c>
      <c r="L2" s="54">
        <v>40179</v>
      </c>
      <c r="M2" s="54">
        <v>42916</v>
      </c>
      <c r="N2" s="50">
        <f>$B$2</f>
        <v>2227</v>
      </c>
      <c r="O2" s="12">
        <f>COUNTIFS($D:$D,"&gt;="&amp;L2,$D:$D,"&lt;="&amp;M2)</f>
        <v>22</v>
      </c>
      <c r="P2" s="12">
        <f>COUNTIFS($D:$D,"&gt;="&amp;L2,$D:$D,"&lt;="&amp;M2,$E:$E,"&gt;130")+COUNTIFS($D:$D,"&gt;="&amp;L2,$D:$D,"&lt;="&amp;M2,$E:$E,"*Present &gt;QL")</f>
        <v>4</v>
      </c>
      <c r="Q2" s="55">
        <f t="shared" ref="Q2" si="0">IFERROR(P2/O2,"NA")</f>
        <v>0.18181818181818182</v>
      </c>
    </row>
    <row r="3" spans="1:17" x14ac:dyDescent="0.3">
      <c r="A3" s="78" t="s">
        <v>75</v>
      </c>
      <c r="B3" s="79">
        <v>2227</v>
      </c>
      <c r="C3" s="78" t="s">
        <v>78</v>
      </c>
      <c r="D3" s="80">
        <v>42681</v>
      </c>
      <c r="E3" s="78">
        <v>24</v>
      </c>
      <c r="F3" s="78">
        <v>130</v>
      </c>
      <c r="G3" s="78" t="s">
        <v>70</v>
      </c>
      <c r="H3" s="52" t="s">
        <v>71</v>
      </c>
    </row>
    <row r="4" spans="1:17" x14ac:dyDescent="0.3">
      <c r="A4" s="78" t="s">
        <v>68</v>
      </c>
      <c r="B4" s="79">
        <v>2227</v>
      </c>
      <c r="C4" s="78" t="s">
        <v>69</v>
      </c>
      <c r="D4" s="80">
        <v>42719</v>
      </c>
      <c r="E4" s="78">
        <v>1565</v>
      </c>
      <c r="F4" s="78">
        <v>130</v>
      </c>
      <c r="G4" s="78" t="s">
        <v>70</v>
      </c>
      <c r="H4" s="52" t="s">
        <v>71</v>
      </c>
    </row>
    <row r="5" spans="1:17" x14ac:dyDescent="0.3">
      <c r="A5" s="78" t="s">
        <v>68</v>
      </c>
      <c r="B5" s="79">
        <v>2227</v>
      </c>
      <c r="C5" s="78" t="s">
        <v>74</v>
      </c>
      <c r="D5" s="80">
        <v>42719</v>
      </c>
      <c r="E5" s="78">
        <v>4884</v>
      </c>
      <c r="F5" s="78">
        <v>130</v>
      </c>
      <c r="G5" s="78" t="s">
        <v>70</v>
      </c>
      <c r="H5" s="52" t="s">
        <v>71</v>
      </c>
    </row>
    <row r="6" spans="1:17" x14ac:dyDescent="0.3">
      <c r="A6" s="78" t="s">
        <v>75</v>
      </c>
      <c r="B6" s="79">
        <v>2227</v>
      </c>
      <c r="C6" s="78" t="s">
        <v>76</v>
      </c>
      <c r="D6" s="80">
        <v>42719</v>
      </c>
      <c r="E6" s="78">
        <v>20</v>
      </c>
      <c r="F6" s="78">
        <v>130</v>
      </c>
      <c r="G6" s="78" t="s">
        <v>70</v>
      </c>
      <c r="H6" s="52" t="s">
        <v>71</v>
      </c>
    </row>
    <row r="7" spans="1:17" x14ac:dyDescent="0.3">
      <c r="A7" s="78" t="s">
        <v>75</v>
      </c>
      <c r="B7" s="79">
        <v>2227</v>
      </c>
      <c r="C7" s="78" t="s">
        <v>78</v>
      </c>
      <c r="D7" s="80">
        <v>42719</v>
      </c>
      <c r="E7" s="78">
        <v>97</v>
      </c>
      <c r="F7" s="78">
        <v>130</v>
      </c>
      <c r="G7" s="78" t="s">
        <v>70</v>
      </c>
      <c r="H7" s="52" t="s">
        <v>71</v>
      </c>
    </row>
    <row r="8" spans="1:17" x14ac:dyDescent="0.3">
      <c r="A8" s="78" t="s">
        <v>75</v>
      </c>
      <c r="B8" s="79">
        <v>2227</v>
      </c>
      <c r="C8" s="78" t="s">
        <v>76</v>
      </c>
      <c r="D8" s="80">
        <v>42740</v>
      </c>
      <c r="E8" s="78">
        <v>10</v>
      </c>
      <c r="F8" s="78">
        <v>130</v>
      </c>
      <c r="G8" s="78" t="s">
        <v>70</v>
      </c>
      <c r="H8" s="52" t="s">
        <v>71</v>
      </c>
    </row>
    <row r="9" spans="1:17" x14ac:dyDescent="0.3">
      <c r="A9" s="78" t="s">
        <v>75</v>
      </c>
      <c r="B9" s="79">
        <v>2227</v>
      </c>
      <c r="C9" s="78" t="s">
        <v>78</v>
      </c>
      <c r="D9" s="80">
        <v>42740</v>
      </c>
      <c r="E9" s="78">
        <v>41</v>
      </c>
      <c r="F9" s="78">
        <v>130</v>
      </c>
      <c r="G9" s="78" t="s">
        <v>70</v>
      </c>
      <c r="H9" s="52" t="s">
        <v>71</v>
      </c>
    </row>
    <row r="10" spans="1:17" x14ac:dyDescent="0.3">
      <c r="A10" s="78" t="s">
        <v>75</v>
      </c>
      <c r="B10" s="79">
        <v>2227</v>
      </c>
      <c r="C10" s="78" t="s">
        <v>76</v>
      </c>
      <c r="D10" s="80">
        <v>42779</v>
      </c>
      <c r="E10" s="78" t="s">
        <v>77</v>
      </c>
      <c r="F10" s="78">
        <v>130</v>
      </c>
      <c r="G10" s="78" t="s">
        <v>90</v>
      </c>
      <c r="H10" s="52" t="s">
        <v>71</v>
      </c>
    </row>
    <row r="11" spans="1:17" x14ac:dyDescent="0.3">
      <c r="A11" s="78" t="s">
        <v>75</v>
      </c>
      <c r="B11" s="79">
        <v>2227</v>
      </c>
      <c r="C11" s="78" t="s">
        <v>78</v>
      </c>
      <c r="D11" s="80">
        <v>42779</v>
      </c>
      <c r="E11" s="78" t="s">
        <v>77</v>
      </c>
      <c r="F11" s="78">
        <v>130</v>
      </c>
      <c r="G11" s="78" t="s">
        <v>90</v>
      </c>
      <c r="H11" s="52" t="s">
        <v>71</v>
      </c>
    </row>
    <row r="12" spans="1:17" x14ac:dyDescent="0.3">
      <c r="A12" s="78" t="s">
        <v>91</v>
      </c>
      <c r="B12" s="79">
        <v>2227</v>
      </c>
      <c r="C12" s="78" t="s">
        <v>92</v>
      </c>
      <c r="D12" s="80">
        <v>42786</v>
      </c>
      <c r="E12" s="78">
        <v>10</v>
      </c>
      <c r="F12" s="78">
        <v>130</v>
      </c>
      <c r="G12" s="78" t="s">
        <v>70</v>
      </c>
      <c r="H12" s="52" t="s">
        <v>71</v>
      </c>
    </row>
    <row r="13" spans="1:17" x14ac:dyDescent="0.3">
      <c r="A13" s="78" t="s">
        <v>68</v>
      </c>
      <c r="B13" s="79">
        <v>2227</v>
      </c>
      <c r="C13" s="78" t="s">
        <v>74</v>
      </c>
      <c r="D13" s="80">
        <v>42821</v>
      </c>
      <c r="E13" s="78">
        <v>520</v>
      </c>
      <c r="F13" s="78">
        <v>130</v>
      </c>
      <c r="G13" s="78" t="s">
        <v>70</v>
      </c>
      <c r="H13" s="52" t="s">
        <v>71</v>
      </c>
    </row>
    <row r="14" spans="1:17" x14ac:dyDescent="0.3">
      <c r="A14" s="78" t="s">
        <v>75</v>
      </c>
      <c r="B14" s="79">
        <v>2227</v>
      </c>
      <c r="C14" s="78" t="s">
        <v>76</v>
      </c>
      <c r="D14" s="80">
        <v>42821</v>
      </c>
      <c r="E14" s="78">
        <v>10</v>
      </c>
      <c r="F14" s="78">
        <v>130</v>
      </c>
      <c r="G14" s="78" t="s">
        <v>70</v>
      </c>
      <c r="H14" s="52" t="s">
        <v>71</v>
      </c>
    </row>
    <row r="15" spans="1:17" x14ac:dyDescent="0.3">
      <c r="A15" s="78" t="s">
        <v>75</v>
      </c>
      <c r="B15" s="79">
        <v>2227</v>
      </c>
      <c r="C15" s="78" t="s">
        <v>78</v>
      </c>
      <c r="D15" s="80">
        <v>42821</v>
      </c>
      <c r="E15" s="78">
        <v>41</v>
      </c>
      <c r="F15" s="78">
        <v>130</v>
      </c>
      <c r="G15" s="78" t="s">
        <v>70</v>
      </c>
      <c r="H15" s="52" t="s">
        <v>71</v>
      </c>
    </row>
    <row r="16" spans="1:17" x14ac:dyDescent="0.3">
      <c r="A16" s="78" t="s">
        <v>75</v>
      </c>
      <c r="B16" s="79">
        <v>2227</v>
      </c>
      <c r="C16" s="78" t="s">
        <v>76</v>
      </c>
      <c r="D16" s="80">
        <v>42842</v>
      </c>
      <c r="E16" s="78">
        <v>20</v>
      </c>
      <c r="F16" s="78">
        <v>130</v>
      </c>
      <c r="G16" s="78" t="s">
        <v>70</v>
      </c>
      <c r="H16" s="52" t="s">
        <v>71</v>
      </c>
    </row>
    <row r="17" spans="1:8" x14ac:dyDescent="0.3">
      <c r="A17" s="78" t="s">
        <v>75</v>
      </c>
      <c r="B17" s="79">
        <v>2227</v>
      </c>
      <c r="C17" s="78" t="s">
        <v>78</v>
      </c>
      <c r="D17" s="80">
        <v>42842</v>
      </c>
      <c r="E17" s="78">
        <v>10</v>
      </c>
      <c r="F17" s="78">
        <v>130</v>
      </c>
      <c r="G17" s="78" t="s">
        <v>70</v>
      </c>
      <c r="H17" s="52" t="s">
        <v>71</v>
      </c>
    </row>
    <row r="18" spans="1:8" x14ac:dyDescent="0.3">
      <c r="A18" s="78" t="s">
        <v>75</v>
      </c>
      <c r="B18" s="79">
        <v>2227</v>
      </c>
      <c r="C18" s="78" t="s">
        <v>93</v>
      </c>
      <c r="D18" s="80">
        <v>42842</v>
      </c>
      <c r="E18" s="78">
        <v>10</v>
      </c>
      <c r="F18" s="78">
        <v>130</v>
      </c>
      <c r="G18" s="78" t="s">
        <v>70</v>
      </c>
      <c r="H18" s="52" t="s">
        <v>71</v>
      </c>
    </row>
    <row r="19" spans="1:8" x14ac:dyDescent="0.3">
      <c r="A19" s="78" t="s">
        <v>91</v>
      </c>
      <c r="B19" s="79">
        <v>2227</v>
      </c>
      <c r="C19" s="78" t="s">
        <v>92</v>
      </c>
      <c r="D19" s="80">
        <v>42845</v>
      </c>
      <c r="E19" s="78">
        <v>20</v>
      </c>
      <c r="F19" s="78">
        <v>130</v>
      </c>
      <c r="G19" s="78" t="s">
        <v>70</v>
      </c>
      <c r="H19" s="52" t="s">
        <v>71</v>
      </c>
    </row>
    <row r="20" spans="1:8" x14ac:dyDescent="0.3">
      <c r="A20" s="78" t="s">
        <v>75</v>
      </c>
      <c r="B20" s="79">
        <v>2227</v>
      </c>
      <c r="C20" s="78" t="s">
        <v>76</v>
      </c>
      <c r="D20" s="80">
        <v>42885</v>
      </c>
      <c r="E20" s="78">
        <v>10</v>
      </c>
      <c r="F20" s="78">
        <v>130</v>
      </c>
      <c r="G20" s="78" t="s">
        <v>70</v>
      </c>
      <c r="H20" s="52" t="s">
        <v>71</v>
      </c>
    </row>
    <row r="21" spans="1:8" x14ac:dyDescent="0.3">
      <c r="A21" s="78" t="s">
        <v>75</v>
      </c>
      <c r="B21" s="79">
        <v>2227</v>
      </c>
      <c r="C21" s="78" t="s">
        <v>76</v>
      </c>
      <c r="D21" s="80">
        <v>42898</v>
      </c>
      <c r="E21" s="78">
        <v>259</v>
      </c>
      <c r="F21" s="78">
        <v>130</v>
      </c>
      <c r="G21" s="78" t="s">
        <v>70</v>
      </c>
      <c r="H21" s="52" t="s">
        <v>71</v>
      </c>
    </row>
    <row r="22" spans="1:8" x14ac:dyDescent="0.3">
      <c r="A22" s="78" t="s">
        <v>75</v>
      </c>
      <c r="B22" s="79">
        <v>2227</v>
      </c>
      <c r="C22" s="78" t="s">
        <v>78</v>
      </c>
      <c r="D22" s="80">
        <v>42898</v>
      </c>
      <c r="E22" s="78">
        <v>120</v>
      </c>
      <c r="F22" s="78">
        <v>130</v>
      </c>
      <c r="G22" s="78" t="s">
        <v>70</v>
      </c>
      <c r="H22" s="52" t="s">
        <v>71</v>
      </c>
    </row>
    <row r="23" spans="1:8" x14ac:dyDescent="0.3">
      <c r="A23" s="78" t="s">
        <v>91</v>
      </c>
      <c r="B23" s="79">
        <v>2227</v>
      </c>
      <c r="C23" s="78" t="s">
        <v>92</v>
      </c>
      <c r="D23" s="80">
        <v>42905</v>
      </c>
      <c r="E23" s="78">
        <v>73</v>
      </c>
      <c r="F23" s="78">
        <v>130</v>
      </c>
      <c r="G23" s="78" t="s">
        <v>70</v>
      </c>
      <c r="H23" s="52" t="s">
        <v>71</v>
      </c>
    </row>
  </sheetData>
  <mergeCells count="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20"/>
  <sheetViews>
    <sheetView workbookViewId="0">
      <selection activeCell="H19" sqref="H19:H20"/>
    </sheetView>
  </sheetViews>
  <sheetFormatPr defaultRowHeight="14.4" x14ac:dyDescent="0.3"/>
  <cols>
    <col min="1" max="1" width="9.88671875" bestFit="1" customWidth="1"/>
    <col min="2" max="2" width="6" bestFit="1" customWidth="1"/>
    <col min="3" max="3" width="8.88671875" bestFit="1" customWidth="1"/>
    <col min="4" max="4" width="9" bestFit="1" customWidth="1"/>
    <col min="5" max="5" width="10.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75" t="s">
        <v>61</v>
      </c>
      <c r="H1" s="49" t="s">
        <v>62</v>
      </c>
      <c r="J1" s="50" t="s">
        <v>63</v>
      </c>
      <c r="K1" s="50" t="s">
        <v>64</v>
      </c>
      <c r="L1" s="74" t="s">
        <v>64</v>
      </c>
      <c r="M1" s="74"/>
      <c r="N1" s="50" t="s">
        <v>13</v>
      </c>
      <c r="O1" s="50" t="s">
        <v>65</v>
      </c>
      <c r="P1" s="50" t="s">
        <v>66</v>
      </c>
      <c r="Q1" s="50" t="s">
        <v>67</v>
      </c>
    </row>
    <row r="2" spans="1:17" x14ac:dyDescent="0.3">
      <c r="A2" s="78" t="s">
        <v>68</v>
      </c>
      <c r="B2" s="79">
        <v>2266</v>
      </c>
      <c r="C2" s="78" t="s">
        <v>79</v>
      </c>
      <c r="D2" s="80">
        <v>42703</v>
      </c>
      <c r="E2" s="78">
        <v>933</v>
      </c>
      <c r="F2" s="78">
        <v>130</v>
      </c>
      <c r="G2" s="78" t="s">
        <v>70</v>
      </c>
      <c r="H2" s="52" t="s">
        <v>71</v>
      </c>
      <c r="J2" s="53" t="s">
        <v>72</v>
      </c>
      <c r="K2" s="53" t="s">
        <v>73</v>
      </c>
      <c r="L2" s="54">
        <v>40179</v>
      </c>
      <c r="M2" s="54">
        <v>42916</v>
      </c>
      <c r="N2" s="50">
        <f>$B$2</f>
        <v>2266</v>
      </c>
      <c r="O2" s="12">
        <f>COUNTIFS($D:$D,"&gt;="&amp;L2,$D:$D,"&lt;="&amp;M2)</f>
        <v>19</v>
      </c>
      <c r="P2" s="12">
        <f>COUNTIFS($D:$D,"&gt;="&amp;L2,$D:$D,"&lt;="&amp;M2,$E:$E,"&gt;130")+COUNTIFS($D:$D,"&gt;="&amp;L2,$D:$D,"&lt;="&amp;M2,$E:$E,"*Present &gt;QL")</f>
        <v>10</v>
      </c>
      <c r="Q2" s="55">
        <f t="shared" ref="Q2" si="0">IFERROR(P2/O2,"NA")</f>
        <v>0.52631578947368418</v>
      </c>
    </row>
    <row r="3" spans="1:17" x14ac:dyDescent="0.3">
      <c r="A3" s="78" t="s">
        <v>80</v>
      </c>
      <c r="B3" s="79">
        <v>2266</v>
      </c>
      <c r="C3" s="78" t="s">
        <v>81</v>
      </c>
      <c r="D3" s="80">
        <v>42703</v>
      </c>
      <c r="E3" s="78">
        <v>52</v>
      </c>
      <c r="F3" s="78">
        <v>130</v>
      </c>
      <c r="G3" s="78" t="s">
        <v>70</v>
      </c>
      <c r="H3" s="52" t="s">
        <v>71</v>
      </c>
    </row>
    <row r="4" spans="1:17" x14ac:dyDescent="0.3">
      <c r="A4" s="78" t="s">
        <v>75</v>
      </c>
      <c r="B4" s="79">
        <v>2266</v>
      </c>
      <c r="C4" s="78" t="s">
        <v>82</v>
      </c>
      <c r="D4" s="80">
        <v>42703</v>
      </c>
      <c r="E4" s="78">
        <v>73</v>
      </c>
      <c r="F4" s="78">
        <v>130</v>
      </c>
      <c r="G4" s="78" t="s">
        <v>70</v>
      </c>
      <c r="H4" s="52" t="s">
        <v>71</v>
      </c>
    </row>
    <row r="5" spans="1:17" x14ac:dyDescent="0.3">
      <c r="A5" s="78" t="s">
        <v>80</v>
      </c>
      <c r="B5" s="79">
        <v>2266</v>
      </c>
      <c r="C5" s="78" t="s">
        <v>81</v>
      </c>
      <c r="D5" s="80">
        <v>42724</v>
      </c>
      <c r="E5" s="78">
        <v>311</v>
      </c>
      <c r="F5" s="78">
        <v>130</v>
      </c>
      <c r="G5" s="78" t="s">
        <v>70</v>
      </c>
      <c r="H5" s="52" t="s">
        <v>71</v>
      </c>
    </row>
    <row r="6" spans="1:17" x14ac:dyDescent="0.3">
      <c r="A6" s="78" t="s">
        <v>75</v>
      </c>
      <c r="B6" s="79">
        <v>2266</v>
      </c>
      <c r="C6" s="78" t="s">
        <v>82</v>
      </c>
      <c r="D6" s="80">
        <v>42724</v>
      </c>
      <c r="E6" s="78">
        <v>155</v>
      </c>
      <c r="F6" s="78">
        <v>130</v>
      </c>
      <c r="G6" s="78" t="s">
        <v>70</v>
      </c>
      <c r="H6" s="52" t="s">
        <v>71</v>
      </c>
    </row>
    <row r="7" spans="1:17" x14ac:dyDescent="0.3">
      <c r="A7" s="78" t="s">
        <v>80</v>
      </c>
      <c r="B7" s="79">
        <v>2266</v>
      </c>
      <c r="C7" s="78" t="s">
        <v>81</v>
      </c>
      <c r="D7" s="80">
        <v>42765</v>
      </c>
      <c r="E7" s="78">
        <v>118</v>
      </c>
      <c r="F7" s="78">
        <v>130</v>
      </c>
      <c r="G7" s="78" t="s">
        <v>70</v>
      </c>
      <c r="H7" s="52" t="s">
        <v>71</v>
      </c>
    </row>
    <row r="8" spans="1:17" x14ac:dyDescent="0.3">
      <c r="A8" s="78" t="s">
        <v>75</v>
      </c>
      <c r="B8" s="79">
        <v>2266</v>
      </c>
      <c r="C8" s="78" t="s">
        <v>82</v>
      </c>
      <c r="D8" s="80">
        <v>42765</v>
      </c>
      <c r="E8" s="78">
        <v>20</v>
      </c>
      <c r="F8" s="78">
        <v>130</v>
      </c>
      <c r="G8" s="78" t="s">
        <v>70</v>
      </c>
      <c r="H8" s="52" t="s">
        <v>71</v>
      </c>
    </row>
    <row r="9" spans="1:17" x14ac:dyDescent="0.3">
      <c r="A9" s="78" t="s">
        <v>80</v>
      </c>
      <c r="B9" s="79">
        <v>2266</v>
      </c>
      <c r="C9" s="78" t="s">
        <v>81</v>
      </c>
      <c r="D9" s="80">
        <v>42781</v>
      </c>
      <c r="E9" s="78">
        <v>763</v>
      </c>
      <c r="F9" s="78">
        <v>130</v>
      </c>
      <c r="G9" s="78" t="s">
        <v>70</v>
      </c>
      <c r="H9" s="52" t="s">
        <v>71</v>
      </c>
    </row>
    <row r="10" spans="1:17" x14ac:dyDescent="0.3">
      <c r="A10" s="78" t="s">
        <v>75</v>
      </c>
      <c r="B10" s="79">
        <v>2266</v>
      </c>
      <c r="C10" s="78" t="s">
        <v>82</v>
      </c>
      <c r="D10" s="80">
        <v>42781</v>
      </c>
      <c r="E10" s="78" t="s">
        <v>77</v>
      </c>
      <c r="F10" s="78">
        <v>130</v>
      </c>
      <c r="G10" s="78" t="s">
        <v>90</v>
      </c>
      <c r="H10" s="52" t="s">
        <v>71</v>
      </c>
    </row>
    <row r="11" spans="1:17" x14ac:dyDescent="0.3">
      <c r="A11" s="78" t="s">
        <v>91</v>
      </c>
      <c r="B11" s="79">
        <v>2266</v>
      </c>
      <c r="C11" s="78" t="s">
        <v>94</v>
      </c>
      <c r="D11" s="80">
        <v>42786</v>
      </c>
      <c r="E11" s="78">
        <v>450</v>
      </c>
      <c r="F11" s="78">
        <v>130</v>
      </c>
      <c r="G11" s="78" t="s">
        <v>70</v>
      </c>
      <c r="H11" s="52" t="s">
        <v>71</v>
      </c>
    </row>
    <row r="12" spans="1:17" x14ac:dyDescent="0.3">
      <c r="A12" s="78" t="s">
        <v>68</v>
      </c>
      <c r="B12" s="79">
        <v>2266</v>
      </c>
      <c r="C12" s="78" t="s">
        <v>79</v>
      </c>
      <c r="D12" s="80">
        <v>42821</v>
      </c>
      <c r="E12" s="78">
        <v>292</v>
      </c>
      <c r="F12" s="78">
        <v>130</v>
      </c>
      <c r="G12" s="78" t="s">
        <v>70</v>
      </c>
      <c r="H12" s="52" t="s">
        <v>71</v>
      </c>
    </row>
    <row r="13" spans="1:17" x14ac:dyDescent="0.3">
      <c r="A13" s="78" t="s">
        <v>80</v>
      </c>
      <c r="B13" s="79">
        <v>2266</v>
      </c>
      <c r="C13" s="78" t="s">
        <v>81</v>
      </c>
      <c r="D13" s="80">
        <v>42821</v>
      </c>
      <c r="E13" s="78">
        <v>31</v>
      </c>
      <c r="F13" s="78">
        <v>130</v>
      </c>
      <c r="G13" s="78" t="s">
        <v>70</v>
      </c>
      <c r="H13" s="52" t="s">
        <v>71</v>
      </c>
    </row>
    <row r="14" spans="1:17" x14ac:dyDescent="0.3">
      <c r="A14" s="78" t="s">
        <v>75</v>
      </c>
      <c r="B14" s="79">
        <v>2266</v>
      </c>
      <c r="C14" s="78" t="s">
        <v>82</v>
      </c>
      <c r="D14" s="80">
        <v>42821</v>
      </c>
      <c r="E14" s="78">
        <v>10</v>
      </c>
      <c r="F14" s="78">
        <v>130</v>
      </c>
      <c r="G14" s="78" t="s">
        <v>70</v>
      </c>
      <c r="H14" s="52" t="s">
        <v>71</v>
      </c>
    </row>
    <row r="15" spans="1:17" x14ac:dyDescent="0.3">
      <c r="A15" s="78" t="s">
        <v>80</v>
      </c>
      <c r="B15" s="79">
        <v>2266</v>
      </c>
      <c r="C15" s="78" t="s">
        <v>81</v>
      </c>
      <c r="D15" s="80">
        <v>42844</v>
      </c>
      <c r="E15" s="78">
        <v>183</v>
      </c>
      <c r="F15" s="78">
        <v>130</v>
      </c>
      <c r="G15" s="78" t="s">
        <v>70</v>
      </c>
      <c r="H15" s="52" t="s">
        <v>71</v>
      </c>
    </row>
    <row r="16" spans="1:17" x14ac:dyDescent="0.3">
      <c r="A16" s="78" t="s">
        <v>75</v>
      </c>
      <c r="B16" s="79">
        <v>2266</v>
      </c>
      <c r="C16" s="78" t="s">
        <v>82</v>
      </c>
      <c r="D16" s="80">
        <v>42844</v>
      </c>
      <c r="E16" s="78">
        <v>96</v>
      </c>
      <c r="F16" s="78">
        <v>130</v>
      </c>
      <c r="G16" s="78" t="s">
        <v>70</v>
      </c>
      <c r="H16" s="52" t="s">
        <v>71</v>
      </c>
    </row>
    <row r="17" spans="1:8" x14ac:dyDescent="0.3">
      <c r="A17" s="78" t="s">
        <v>91</v>
      </c>
      <c r="B17" s="79">
        <v>2266</v>
      </c>
      <c r="C17" s="78" t="s">
        <v>94</v>
      </c>
      <c r="D17" s="80">
        <v>42845</v>
      </c>
      <c r="E17" s="78">
        <v>250</v>
      </c>
      <c r="F17" s="78">
        <v>130</v>
      </c>
      <c r="G17" s="78" t="s">
        <v>70</v>
      </c>
      <c r="H17" s="52" t="s">
        <v>71</v>
      </c>
    </row>
    <row r="18" spans="1:8" x14ac:dyDescent="0.3">
      <c r="A18" s="78" t="s">
        <v>80</v>
      </c>
      <c r="B18" s="79">
        <v>2266</v>
      </c>
      <c r="C18" s="78" t="s">
        <v>81</v>
      </c>
      <c r="D18" s="80">
        <v>42873</v>
      </c>
      <c r="E18" s="78">
        <v>311</v>
      </c>
      <c r="F18" s="78">
        <v>130</v>
      </c>
      <c r="G18" s="78" t="s">
        <v>70</v>
      </c>
      <c r="H18" s="52" t="s">
        <v>71</v>
      </c>
    </row>
    <row r="19" spans="1:8" x14ac:dyDescent="0.3">
      <c r="A19" s="78" t="s">
        <v>75</v>
      </c>
      <c r="B19" s="79">
        <v>2266</v>
      </c>
      <c r="C19" s="78" t="s">
        <v>82</v>
      </c>
      <c r="D19" s="80">
        <v>42873</v>
      </c>
      <c r="E19" s="78">
        <v>75</v>
      </c>
      <c r="F19" s="78">
        <v>130</v>
      </c>
      <c r="G19" s="78" t="s">
        <v>70</v>
      </c>
      <c r="H19" s="52" t="s">
        <v>71</v>
      </c>
    </row>
    <row r="20" spans="1:8" x14ac:dyDescent="0.3">
      <c r="A20" s="78" t="s">
        <v>75</v>
      </c>
      <c r="B20" s="79">
        <v>2266</v>
      </c>
      <c r="C20" s="78" t="s">
        <v>82</v>
      </c>
      <c r="D20" s="80">
        <v>42901</v>
      </c>
      <c r="E20" s="78">
        <v>697</v>
      </c>
      <c r="F20" s="78">
        <v>130</v>
      </c>
      <c r="G20" s="78" t="s">
        <v>70</v>
      </c>
      <c r="H20" s="52" t="s">
        <v>71</v>
      </c>
    </row>
  </sheetData>
  <mergeCells count="1">
    <mergeCell ref="L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Q7"/>
  <sheetViews>
    <sheetView workbookViewId="0">
      <selection activeCell="J22" sqref="J22"/>
    </sheetView>
  </sheetViews>
  <sheetFormatPr defaultRowHeight="14.4" x14ac:dyDescent="0.3"/>
  <cols>
    <col min="1" max="1" width="9.88671875" bestFit="1" customWidth="1"/>
    <col min="2" max="2" width="6" bestFit="1" customWidth="1"/>
    <col min="3" max="3" width="8.88671875" bestFit="1" customWidth="1"/>
    <col min="4" max="4" width="8.109375" bestFit="1" customWidth="1"/>
    <col min="5" max="5" width="10.5546875" bestFit="1" customWidth="1"/>
    <col min="6" max="6" width="7.44140625" bestFit="1" customWidth="1"/>
    <col min="7" max="7" width="9.88671875" bestFit="1" customWidth="1"/>
    <col min="8" max="8" width="22.88671875" bestFit="1" customWidth="1"/>
  </cols>
  <sheetData>
    <row r="1" spans="1:17" x14ac:dyDescent="0.3">
      <c r="A1" s="75" t="s">
        <v>56</v>
      </c>
      <c r="B1" s="76" t="s">
        <v>13</v>
      </c>
      <c r="C1" s="75" t="s">
        <v>57</v>
      </c>
      <c r="D1" s="77" t="s">
        <v>58</v>
      </c>
      <c r="E1" s="75" t="s">
        <v>59</v>
      </c>
      <c r="F1" s="75" t="s">
        <v>60</v>
      </c>
      <c r="G1" s="49" t="s">
        <v>61</v>
      </c>
      <c r="H1" s="49" t="s">
        <v>62</v>
      </c>
      <c r="J1" s="50" t="s">
        <v>63</v>
      </c>
      <c r="K1" s="50" t="s">
        <v>64</v>
      </c>
      <c r="L1" s="74" t="s">
        <v>64</v>
      </c>
      <c r="M1" s="74"/>
      <c r="N1" s="50" t="s">
        <v>13</v>
      </c>
      <c r="O1" s="50" t="s">
        <v>65</v>
      </c>
      <c r="P1" s="50" t="s">
        <v>66</v>
      </c>
      <c r="Q1" s="50" t="s">
        <v>67</v>
      </c>
    </row>
    <row r="2" spans="1:17" x14ac:dyDescent="0.3">
      <c r="A2" s="78" t="s">
        <v>75</v>
      </c>
      <c r="B2" s="79" t="s">
        <v>24</v>
      </c>
      <c r="C2" s="78" t="s">
        <v>83</v>
      </c>
      <c r="D2" s="80">
        <v>42746</v>
      </c>
      <c r="E2" s="78">
        <v>63</v>
      </c>
      <c r="F2" s="78">
        <v>130</v>
      </c>
      <c r="G2" s="52" t="s">
        <v>70</v>
      </c>
      <c r="H2" s="52" t="s">
        <v>71</v>
      </c>
      <c r="J2" s="53" t="s">
        <v>72</v>
      </c>
      <c r="K2" s="53" t="s">
        <v>73</v>
      </c>
      <c r="L2" s="54">
        <v>40179</v>
      </c>
      <c r="M2" s="54">
        <v>42916</v>
      </c>
      <c r="N2" s="50" t="str">
        <f>$B$2</f>
        <v>2203A</v>
      </c>
      <c r="O2" s="12">
        <f>COUNTIFS($D:$D,"&gt;="&amp;L2,$D:$D,"&lt;="&amp;M2)</f>
        <v>6</v>
      </c>
      <c r="P2" s="12">
        <f>COUNTIFS($D:$D,"&gt;="&amp;L2,$D:$D,"&lt;="&amp;M2,$E:$E,"&gt;130")+COUNTIFS($D:$D,"&gt;="&amp;L2,$D:$D,"&lt;="&amp;M2,$E:$E,"*Present &gt;QL")</f>
        <v>0</v>
      </c>
      <c r="Q2" s="55">
        <f t="shared" ref="Q2" si="0">IFERROR(P2/O2,"NA")</f>
        <v>0</v>
      </c>
    </row>
    <row r="3" spans="1:17" x14ac:dyDescent="0.3">
      <c r="A3" s="78" t="s">
        <v>75</v>
      </c>
      <c r="B3" s="79" t="s">
        <v>24</v>
      </c>
      <c r="C3" s="78" t="s">
        <v>84</v>
      </c>
      <c r="D3" s="80">
        <v>42746</v>
      </c>
      <c r="E3" s="78">
        <v>10</v>
      </c>
      <c r="F3" s="78">
        <v>130</v>
      </c>
      <c r="G3" s="52" t="s">
        <v>70</v>
      </c>
      <c r="H3" s="52" t="s">
        <v>71</v>
      </c>
    </row>
    <row r="4" spans="1:17" x14ac:dyDescent="0.3">
      <c r="A4" s="78" t="s">
        <v>91</v>
      </c>
      <c r="B4" s="79" t="s">
        <v>24</v>
      </c>
      <c r="C4" s="78" t="s">
        <v>95</v>
      </c>
      <c r="D4" s="80">
        <v>42760</v>
      </c>
      <c r="E4" s="78" t="s">
        <v>77</v>
      </c>
      <c r="F4" s="78">
        <v>130</v>
      </c>
      <c r="G4" s="52" t="s">
        <v>70</v>
      </c>
      <c r="H4" s="52" t="s">
        <v>71</v>
      </c>
    </row>
    <row r="5" spans="1:17" x14ac:dyDescent="0.3">
      <c r="A5" s="78" t="s">
        <v>91</v>
      </c>
      <c r="B5" s="79" t="s">
        <v>24</v>
      </c>
      <c r="C5" s="78" t="s">
        <v>95</v>
      </c>
      <c r="D5" s="80">
        <v>42822</v>
      </c>
      <c r="E5" s="78" t="s">
        <v>77</v>
      </c>
      <c r="F5" s="78">
        <v>130</v>
      </c>
      <c r="G5" s="52" t="s">
        <v>70</v>
      </c>
      <c r="H5" s="52" t="s">
        <v>71</v>
      </c>
    </row>
    <row r="6" spans="1:17" x14ac:dyDescent="0.3">
      <c r="A6" s="78" t="s">
        <v>75</v>
      </c>
      <c r="B6" s="79" t="s">
        <v>24</v>
      </c>
      <c r="C6" s="78" t="s">
        <v>84</v>
      </c>
      <c r="D6" s="80">
        <v>42900</v>
      </c>
      <c r="E6" s="78">
        <v>10</v>
      </c>
      <c r="F6" s="78">
        <v>130</v>
      </c>
      <c r="G6" s="52" t="s">
        <v>70</v>
      </c>
      <c r="H6" s="52" t="s">
        <v>71</v>
      </c>
    </row>
    <row r="7" spans="1:17" x14ac:dyDescent="0.3">
      <c r="A7" s="78" t="s">
        <v>91</v>
      </c>
      <c r="B7" s="79" t="s">
        <v>24</v>
      </c>
      <c r="C7" s="78" t="s">
        <v>95</v>
      </c>
      <c r="D7" s="80">
        <v>42908</v>
      </c>
      <c r="E7" s="78">
        <v>20</v>
      </c>
      <c r="F7" s="78">
        <v>130</v>
      </c>
      <c r="G7" s="52" t="s">
        <v>70</v>
      </c>
      <c r="H7" s="52" t="s">
        <v>71</v>
      </c>
    </row>
  </sheetData>
  <mergeCells count="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IWR Data Tables</vt:lpstr>
      <vt:lpstr>Rolling Period</vt:lpstr>
      <vt:lpstr>62-303 Tables 1 and 3</vt:lpstr>
      <vt:lpstr>Progress</vt:lpstr>
      <vt:lpstr>Combined Table</vt:lpstr>
      <vt:lpstr>2227</vt:lpstr>
      <vt:lpstr>2266</vt:lpstr>
      <vt:lpstr>2203A</vt:lpstr>
      <vt:lpstr>2203B</vt:lpstr>
      <vt:lpstr>2228A</vt:lpstr>
      <vt:lpstr>2265D</vt:lpstr>
      <vt:lpstr>2280B</vt:lpstr>
      <vt:lpstr>2299A</vt:lpstr>
      <vt:lpstr>2326B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Faraji, Sarah</dc:creator>
  <cp:lastModifiedBy>mary.szafraniec</cp:lastModifiedBy>
  <dcterms:created xsi:type="dcterms:W3CDTF">2018-03-29T20:08:16Z</dcterms:created>
  <dcterms:modified xsi:type="dcterms:W3CDTF">2018-04-25T03:10:17Z</dcterms:modified>
</cp:coreProperties>
</file>