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floridadep\data\DEAR\WPCS\WPCS\1-WPCS Staff\Sam Hankinson\NSILT UPDATES\For Stakeholders\"/>
    </mc:Choice>
  </mc:AlternateContent>
  <xr:revisionPtr revIDLastSave="0" documentId="8_{AEC29A21-80EB-4602-80AA-B854A96B78C9}" xr6:coauthVersionLast="47" xr6:coauthVersionMax="47" xr10:uidLastSave="{00000000-0000-0000-0000-000000000000}"/>
  <bookViews>
    <workbookView xWindow="-28920" yWindow="-120" windowWidth="29040" windowHeight="15840" activeTab="3" xr2:uid="{00000000-000D-0000-FFFF-FFFF00000000}"/>
  </bookViews>
  <sheets>
    <sheet name="ReadMe" sheetId="18" r:id="rId1"/>
    <sheet name="Basin Selection" sheetId="15" r:id="rId2"/>
    <sheet name="6 - Biosolids" sheetId="17" r:id="rId3"/>
    <sheet name="Loading Totals" sheetId="14" r:id="rId4"/>
    <sheet name="Biosolids_Springsheds GIS" sheetId="1" r:id="rId5"/>
    <sheet name="Recharge Evaluation" sheetId="3" r:id="rId6"/>
    <sheet name="Loading Evaluation Tons" sheetId="2" r:id="rId7"/>
    <sheet name="2022" sheetId="5" r:id="rId8"/>
    <sheet name="2021" sheetId="6" r:id="rId9"/>
    <sheet name="2020" sheetId="7" r:id="rId10"/>
    <sheet name="2019" sheetId="8" r:id="rId11"/>
    <sheet name="2018" sheetId="9" r:id="rId12"/>
    <sheet name="Base" sheetId="10" r:id="rId13"/>
    <sheet name="Hidden_Dropdowns" sheetId="16" r:id="rId14"/>
  </sheets>
  <definedNames>
    <definedName name="_xlnm._FilterDatabase" localSheetId="11" hidden="1">'2018'!$A$1:$AC$1</definedName>
    <definedName name="_xlnm._FilterDatabase" localSheetId="10" hidden="1">'2019'!$1:$144</definedName>
    <definedName name="_xlnm._FilterDatabase" localSheetId="9" hidden="1">'2020'!$A$1:$AO$1</definedName>
    <definedName name="_xlnm._FilterDatabase" localSheetId="8" hidden="1">'2021'!$A$1:$AY$211</definedName>
    <definedName name="_xlnm._FilterDatabase" localSheetId="7" hidden="1">'2022'!$A$1:$S$1</definedName>
    <definedName name="_xlnm._FilterDatabase" localSheetId="12" hidden="1">Base!$A$1:$Z$118</definedName>
    <definedName name="_xlnm._FilterDatabase" localSheetId="4" hidden="1">'Biosolids_Springsheds GIS'!$A$1:$U$241</definedName>
    <definedName name="_xlnm._FilterDatabase" localSheetId="6" hidden="1">'Loading Evaluation Tons'!$A$1:$F$1</definedName>
    <definedName name="_xlnm.Database">'Biosolids_Springsheds GIS'!$A$1:$U$241</definedName>
  </definedNames>
  <calcPr calcId="191028"/>
  <pivotCaches>
    <pivotCache cacheId="2"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7" l="1"/>
  <c r="C4" i="14"/>
  <c r="C5" i="14"/>
  <c r="C6" i="14"/>
  <c r="C7" i="14"/>
  <c r="C8" i="14"/>
  <c r="C9" i="14"/>
  <c r="C10" i="14"/>
  <c r="C11" i="14"/>
  <c r="C12" i="14"/>
  <c r="C13" i="14"/>
  <c r="C14" i="14"/>
  <c r="C15" i="14"/>
  <c r="C16" i="14"/>
  <c r="C17" i="14"/>
  <c r="C18" i="14"/>
  <c r="C19" i="14"/>
  <c r="C20" i="14"/>
  <c r="C21" i="14"/>
  <c r="C22" i="14"/>
  <c r="C23" i="14"/>
  <c r="C24" i="14"/>
  <c r="C25" i="14"/>
  <c r="C26" i="14"/>
  <c r="C3" i="14"/>
  <c r="B4" i="14"/>
  <c r="B5" i="14"/>
  <c r="B6" i="14"/>
  <c r="B7" i="14"/>
  <c r="B8" i="14"/>
  <c r="B9" i="14"/>
  <c r="B10" i="14"/>
  <c r="B11" i="14"/>
  <c r="B12" i="14"/>
  <c r="B13" i="14"/>
  <c r="B14" i="14"/>
  <c r="B15" i="14"/>
  <c r="B16" i="14"/>
  <c r="B17" i="14"/>
  <c r="B18" i="14"/>
  <c r="B19" i="14"/>
  <c r="B20" i="14"/>
  <c r="B21" i="14"/>
  <c r="B22" i="14"/>
  <c r="B23" i="14"/>
  <c r="B24" i="14"/>
  <c r="B25" i="14"/>
  <c r="B26" i="14"/>
  <c r="B3" i="14"/>
  <c r="B4" i="15" a="1"/>
  <c r="B4" i="15" s="1"/>
  <c r="A3" i="17" s="1"/>
  <c r="E4" i="14"/>
  <c r="E5" i="14"/>
  <c r="E6" i="14"/>
  <c r="E7" i="14"/>
  <c r="E8" i="14"/>
  <c r="E9" i="14"/>
  <c r="E10" i="14"/>
  <c r="E11" i="14"/>
  <c r="E12" i="14"/>
  <c r="E13" i="14"/>
  <c r="E14" i="14"/>
  <c r="E15" i="14"/>
  <c r="E16" i="14"/>
  <c r="E17" i="14"/>
  <c r="E18" i="14"/>
  <c r="E19" i="14"/>
  <c r="E20" i="14"/>
  <c r="E21" i="14"/>
  <c r="E22" i="14"/>
  <c r="E23" i="14"/>
  <c r="E24" i="14"/>
  <c r="E25" i="14"/>
  <c r="E26" i="14"/>
  <c r="E3" i="14"/>
  <c r="E34" i="2"/>
  <c r="F33" i="2"/>
  <c r="C2" i="2"/>
  <c r="C4" i="2"/>
  <c r="C5" i="2"/>
  <c r="C7" i="2"/>
  <c r="C8" i="2"/>
  <c r="C9" i="2"/>
  <c r="C10" i="2"/>
  <c r="C11" i="2"/>
  <c r="C12" i="2"/>
  <c r="C13" i="2"/>
  <c r="C14" i="2"/>
  <c r="C15" i="2"/>
  <c r="C16" i="2"/>
  <c r="C17" i="2"/>
  <c r="C18" i="2"/>
  <c r="C20" i="2"/>
  <c r="C21" i="2"/>
  <c r="C22" i="2"/>
  <c r="C23" i="2"/>
  <c r="C24" i="2"/>
  <c r="C26" i="2"/>
  <c r="I26" i="2" s="1"/>
  <c r="C28" i="2"/>
  <c r="C29" i="2"/>
  <c r="C30" i="2"/>
  <c r="C31" i="2"/>
  <c r="C32" i="2"/>
  <c r="C33" i="2"/>
  <c r="C34" i="2"/>
  <c r="C35" i="2"/>
  <c r="C36" i="2"/>
  <c r="C38" i="2"/>
  <c r="C39" i="2"/>
  <c r="C40" i="2"/>
  <c r="C41" i="2"/>
  <c r="G3" i="2"/>
  <c r="G4" i="2"/>
  <c r="G5" i="2"/>
  <c r="G6" i="2"/>
  <c r="G7" i="2"/>
  <c r="G8" i="2"/>
  <c r="G9" i="2"/>
  <c r="G10" i="2"/>
  <c r="G11" i="2"/>
  <c r="G12" i="2"/>
  <c r="G13" i="2"/>
  <c r="G14" i="2"/>
  <c r="G15" i="2"/>
  <c r="G16" i="2"/>
  <c r="G17" i="2"/>
  <c r="G18" i="2"/>
  <c r="G19" i="2"/>
  <c r="G20" i="2"/>
  <c r="G21" i="2"/>
  <c r="G22" i="2"/>
  <c r="G23" i="2"/>
  <c r="G24" i="2"/>
  <c r="G25" i="2"/>
  <c r="G27" i="2"/>
  <c r="G28" i="2"/>
  <c r="G29" i="2"/>
  <c r="G30" i="2"/>
  <c r="G31" i="2"/>
  <c r="G32" i="2"/>
  <c r="G33" i="2"/>
  <c r="G34" i="2"/>
  <c r="G35" i="2"/>
  <c r="G36" i="2"/>
  <c r="G37" i="2"/>
  <c r="G38" i="2"/>
  <c r="G39" i="2"/>
  <c r="G40" i="2"/>
  <c r="G41" i="2"/>
  <c r="F3" i="2"/>
  <c r="F4" i="2"/>
  <c r="F5" i="2"/>
  <c r="F6" i="2"/>
  <c r="F7" i="2"/>
  <c r="F8" i="2"/>
  <c r="F9" i="2"/>
  <c r="F10" i="2"/>
  <c r="F11" i="2"/>
  <c r="F12" i="2"/>
  <c r="F13" i="2"/>
  <c r="F14" i="2"/>
  <c r="F15" i="2"/>
  <c r="F16" i="2"/>
  <c r="F17" i="2"/>
  <c r="F18" i="2"/>
  <c r="F19" i="2"/>
  <c r="F20" i="2"/>
  <c r="F21" i="2"/>
  <c r="F22" i="2"/>
  <c r="F23" i="2"/>
  <c r="F24" i="2"/>
  <c r="F25" i="2"/>
  <c r="F27" i="2"/>
  <c r="F28" i="2"/>
  <c r="F29" i="2"/>
  <c r="F30" i="2"/>
  <c r="F31" i="2"/>
  <c r="F32" i="2"/>
  <c r="F34" i="2"/>
  <c r="F35" i="2"/>
  <c r="F36" i="2"/>
  <c r="F37" i="2"/>
  <c r="F38" i="2"/>
  <c r="F39" i="2"/>
  <c r="F40" i="2"/>
  <c r="F41" i="2"/>
  <c r="E3" i="2"/>
  <c r="E4" i="2"/>
  <c r="E5" i="2"/>
  <c r="E6" i="2"/>
  <c r="E7" i="2"/>
  <c r="E8" i="2"/>
  <c r="E9" i="2"/>
  <c r="E10" i="2"/>
  <c r="E11" i="2"/>
  <c r="E12" i="2"/>
  <c r="E13" i="2"/>
  <c r="E14" i="2"/>
  <c r="E15" i="2"/>
  <c r="E16" i="2"/>
  <c r="E17" i="2"/>
  <c r="E18" i="2"/>
  <c r="E19" i="2"/>
  <c r="E20" i="2"/>
  <c r="E21" i="2"/>
  <c r="E22" i="2"/>
  <c r="E23" i="2"/>
  <c r="E24" i="2"/>
  <c r="E25" i="2"/>
  <c r="E27" i="2"/>
  <c r="E28" i="2"/>
  <c r="E29" i="2"/>
  <c r="E30" i="2"/>
  <c r="E31" i="2"/>
  <c r="E32" i="2"/>
  <c r="E33" i="2"/>
  <c r="E35" i="2"/>
  <c r="E36" i="2"/>
  <c r="E37" i="2"/>
  <c r="E38" i="2"/>
  <c r="E39" i="2"/>
  <c r="E40" i="2"/>
  <c r="E41" i="2"/>
  <c r="D4" i="2"/>
  <c r="I4" i="2" s="1"/>
  <c r="D5" i="2"/>
  <c r="D6" i="2"/>
  <c r="D8" i="2"/>
  <c r="D9" i="2"/>
  <c r="D11" i="2"/>
  <c r="D12" i="2"/>
  <c r="I12" i="2" s="1"/>
  <c r="D13" i="2"/>
  <c r="D14" i="2"/>
  <c r="D16" i="2"/>
  <c r="D18" i="2"/>
  <c r="D19" i="2"/>
  <c r="D20" i="2"/>
  <c r="I20" i="2" s="1"/>
  <c r="D21" i="2"/>
  <c r="D22" i="2"/>
  <c r="D23" i="2"/>
  <c r="I23" i="2" s="1"/>
  <c r="D24" i="2"/>
  <c r="D25" i="2"/>
  <c r="D27" i="2"/>
  <c r="D28" i="2"/>
  <c r="D29" i="2"/>
  <c r="D30" i="2"/>
  <c r="D31" i="2"/>
  <c r="D32" i="2"/>
  <c r="I32" i="2" s="1"/>
  <c r="D33" i="2"/>
  <c r="D34" i="2"/>
  <c r="D35" i="2"/>
  <c r="D36" i="2"/>
  <c r="D37" i="2"/>
  <c r="D38" i="2"/>
  <c r="D39" i="2"/>
  <c r="D40" i="2"/>
  <c r="D41" i="2"/>
  <c r="I41" i="2" s="1"/>
  <c r="H4" i="14"/>
  <c r="H12" i="14"/>
  <c r="H20" i="14"/>
  <c r="H22" i="14"/>
  <c r="H5" i="14"/>
  <c r="H13" i="14"/>
  <c r="H21" i="14"/>
  <c r="H14" i="14"/>
  <c r="H6" i="14"/>
  <c r="H7" i="14"/>
  <c r="H15" i="14"/>
  <c r="H23" i="14"/>
  <c r="H26" i="14"/>
  <c r="H11" i="14"/>
  <c r="H8" i="14"/>
  <c r="H16" i="14"/>
  <c r="H24" i="14"/>
  <c r="H10" i="14"/>
  <c r="H9" i="14"/>
  <c r="H17" i="14"/>
  <c r="H25" i="14"/>
  <c r="H18" i="14"/>
  <c r="H19" i="14"/>
  <c r="G4" i="14"/>
  <c r="G12" i="14"/>
  <c r="G5" i="14"/>
  <c r="G13" i="14"/>
  <c r="G21" i="14"/>
  <c r="G14" i="14"/>
  <c r="G22" i="14"/>
  <c r="G6" i="14"/>
  <c r="G7" i="14"/>
  <c r="G15" i="14"/>
  <c r="G23" i="14"/>
  <c r="G8" i="14"/>
  <c r="G16" i="14"/>
  <c r="G24" i="14"/>
  <c r="G19" i="14"/>
  <c r="G20" i="14"/>
  <c r="G9" i="14"/>
  <c r="G17" i="14"/>
  <c r="G25" i="14"/>
  <c r="G10" i="14"/>
  <c r="G18" i="14"/>
  <c r="G26" i="14"/>
  <c r="G11" i="14"/>
  <c r="F26" i="14"/>
  <c r="F12" i="14"/>
  <c r="F23" i="14"/>
  <c r="F24" i="14"/>
  <c r="F17" i="14"/>
  <c r="F5" i="14"/>
  <c r="F6" i="14"/>
  <c r="F7" i="14"/>
  <c r="F8" i="14"/>
  <c r="F9" i="14"/>
  <c r="F10" i="14"/>
  <c r="F18" i="14"/>
  <c r="F11" i="14"/>
  <c r="F19" i="14"/>
  <c r="F4" i="14"/>
  <c r="F20" i="14"/>
  <c r="F13" i="14"/>
  <c r="F21" i="14"/>
  <c r="F14" i="14"/>
  <c r="F22" i="14"/>
  <c r="F15" i="14"/>
  <c r="F16" i="14"/>
  <c r="F25" i="14"/>
  <c r="G3" i="14"/>
  <c r="H3" i="14"/>
  <c r="F3" i="14"/>
  <c r="E3" i="17" l="1"/>
  <c r="I29" i="2"/>
  <c r="I27" i="2"/>
  <c r="I17" i="2"/>
  <c r="I15" i="2"/>
  <c r="I10" i="2"/>
  <c r="I7" i="2"/>
  <c r="A5" i="17"/>
  <c r="A4" i="17"/>
  <c r="B4" i="17" s="1"/>
  <c r="A8" i="17"/>
  <c r="B8" i="17" s="1"/>
  <c r="A6" i="17"/>
  <c r="A7" i="17"/>
  <c r="D7" i="17" s="1"/>
  <c r="D4" i="17"/>
  <c r="I3" i="14"/>
  <c r="K3" i="14"/>
  <c r="J3" i="14"/>
  <c r="I25" i="14"/>
  <c r="I16" i="14"/>
  <c r="I15" i="14"/>
  <c r="I22" i="14"/>
  <c r="I14" i="14"/>
  <c r="B3" i="17" s="1"/>
  <c r="I21" i="14"/>
  <c r="I13" i="14"/>
  <c r="I20" i="14"/>
  <c r="I4" i="14"/>
  <c r="I19" i="14"/>
  <c r="I11" i="14"/>
  <c r="I18" i="14"/>
  <c r="I10" i="14"/>
  <c r="I9" i="14"/>
  <c r="I8" i="14"/>
  <c r="I7" i="14"/>
  <c r="I6" i="14"/>
  <c r="I5" i="14"/>
  <c r="I17" i="14"/>
  <c r="I24" i="14"/>
  <c r="I23" i="14"/>
  <c r="I12" i="14"/>
  <c r="I26" i="14"/>
  <c r="J11" i="14"/>
  <c r="J26" i="14"/>
  <c r="J18" i="14"/>
  <c r="J10" i="14"/>
  <c r="J25" i="14"/>
  <c r="J17" i="14"/>
  <c r="J9" i="14"/>
  <c r="J20" i="14"/>
  <c r="J19" i="14"/>
  <c r="J24" i="14"/>
  <c r="J16" i="14"/>
  <c r="J8" i="14"/>
  <c r="J23" i="14"/>
  <c r="J15" i="14"/>
  <c r="J7" i="14"/>
  <c r="J6" i="14"/>
  <c r="J22" i="14"/>
  <c r="J14" i="14"/>
  <c r="C3" i="17" s="1"/>
  <c r="J21" i="14"/>
  <c r="J13" i="14"/>
  <c r="J5" i="14"/>
  <c r="J12" i="14"/>
  <c r="J4" i="14"/>
  <c r="K19" i="14"/>
  <c r="K18" i="14"/>
  <c r="K25" i="14"/>
  <c r="K17" i="14"/>
  <c r="K9" i="14"/>
  <c r="K10" i="14"/>
  <c r="K24" i="14"/>
  <c r="K16" i="14"/>
  <c r="K8" i="14"/>
  <c r="K11" i="14"/>
  <c r="K26" i="14"/>
  <c r="K23" i="14"/>
  <c r="K15" i="14"/>
  <c r="K7" i="14"/>
  <c r="K6" i="14"/>
  <c r="K14" i="14"/>
  <c r="D3" i="17" s="1"/>
  <c r="K21" i="14"/>
  <c r="K13" i="14"/>
  <c r="K5" i="14"/>
  <c r="K22" i="14"/>
  <c r="K20" i="14"/>
  <c r="K12" i="14"/>
  <c r="K4" i="14"/>
  <c r="I33" i="2"/>
  <c r="I38" i="2"/>
  <c r="I8" i="2"/>
  <c r="I30" i="2"/>
  <c r="I21" i="2"/>
  <c r="I9" i="2"/>
  <c r="I34" i="2"/>
  <c r="I25" i="2"/>
  <c r="I16" i="2"/>
  <c r="I5" i="2"/>
  <c r="I37" i="2"/>
  <c r="I19" i="2"/>
  <c r="I11" i="2"/>
  <c r="I28" i="2"/>
  <c r="I24" i="2"/>
  <c r="I40" i="2"/>
  <c r="I13" i="2"/>
  <c r="I14" i="2"/>
  <c r="I39" i="2"/>
  <c r="I31" i="2"/>
  <c r="I22" i="2"/>
  <c r="I36" i="2"/>
  <c r="I35" i="2"/>
  <c r="I18" i="2"/>
  <c r="I6" i="2"/>
  <c r="D6" i="17" l="1"/>
  <c r="B6" i="17"/>
  <c r="C6" i="17"/>
  <c r="E6" i="17"/>
  <c r="E8" i="17"/>
  <c r="E5" i="17"/>
  <c r="D5" i="17"/>
  <c r="C5" i="17"/>
  <c r="D8" i="17"/>
  <c r="C7" i="17"/>
  <c r="C8" i="17"/>
  <c r="B7" i="17"/>
  <c r="B5" i="17"/>
  <c r="E7" i="17"/>
  <c r="E4" i="17"/>
  <c r="C4" i="17"/>
  <c r="G2" i="2" l="1"/>
  <c r="F2" i="2"/>
  <c r="E2" i="2"/>
  <c r="D3" i="2"/>
  <c r="I3" i="2" s="1"/>
  <c r="F136" i="9"/>
  <c r="F146" i="8"/>
  <c r="F133" i="7"/>
  <c r="F211" i="6"/>
  <c r="F113" i="5"/>
  <c r="I2"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<sst xmlns="http://schemas.openxmlformats.org/spreadsheetml/2006/main" count="9187" uniqueCount="1430">
  <si>
    <t>Basin:</t>
  </si>
  <si>
    <t>Wekiwa Spring</t>
  </si>
  <si>
    <t>Name</t>
  </si>
  <si>
    <t>County 1:</t>
  </si>
  <si>
    <t>County 2:</t>
  </si>
  <si>
    <t>County 3:</t>
  </si>
  <si>
    <t>County 4:</t>
  </si>
  <si>
    <t>County 5:</t>
  </si>
  <si>
    <t>County 6:</t>
  </si>
  <si>
    <t>Annual Loading (lb-N/yr)</t>
  </si>
  <si>
    <t>County</t>
  </si>
  <si>
    <t>High</t>
  </si>
  <si>
    <t>Medium</t>
  </si>
  <si>
    <t>Low</t>
  </si>
  <si>
    <t>Discharge</t>
  </si>
  <si>
    <t>Loading</t>
  </si>
  <si>
    <t>FACILITY_I</t>
  </si>
  <si>
    <t>Springshed</t>
  </si>
  <si>
    <t>Average Tons Dry Biosolids</t>
  </si>
  <si>
    <t>Average Annual Loading (lbs)</t>
  </si>
  <si>
    <t>% Area High</t>
  </si>
  <si>
    <t>% Area Medium</t>
  </si>
  <si>
    <t>% Area Low</t>
  </si>
  <si>
    <t>Med</t>
  </si>
  <si>
    <t>FLA008366</t>
  </si>
  <si>
    <t>FLA013626</t>
  </si>
  <si>
    <t>FLA017509</t>
  </si>
  <si>
    <t>FLA177601</t>
  </si>
  <si>
    <t>FLA184853</t>
  </si>
  <si>
    <t>FLA287717</t>
  </si>
  <si>
    <t>FLA330728</t>
  </si>
  <si>
    <t>FLA384364</t>
  </si>
  <si>
    <t>FLA443191</t>
  </si>
  <si>
    <t>FLA671908</t>
  </si>
  <si>
    <t>FLA691330</t>
  </si>
  <si>
    <t>FLA841846</t>
  </si>
  <si>
    <t>FLA943541</t>
  </si>
  <si>
    <t>FLA956945</t>
  </si>
  <si>
    <t>FLA957704</t>
  </si>
  <si>
    <t>FLA976504</t>
  </si>
  <si>
    <t>FLA977683</t>
  </si>
  <si>
    <t>FLA985082</t>
  </si>
  <si>
    <t>FLA994171</t>
  </si>
  <si>
    <t>FLA994561</t>
  </si>
  <si>
    <t>FLA997251</t>
  </si>
  <si>
    <t>FLA997331</t>
  </si>
  <si>
    <t>FLAB01729</t>
  </si>
  <si>
    <t>FLAB01795</t>
  </si>
  <si>
    <t>FID_WAFR_B</t>
  </si>
  <si>
    <t>FACILITY_N</t>
  </si>
  <si>
    <t>DISTRICT</t>
  </si>
  <si>
    <t>COUNTY_NAM</t>
  </si>
  <si>
    <t>APPLICATIO</t>
  </si>
  <si>
    <t>DIGITIZER</t>
  </si>
  <si>
    <t>WAFR_NAME</t>
  </si>
  <si>
    <t>SITE_STATU</t>
  </si>
  <si>
    <t>FID_Spring</t>
  </si>
  <si>
    <t>SPRINGSHED</t>
  </si>
  <si>
    <t>PROJECT</t>
  </si>
  <si>
    <t>NOTES</t>
  </si>
  <si>
    <t>ACRES</t>
  </si>
  <si>
    <t>BMAPID</t>
  </si>
  <si>
    <t>RECH_RANGE</t>
  </si>
  <si>
    <t>NAME20</t>
  </si>
  <si>
    <t>NAMELSAD20</t>
  </si>
  <si>
    <t>Shape_Leng</t>
  </si>
  <si>
    <t>SHAPE_Le_1</t>
  </si>
  <si>
    <t>SHAPE_Area</t>
  </si>
  <si>
    <t>Beverly Hills Development Corporation BLAS</t>
  </si>
  <si>
    <t>SWD</t>
  </si>
  <si>
    <t>Citrus</t>
  </si>
  <si>
    <t>RAZ-1</t>
  </si>
  <si>
    <t>Sami Mckee</t>
  </si>
  <si>
    <t>Kings Bay</t>
  </si>
  <si>
    <t>Shapefile submitted on 20140623.  Revised on 20170412. Revised 20190102.</t>
  </si>
  <si>
    <t>KING</t>
  </si>
  <si>
    <t>Citrus County</t>
  </si>
  <si>
    <t>RAZ-2</t>
  </si>
  <si>
    <t>RAZ-3</t>
  </si>
  <si>
    <t>RAZ-4</t>
  </si>
  <si>
    <t>The Thomas Acres BLAS</t>
  </si>
  <si>
    <t>Gary Thigpen</t>
  </si>
  <si>
    <t>Chassahowitzka Spring Group</t>
  </si>
  <si>
    <t xml:space="preserve">Chassahowitzka Springs_x000D_
</t>
  </si>
  <si>
    <t xml:space="preserve">Shapefile submitted 20170412. Composed of two springsheds. Edited 20190102._x000D_
</t>
  </si>
  <si>
    <t>CHHO</t>
  </si>
  <si>
    <t>RAZ-5</t>
  </si>
  <si>
    <t>RAZ-11</t>
  </si>
  <si>
    <t>RAZ-9</t>
  </si>
  <si>
    <t>RAZ-7</t>
  </si>
  <si>
    <t>RAZ-8</t>
  </si>
  <si>
    <t>RAZ-10</t>
  </si>
  <si>
    <t>RAZ-6</t>
  </si>
  <si>
    <t>Advanced BMF</t>
  </si>
  <si>
    <t>David Oulette</t>
  </si>
  <si>
    <t>Advanced BMF LAS</t>
  </si>
  <si>
    <t>FLAB07066</t>
  </si>
  <si>
    <t>Aqua Well &amp; Septic East Glorilands Angus Ranch</t>
  </si>
  <si>
    <t>Marion</t>
  </si>
  <si>
    <t>Catherine Dietrick</t>
  </si>
  <si>
    <t>East Glorilands Angus Ranch Property (C East)</t>
  </si>
  <si>
    <t>Rainbow Spring Group</t>
  </si>
  <si>
    <t>Rainbow Springs and Rainbow River</t>
  </si>
  <si>
    <t>Introduced as new boundary on 201201023.  Edited using Rainbow Springs springshed polygon from groundwater section on 20130103.  Edited on 20131216 for Terry Hansen and Charles Gauthier.  Adopted in December 2015.</t>
  </si>
  <si>
    <t>RAIN</t>
  </si>
  <si>
    <t>Marion County</t>
  </si>
  <si>
    <t>FLAB07020</t>
  </si>
  <si>
    <t>Aqua Well &amp; Septic Jedi Shamba</t>
  </si>
  <si>
    <t>Levy</t>
  </si>
  <si>
    <t>Aqua Well &amp; Septic Septage Management Facility</t>
  </si>
  <si>
    <t>Levy County</t>
  </si>
  <si>
    <t>FLA512389</t>
  </si>
  <si>
    <t>HCR Limestone Property</t>
  </si>
  <si>
    <t>FLA994596</t>
  </si>
  <si>
    <t>Chet's Septic Service SMF</t>
  </si>
  <si>
    <t>Homosassa Spring Group</t>
  </si>
  <si>
    <t>Homosassa Springs</t>
  </si>
  <si>
    <t>FLA869929</t>
  </si>
  <si>
    <t>Rooks BLAS</t>
  </si>
  <si>
    <t>RAZ-16</t>
  </si>
  <si>
    <t>RAZ-15</t>
  </si>
  <si>
    <t>RAZ-12</t>
  </si>
  <si>
    <t>RAZ-13</t>
  </si>
  <si>
    <t>RAZ-14</t>
  </si>
  <si>
    <t>Foxfire Road LAS</t>
  </si>
  <si>
    <t>Hernando</t>
  </si>
  <si>
    <t>RAZ-C</t>
  </si>
  <si>
    <t>Jeohusua Lugo</t>
  </si>
  <si>
    <t>Weeki Wachee Spring Group</t>
  </si>
  <si>
    <t>Weeki Wachee</t>
  </si>
  <si>
    <t>Shapefile submitted on 20140623.  Revised on 20170412.  Revised 20170922.  Revised 20190102.</t>
  </si>
  <si>
    <t>WEEK</t>
  </si>
  <si>
    <t>Hernando County</t>
  </si>
  <si>
    <t>RAZ-A</t>
  </si>
  <si>
    <t>RAZ-B</t>
  </si>
  <si>
    <t>RAZ-D</t>
  </si>
  <si>
    <t>Nordgren Property RAF</t>
  </si>
  <si>
    <t>Nordgren Property</t>
  </si>
  <si>
    <t>Jones # 1 Site</t>
  </si>
  <si>
    <t>NED</t>
  </si>
  <si>
    <t>Fanning Springs and Manatee Spring</t>
  </si>
  <si>
    <t>Suwannee</t>
  </si>
  <si>
    <t>Previously grouped with Santa Fe and introduced as a separate boundary on 20110927.  Re-edited on 20130215 to match the edge of Sante Fe BMAP boundary. Edited to include Withlacoochee 20160328.  Submitted for update on 20160701.  Re-edited on 20170412.</t>
  </si>
  <si>
    <t>SUWA</t>
  </si>
  <si>
    <t>Graham Site #1</t>
  </si>
  <si>
    <t>RAZ-1-1</t>
  </si>
  <si>
    <t>RAZ-1-2</t>
  </si>
  <si>
    <t>RAZ-1-3</t>
  </si>
  <si>
    <t>RAZ-1-4</t>
  </si>
  <si>
    <t>FLA691313</t>
  </si>
  <si>
    <t>Graham Site #2</t>
  </si>
  <si>
    <t>RAZ-2-1</t>
  </si>
  <si>
    <t>RAZ-2-2</t>
  </si>
  <si>
    <t>Graham Site #3</t>
  </si>
  <si>
    <t>RAZ-3-1</t>
  </si>
  <si>
    <t>RAZ-3-2</t>
  </si>
  <si>
    <t>FLA885410</t>
  </si>
  <si>
    <t>Graham site #4</t>
  </si>
  <si>
    <t>RAZ-4-1</t>
  </si>
  <si>
    <t>Graham Site #4</t>
  </si>
  <si>
    <t>RAZ-4-2</t>
  </si>
  <si>
    <t>Jones Septage Application Site # 2</t>
  </si>
  <si>
    <t>Jones Septahe Applicaiton Site # 2</t>
  </si>
  <si>
    <t>Myers Hay Farm</t>
  </si>
  <si>
    <t>FLA312240</t>
  </si>
  <si>
    <t>Pasteur Site</t>
  </si>
  <si>
    <t>CD</t>
  </si>
  <si>
    <t>RAZ-B1</t>
  </si>
  <si>
    <t>Kira Gawlak</t>
  </si>
  <si>
    <t>Silver Springs</t>
  </si>
  <si>
    <t>Introduced as new boundary on 201201127.  Edited using Silver Springs springshed polygon from groundwater section on 20130103.  Re-edited on 20140806.  Adopted in October 2015.</t>
  </si>
  <si>
    <t>SILV</t>
  </si>
  <si>
    <t>FLA954781</t>
  </si>
  <si>
    <t>Wind River Environmental Septage Land Application Site</t>
  </si>
  <si>
    <t>RAZ-B-3</t>
  </si>
  <si>
    <t>Myers Levy Septage Land Application Site</t>
  </si>
  <si>
    <t>RAZ-B-2</t>
  </si>
  <si>
    <t>RAZ-B-1</t>
  </si>
  <si>
    <t>RAZ-A-3</t>
  </si>
  <si>
    <t>RAZ-A-4</t>
  </si>
  <si>
    <t>RAZ-A-2</t>
  </si>
  <si>
    <t>RAZ-A-1</t>
  </si>
  <si>
    <t>RAZ-I</t>
  </si>
  <si>
    <t>RAZ-J</t>
  </si>
  <si>
    <t>RAZ-E</t>
  </si>
  <si>
    <t>Circle Square Woods RAF</t>
  </si>
  <si>
    <t>Circle Square Woods</t>
  </si>
  <si>
    <t>Couture Farm</t>
  </si>
  <si>
    <t>168th Avenue</t>
  </si>
  <si>
    <t>Rolling Acres Rd</t>
  </si>
  <si>
    <t>Lake</t>
  </si>
  <si>
    <t>Lake County</t>
  </si>
  <si>
    <t>Marion Pumpers Septage Treatment Facility</t>
  </si>
  <si>
    <t>Associated Grocers Site</t>
  </si>
  <si>
    <t>FLAB01794</t>
  </si>
  <si>
    <t>Wood Resource Site #1</t>
  </si>
  <si>
    <t>Gainesville Road Site</t>
  </si>
  <si>
    <t>RAZ-K</t>
  </si>
  <si>
    <t>RAZ-F</t>
  </si>
  <si>
    <t>RAZ-H</t>
  </si>
  <si>
    <t>Browns R&amp;B</t>
  </si>
  <si>
    <t>RAZ-1A</t>
  </si>
  <si>
    <t>RAZ-1B</t>
  </si>
  <si>
    <t>RAZ-1C</t>
  </si>
  <si>
    <t>RAZ-1D</t>
  </si>
  <si>
    <t>RAZ-1E</t>
  </si>
  <si>
    <t>RAZ-1F</t>
  </si>
  <si>
    <t>FOUR M'S TREE &amp; HAY FARM</t>
  </si>
  <si>
    <t>Volusia</t>
  </si>
  <si>
    <t>DeLeon Spring</t>
  </si>
  <si>
    <t>Introduced as a new boundary on 20180202. Created using the DeLeon Springshed and PFA boundary.</t>
  </si>
  <si>
    <t>DELE</t>
  </si>
  <si>
    <t>Volusia County</t>
  </si>
  <si>
    <t>FLA180190</t>
  </si>
  <si>
    <t>Williston, City of WWTF</t>
  </si>
  <si>
    <t>SJRWMD</t>
  </si>
  <si>
    <t>Williston Raf</t>
  </si>
  <si>
    <t>FLA992364</t>
  </si>
  <si>
    <t>Thomas "A&amp;B" Property (North &amp; South Site) Biosolids LAS</t>
  </si>
  <si>
    <t>Thomas "A" Property (North Site) Biosolids LAS</t>
  </si>
  <si>
    <t>FLA317217</t>
  </si>
  <si>
    <t>Homer Gary South</t>
  </si>
  <si>
    <t>RAZ-44</t>
  </si>
  <si>
    <t>RAZ-46</t>
  </si>
  <si>
    <t>RAZ-17</t>
  </si>
  <si>
    <t>Mayo Correctional Institution WWTF</t>
  </si>
  <si>
    <t>Lafayette</t>
  </si>
  <si>
    <t>Mayo Correctional Raf</t>
  </si>
  <si>
    <t>Falmouth Spring</t>
  </si>
  <si>
    <t>Lafayette County</t>
  </si>
  <si>
    <t>FLA568261</t>
  </si>
  <si>
    <t>City of Lake City-Branford Road RAF</t>
  </si>
  <si>
    <t>Columbia</t>
  </si>
  <si>
    <t>City of Lake City-Branford Road</t>
  </si>
  <si>
    <t>Ichetucknee Spring Group</t>
  </si>
  <si>
    <t>Santa Fe</t>
  </si>
  <si>
    <t>Previously grouped with Suwannee.   Created as a separate boundary on 20110927.  Composed of Santa Fe River Planning Unit from TMDL Planning Units Run 44 at request of John Abendroth.  Updated on 20120918 by RH for Terry Hansen.  Edited on 20130129.</t>
  </si>
  <si>
    <t>SAFE</t>
  </si>
  <si>
    <t>Columbia County</t>
  </si>
  <si>
    <t>RAZ-N</t>
  </si>
  <si>
    <t>RAZ-O</t>
  </si>
  <si>
    <t>RAZ-R</t>
  </si>
  <si>
    <t>RAZ-S</t>
  </si>
  <si>
    <t>RAZ-Q</t>
  </si>
  <si>
    <t>RAZ-P</t>
  </si>
  <si>
    <t>RAZ-M</t>
  </si>
  <si>
    <t>RAZ-L</t>
  </si>
  <si>
    <t>RAZ-G</t>
  </si>
  <si>
    <t>FLA485578</t>
  </si>
  <si>
    <t>Glenn Farms RAF</t>
  </si>
  <si>
    <t>RAZ-2-8</t>
  </si>
  <si>
    <t>Glenn Farms</t>
  </si>
  <si>
    <t>Devil's Ear Spring</t>
  </si>
  <si>
    <t>RAZ-2-6</t>
  </si>
  <si>
    <t>RAZ-2-4</t>
  </si>
  <si>
    <t>RAZ-2-5</t>
  </si>
  <si>
    <t>RAZ-2-7</t>
  </si>
  <si>
    <t>RAZ-2-3</t>
  </si>
  <si>
    <t>FLA954756</t>
  </si>
  <si>
    <t>Myers Alachua Septage Land Application Site</t>
  </si>
  <si>
    <t>Alachua</t>
  </si>
  <si>
    <t>Hornsby Spring</t>
  </si>
  <si>
    <t>Alachua County</t>
  </si>
  <si>
    <t>FLAB05016</t>
  </si>
  <si>
    <t>Triple S Putnam Site</t>
  </si>
  <si>
    <t>Putnam</t>
  </si>
  <si>
    <t>Putnam County</t>
  </si>
  <si>
    <t>Corbin Agricultural Site</t>
  </si>
  <si>
    <t>Gilchrist</t>
  </si>
  <si>
    <t>Gilchrist County</t>
  </si>
  <si>
    <t>Advent Christian Village WWTF</t>
  </si>
  <si>
    <t>Advent Christian Village Raf</t>
  </si>
  <si>
    <t>Suwannee County</t>
  </si>
  <si>
    <t>FLA017510</t>
  </si>
  <si>
    <t>Mayo, Town of WWTF</t>
  </si>
  <si>
    <t>Mayo Raf</t>
  </si>
  <si>
    <t>Rolling R Ranch K Bar RAF</t>
  </si>
  <si>
    <t>K Bar Ranch Biosolids Site</t>
  </si>
  <si>
    <t>Lundy's Septage Management Facility</t>
  </si>
  <si>
    <t>Lundy's Septage Land Application Site</t>
  </si>
  <si>
    <t>RAZ-B3</t>
  </si>
  <si>
    <t>RAZ-B4</t>
  </si>
  <si>
    <t>RAZ-B2</t>
  </si>
  <si>
    <t>RAZ-B5</t>
  </si>
  <si>
    <t>RAZ-B7</t>
  </si>
  <si>
    <t>RAZ-B8</t>
  </si>
  <si>
    <t>RAZ-B6</t>
  </si>
  <si>
    <t>FLA825689</t>
  </si>
  <si>
    <t>City of Trenton Biosolids Application Site</t>
  </si>
  <si>
    <t>Newberry, City of WWTF</t>
  </si>
  <si>
    <t>Newberry Raf</t>
  </si>
  <si>
    <t>Raymond Howard Biosolid Application Site</t>
  </si>
  <si>
    <t>RAZ-A2</t>
  </si>
  <si>
    <t>RAZ-A1</t>
  </si>
  <si>
    <t>Sum of ACRES</t>
  </si>
  <si>
    <t>Column Labels</t>
  </si>
  <si>
    <t>Row Labels</t>
  </si>
  <si>
    <t>(blank)</t>
  </si>
  <si>
    <t>Grand Total</t>
  </si>
  <si>
    <t>Comments</t>
  </si>
  <si>
    <t>Average</t>
  </si>
  <si>
    <t>Confirmed value</t>
  </si>
  <si>
    <t>Updated value on review</t>
  </si>
  <si>
    <t>Data not available</t>
  </si>
  <si>
    <t>No active permit - solids hauled</t>
  </si>
  <si>
    <t>Permit Terminated 2022</t>
  </si>
  <si>
    <t>Permit Inactivated 2022</t>
  </si>
  <si>
    <t>Now hauled to FLA384364, FLA691330, FLA671908, FLA885410</t>
  </si>
  <si>
    <t>submitted permit cancelation notice 2021</t>
  </si>
  <si>
    <t>Facility closed</t>
  </si>
  <si>
    <t>Facility Closed</t>
  </si>
  <si>
    <t>Site moved due to Putnam County Ordinance</t>
  </si>
  <si>
    <t>No info in oculus</t>
  </si>
  <si>
    <t>COUNTY</t>
  </si>
  <si>
    <t>DEP OFFICE</t>
  </si>
  <si>
    <t>FACILITY ID</t>
  </si>
  <si>
    <t>NAME</t>
  </si>
  <si>
    <t>Date 2022 BAS Submitted</t>
  </si>
  <si>
    <t>Dry Tons Applied in 2022</t>
  </si>
  <si>
    <t>Date 2021 BAS Submitted</t>
  </si>
  <si>
    <t>Dry Tons Applied in 2021</t>
  </si>
  <si>
    <t>BREVARD</t>
  </si>
  <si>
    <t>FLA395731</t>
  </si>
  <si>
    <t>Jakubcin</t>
  </si>
  <si>
    <t>Discontinued</t>
  </si>
  <si>
    <t>FLA844462</t>
  </si>
  <si>
    <t>Port St. John Site</t>
  </si>
  <si>
    <t>LAKE</t>
  </si>
  <si>
    <t>FLA697737</t>
  </si>
  <si>
    <t>Don Monn Ranch</t>
  </si>
  <si>
    <t>FLA799793</t>
  </si>
  <si>
    <t>Leesburg CR 470 Biosolids</t>
  </si>
  <si>
    <t>Inactive, permit expires 1/23</t>
  </si>
  <si>
    <t>Inactive</t>
  </si>
  <si>
    <t>Rolling Acres Road (Suburban Septic)</t>
  </si>
  <si>
    <t>LEVY</t>
  </si>
  <si>
    <t>168th Ave (Modern Septic)</t>
  </si>
  <si>
    <t>MARION</t>
  </si>
  <si>
    <t>62.2    QA/65.3</t>
  </si>
  <si>
    <t>Marion Pumpers (Associated Grocers)</t>
  </si>
  <si>
    <t>FLAB07047</t>
  </si>
  <si>
    <t>Marion Pumpers SWC</t>
  </si>
  <si>
    <t>Gainesville Road Site (formerly Wood Resource Site #1 (Modern Septic))</t>
  </si>
  <si>
    <t>Inactive, permit 2/18 2/18/2023 expires 1/23</t>
  </si>
  <si>
    <t>OSCEOLA</t>
  </si>
  <si>
    <t>FLA863289</t>
  </si>
  <si>
    <t>Bronson Ranch</t>
  </si>
  <si>
    <t>FLA331473</t>
  </si>
  <si>
    <t>CECIL WHALEY RANCH</t>
  </si>
  <si>
    <t>FLA318728</t>
  </si>
  <si>
    <t>Illahaw  (AKA Clay Whaley Ranch)</t>
  </si>
  <si>
    <t>FLA318655</t>
  </si>
  <si>
    <t>Deer Park Ranch</t>
  </si>
  <si>
    <t>FLA581356</t>
  </si>
  <si>
    <t>Deseret Ranches</t>
  </si>
  <si>
    <t>FLA617903</t>
  </si>
  <si>
    <t>Hayman 711 Ranch</t>
  </si>
  <si>
    <t>FLA832243</t>
  </si>
  <si>
    <t>Kenansville Ranch</t>
  </si>
  <si>
    <t>FLA847241</t>
  </si>
  <si>
    <t>Montsdeoca Ranch</t>
  </si>
  <si>
    <t>SUMTER</t>
  </si>
  <si>
    <t>FLA288667</t>
  </si>
  <si>
    <t>Sumter County Institution</t>
  </si>
  <si>
    <t>VOLUSIA</t>
  </si>
  <si>
    <t>Four M's Tree  &amp; hay Farm (Joe Mills SMF)</t>
  </si>
  <si>
    <t>FLA319252</t>
  </si>
  <si>
    <t>Hart Property</t>
  </si>
  <si>
    <t>ALACHUA</t>
  </si>
  <si>
    <t>BAKER</t>
  </si>
  <si>
    <t>FLA994405</t>
  </si>
  <si>
    <t>Darrell Crews Septage Land Application Site</t>
  </si>
  <si>
    <t>FLA791954</t>
  </si>
  <si>
    <t>Shady Creek Farm</t>
  </si>
  <si>
    <t>BRADFORD</t>
  </si>
  <si>
    <t>FLA987409</t>
  </si>
  <si>
    <t>Boone Septage Land Application Site</t>
  </si>
  <si>
    <t>FLA906891</t>
  </si>
  <si>
    <t>Starke Sod</t>
  </si>
  <si>
    <t>CLAY</t>
  </si>
  <si>
    <t>FLA992836</t>
  </si>
  <si>
    <t>Spencer Farm Biosolids Land Application Site</t>
  </si>
  <si>
    <t>COLUMBIA</t>
  </si>
  <si>
    <t>DIXIE</t>
  </si>
  <si>
    <t>FLA958433</t>
  </si>
  <si>
    <t>Stephenson Site # 1</t>
  </si>
  <si>
    <t>DUVAL</t>
  </si>
  <si>
    <t>FLA990655</t>
  </si>
  <si>
    <t>Certified Environmental Sludge Land Application Stite</t>
  </si>
  <si>
    <t>GILCHRIST</t>
  </si>
  <si>
    <t>FLA997501</t>
  </si>
  <si>
    <t>Smith Septage Land Application Site</t>
  </si>
  <si>
    <t>HAMILTON</t>
  </si>
  <si>
    <t>FLA812773</t>
  </si>
  <si>
    <t>Cat Creek Biosolids Site</t>
  </si>
  <si>
    <t>LAFAYETTE</t>
  </si>
  <si>
    <t>Jedi Shamba Field (A North Site)</t>
  </si>
  <si>
    <t>MADISON</t>
  </si>
  <si>
    <t>FLA323888</t>
  </si>
  <si>
    <t>Chason Site No. 1</t>
  </si>
  <si>
    <t>NASSAU</t>
  </si>
  <si>
    <t>FLA994375</t>
  </si>
  <si>
    <t>Farmer Septage Land Application Site</t>
  </si>
  <si>
    <t>PUTNAM</t>
  </si>
  <si>
    <t>FLAB01541</t>
  </si>
  <si>
    <t>Middleton Land Application Facility</t>
  </si>
  <si>
    <t>FLA492469</t>
  </si>
  <si>
    <t>City of Crescent City Biosolids Site</t>
  </si>
  <si>
    <t>ST. JOHNS</t>
  </si>
  <si>
    <t>FLA927422</t>
  </si>
  <si>
    <t>CR-204 Biosolids Land Application Site</t>
  </si>
  <si>
    <t>FLA927384</t>
  </si>
  <si>
    <t>Deerwood Lane Biosolids Land Application Site</t>
  </si>
  <si>
    <t>FLA904929</t>
  </si>
  <si>
    <t>Moore's Sand &amp; Septic Manucy Road Biosolids Application Site</t>
  </si>
  <si>
    <t>SUWANNEE</t>
  </si>
  <si>
    <t>FLA017515</t>
  </si>
  <si>
    <t>Rolling "R" Ranch</t>
  </si>
  <si>
    <t>TAYLOR</t>
  </si>
  <si>
    <t>FLA181447</t>
  </si>
  <si>
    <t>Perry Raf</t>
  </si>
  <si>
    <t>FLA182915</t>
  </si>
  <si>
    <t>Taylor County Correctional Raf</t>
  </si>
  <si>
    <t>FLAB07084</t>
  </si>
  <si>
    <t>Tennille Ranch-Biosolids Land Application Site</t>
  </si>
  <si>
    <t>UNION</t>
  </si>
  <si>
    <t xml:space="preserve">FLA682578 </t>
  </si>
  <si>
    <t>Lake Butler</t>
  </si>
  <si>
    <t>NA</t>
  </si>
  <si>
    <t>Bay</t>
  </si>
  <si>
    <t>NWD</t>
  </si>
  <si>
    <t>FLA856126</t>
  </si>
  <si>
    <t>Bullock Application Fields</t>
  </si>
  <si>
    <t>Calhoun</t>
  </si>
  <si>
    <t>FLAB03069</t>
  </si>
  <si>
    <t>Boggs Grade Application Fields</t>
  </si>
  <si>
    <t>Gadsden</t>
  </si>
  <si>
    <t>FLA318680</t>
  </si>
  <si>
    <t>Kingry Farms</t>
  </si>
  <si>
    <t>Gulf</t>
  </si>
  <si>
    <t>FLA311090</t>
  </si>
  <si>
    <t>Wetappo Farms ( BE)</t>
  </si>
  <si>
    <t>Holmes</t>
  </si>
  <si>
    <t>FLA828262</t>
  </si>
  <si>
    <t>Westville  R &amp; E Farms</t>
  </si>
  <si>
    <t>Liberty</t>
  </si>
  <si>
    <t>FLA521159</t>
  </si>
  <si>
    <t>Liberty Correctional RAF</t>
  </si>
  <si>
    <t>Walton</t>
  </si>
  <si>
    <t>FLA805271</t>
  </si>
  <si>
    <t>Wolfe Creek</t>
  </si>
  <si>
    <t>FLA814016</t>
  </si>
  <si>
    <t>R &amp; E Farms Bell Rd</t>
  </si>
  <si>
    <t>CHARLOTTE</t>
  </si>
  <si>
    <t>SD</t>
  </si>
  <si>
    <t>FLA804746</t>
  </si>
  <si>
    <t>City of Punta Gorda Biosolids</t>
  </si>
  <si>
    <t>FLAB07094</t>
  </si>
  <si>
    <t>Three Suns Ranch BMF</t>
  </si>
  <si>
    <t>HIGHLANDS</t>
  </si>
  <si>
    <t>FLA288233</t>
  </si>
  <si>
    <t>Hart-Albriton</t>
  </si>
  <si>
    <t>INDIAN RIVER</t>
  </si>
  <si>
    <t>SED</t>
  </si>
  <si>
    <t>FLA626040</t>
  </si>
  <si>
    <t>Flying L Ranch</t>
  </si>
  <si>
    <t>Temporarily Inactive?</t>
  </si>
  <si>
    <t>FLA801097</t>
  </si>
  <si>
    <t>Pressley Ranch</t>
  </si>
  <si>
    <t>OKEECHOBEE</t>
  </si>
  <si>
    <t>FLA499170</t>
  </si>
  <si>
    <t>Tir na n"Og Ranch Site</t>
  </si>
  <si>
    <t>`2/15/2022</t>
  </si>
  <si>
    <t>CITRUS</t>
  </si>
  <si>
    <t>HARDEE</t>
  </si>
  <si>
    <t>FLA318582</t>
  </si>
  <si>
    <t>Wauchula Old Airport Site</t>
  </si>
  <si>
    <t>HERNANDO</t>
  </si>
  <si>
    <t>FLA287709</t>
  </si>
  <si>
    <t>Melton Ranch</t>
  </si>
  <si>
    <t>POLK</t>
  </si>
  <si>
    <t>FLA289914</t>
  </si>
  <si>
    <t>5r Ranch</t>
  </si>
  <si>
    <t>FLA818925</t>
  </si>
  <si>
    <t>Albritton Biosolids Land Application Site</t>
  </si>
  <si>
    <t>2/14/222</t>
  </si>
  <si>
    <t>FLA690163</t>
  </si>
  <si>
    <t>B-Bar-J Ranch</t>
  </si>
  <si>
    <t>FLAB01381</t>
  </si>
  <si>
    <t>Brooker Septic Services LAS</t>
  </si>
  <si>
    <t>FLA286958</t>
  </si>
  <si>
    <t>Buck Mann Ranch</t>
  </si>
  <si>
    <t>FLA290131</t>
  </si>
  <si>
    <t>Carter 7C Ranch</t>
  </si>
  <si>
    <t>FLAB01383</t>
  </si>
  <si>
    <t>Central Florida Septic LAS</t>
  </si>
  <si>
    <t>FLA690392</t>
  </si>
  <si>
    <t>CHRIS WALKER RANCH</t>
  </si>
  <si>
    <t>FLA311898</t>
  </si>
  <si>
    <t>Circle Cross</t>
  </si>
  <si>
    <t>FLAB04293</t>
  </si>
  <si>
    <t>Dawes Ranch BLAS</t>
  </si>
  <si>
    <t>FLAB04292</t>
  </si>
  <si>
    <t>Heritage Preservation Holdings BLAS</t>
  </si>
  <si>
    <t>FLA290386</t>
  </si>
  <si>
    <t>JMC Ranch BLAS</t>
  </si>
  <si>
    <t>FLAB01418</t>
  </si>
  <si>
    <t>Louie Burton LAS</t>
  </si>
  <si>
    <t>FLAB01401</t>
  </si>
  <si>
    <t>Mann Septic LAS</t>
  </si>
  <si>
    <t>FLA918491</t>
  </si>
  <si>
    <t>Peace River Ranch BLAS</t>
  </si>
  <si>
    <t>FLAB01416</t>
  </si>
  <si>
    <t>Robby's SMF LAS</t>
  </si>
  <si>
    <t>HILLSBOROUGH</t>
  </si>
  <si>
    <t>SWHI</t>
  </si>
  <si>
    <t>FLA005529</t>
  </si>
  <si>
    <t>Green Acres Land Application Site</t>
  </si>
  <si>
    <t>Active in 2022 but not 2023</t>
  </si>
  <si>
    <t>Date 2020 BAS Submitted</t>
  </si>
  <si>
    <t>Dry Tons Applied in 2020</t>
  </si>
  <si>
    <t>Date 2019 BAS Submitted</t>
  </si>
  <si>
    <t>Dry Tons Applied in 2019</t>
  </si>
  <si>
    <t>2018 BAS Submitted?</t>
  </si>
  <si>
    <t>Dry tons applied in 2018</t>
  </si>
  <si>
    <t>STATUS</t>
  </si>
  <si>
    <t>FACIL ADDRESS 1</t>
  </si>
  <si>
    <t>FACIL ADDRESS 2</t>
  </si>
  <si>
    <t>CITY</t>
  </si>
  <si>
    <t>STATE</t>
  </si>
  <si>
    <t>OWNERSHIP TYPE</t>
  </si>
  <si>
    <t>TREATMENT PROCESSS SUMMARY</t>
  </si>
  <si>
    <t>PERMITTED CAPACITY (MGD)</t>
  </si>
  <si>
    <t>DW CLASS</t>
  </si>
  <si>
    <t>RELATED PARTY NAME</t>
  </si>
  <si>
    <t>COMPANY NAME</t>
  </si>
  <si>
    <t>PARTY ADDRESS1</t>
  </si>
  <si>
    <t>PARTY ADDRESS2</t>
  </si>
  <si>
    <t>CITY, STATE, ZIP CODE</t>
  </si>
  <si>
    <t>PARTY PHONE</t>
  </si>
  <si>
    <t>EMAIL</t>
  </si>
  <si>
    <t>ISSUE_DATE</t>
  </si>
  <si>
    <t>EFFECTIVE_DATE</t>
  </si>
  <si>
    <t>EXPIRATION_DATE</t>
  </si>
  <si>
    <t>DOC_DESCRIPTION</t>
  </si>
  <si>
    <t>A</t>
  </si>
  <si>
    <t>4890 Lloyd St</t>
  </si>
  <si>
    <t/>
  </si>
  <si>
    <t>Mims</t>
  </si>
  <si>
    <t>FL</t>
  </si>
  <si>
    <t>Private</t>
  </si>
  <si>
    <t>Sean Stauffer, Water Resources Director  Authorized Utility Agent</t>
  </si>
  <si>
    <t>Titusville, City of</t>
  </si>
  <si>
    <t>2836 Garden St</t>
  </si>
  <si>
    <t>Titusville FL 32796-3122</t>
  </si>
  <si>
    <t>Sean.stauffer@titusville.com</t>
  </si>
  <si>
    <t>Ranch Road</t>
  </si>
  <si>
    <t>Cocoa</t>
  </si>
  <si>
    <t>matt.hixon@titusville.com</t>
  </si>
  <si>
    <t>37731 State Road 19</t>
  </si>
  <si>
    <t>Umatilla</t>
  </si>
  <si>
    <t>David Shelley, OWNER</t>
  </si>
  <si>
    <t>Shelley's Environmental Systems, Inc</t>
  </si>
  <si>
    <t>PO Box 249</t>
  </si>
  <si>
    <t>Zellwood FL 32798-0249</t>
  </si>
  <si>
    <t>bshelley@shelleyseptic.com</t>
  </si>
  <si>
    <t>Wastewater Permit</t>
  </si>
  <si>
    <t>Municipal</t>
  </si>
  <si>
    <t>djacksonsuburban@outlook.com</t>
  </si>
  <si>
    <t>Ocala</t>
  </si>
  <si>
    <t>7253 SW 38th St</t>
  </si>
  <si>
    <t>8447 SW 99th Street Rd</t>
  </si>
  <si>
    <t xml:space="preserve">  </t>
  </si>
  <si>
    <t>15700 SE 73rd ave</t>
  </si>
  <si>
    <t>Summerfield</t>
  </si>
  <si>
    <t>Eugene Couture, Owner</t>
  </si>
  <si>
    <t>Couture Farms</t>
  </si>
  <si>
    <t>PO Box 6</t>
  </si>
  <si>
    <t>Summerfield FL 34492-0006</t>
  </si>
  <si>
    <t>courturefarm@hotmail.com</t>
  </si>
  <si>
    <t>Inactive 7/20, Report? Permit expires 7/24?</t>
  </si>
  <si>
    <t>NOT</t>
  </si>
  <si>
    <t>Belleview</t>
  </si>
  <si>
    <t>8510 NW Gainesville Rd</t>
  </si>
  <si>
    <t>28:00 04:00 20:0000  81:00 04:00 05:0000</t>
  </si>
  <si>
    <t>Unincorporated</t>
  </si>
  <si>
    <t>Steve Hacht, General Manager</t>
  </si>
  <si>
    <t>H &amp; H Liquid Sludge Disposal, Inc.</t>
  </si>
  <si>
    <t>PO Box 390</t>
  </si>
  <si>
    <t>Branford FL 32008-0390</t>
  </si>
  <si>
    <t>349 Whaley Ranch Rd</t>
  </si>
  <si>
    <t>Kenansville</t>
  </si>
  <si>
    <t>Cecil Whaley Ranch Biosolids Management Facility (BMF) site is a large biosolids land application site.  The current permit is a for a portion of the project consisting of approximately 665 acres of which approximately 513 acres are used for biosolids app</t>
  </si>
  <si>
    <t>Erik Melear, Consultant</t>
  </si>
  <si>
    <t>2406 Carlton Dr</t>
  </si>
  <si>
    <t>Orlando FL 32806-2577</t>
  </si>
  <si>
    <t>Clay Whaley Ranch</t>
  </si>
  <si>
    <t>4550 N Kenansville Rd</t>
  </si>
  <si>
    <t>Saint Cloud</t>
  </si>
  <si>
    <t>Manny Estrada, Principal</t>
  </si>
  <si>
    <t>Greenfields Management Services LLC</t>
  </si>
  <si>
    <t>11558 Monette Rd</t>
  </si>
  <si>
    <t>Riverview FL 33569-4601</t>
  </si>
  <si>
    <t>hestrada@greenfieldsmanagment.net</t>
  </si>
  <si>
    <t>6254 Kempfer Rd</t>
  </si>
  <si>
    <t>b.hacht@hhlsd.com</t>
  </si>
  <si>
    <t>13754 Deseret Ln</t>
  </si>
  <si>
    <t>FLA888982</t>
  </si>
  <si>
    <t>FOLSOM DAVIS RANCH</t>
  </si>
  <si>
    <t>inactive permit expired</t>
  </si>
  <si>
    <t>Discontinued 0</t>
  </si>
  <si>
    <t>400 FOLSOM DAVIS RANCH RD</t>
  </si>
  <si>
    <t>Heather Wiegert, PMTE</t>
  </si>
  <si>
    <t>MBEROJAS@YAHOO.COM</t>
  </si>
  <si>
    <t>711 Hayman Ranch Rd</t>
  </si>
  <si>
    <t>H &amp; H Liquid Sludge Disposal, Inc</t>
  </si>
  <si>
    <t>shacht@hhlsd.com</t>
  </si>
  <si>
    <t>3585 six mile road</t>
  </si>
  <si>
    <t>Gary Kelley, Registered Agent</t>
  </si>
  <si>
    <t>4850 Thompson Rd</t>
  </si>
  <si>
    <t>Saint Cloud FL 34772-7501</t>
  </si>
  <si>
    <t>kenansvillecattle@gmail.com</t>
  </si>
  <si>
    <t>4211 N Kenansville Rd</t>
  </si>
  <si>
    <t>mberojas@yahoo.com</t>
  </si>
  <si>
    <t>9544 C 476B</t>
  </si>
  <si>
    <t>Bushnell</t>
  </si>
  <si>
    <t>State</t>
  </si>
  <si>
    <t>Bailey Barefoot, Environmental Administrator</t>
  </si>
  <si>
    <t>Florida Department of Corrections</t>
  </si>
  <si>
    <t>501 S Calhoun St</t>
  </si>
  <si>
    <t>Tallahassee FL 32399-6505</t>
  </si>
  <si>
    <t>barefoot.bailey@mail.dc.state.fl.us</t>
  </si>
  <si>
    <t>De Leon Springs</t>
  </si>
  <si>
    <t>527 S. Sr 415</t>
  </si>
  <si>
    <t>Samsula</t>
  </si>
  <si>
    <t>Receives treated biosolids from American Bio-Clean FLA011270; permitted under American Bio-Clean BTF permit</t>
  </si>
  <si>
    <t>Larry Downes, Facilities Manager</t>
  </si>
  <si>
    <t>American Bioclean,  Inc.</t>
  </si>
  <si>
    <t>495 South SR 415</t>
  </si>
  <si>
    <t>New Smyrna Beach FL 32168-9174</t>
  </si>
  <si>
    <t>larry@abio.us</t>
  </si>
  <si>
    <t>224 NE 16th Ave</t>
  </si>
  <si>
    <t>Gainesville</t>
  </si>
  <si>
    <t>Ron Myers, Owner</t>
  </si>
  <si>
    <t>Myers Brothers, INC</t>
  </si>
  <si>
    <t>224 NE 16 Avenue</t>
  </si>
  <si>
    <t>Gainesville FL 32601</t>
  </si>
  <si>
    <t>1905 Southwest 260th Street</t>
  </si>
  <si>
    <t>South Of City Limit, 9th St</t>
  </si>
  <si>
    <t>Newberry</t>
  </si>
  <si>
    <t>Jamie Jones, Utilities and Public Works Director</t>
  </si>
  <si>
    <t>Newberry, City of</t>
  </si>
  <si>
    <t>P.O.Box 369</t>
  </si>
  <si>
    <t>Newberry FL 32669</t>
  </si>
  <si>
    <t>10606 James Crews Road</t>
  </si>
  <si>
    <t>Sanderson</t>
  </si>
  <si>
    <t>Darrell Crews, Owner</t>
  </si>
  <si>
    <t>Darrell Crews Septage Management Facility</t>
  </si>
  <si>
    <t>Sanderson FL 32087</t>
  </si>
  <si>
    <t>darrellcrewspumping@gmail.com</t>
  </si>
  <si>
    <t>1263 South Prong Cemetary Road</t>
  </si>
  <si>
    <t>Glen Saint Mary</t>
  </si>
  <si>
    <t>Fredrick P Zahn, CFO</t>
  </si>
  <si>
    <t>21680 NW County Road 235</t>
  </si>
  <si>
    <t>Loren Boone, President</t>
  </si>
  <si>
    <t>Boone Septic</t>
  </si>
  <si>
    <t>18139 NW 75th Avenue</t>
  </si>
  <si>
    <t>Starke FL 32091</t>
  </si>
  <si>
    <t>booneseptic@yahoo.com</t>
  </si>
  <si>
    <t>FLA979261</t>
  </si>
  <si>
    <t>Skinner Farm Biosolids Application Site</t>
  </si>
  <si>
    <t>withdrawn</t>
  </si>
  <si>
    <t>5035 SW 143rd St</t>
  </si>
  <si>
    <t>Starke</t>
  </si>
  <si>
    <t>Class B Biosolids</t>
  </si>
  <si>
    <t>Travis woods, mayor</t>
  </si>
  <si>
    <t>City of Starke</t>
  </si>
  <si>
    <t>209 North Thompson Street</t>
  </si>
  <si>
    <t>twoods@cityofstarke.org</t>
  </si>
  <si>
    <t>750 County Road 217</t>
  </si>
  <si>
    <t>Maxville</t>
  </si>
  <si>
    <t>Fredick Jess Spencer, Owner</t>
  </si>
  <si>
    <t>Maxville FL 32234</t>
  </si>
  <si>
    <t>spencerfarms217@gmail.com</t>
  </si>
  <si>
    <t>Intersection of SR 247 &amp; CR 242</t>
  </si>
  <si>
    <t>Lake City</t>
  </si>
  <si>
    <t>Class B Residuals</t>
  </si>
  <si>
    <t>Paul Dyal, Executive Director of Utilities</t>
  </si>
  <si>
    <t>Lake City, City of</t>
  </si>
  <si>
    <t>692 SW St. Margareta Street</t>
  </si>
  <si>
    <t>Lake City FL 32025</t>
  </si>
  <si>
    <t>dyalp@lcfla.com</t>
  </si>
  <si>
    <t>5391 SW US HWY 27</t>
  </si>
  <si>
    <t>Fort White</t>
  </si>
  <si>
    <t>Class B: Tlt Area-549/Application area-355.6/Bermuda grass</t>
  </si>
  <si>
    <t>FLA997781</t>
  </si>
  <si>
    <t>Moyer Septage Application Sitte</t>
  </si>
  <si>
    <t>365 SE 66 Avenue</t>
  </si>
  <si>
    <t>Cross City</t>
  </si>
  <si>
    <t>Richard Moyer, Owner</t>
  </si>
  <si>
    <t>Moyer Septic Service</t>
  </si>
  <si>
    <t>P.O Box 1423</t>
  </si>
  <si>
    <t>Cross City FL 32628</t>
  </si>
  <si>
    <t>kd_moyer@hughes.net</t>
  </si>
  <si>
    <t>13023 NE 349 Hwy</t>
  </si>
  <si>
    <t>Old Town</t>
  </si>
  <si>
    <t>Jody Stephenson, President</t>
  </si>
  <si>
    <t>Dixie Environmental Disposal, LLC</t>
  </si>
  <si>
    <t>Old Town FL 32680</t>
  </si>
  <si>
    <t>jstephenson3@aol.com</t>
  </si>
  <si>
    <t>6/62019</t>
  </si>
  <si>
    <t>5901 Solomon Road</t>
  </si>
  <si>
    <t>Jacksonville</t>
  </si>
  <si>
    <t>Tom A McLaughlin, PMTE</t>
  </si>
  <si>
    <t>Certified Environmental Services, Inc.</t>
  </si>
  <si>
    <t>8892 Normandy Blvd</t>
  </si>
  <si>
    <t>Jacksonville FL 32221-6239</t>
  </si>
  <si>
    <t>FLAGLER</t>
  </si>
  <si>
    <t>FLAB01581</t>
  </si>
  <si>
    <t>Barton Land Application Site</t>
  </si>
  <si>
    <t>Inactive 2/20? Report?</t>
  </si>
  <si>
    <t>Bryan Turner, Owner</t>
  </si>
  <si>
    <t>Turner Septic Service</t>
  </si>
  <si>
    <t>1107 North Us 1 Highway</t>
  </si>
  <si>
    <t>Bunnell FL 32110</t>
  </si>
  <si>
    <t>turnerseptic@bellsouth.net</t>
  </si>
  <si>
    <t>200 Southeast 76th Trail</t>
  </si>
  <si>
    <t>Trenton</t>
  </si>
  <si>
    <t>Taylor Brown, City Manager</t>
  </si>
  <si>
    <t>City of Trenton</t>
  </si>
  <si>
    <t>114 N Main Street</t>
  </si>
  <si>
    <t>Trenton FL 32693</t>
  </si>
  <si>
    <t>not yet</t>
  </si>
  <si>
    <t>3200 SE 40th Way</t>
  </si>
  <si>
    <t>Total Area: 280 Acres / Application Area: 95 Acres / Warm And Cool Season Grass.</t>
  </si>
  <si>
    <t>2169 NW 50 Street</t>
  </si>
  <si>
    <t>Bell</t>
  </si>
  <si>
    <t>Roy Smith, Owner</t>
  </si>
  <si>
    <t>smith septic tank service, inc</t>
  </si>
  <si>
    <t>P.O. Box 838</t>
  </si>
  <si>
    <t>Bell FL 32619</t>
  </si>
  <si>
    <t>cmsmith@windstream.net</t>
  </si>
  <si>
    <t>SW 53rd Street</t>
  </si>
  <si>
    <t>Jasper</t>
  </si>
  <si>
    <t>Marcus Collins, City Manager</t>
  </si>
  <si>
    <t>City of Jasper</t>
  </si>
  <si>
    <t>208 W Hatley Street</t>
  </si>
  <si>
    <t>Jasper FL 32052</t>
  </si>
  <si>
    <t>jaspercm@windstream.net</t>
  </si>
  <si>
    <t>Highway 27 West</t>
  </si>
  <si>
    <t>10 Miles Northwest Of Mayo</t>
  </si>
  <si>
    <t>Mayo</t>
  </si>
  <si>
    <t>Ttl. Area:  5.7 / App. Area:  5.7 / Vegetation: Bahia Grass</t>
  </si>
  <si>
    <t>North Lafayette Street</t>
  </si>
  <si>
    <t>Northwest Of Mayo</t>
  </si>
  <si>
    <t>Ttl. Area:  35 / App. Area:  18 / Vegetation:  Bermuda Grass</t>
  </si>
  <si>
    <t>Daniel L Hewett, Mayor</t>
  </si>
  <si>
    <t>Town of Mayo</t>
  </si>
  <si>
    <t>PO Box 56</t>
  </si>
  <si>
    <t>Mayo FL 32066-0056</t>
  </si>
  <si>
    <t>13790 NW 30th Ave</t>
  </si>
  <si>
    <t>Chiefland</t>
  </si>
  <si>
    <t>Rodney Russ, City Manager</t>
  </si>
  <si>
    <t>City of Chiefland</t>
  </si>
  <si>
    <t>214 East Park Avenue</t>
  </si>
  <si>
    <t>Chiefland FL 32626</t>
  </si>
  <si>
    <t>14251 NW 30th Ave</t>
  </si>
  <si>
    <t>Class B Pathogen Reduction - air dry for 90-days; vector attraction reduction option-7</t>
  </si>
  <si>
    <t>Section 17, Township 11 S, Range 15 E</t>
  </si>
  <si>
    <t>5370 NW 60th St</t>
  </si>
  <si>
    <t>Land application Site</t>
  </si>
  <si>
    <t>18651 Southeast 80th Street</t>
  </si>
  <si>
    <t>Morriston</t>
  </si>
  <si>
    <t>13551 NE 20th Ave</t>
  </si>
  <si>
    <t>Tommy Jones, Owner</t>
  </si>
  <si>
    <t>Jones Plumbing and Septic Tank Service</t>
  </si>
  <si>
    <t>1490 NE 130 Street</t>
  </si>
  <si>
    <t>8351 NW 50 Street</t>
  </si>
  <si>
    <t>wjwjones@yahoo.com</t>
  </si>
  <si>
    <t>7000 NE 150th Ave</t>
  </si>
  <si>
    <t>Williston</t>
  </si>
  <si>
    <t>Steve H Myers, Owner</t>
  </si>
  <si>
    <t>Myers Hay Farm, LLC</t>
  </si>
  <si>
    <t>14260 West Newberry Road</t>
  </si>
  <si>
    <t>Pmb 344</t>
  </si>
  <si>
    <t>Inactive 11/20, Report?</t>
  </si>
  <si>
    <t>City Of Madison Industrial Park</t>
  </si>
  <si>
    <t>Madison</t>
  </si>
  <si>
    <t>Total Area 28.8 / Application Area 23.14 / Type Of Crop Or Vegetation Bahia Grass And Winter Rye.</t>
  </si>
  <si>
    <t>Timothy R Bennett, City Manager</t>
  </si>
  <si>
    <t>321 Rutledge Street</t>
  </si>
  <si>
    <t>Madison FL 32340</t>
  </si>
  <si>
    <t>madisoncitymgr@embarqmail.com</t>
  </si>
  <si>
    <t>613259 River Road</t>
  </si>
  <si>
    <t>Callahan</t>
  </si>
  <si>
    <t>Klynt Farmer, Owner</t>
  </si>
  <si>
    <t>K.A. Farmers Septic Service</t>
  </si>
  <si>
    <t>Callahan FL 32011</t>
  </si>
  <si>
    <t>jaxwarrior@aol.com</t>
  </si>
  <si>
    <t>142 Aunt Suzie St.</t>
  </si>
  <si>
    <t>Pomona Park</t>
  </si>
  <si>
    <t>Permitted in 2019</t>
  </si>
  <si>
    <t>371 Lake Susan Raod</t>
  </si>
  <si>
    <t>Hawthorne</t>
  </si>
  <si>
    <t>Hastings</t>
  </si>
  <si>
    <t>Land application of lime-stabilized septage from Burney's Septic SMF.</t>
  </si>
  <si>
    <t>Keith Burney, Secretary  Owner</t>
  </si>
  <si>
    <t>Burney's Septic Tank Service, Inc.</t>
  </si>
  <si>
    <t>24 Pellicer Lane</t>
  </si>
  <si>
    <t>Saint Augustine FL 32084</t>
  </si>
  <si>
    <t>keith@burneysseptic.com</t>
  </si>
  <si>
    <t>2545 Deerwood Ln</t>
  </si>
  <si>
    <t>Saint Augustine</t>
  </si>
  <si>
    <t>Land application of lime-stabilized septage from Burney's Septic SMF</t>
  </si>
  <si>
    <t>4455 Manucy Rd</t>
  </si>
  <si>
    <t>John Moore, PMTE</t>
  </si>
  <si>
    <t>Moore's Sand &amp; Septic, Inc.</t>
  </si>
  <si>
    <t>4455 Manucy Road</t>
  </si>
  <si>
    <t>mooresseptic@comcast.net</t>
  </si>
  <si>
    <t>State Roads 250 And 136</t>
  </si>
  <si>
    <t>Dowling Park</t>
  </si>
  <si>
    <t>Ttl. Area: 11.2/ App. Area:10/ Vegetation: Bermuda/Bahia Grass</t>
  </si>
  <si>
    <t>Daryl Ball, Lead Operator</t>
  </si>
  <si>
    <t>PO Box 4323</t>
  </si>
  <si>
    <t>Dowling Park FL 32064-1539</t>
  </si>
  <si>
    <t>County Road 248</t>
  </si>
  <si>
    <t>Beechville</t>
  </si>
  <si>
    <t xml:space="preserve"> Class B treatment, Total Area: 120 Acres -- Application Area: 77 Acres -- Type Of Crop/Vegetation: Bahia</t>
  </si>
  <si>
    <t>8596 US Highway 90 East</t>
  </si>
  <si>
    <t>Live Oak</t>
  </si>
  <si>
    <t>Adam Lundy, Owner</t>
  </si>
  <si>
    <t>Lundy Tree Farm, LLC</t>
  </si>
  <si>
    <t>8596 Us Highway 90 East</t>
  </si>
  <si>
    <t>Live Oak FL 32060</t>
  </si>
  <si>
    <t>lundyseptic@windstream.net</t>
  </si>
  <si>
    <t>22694 CR 29</t>
  </si>
  <si>
    <t>O Brien</t>
  </si>
  <si>
    <t>Raymond Howard, PMTE</t>
  </si>
  <si>
    <t>Raymond Howard's Septic</t>
  </si>
  <si>
    <t>22694 Cr 49</t>
  </si>
  <si>
    <t>O Brien FL 32071-3631</t>
  </si>
  <si>
    <t>Raymondhowardseptic@gmail.com</t>
  </si>
  <si>
    <t>Rt 2 Box 509</t>
  </si>
  <si>
    <t>biosolidsolutions@hhlsd.com</t>
  </si>
  <si>
    <t>507 Goff St</t>
  </si>
  <si>
    <t>Perry</t>
  </si>
  <si>
    <t>Ttl. Area:  100 Ac / App. Area:  100 Ac / Vegetation:  Pine Trees, Bahia, Millet</t>
  </si>
  <si>
    <t>Robert A Brown, City Manager</t>
  </si>
  <si>
    <t>City of Perry</t>
  </si>
  <si>
    <t>224 S Jefferson St</t>
  </si>
  <si>
    <t>Perry FL 32347-3235</t>
  </si>
  <si>
    <t>bbrown@cityofperry.net</t>
  </si>
  <si>
    <t>8 Miles W. Of Perry</t>
  </si>
  <si>
    <t>Route 1, Box 1086</t>
  </si>
  <si>
    <t>Ttl. Area:  6 Acres / App. Area:  6 Acres / Vegetation:  Bahai Grass</t>
  </si>
  <si>
    <t>Tim Johnson, Lead Operator Of WWTP</t>
  </si>
  <si>
    <t>Fl Dept of Corrections</t>
  </si>
  <si>
    <t>Route 1 Box 1086</t>
  </si>
  <si>
    <t>Perry FL 32347</t>
  </si>
  <si>
    <t>FLA970972</t>
  </si>
  <si>
    <t>H&amp;S Farms Biosolids Land Applicaiton Site</t>
  </si>
  <si>
    <t>SW 72nd Street</t>
  </si>
  <si>
    <t>FL0169978</t>
  </si>
  <si>
    <t>City of Lynn Haven</t>
  </si>
  <si>
    <t>FL0167959</t>
  </si>
  <si>
    <t>Military Pt. Bay Cnty WWTP</t>
  </si>
  <si>
    <t>FL0002631</t>
  </si>
  <si>
    <t>Military Point Lagoon (Papermill)</t>
  </si>
  <si>
    <t>GADSDEN</t>
  </si>
  <si>
    <t>Kingry Farm</t>
  </si>
  <si>
    <t>Hwy 268 East</t>
  </si>
  <si>
    <t>Chattahoochee</t>
  </si>
  <si>
    <t>Antonio Jefferson, City Manager</t>
  </si>
  <si>
    <t>City of Gretna</t>
  </si>
  <si>
    <t>P O Drawer 220</t>
  </si>
  <si>
    <t>Gretna FL 32332</t>
  </si>
  <si>
    <t>ajefferson@mygretna.com</t>
  </si>
  <si>
    <t>FL0428523</t>
  </si>
  <si>
    <t>North Bay</t>
  </si>
  <si>
    <t>Na</t>
  </si>
  <si>
    <t>GULF</t>
  </si>
  <si>
    <t>Wetappo Farms</t>
  </si>
  <si>
    <t>Hwy 22, Nine Miles East Of Wewahitchka</t>
  </si>
  <si>
    <t>Wewahitchka</t>
  </si>
  <si>
    <t>Dax Williams, Site Manager</t>
  </si>
  <si>
    <t>daxson@aol.com</t>
  </si>
  <si>
    <t>FL0021512</t>
  </si>
  <si>
    <t>Panama City Beach</t>
  </si>
  <si>
    <t>HOLMES</t>
  </si>
  <si>
    <t>Greensouth Solutions - Westville Application Fields</t>
  </si>
  <si>
    <t>1751 Rooster Lane</t>
  </si>
  <si>
    <t>Westville</t>
  </si>
  <si>
    <t>Cole Dunn, LLC Member</t>
  </si>
  <si>
    <t>GreenSouth Solutions LLC</t>
  </si>
  <si>
    <t>Po Box 325</t>
  </si>
  <si>
    <t>Florala AL 36442</t>
  </si>
  <si>
    <t>cole@greensouthsolutions.com</t>
  </si>
  <si>
    <t>FL0020451</t>
  </si>
  <si>
    <t>Panama City (St. Andrews)</t>
  </si>
  <si>
    <t>WALTON</t>
  </si>
  <si>
    <t>GreenSouth Solutions - Bell Road Biosolids Site</t>
  </si>
  <si>
    <t>1071 Bell Road</t>
  </si>
  <si>
    <t>Defuniak Springs</t>
  </si>
  <si>
    <t>FL0170909</t>
  </si>
  <si>
    <t>Panama City (Millville)</t>
  </si>
  <si>
    <t>Wolfe Creek Residuals Management Facility</t>
  </si>
  <si>
    <t>3381 J W Hollington Road</t>
  </si>
  <si>
    <t>Freeport</t>
  </si>
  <si>
    <t>Authority</t>
  </si>
  <si>
    <t>Florida Community Services Corp. of Walton County</t>
  </si>
  <si>
    <t>4432 E Us Hwy 98</t>
  </si>
  <si>
    <t>Santa Rosa Beach FL 32459-1709</t>
  </si>
  <si>
    <t>melissa@regionalutilities.net</t>
  </si>
  <si>
    <t>FLA339067</t>
  </si>
  <si>
    <t>River Camps on Crooked Creek</t>
  </si>
  <si>
    <t>BAY</t>
  </si>
  <si>
    <t>NWDP</t>
  </si>
  <si>
    <t>Greensouth Solutions - Bullock Application Fields</t>
  </si>
  <si>
    <t>10700 McGill Road</t>
  </si>
  <si>
    <t>Panama City</t>
  </si>
  <si>
    <t>CALHOUN</t>
  </si>
  <si>
    <t>GreenSouth Solutions - Boggs Grade Application Fields</t>
  </si>
  <si>
    <t>100 NW Boggs Grade Rd</t>
  </si>
  <si>
    <t>Clarksville</t>
  </si>
  <si>
    <t>LIBERTY</t>
  </si>
  <si>
    <t>NWDT</t>
  </si>
  <si>
    <t>Liberty Correctional Institution Biosolids Site</t>
  </si>
  <si>
    <t>Liberty County</t>
  </si>
  <si>
    <t>County Road 1641</t>
  </si>
  <si>
    <t>Bristol</t>
  </si>
  <si>
    <t>Andres Kraul, Professional Engineering Administrator</t>
  </si>
  <si>
    <t>501 South Calhoun Street</t>
  </si>
  <si>
    <t>Tallahassee FL 32399-2500</t>
  </si>
  <si>
    <t>andres.kraul@fdc.myflorida.com</t>
  </si>
  <si>
    <t>FL0026867</t>
  </si>
  <si>
    <t>City of Blountstown</t>
  </si>
  <si>
    <t>Escambia</t>
  </si>
  <si>
    <t>FL0032468</t>
  </si>
  <si>
    <t xml:space="preserve">Century, Town of </t>
  </si>
  <si>
    <t>FL0559351</t>
  </si>
  <si>
    <t>ECUA Central WRF</t>
  </si>
  <si>
    <t>Franklin</t>
  </si>
  <si>
    <t>FLA038857</t>
  </si>
  <si>
    <t>Apalachicola, City of</t>
  </si>
  <si>
    <t xml:space="preserve">N/A </t>
  </si>
  <si>
    <t>FLA010071</t>
  </si>
  <si>
    <t>Buccaneer Inn</t>
  </si>
  <si>
    <t>FLA100641</t>
  </si>
  <si>
    <t>Carrabelle (Kenneth B Cope AWT)</t>
  </si>
  <si>
    <t>N/A</t>
  </si>
  <si>
    <t>FLA010073</t>
  </si>
  <si>
    <t>Sunset Beach</t>
  </si>
  <si>
    <t>FLA010072</t>
  </si>
  <si>
    <t>Villas of St. George</t>
  </si>
  <si>
    <t>FLA010093</t>
  </si>
  <si>
    <t>Gadsden County Rest Area</t>
  </si>
  <si>
    <t>FLA100781</t>
  </si>
  <si>
    <t>Town of Gretna</t>
  </si>
  <si>
    <t>FLA187941</t>
  </si>
  <si>
    <t>Talquin Electric Coop., Inc. (Gadsden Co. East)</t>
  </si>
  <si>
    <t>FL0029033</t>
  </si>
  <si>
    <t xml:space="preserve">City of Quincy </t>
  </si>
  <si>
    <t>FLA010085</t>
  </si>
  <si>
    <t>Havana Middle School (Talquin Electric)</t>
  </si>
  <si>
    <t>FL0027669</t>
  </si>
  <si>
    <t>City of Chattahoochee</t>
  </si>
  <si>
    <t>FLA100765</t>
  </si>
  <si>
    <t>Town of Havana</t>
  </si>
  <si>
    <t>FLA010101</t>
  </si>
  <si>
    <t>ESAD/Beaches S.S./ Gulf Aire Subdivision</t>
  </si>
  <si>
    <t>FLA010105</t>
  </si>
  <si>
    <t>Gulf Correctional Inst.</t>
  </si>
  <si>
    <t>FLA010104</t>
  </si>
  <si>
    <t>Gulf Forestry Work Camp</t>
  </si>
  <si>
    <t>FL0020125</t>
  </si>
  <si>
    <t>Wewahitchka WWTP</t>
  </si>
  <si>
    <t>FLA020206</t>
  </si>
  <si>
    <t>Port. St. Joe</t>
  </si>
  <si>
    <t>FL0027731</t>
  </si>
  <si>
    <t>Bonifay</t>
  </si>
  <si>
    <t>FLA181234</t>
  </si>
  <si>
    <t>Bethlehem K-12 School</t>
  </si>
  <si>
    <t>Jackson</t>
  </si>
  <si>
    <t>FLA546429</t>
  </si>
  <si>
    <t>Grand Ridge WTF</t>
  </si>
  <si>
    <t>FLA101141</t>
  </si>
  <si>
    <t>City of Marianna</t>
  </si>
  <si>
    <t>FLA101168</t>
  </si>
  <si>
    <t xml:space="preserve">City of Cottondale </t>
  </si>
  <si>
    <t>FL0038555</t>
  </si>
  <si>
    <t>City of Graceville</t>
  </si>
  <si>
    <t>FLA010127</t>
  </si>
  <si>
    <t>Jackson Correctional Institution</t>
  </si>
  <si>
    <t>FLA010129</t>
  </si>
  <si>
    <t>Jackson County Rest Area I -10</t>
  </si>
  <si>
    <t>FLA271454</t>
  </si>
  <si>
    <t>Highway 231 Welcome Center</t>
  </si>
  <si>
    <t>FLA010115</t>
  </si>
  <si>
    <t>Sneads Town of</t>
  </si>
  <si>
    <t>Jefferson</t>
  </si>
  <si>
    <t>FLA011642</t>
  </si>
  <si>
    <t>Jefferson Correctional Facility</t>
  </si>
  <si>
    <t>FLA011641</t>
  </si>
  <si>
    <t>FDOT Rest Area I -10 Aucilla River</t>
  </si>
  <si>
    <t>FL0027839</t>
  </si>
  <si>
    <t>City of Monticello</t>
  </si>
  <si>
    <t>Leon</t>
  </si>
  <si>
    <t>FLA010171</t>
  </si>
  <si>
    <t>Talquin Electric Coop., Inc.(Lake Jackson)</t>
  </si>
  <si>
    <t>FLA010167</t>
  </si>
  <si>
    <t>Talquin Electric Coop., Inc. (Sandstone)</t>
  </si>
  <si>
    <t>FLA010159</t>
  </si>
  <si>
    <t>Talquin Electric Coop., Inc. (Meadows)</t>
  </si>
  <si>
    <t>FLA010173</t>
  </si>
  <si>
    <t>Talquin Electric Coop., Inc. (Killearn Lakes)</t>
  </si>
  <si>
    <t>FLA010140</t>
  </si>
  <si>
    <r>
      <t xml:space="preserve">T. P. Smith  </t>
    </r>
    <r>
      <rPr>
        <sz val="9"/>
        <rFont val="Arial"/>
        <family val="2"/>
      </rPr>
      <t>(</t>
    </r>
    <r>
      <rPr>
        <sz val="7"/>
        <rFont val="Arial"/>
        <family val="2"/>
      </rPr>
      <t>Lake Bradford Road</t>
    </r>
    <r>
      <rPr>
        <sz val="9"/>
        <rFont val="Arial"/>
        <family val="2"/>
      </rPr>
      <t>)</t>
    </r>
  </si>
  <si>
    <t>FLA010139</t>
  </si>
  <si>
    <r>
      <t xml:space="preserve">T. P. Smith  </t>
    </r>
    <r>
      <rPr>
        <sz val="9"/>
        <rFont val="Arial"/>
        <family val="2"/>
      </rPr>
      <t>(</t>
    </r>
    <r>
      <rPr>
        <sz val="7"/>
        <rFont val="Arial"/>
        <family val="2"/>
      </rPr>
      <t>City of Tallahassee</t>
    </r>
    <r>
      <rPr>
        <sz val="9"/>
        <rFont val="Arial"/>
        <family val="2"/>
      </rPr>
      <t>)</t>
    </r>
  </si>
  <si>
    <t>FLA010179</t>
  </si>
  <si>
    <t>Liberty Correctional Inst.</t>
  </si>
  <si>
    <t>Okaloosa</t>
  </si>
  <si>
    <t>FLA010193</t>
  </si>
  <si>
    <t>City of Crestview</t>
  </si>
  <si>
    <t>FLA010194</t>
  </si>
  <si>
    <t>Destin WTR Users Inc</t>
  </si>
  <si>
    <t>FLA010190</t>
  </si>
  <si>
    <t>Eglin Plew Plant</t>
  </si>
  <si>
    <t>FL0003174</t>
  </si>
  <si>
    <t>Hurlburt Field</t>
  </si>
  <si>
    <t>FLA010191</t>
  </si>
  <si>
    <t>Mary Esther</t>
  </si>
  <si>
    <t>FLA010202</t>
  </si>
  <si>
    <t>Okaloosa Correctional Inst.</t>
  </si>
  <si>
    <t>FLA306151</t>
  </si>
  <si>
    <t>Okaloosa Rest Area</t>
  </si>
  <si>
    <t>FLA485942</t>
  </si>
  <si>
    <t>OCWS Arbennie - Pritchett WWTP</t>
  </si>
  <si>
    <t>FLA010181</t>
  </si>
  <si>
    <t>Bob Sikes</t>
  </si>
  <si>
    <t>FLA010185</t>
  </si>
  <si>
    <t>NV Regional</t>
  </si>
  <si>
    <t>Santa Rosa</t>
  </si>
  <si>
    <t>FL0021903</t>
  </si>
  <si>
    <t>City of Milton</t>
  </si>
  <si>
    <t>FL0023981</t>
  </si>
  <si>
    <t>Navarre WWTP</t>
  </si>
  <si>
    <t>FLA010211</t>
  </si>
  <si>
    <t>Holley-Navarre</t>
  </si>
  <si>
    <t>FLA016779</t>
  </si>
  <si>
    <t xml:space="preserve">Sundial Utilities </t>
  </si>
  <si>
    <t>FL0102202</t>
  </si>
  <si>
    <t>Pace WTR Sys. Inc.</t>
  </si>
  <si>
    <t>FLA010206</t>
  </si>
  <si>
    <t>Town of Jay</t>
  </si>
  <si>
    <t>FLA010223</t>
  </si>
  <si>
    <t>Berrydale Forestry Camp WWTF</t>
  </si>
  <si>
    <t>FLA010212</t>
  </si>
  <si>
    <t>South Santa Rosa Utilities</t>
  </si>
  <si>
    <t>Wakulla</t>
  </si>
  <si>
    <t>FLA010241</t>
  </si>
  <si>
    <t>River Plantation Estates WWTF (River Club)</t>
  </si>
  <si>
    <t>FLA010225</t>
  </si>
  <si>
    <r>
      <t xml:space="preserve">Wakulla County </t>
    </r>
    <r>
      <rPr>
        <sz val="8"/>
        <color rgb="FF333399"/>
        <rFont val="Arial"/>
        <family val="2"/>
      </rPr>
      <t>(Ottercreek WWTP)</t>
    </r>
  </si>
  <si>
    <t>FLA010229</t>
  </si>
  <si>
    <t>Wakulla Middle School</t>
  </si>
  <si>
    <t>FLA016544</t>
  </si>
  <si>
    <t>Winco Utilities Incorporated</t>
  </si>
  <si>
    <t>FLA010245</t>
  </si>
  <si>
    <t>City of Freeport</t>
  </si>
  <si>
    <t>FLA010246</t>
  </si>
  <si>
    <t>City of Paxton</t>
  </si>
  <si>
    <t>FLA102440</t>
  </si>
  <si>
    <t>FLA010243</t>
  </si>
  <si>
    <t>Eglin C-6</t>
  </si>
  <si>
    <t>FLA010252</t>
  </si>
  <si>
    <t>Point Washington</t>
  </si>
  <si>
    <t>FLA010251</t>
  </si>
  <si>
    <t>Sandestin Util.Co.Inc.</t>
  </si>
  <si>
    <t>FLA183555</t>
  </si>
  <si>
    <t>Seacrest WWTP</t>
  </si>
  <si>
    <t>FL0102482</t>
  </si>
  <si>
    <t>South Walton Util.Co.Inc.</t>
  </si>
  <si>
    <t>FLA689637</t>
  </si>
  <si>
    <t>Walton County Commerce Park WWTP</t>
  </si>
  <si>
    <t>FLA010254</t>
  </si>
  <si>
    <t>Walton Correctional Inst. WWTP</t>
  </si>
  <si>
    <t>Washington</t>
  </si>
  <si>
    <t>FLA027570</t>
  </si>
  <si>
    <t>City of Chipley</t>
  </si>
  <si>
    <t>FLA102563</t>
  </si>
  <si>
    <t>Vernon WWTP</t>
  </si>
  <si>
    <t>FLA010262</t>
  </si>
  <si>
    <t>Harvest Mission Church</t>
  </si>
  <si>
    <t>FLA010260</t>
  </si>
  <si>
    <t>NWF Reception Center</t>
  </si>
  <si>
    <t>326 W. Marion Avenue</t>
  </si>
  <si>
    <t>Punta Gorda</t>
  </si>
  <si>
    <t>Tom Jackson, Utility Director</t>
  </si>
  <si>
    <t>City of Punta Gorda</t>
  </si>
  <si>
    <t>326 W Marion Ave</t>
  </si>
  <si>
    <t>Punta Gorda FL 33950-4417</t>
  </si>
  <si>
    <t>sadams@ci.punta-gorda.fl.us</t>
  </si>
  <si>
    <t>COLLIER</t>
  </si>
  <si>
    <t>FLA782947</t>
  </si>
  <si>
    <t>BCI Pature Biosolids LAS</t>
  </si>
  <si>
    <t>Approx. 4 miles SE of the Town of Ave Ma</t>
  </si>
  <si>
    <t>Ave Maria</t>
  </si>
  <si>
    <t>David Genson, Project Manager</t>
  </si>
  <si>
    <t>Ave Maria Utility</t>
  </si>
  <si>
    <t>2600 Golden Gate Pkwy</t>
  </si>
  <si>
    <t>Naples FL 34105-3227</t>
  </si>
  <si>
    <t>S.R 66and County Line Road</t>
  </si>
  <si>
    <t>Sebring</t>
  </si>
  <si>
    <t>Dale Albritton, PMTE</t>
  </si>
  <si>
    <t>Albritton &amp; Sons Ltd.</t>
  </si>
  <si>
    <t>PO Box 256</t>
  </si>
  <si>
    <t>Alturas FL 33820-0256</t>
  </si>
  <si>
    <t>amsinc.fl@gmail.com</t>
  </si>
  <si>
    <t>Po Box 390</t>
  </si>
  <si>
    <t>Tir na n"Og Ranch</t>
  </si>
  <si>
    <t>FLA016637</t>
  </si>
  <si>
    <t>Tir na n'Og Ranch Facility</t>
  </si>
  <si>
    <t>6/4/2019 See comments</t>
  </si>
  <si>
    <t>S.R. 44 and Creed Avenue</t>
  </si>
  <si>
    <t>Crystal River</t>
  </si>
  <si>
    <t>Revised 2/25/2021</t>
  </si>
  <si>
    <t> </t>
  </si>
  <si>
    <t>5477 N Lecanto Highway</t>
  </si>
  <si>
    <t>Beverly Hills</t>
  </si>
  <si>
    <t>JOHN W PATTON III, PRESIDENT</t>
  </si>
  <si>
    <t>Beverly Hills Development Corporation</t>
  </si>
  <si>
    <t>670 W Colbert Court</t>
  </si>
  <si>
    <t>Beverly Hills FL 34465</t>
  </si>
  <si>
    <t>john4bhd@tampabay.rr.com</t>
  </si>
  <si>
    <t>Inactive 7/20, Report?</t>
  </si>
  <si>
    <t>Revised 2/16/2021</t>
  </si>
  <si>
    <t>6/5/2019 See comments</t>
  </si>
  <si>
    <t>1975 Piper Lane</t>
  </si>
  <si>
    <t>Inverness</t>
  </si>
  <si>
    <t>Chester Dellich, President</t>
  </si>
  <si>
    <t>Chets Septic Service</t>
  </si>
  <si>
    <t>Po Box 1017</t>
  </si>
  <si>
    <t>Inverness FL 34451</t>
  </si>
  <si>
    <t>hollinswood Rd</t>
  </si>
  <si>
    <t>Richard W St. Clair, President</t>
  </si>
  <si>
    <t>A-Able Septic Sewer Service, Inc.</t>
  </si>
  <si>
    <t>2190 N Crede Ave</t>
  </si>
  <si>
    <t>Crystal River FL 34428-5812</t>
  </si>
  <si>
    <t>rstclair@a-ableseptic.com</t>
  </si>
  <si>
    <t>Bartow FL 33830</t>
  </si>
  <si>
    <t>twhtruckinginc@yahoo.com</t>
  </si>
  <si>
    <t>See comments</t>
  </si>
  <si>
    <t>10793 South Lecanto Highway</t>
  </si>
  <si>
    <t>Lecanto</t>
  </si>
  <si>
    <t>Douglas Hill, VP</t>
  </si>
  <si>
    <t>T. Wayne Hill Trucking Inc.</t>
  </si>
  <si>
    <t>595 W Summerlin St</t>
  </si>
  <si>
    <t>Bartow FL 33830-4442</t>
  </si>
  <si>
    <t>6091 S. Pleasant Grove Road</t>
  </si>
  <si>
    <t>155 Griffin Rd</t>
  </si>
  <si>
    <t>Wauchula</t>
  </si>
  <si>
    <t>TERRY ATCHLEY, CITY MANAGER</t>
  </si>
  <si>
    <t>CITY OF WAUCHULA</t>
  </si>
  <si>
    <t>126 S. 7th Avenue</t>
  </si>
  <si>
    <t>Wauchula FL 33873</t>
  </si>
  <si>
    <t>tatchley@cityofwauchula.com</t>
  </si>
  <si>
    <t>Firefox Road</t>
  </si>
  <si>
    <t>Brooksville</t>
  </si>
  <si>
    <t>Revised; 2/12/2021</t>
  </si>
  <si>
    <t>21628 Lockhart Rd</t>
  </si>
  <si>
    <t>Dade City</t>
  </si>
  <si>
    <t>Jon A Wimpy, Owner</t>
  </si>
  <si>
    <t>Ams, Inc.</t>
  </si>
  <si>
    <t>PO Box 97</t>
  </si>
  <si>
    <t>Terra Ceia FL 34250-0097</t>
  </si>
  <si>
    <t>16238 Powell Rd</t>
  </si>
  <si>
    <t>Jon Wimpy, PMTE</t>
  </si>
  <si>
    <t>Appalachian Material Service, Inc.</t>
  </si>
  <si>
    <t>Po Box 87</t>
  </si>
  <si>
    <t>1752 Abc Rd</t>
  </si>
  <si>
    <t>Lake Wales</t>
  </si>
  <si>
    <t>623 Morgan Road</t>
  </si>
  <si>
    <t>Winter Haven</t>
  </si>
  <si>
    <t>FLA992950</t>
  </si>
  <si>
    <t>Averett SMF Land Application Site</t>
  </si>
  <si>
    <t>2460 80 Foot Road</t>
  </si>
  <si>
    <t>Bartow</t>
  </si>
  <si>
    <t>6897 RHODEN LOOP RD</t>
  </si>
  <si>
    <t>Fort Meade</t>
  </si>
  <si>
    <t>hestrada@greenfieldsmanagement.net</t>
  </si>
  <si>
    <t>FLAB01385</t>
  </si>
  <si>
    <t>Berns Septic LAS</t>
  </si>
  <si>
    <t>0 Pitt Road</t>
  </si>
  <si>
    <t>Bruce Berns, President</t>
  </si>
  <si>
    <t>Berns Septic Co.</t>
  </si>
  <si>
    <t>195 Rifle Range Road</t>
  </si>
  <si>
    <t>mrgrb9@aol.com</t>
  </si>
  <si>
    <t>112 Acuff Road</t>
  </si>
  <si>
    <t>Cindy Mora, President</t>
  </si>
  <si>
    <t>Brooker Septic</t>
  </si>
  <si>
    <t>112 Acuff Road South</t>
  </si>
  <si>
    <t>Lake Wales FL 33859</t>
  </si>
  <si>
    <t>brookerseptic@yahoo.com</t>
  </si>
  <si>
    <t>7000 US 27 North</t>
  </si>
  <si>
    <t>Rick D Hacht, Owner 904 497\3959</t>
  </si>
  <si>
    <t>3010 C. R.835</t>
  </si>
  <si>
    <t>Clewiston FL 33440</t>
  </si>
  <si>
    <t>hhlsd@windstream.net</t>
  </si>
  <si>
    <t>FLAB01410</t>
  </si>
  <si>
    <t>Byrd Septic LAS</t>
  </si>
  <si>
    <t> Inactive</t>
  </si>
  <si>
    <t>0 Rooks Road</t>
  </si>
  <si>
    <t>Davenport</t>
  </si>
  <si>
    <t>Michael Byrd, Agent</t>
  </si>
  <si>
    <t>Byrd Septic Services, Inc.</t>
  </si>
  <si>
    <t>Po Box 1637</t>
  </si>
  <si>
    <t>Davenport FL 33836</t>
  </si>
  <si>
    <t>mbyrdseptic@gmail.com</t>
  </si>
  <si>
    <t>Crews Road</t>
  </si>
  <si>
    <t>3390 Hughes Street</t>
  </si>
  <si>
    <t>Lakeland</t>
  </si>
  <si>
    <t>Hugh R Scott, President</t>
  </si>
  <si>
    <t>Central Florida Septic Tank Co., Inc.</t>
  </si>
  <si>
    <t>Po Box 3340</t>
  </si>
  <si>
    <t>Lakeland FL 33801</t>
  </si>
  <si>
    <t>michaelscottpmp@yahoo.com</t>
  </si>
  <si>
    <t>4935 US Highway 98 W</t>
  </si>
  <si>
    <t>Frostproof</t>
  </si>
  <si>
    <t>P.O. Box 390</t>
  </si>
  <si>
    <t>Branford FL 32008</t>
  </si>
  <si>
    <t>Abraham Road</t>
  </si>
  <si>
    <t>Various Facilities Using Various Pathogen Reduction Methods</t>
  </si>
  <si>
    <t>9000 Avon Park Cutoff Road</t>
  </si>
  <si>
    <t>FLA290343</t>
  </si>
  <si>
    <t>Fox Branch Cattle</t>
  </si>
  <si>
    <t>10260 Old Dade City Rd</t>
  </si>
  <si>
    <t>0 Singletary Rd</t>
  </si>
  <si>
    <t>FLA994511</t>
  </si>
  <si>
    <t>Lee Kirk &amp; Sons, LLC SMF</t>
  </si>
  <si>
    <t>665 Old Polk County Road</t>
  </si>
  <si>
    <t>2925 Reynolds Road</t>
  </si>
  <si>
    <t>Louie Burton, Owner</t>
  </si>
  <si>
    <t>Louie Burton Septic Tank Service</t>
  </si>
  <si>
    <t>Lakeland FL 33803</t>
  </si>
  <si>
    <t>louie.burton@ymail.com</t>
  </si>
  <si>
    <t>29.63*</t>
  </si>
  <si>
    <t>Auburndale</t>
  </si>
  <si>
    <t>Michael Scott Mong, PMTE</t>
  </si>
  <si>
    <t>Affordable Services of Central Florida, Inc.</t>
  </si>
  <si>
    <t>Affordableseptic863@gmail.com</t>
  </si>
  <si>
    <t>4988 Homeland-Garfield Road</t>
  </si>
  <si>
    <t>Aleta Burgett, Owner</t>
  </si>
  <si>
    <t>aletaburgett@yahoo.com</t>
  </si>
  <si>
    <t>10300 Old Dade City</t>
  </si>
  <si>
    <t>Beverly McLauchlin, President</t>
  </si>
  <si>
    <t>Robby's Septic Tank &amp; Plumbing Service</t>
  </si>
  <si>
    <t>9158 Hall Road</t>
  </si>
  <si>
    <t>Lakeland FL 33809</t>
  </si>
  <si>
    <t>mclauchlinb@gmail.com</t>
  </si>
  <si>
    <t>FLA950955</t>
  </si>
  <si>
    <t>Southeastern Septic LAS</t>
  </si>
  <si>
    <t>210 Complex Drive</t>
  </si>
  <si>
    <t>FLA994481</t>
  </si>
  <si>
    <t>Virgil Cardin Septic Tank Service SMF</t>
  </si>
  <si>
    <t>3048 Mount Tabor Road</t>
  </si>
  <si>
    <t>FLA290165</t>
  </si>
  <si>
    <t>Winter Haven Site</t>
  </si>
  <si>
    <t>4400 Pollard Rd</t>
  </si>
  <si>
    <t>Wimauma</t>
  </si>
  <si>
    <t>Land application site for treated septage</t>
  </si>
  <si>
    <t>FLA854638</t>
  </si>
  <si>
    <t>Drake Ranch</t>
  </si>
  <si>
    <t>5521 S Magnolia Ave</t>
  </si>
  <si>
    <t>George S Conomos, Owner</t>
  </si>
  <si>
    <t>American Pipe &amp; Tank Inc</t>
  </si>
  <si>
    <t>4411 SE 53rd Ave</t>
  </si>
  <si>
    <t>Ocala FL 34480-9214</t>
  </si>
  <si>
    <t>gsconomos@earthlink.net</t>
  </si>
  <si>
    <t>Marion Pumpers</t>
  </si>
  <si>
    <t xml:space="preserve">not  3/26/20 call </t>
  </si>
  <si>
    <t>5253 NE 97th Street Rd</t>
  </si>
  <si>
    <t>Anthony</t>
  </si>
  <si>
    <t>Wood Resource Site #1 (Modern Septic)</t>
  </si>
  <si>
    <t>Williston Airport</t>
  </si>
  <si>
    <t>FLA017374</t>
  </si>
  <si>
    <t>Double C Ranch</t>
  </si>
  <si>
    <t>FLA316326</t>
  </si>
  <si>
    <t>Ranch One Grove</t>
  </si>
  <si>
    <t>Inactive?</t>
  </si>
  <si>
    <t>DESOTO</t>
  </si>
  <si>
    <t>FLA858820</t>
  </si>
  <si>
    <t>2 x 4 Ranch BMF</t>
  </si>
  <si>
    <t>FLA335550</t>
  </si>
  <si>
    <t>VCH Management East Side BMF</t>
  </si>
  <si>
    <t>FLA858838</t>
  </si>
  <si>
    <t>VCH MANAGEMENT NORTH BMF</t>
  </si>
  <si>
    <t>FLA587214</t>
  </si>
  <si>
    <t>Corrigan Ranch</t>
  </si>
  <si>
    <t>FLA896616</t>
  </si>
  <si>
    <t>Fellsmere Joint Venture</t>
  </si>
  <si>
    <t>1/15/2020 Inactive</t>
  </si>
  <si>
    <t>FLA287733</t>
  </si>
  <si>
    <t>Durkee Ranch</t>
  </si>
  <si>
    <t>FLA946664</t>
  </si>
  <si>
    <t>WPA BIOSOLIDS LAND APPLICATION SITE</t>
  </si>
  <si>
    <t>1/21/2019 See comments</t>
  </si>
  <si>
    <t>FLA289922</t>
  </si>
  <si>
    <t>Averett Site 1</t>
  </si>
  <si>
    <t>FLA994073</t>
  </si>
  <si>
    <t>B&amp;F Concrete Products, Inc. BLAS</t>
  </si>
  <si>
    <t>1575 E Jefferson Street</t>
  </si>
  <si>
    <t>BROWARD</t>
  </si>
  <si>
    <t>FLA041947</t>
  </si>
  <si>
    <t>CITY OF SUNRISE SPRINGTREE</t>
  </si>
  <si>
    <t>Okeechobee</t>
  </si>
  <si>
    <t>FLA013899</t>
  </si>
  <si>
    <t>Ancient Oaks WWTF</t>
  </si>
  <si>
    <t>Martin</t>
  </si>
  <si>
    <t>FLA029939</t>
  </si>
  <si>
    <t>Indiantown Company, Inc. WWTP</t>
  </si>
  <si>
    <t>FLA008391</t>
  </si>
  <si>
    <t>Couture Farm RAF</t>
  </si>
  <si>
    <t xml:space="preserve">duplicate, no report </t>
  </si>
  <si>
    <t>FLA682578</t>
  </si>
  <si>
    <t>9422 South 121</t>
  </si>
  <si>
    <t>Dave Mecusker, City Manager</t>
  </si>
  <si>
    <t>Lake Butler, City of</t>
  </si>
  <si>
    <t>200 SW 1st Street</t>
  </si>
  <si>
    <t>Lake Butler FL 32054</t>
  </si>
  <si>
    <t>NPDES</t>
  </si>
  <si>
    <t>FAC TYPE</t>
  </si>
  <si>
    <t>N</t>
  </si>
  <si>
    <t>Residuals Application Facility</t>
  </si>
  <si>
    <t>Fruitland Park</t>
  </si>
  <si>
    <t>Permitted under FLA980790 Suburban Septic</t>
  </si>
  <si>
    <t>Annie L Jackson, PMTE</t>
  </si>
  <si>
    <t>Annie L Jackson Trust</t>
  </si>
  <si>
    <t>P O Box 1210</t>
  </si>
  <si>
    <t>Lady Lake FL 32158-1210</t>
  </si>
  <si>
    <t>2930 se 168th ave</t>
  </si>
  <si>
    <t>Permitted under FLA994154 Modern Septic</t>
  </si>
  <si>
    <t>LEVIN GASTON, CHIEF OPERATING OFFICE</t>
  </si>
  <si>
    <t>1901 NW 67 Place Ste G</t>
  </si>
  <si>
    <t>Gainesville FL 32653</t>
  </si>
  <si>
    <t>LEVIN@GASTONDR.COM</t>
  </si>
  <si>
    <t>SE 63rd Ct - Sotuh of SE 78th St</t>
  </si>
  <si>
    <t>Permitted under FLA994189 Marion Pumpers Septage</t>
  </si>
  <si>
    <t>Ronnie Sheffield, Manager</t>
  </si>
  <si>
    <t>6045 SE 83rd St</t>
  </si>
  <si>
    <t>Ocala FL 34472-9297</t>
  </si>
  <si>
    <t>Permitted under FLA968714 Brown Septage Facility</t>
  </si>
  <si>
    <t>PMTE</t>
  </si>
  <si>
    <t>Brown's Septic Tank Service</t>
  </si>
  <si>
    <t>P O Box 1057</t>
  </si>
  <si>
    <t>Silver Springs FL 34489</t>
  </si>
  <si>
    <t>FLA697761</t>
  </si>
  <si>
    <t>Clint Richardson, General Manager</t>
  </si>
  <si>
    <t>Deseret Cattle &amp; Citrus</t>
  </si>
  <si>
    <t>Saint Cloud FL 34773-9381</t>
  </si>
  <si>
    <t>crichardson@deseretranches.com</t>
  </si>
  <si>
    <t>END OF REED ST</t>
  </si>
  <si>
    <t>Permitted under FLA994839 Joe Mills Services</t>
  </si>
  <si>
    <t>Ronnie J Mills, Manager</t>
  </si>
  <si>
    <t>Joe Mills Septic Tank Service</t>
  </si>
  <si>
    <t>770 West Ave</t>
  </si>
  <si>
    <t>Deland FL 32720-3500</t>
  </si>
  <si>
    <t>seadog0020@msn.com</t>
  </si>
  <si>
    <t>Permitted under FLA994391 Darrell Crews Septage RES</t>
  </si>
  <si>
    <t>NuTerra Management LLC</t>
  </si>
  <si>
    <t>6621 Southpoint Dr N #200</t>
  </si>
  <si>
    <t>Jacksonville FL 32216</t>
  </si>
  <si>
    <t>fzahn@bcrenvironmental.com</t>
  </si>
  <si>
    <t>Permitted under FLA598640 Certified Environmental Service SMF</t>
  </si>
  <si>
    <t>Land applies material from Aqua Well &amp; Septic SMF FLAB07019</t>
  </si>
  <si>
    <t>Crescent City</t>
  </si>
  <si>
    <t>1023 Old US Hwy 17</t>
  </si>
  <si>
    <t>Class B: Total Area 6.34 acres/Application Area: 4.62 acres/Type of Crop/Vegetation:Perennial grass</t>
  </si>
  <si>
    <t>City of Crescent City</t>
  </si>
  <si>
    <t>115 N Summit St</t>
  </si>
  <si>
    <t>Crescent City FL 32112-2507</t>
  </si>
  <si>
    <t>David Skinner, PresidentOwner</t>
  </si>
  <si>
    <t>Triple S Plumbing</t>
  </si>
  <si>
    <t>987 State Raod 100</t>
  </si>
  <si>
    <t>Keystone Heights FL 32656</t>
  </si>
  <si>
    <t>triplesplbg@bellsouth.net</t>
  </si>
  <si>
    <t>Tennille Ranch-Biosolids Application Site</t>
  </si>
  <si>
    <t>18887 US 98 South</t>
  </si>
  <si>
    <t>Bay Environmental Inc.</t>
  </si>
  <si>
    <t>5109 Hope Valley Road</t>
  </si>
  <si>
    <t>Panama City FL 32404</t>
  </si>
  <si>
    <t>Melissa W Pilcher, President and General Manager</t>
  </si>
  <si>
    <t>2351 S.R. 31</t>
  </si>
  <si>
    <t>Heather Estrada, Chief Operations Officer</t>
  </si>
  <si>
    <t>Permitted under FLA994553 Advanced BMF</t>
  </si>
  <si>
    <t>chetssepticsvc@gmail.com</t>
  </si>
  <si>
    <t>David W May, President</t>
  </si>
  <si>
    <t>Aaa White's Septic Tank Service, Inc.</t>
  </si>
  <si>
    <t>10384 Cobb Road</t>
  </si>
  <si>
    <t>Brooksville FL 34601</t>
  </si>
  <si>
    <t>whitesseptictankservice@gmail.com</t>
  </si>
  <si>
    <t>Bernie L Thompson, President</t>
  </si>
  <si>
    <t>P O Box 97</t>
  </si>
  <si>
    <t>Terra Ceia FL 34250</t>
  </si>
  <si>
    <t>Mann Septic LAS/To Ranch</t>
  </si>
  <si>
    <t>2328 Isle Royale Ct</t>
  </si>
  <si>
    <t>Winter Haven FL 33880</t>
  </si>
  <si>
    <t>A-1 Quality Services Inc</t>
  </si>
  <si>
    <t>750 Ariana Avenue</t>
  </si>
  <si>
    <t>Auburndale FL 33823</t>
  </si>
  <si>
    <t>FLAB07123</t>
  </si>
  <si>
    <t>Walter Biosolids Land Application Site</t>
  </si>
  <si>
    <t>760 Logan Ln</t>
  </si>
  <si>
    <t>2687 S CR 579</t>
  </si>
  <si>
    <t>Gemini Springs</t>
  </si>
  <si>
    <t>Jackson Blue Spring</t>
  </si>
  <si>
    <t>Madison Blue Spring</t>
  </si>
  <si>
    <t>Volusia Blue Spring</t>
  </si>
  <si>
    <t>Wacissa Spring Group</t>
  </si>
  <si>
    <t>Wakulla Spring</t>
  </si>
  <si>
    <t>Dixie</t>
  </si>
  <si>
    <t>Hamilton</t>
  </si>
  <si>
    <t>Orange</t>
  </si>
  <si>
    <t>-</t>
  </si>
  <si>
    <t>Seminole</t>
  </si>
  <si>
    <t>Pasco</t>
  </si>
  <si>
    <t>Union</t>
  </si>
  <si>
    <t>Sumter</t>
  </si>
  <si>
    <t>Taylor</t>
  </si>
  <si>
    <t>Biosolid NSILT Calculation Template
This template estimates the biosolid loading to land surface using the total quantity of biosolid material reported to be land applied multiplied by an estimated 5% nitrogen content by mass. 
How to use this workbook: Select basin of interest in the "Basin Selection" worksheet. Nitrogen loading estimates for the selected basin will be populated in the "6 - Biosolids" worksheet, totaled by recharge type by county.
Worksheets:
Basin Selection: Select basin of interest on this worksheet by clicking cell B2 and choosing a basin from the drop down list
6 - Biosolids - Summary of data used to populate NSILT template
Loading Totals - Summary of loading from all facilities in NSILT areas
Biosolids_Springsheds GIS - ArcGIS data export to determine recharge type of application areas used for biosolid application
Recharge Evaluation - Pivot table analysis for biosolids_Springshed GIS data
Loading Evaluation Tons - Summary of biosolid application quantity for all facilities
Year Worksheets - Contain summary data, including application tonnage, for biosolid application facilities
Hidden_Dropdowns - Information used to populate drop down options in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</si>
</sst>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dd\-mmm\-yy"/>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name val="Calibri"/>
      <family val="2"/>
    </font>
    <font>
      <sz val="10"/>
      <name val="Arial"/>
      <family val="2"/>
    </font>
    <font>
      <sz val="10"/>
      <color rgb="FF4F81BD"/>
      <name val="Arial"/>
      <family val="2"/>
    </font>
    <font>
      <sz val="11"/>
      <name val="Calibri"/>
      <family val="2"/>
      <scheme val="minor"/>
    </font>
    <font>
      <sz val="11"/>
      <color rgb="FF000000"/>
      <name val="Calibri"/>
      <family val="2"/>
    </font>
    <font>
      <sz val="11"/>
      <color rgb="FFFF0000"/>
      <name val="Calibri"/>
      <family val="2"/>
    </font>
    <font>
      <sz val="9"/>
      <name val="Arial"/>
      <family val="2"/>
    </font>
    <font>
      <sz val="7"/>
      <name val="Arial"/>
      <family val="2"/>
    </font>
    <font>
      <sz val="8"/>
      <color rgb="FF333399"/>
      <name val="Arial"/>
      <family val="2"/>
    </font>
    <font>
      <sz val="11"/>
      <color rgb="FF000000"/>
      <name val="Calibri"/>
      <family val="2"/>
      <scheme val="minor"/>
    </font>
    <font>
      <sz val="10"/>
      <color indexed="8"/>
      <name val="Arial"/>
      <family val="2"/>
    </font>
    <font>
      <sz val="10"/>
      <name val="Arial"/>
      <charset val="1"/>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2"/>
        <bgColor indexed="64"/>
      </patternFill>
    </fill>
    <fill>
      <patternFill patternType="solid">
        <fgColor rgb="FFFF0000"/>
        <bgColor indexed="64"/>
      </patternFill>
    </fill>
    <fill>
      <patternFill patternType="solid">
        <fgColor theme="2" tint="-0.249977111117893"/>
        <bgColor indexed="64"/>
      </patternFill>
    </fill>
    <fill>
      <patternFill patternType="solid">
        <fgColor rgb="FFFFFF00"/>
        <bgColor indexed="64"/>
      </patternFill>
    </fill>
    <fill>
      <patternFill patternType="solid">
        <fgColor rgb="FF808080"/>
        <bgColor indexed="64"/>
      </patternFill>
    </fill>
    <fill>
      <patternFill patternType="solid">
        <fgColor theme="0" tint="-0.14999847407452621"/>
        <bgColor indexed="64"/>
      </patternFill>
    </fill>
    <fill>
      <patternFill patternType="solid">
        <fgColor indexed="22"/>
        <bgColor indexed="0"/>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59999389629810485"/>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0" borderId="0"/>
    <xf numFmtId="0" fontId="30" fillId="0" borderId="0" applyNumberFormat="0" applyFill="0" applyBorder="0" applyAlignment="0" applyProtection="0"/>
  </cellStyleXfs>
  <cellXfs count="120">
    <xf numFmtId="0" fontId="0" fillId="0" borderId="0" xfId="0"/>
    <xf numFmtId="1" fontId="0" fillId="0" borderId="0" xfId="0" applyNumberFormat="1"/>
    <xf numFmtId="164" fontId="0" fillId="0" borderId="0" xfId="0" applyNumberFormat="1"/>
    <xf numFmtId="1" fontId="0" fillId="0" borderId="0" xfId="0" applyNumberFormat="1" applyAlignment="1">
      <alignment wrapText="1"/>
    </xf>
    <xf numFmtId="0" fontId="0" fillId="0" borderId="0" xfId="0" pivotButton="1"/>
    <xf numFmtId="0" fontId="0" fillId="0" borderId="0" xfId="0" applyAlignment="1">
      <alignment horizontal="left"/>
    </xf>
    <xf numFmtId="3" fontId="18" fillId="0" borderId="10" xfId="0" applyNumberFormat="1" applyFont="1" applyBorder="1" applyAlignment="1">
      <alignment horizontal="center" vertical="top" wrapText="1"/>
    </xf>
    <xf numFmtId="2" fontId="18" fillId="0" borderId="10" xfId="0" applyNumberFormat="1" applyFont="1" applyBorder="1" applyAlignment="1">
      <alignment horizontal="center" vertical="top" wrapText="1"/>
    </xf>
    <xf numFmtId="0" fontId="18" fillId="0" borderId="10" xfId="0" applyFont="1" applyBorder="1" applyAlignment="1">
      <alignment horizontal="center" vertical="top" wrapText="1"/>
    </xf>
    <xf numFmtId="0" fontId="18" fillId="0" borderId="11" xfId="0" applyFont="1" applyBorder="1" applyAlignment="1">
      <alignment horizontal="center" vertical="top" wrapText="1"/>
    </xf>
    <xf numFmtId="0" fontId="19" fillId="0" borderId="11" xfId="0" applyFont="1" applyBorder="1" applyAlignment="1">
      <alignment horizontal="center" vertical="top" wrapText="1"/>
    </xf>
    <xf numFmtId="0" fontId="0" fillId="0" borderId="0" xfId="0" applyAlignment="1">
      <alignment vertical="top" wrapText="1"/>
    </xf>
    <xf numFmtId="0" fontId="18" fillId="34" borderId="0" xfId="0" applyFont="1" applyFill="1" applyAlignment="1">
      <alignment vertical="top" wrapText="1"/>
    </xf>
    <xf numFmtId="0" fontId="19" fillId="34" borderId="0" xfId="0" applyFont="1" applyFill="1" applyAlignment="1">
      <alignment vertical="top" wrapText="1"/>
    </xf>
    <xf numFmtId="14" fontId="18" fillId="34" borderId="0" xfId="0" applyNumberFormat="1" applyFont="1" applyFill="1" applyAlignment="1">
      <alignment vertical="top" wrapText="1"/>
    </xf>
    <xf numFmtId="0" fontId="0" fillId="34" borderId="0" xfId="0" applyFill="1" applyAlignment="1">
      <alignment vertical="top" wrapText="1"/>
    </xf>
    <xf numFmtId="0" fontId="18" fillId="34" borderId="10" xfId="0" applyFont="1" applyFill="1" applyBorder="1" applyAlignment="1">
      <alignment vertical="top" wrapText="1"/>
    </xf>
    <xf numFmtId="0" fontId="19" fillId="34" borderId="10" xfId="0" applyFont="1" applyFill="1" applyBorder="1" applyAlignment="1">
      <alignment vertical="top" wrapText="1"/>
    </xf>
    <xf numFmtId="14" fontId="18" fillId="34" borderId="10" xfId="0" applyNumberFormat="1" applyFont="1" applyFill="1" applyBorder="1" applyAlignment="1">
      <alignment vertical="top" wrapText="1"/>
    </xf>
    <xf numFmtId="0" fontId="18" fillId="0" borderId="10" xfId="0" applyFont="1" applyBorder="1" applyAlignment="1">
      <alignment vertical="top" wrapText="1"/>
    </xf>
    <xf numFmtId="0" fontId="19" fillId="0" borderId="10" xfId="0" applyFont="1" applyBorder="1" applyAlignment="1">
      <alignment vertical="top" wrapText="1"/>
    </xf>
    <xf numFmtId="14" fontId="18" fillId="0" borderId="10" xfId="0" applyNumberFormat="1" applyFont="1" applyBorder="1" applyAlignment="1">
      <alignment vertical="top" wrapText="1"/>
    </xf>
    <xf numFmtId="0" fontId="0" fillId="0" borderId="10" xfId="0" applyBorder="1" applyAlignment="1">
      <alignment vertical="top" wrapText="1"/>
    </xf>
    <xf numFmtId="0" fontId="0" fillId="35" borderId="0" xfId="0" applyFill="1" applyAlignment="1">
      <alignment vertical="top" wrapText="1"/>
    </xf>
    <xf numFmtId="0" fontId="18" fillId="36" borderId="10" xfId="0" applyFont="1" applyFill="1" applyBorder="1" applyAlignment="1">
      <alignment vertical="top" wrapText="1"/>
    </xf>
    <xf numFmtId="0" fontId="19" fillId="36" borderId="10" xfId="0" applyFont="1" applyFill="1" applyBorder="1" applyAlignment="1">
      <alignment vertical="top" wrapText="1"/>
    </xf>
    <xf numFmtId="14" fontId="18" fillId="36" borderId="10" xfId="0" applyNumberFormat="1" applyFont="1" applyFill="1" applyBorder="1" applyAlignment="1">
      <alignment vertical="top" wrapText="1"/>
    </xf>
    <xf numFmtId="0" fontId="0" fillId="36" borderId="0" xfId="0" applyFill="1" applyAlignment="1">
      <alignment vertical="top" wrapText="1"/>
    </xf>
    <xf numFmtId="4" fontId="18" fillId="0" borderId="10" xfId="0" applyNumberFormat="1" applyFont="1" applyBorder="1" applyAlignment="1">
      <alignment vertical="top" wrapText="1"/>
    </xf>
    <xf numFmtId="3" fontId="18" fillId="0" borderId="10" xfId="0" applyNumberFormat="1" applyFont="1" applyBorder="1" applyAlignment="1">
      <alignment vertical="top" wrapText="1"/>
    </xf>
    <xf numFmtId="0" fontId="18" fillId="0" borderId="10" xfId="0" applyFont="1" applyBorder="1" applyAlignment="1">
      <alignment wrapText="1"/>
    </xf>
    <xf numFmtId="0" fontId="19" fillId="0" borderId="10" xfId="0" applyFont="1" applyBorder="1" applyAlignment="1">
      <alignment wrapText="1"/>
    </xf>
    <xf numFmtId="14" fontId="18" fillId="0" borderId="10" xfId="0" applyNumberFormat="1" applyFont="1" applyBorder="1" applyAlignment="1">
      <alignment wrapText="1"/>
    </xf>
    <xf numFmtId="0" fontId="18" fillId="34" borderId="12" xfId="0" applyFont="1" applyFill="1" applyBorder="1" applyAlignment="1">
      <alignment vertical="top" wrapText="1"/>
    </xf>
    <xf numFmtId="0" fontId="19" fillId="34" borderId="12" xfId="0" applyFont="1" applyFill="1" applyBorder="1" applyAlignment="1">
      <alignment vertical="top" wrapText="1"/>
    </xf>
    <xf numFmtId="0" fontId="18" fillId="0" borderId="13" xfId="0" applyFont="1" applyBorder="1" applyAlignment="1">
      <alignment vertical="top" wrapText="1"/>
    </xf>
    <xf numFmtId="0" fontId="20" fillId="0" borderId="0" xfId="0" applyFont="1"/>
    <xf numFmtId="14" fontId="18" fillId="0" borderId="14" xfId="0" applyNumberFormat="1" applyFont="1" applyBorder="1" applyAlignment="1">
      <alignment vertical="top" wrapText="1"/>
    </xf>
    <xf numFmtId="0" fontId="21" fillId="0" borderId="0" xfId="0" applyFont="1"/>
    <xf numFmtId="14" fontId="0" fillId="0" borderId="0" xfId="0" applyNumberFormat="1" applyAlignment="1">
      <alignment vertical="top" wrapText="1"/>
    </xf>
    <xf numFmtId="0" fontId="0" fillId="33" borderId="0" xfId="0" applyFill="1" applyAlignment="1">
      <alignment vertical="top" wrapText="1"/>
    </xf>
    <xf numFmtId="0" fontId="20" fillId="37" borderId="0" xfId="0" applyFont="1" applyFill="1"/>
    <xf numFmtId="0" fontId="22" fillId="0" borderId="10" xfId="0" applyFont="1" applyBorder="1" applyAlignment="1">
      <alignment vertical="top" wrapText="1"/>
    </xf>
    <xf numFmtId="0" fontId="23" fillId="0" borderId="15" xfId="0" applyFont="1" applyBorder="1" applyAlignment="1">
      <alignment wrapText="1"/>
    </xf>
    <xf numFmtId="14" fontId="23" fillId="0" borderId="15" xfId="0" applyNumberFormat="1" applyFont="1" applyBorder="1" applyAlignment="1">
      <alignment wrapText="1"/>
    </xf>
    <xf numFmtId="0" fontId="23" fillId="0" borderId="16" xfId="0" applyFont="1" applyBorder="1" applyAlignment="1">
      <alignment wrapText="1"/>
    </xf>
    <xf numFmtId="0" fontId="23" fillId="0" borderId="17" xfId="0" applyFont="1" applyBorder="1" applyAlignment="1">
      <alignment wrapText="1"/>
    </xf>
    <xf numFmtId="14" fontId="23" fillId="0" borderId="17" xfId="0" applyNumberFormat="1" applyFont="1" applyBorder="1" applyAlignment="1">
      <alignment wrapText="1"/>
    </xf>
    <xf numFmtId="0" fontId="23" fillId="0" borderId="18" xfId="0" applyFont="1" applyBorder="1" applyAlignment="1">
      <alignment wrapText="1"/>
    </xf>
    <xf numFmtId="4" fontId="23" fillId="0" borderId="16" xfId="0" applyNumberFormat="1" applyFont="1" applyBorder="1" applyAlignment="1">
      <alignment wrapText="1"/>
    </xf>
    <xf numFmtId="14" fontId="23" fillId="0" borderId="17" xfId="0" applyNumberFormat="1" applyFont="1" applyBorder="1" applyAlignment="1">
      <alignment horizontal="right" wrapText="1"/>
    </xf>
    <xf numFmtId="14" fontId="23" fillId="0" borderId="0" xfId="0" applyNumberFormat="1" applyFont="1" applyAlignment="1">
      <alignment wrapText="1"/>
    </xf>
    <xf numFmtId="0" fontId="23" fillId="0" borderId="0" xfId="0" applyFont="1" applyAlignment="1">
      <alignment wrapText="1"/>
    </xf>
    <xf numFmtId="0" fontId="18" fillId="0" borderId="0" xfId="0" applyFont="1" applyAlignment="1">
      <alignment vertical="top" wrapText="1"/>
    </xf>
    <xf numFmtId="0" fontId="19" fillId="0" borderId="0" xfId="0" applyFont="1" applyAlignment="1">
      <alignment vertical="top" wrapText="1"/>
    </xf>
    <xf numFmtId="14" fontId="18" fillId="0" borderId="0" xfId="0" applyNumberFormat="1" applyFont="1" applyAlignment="1">
      <alignment vertical="top" wrapText="1"/>
    </xf>
    <xf numFmtId="0" fontId="22" fillId="0" borderId="0" xfId="0" applyFont="1" applyAlignment="1">
      <alignment vertical="top" wrapText="1"/>
    </xf>
    <xf numFmtId="0" fontId="18" fillId="35" borderId="0" xfId="0" applyFont="1" applyFill="1" applyAlignment="1">
      <alignment vertical="top" wrapText="1"/>
    </xf>
    <xf numFmtId="14" fontId="18" fillId="35" borderId="0" xfId="0" applyNumberFormat="1" applyFont="1" applyFill="1" applyAlignment="1">
      <alignment vertical="top" wrapText="1"/>
    </xf>
    <xf numFmtId="0" fontId="18" fillId="35" borderId="10" xfId="0" applyFont="1" applyFill="1" applyBorder="1" applyAlignment="1">
      <alignment vertical="top" wrapText="1"/>
    </xf>
    <xf numFmtId="14" fontId="18" fillId="35" borderId="10" xfId="0" applyNumberFormat="1" applyFont="1" applyFill="1" applyBorder="1" applyAlignment="1">
      <alignment vertical="top" wrapText="1"/>
    </xf>
    <xf numFmtId="14" fontId="18" fillId="0" borderId="10" xfId="0" applyNumberFormat="1" applyFont="1" applyBorder="1" applyAlignment="1">
      <alignment horizontal="center" vertical="top" wrapText="1"/>
    </xf>
    <xf numFmtId="0" fontId="18" fillId="35" borderId="10" xfId="0" applyFont="1" applyFill="1" applyBorder="1" applyAlignment="1">
      <alignment wrapText="1"/>
    </xf>
    <xf numFmtId="0" fontId="18" fillId="38" borderId="10" xfId="0" applyFont="1" applyFill="1" applyBorder="1" applyAlignment="1">
      <alignment vertical="top" wrapText="1"/>
    </xf>
    <xf numFmtId="14" fontId="18" fillId="38" borderId="10" xfId="0" applyNumberFormat="1" applyFont="1" applyFill="1" applyBorder="1" applyAlignment="1">
      <alignment vertical="top" wrapText="1"/>
    </xf>
    <xf numFmtId="0" fontId="0" fillId="38" borderId="0" xfId="0" applyFill="1" applyAlignment="1">
      <alignment vertical="top" wrapText="1"/>
    </xf>
    <xf numFmtId="0" fontId="18" fillId="39" borderId="10" xfId="0" applyFont="1" applyFill="1" applyBorder="1" applyAlignment="1">
      <alignment vertical="top" wrapText="1"/>
    </xf>
    <xf numFmtId="0" fontId="18" fillId="39" borderId="10" xfId="0" applyFont="1" applyFill="1" applyBorder="1" applyAlignment="1">
      <alignment horizontal="center" vertical="top" wrapText="1"/>
    </xf>
    <xf numFmtId="0" fontId="0" fillId="39" borderId="0" xfId="0" applyFill="1" applyAlignment="1">
      <alignment vertical="top" wrapText="1"/>
    </xf>
    <xf numFmtId="0" fontId="24" fillId="0" borderId="10" xfId="0" applyFont="1" applyBorder="1" applyAlignment="1">
      <alignment horizontal="center" vertical="top" wrapText="1"/>
    </xf>
    <xf numFmtId="0" fontId="20" fillId="39" borderId="0" xfId="0" applyFont="1" applyFill="1"/>
    <xf numFmtId="0" fontId="0" fillId="0" borderId="0" xfId="0" applyAlignment="1">
      <alignment horizontal="center" vertical="top" wrapText="1"/>
    </xf>
    <xf numFmtId="0" fontId="18" fillId="41" borderId="10" xfId="0" applyFont="1" applyFill="1" applyBorder="1" applyAlignment="1">
      <alignment vertical="top" wrapText="1"/>
    </xf>
    <xf numFmtId="0" fontId="0" fillId="41" borderId="0" xfId="0" applyFill="1" applyAlignment="1">
      <alignment vertical="top" wrapText="1"/>
    </xf>
    <xf numFmtId="0" fontId="0" fillId="39" borderId="10" xfId="0" applyFill="1" applyBorder="1" applyAlignment="1">
      <alignment vertical="top" wrapText="1"/>
    </xf>
    <xf numFmtId="14" fontId="0" fillId="0" borderId="10" xfId="0" applyNumberFormat="1" applyBorder="1" applyAlignment="1">
      <alignment vertical="top" wrapText="1"/>
    </xf>
    <xf numFmtId="14" fontId="0" fillId="0" borderId="10" xfId="0" applyNumberFormat="1" applyBorder="1" applyAlignment="1">
      <alignment horizontal="center" vertical="top" wrapText="1"/>
    </xf>
    <xf numFmtId="0" fontId="0" fillId="0" borderId="10" xfId="0" applyBorder="1" applyAlignment="1">
      <alignment horizontal="center" vertical="top" wrapText="1"/>
    </xf>
    <xf numFmtId="0" fontId="18" fillId="40" borderId="10" xfId="0" applyFont="1" applyFill="1" applyBorder="1" applyAlignment="1">
      <alignment vertical="top" wrapText="1"/>
    </xf>
    <xf numFmtId="0" fontId="23" fillId="40" borderId="17" xfId="0" applyFont="1" applyFill="1" applyBorder="1" applyAlignment="1">
      <alignment wrapText="1"/>
    </xf>
    <xf numFmtId="0" fontId="23" fillId="40" borderId="18" xfId="0" applyFont="1" applyFill="1" applyBorder="1" applyAlignment="1">
      <alignment wrapText="1"/>
    </xf>
    <xf numFmtId="0" fontId="0" fillId="40" borderId="0" xfId="0" applyFill="1" applyAlignment="1">
      <alignment vertical="top" wrapText="1"/>
    </xf>
    <xf numFmtId="0" fontId="23" fillId="39" borderId="17" xfId="0" applyFont="1" applyFill="1" applyBorder="1" applyAlignment="1">
      <alignment wrapText="1"/>
    </xf>
    <xf numFmtId="0" fontId="23" fillId="39" borderId="18" xfId="0" applyFont="1" applyFill="1" applyBorder="1" applyAlignment="1">
      <alignment wrapText="1"/>
    </xf>
    <xf numFmtId="0" fontId="28" fillId="40" borderId="0" xfId="0" applyFont="1" applyFill="1"/>
    <xf numFmtId="0" fontId="23" fillId="35" borderId="17" xfId="0" applyFont="1" applyFill="1" applyBorder="1" applyAlignment="1">
      <alignment wrapText="1"/>
    </xf>
    <xf numFmtId="0" fontId="23" fillId="35" borderId="18" xfId="0" applyFont="1" applyFill="1" applyBorder="1" applyAlignment="1">
      <alignment wrapText="1"/>
    </xf>
    <xf numFmtId="14" fontId="23" fillId="40" borderId="17" xfId="0" applyNumberFormat="1" applyFont="1" applyFill="1" applyBorder="1" applyAlignment="1">
      <alignment wrapText="1"/>
    </xf>
    <xf numFmtId="14" fontId="23" fillId="40" borderId="15" xfId="0" applyNumberFormat="1" applyFont="1" applyFill="1" applyBorder="1" applyAlignment="1">
      <alignment wrapText="1"/>
    </xf>
    <xf numFmtId="0" fontId="23" fillId="40" borderId="16" xfId="0" applyFont="1" applyFill="1" applyBorder="1" applyAlignment="1">
      <alignment wrapText="1"/>
    </xf>
    <xf numFmtId="0" fontId="18" fillId="0" borderId="0" xfId="0" applyFont="1" applyAlignment="1">
      <alignment horizontal="center" vertical="top" wrapText="1"/>
    </xf>
    <xf numFmtId="3" fontId="0" fillId="0" borderId="0" xfId="0" applyNumberFormat="1" applyAlignment="1">
      <alignment horizontal="center" vertical="top" wrapText="1"/>
    </xf>
    <xf numFmtId="0" fontId="18" fillId="41" borderId="10" xfId="0" applyFont="1" applyFill="1" applyBorder="1" applyAlignment="1">
      <alignment wrapText="1"/>
    </xf>
    <xf numFmtId="0" fontId="28" fillId="0" borderId="0" xfId="0" applyFont="1"/>
    <xf numFmtId="2" fontId="24" fillId="0" borderId="10" xfId="0" applyNumberFormat="1" applyFont="1" applyBorder="1" applyAlignment="1">
      <alignment horizontal="center" vertical="top" wrapText="1"/>
    </xf>
    <xf numFmtId="2" fontId="24" fillId="0" borderId="0" xfId="0" applyNumberFormat="1" applyFont="1" applyAlignment="1">
      <alignment horizontal="center" vertical="top" wrapText="1"/>
    </xf>
    <xf numFmtId="0" fontId="18" fillId="42" borderId="11" xfId="0" applyFont="1" applyFill="1" applyBorder="1" applyAlignment="1">
      <alignment horizontal="center" vertical="top" wrapText="1"/>
    </xf>
    <xf numFmtId="3" fontId="24" fillId="0" borderId="10" xfId="0" applyNumberFormat="1" applyFont="1" applyBorder="1" applyAlignment="1">
      <alignment horizontal="center" vertical="top" wrapText="1"/>
    </xf>
    <xf numFmtId="2" fontId="18" fillId="39" borderId="10" xfId="0" applyNumberFormat="1" applyFont="1" applyFill="1" applyBorder="1" applyAlignment="1">
      <alignment horizontal="center" vertical="top" wrapText="1"/>
    </xf>
    <xf numFmtId="14" fontId="18" fillId="0" borderId="0" xfId="0" applyNumberFormat="1" applyFont="1" applyAlignment="1">
      <alignment horizontal="center" vertical="top" wrapText="1"/>
    </xf>
    <xf numFmtId="0" fontId="18" fillId="42" borderId="11" xfId="42" applyFont="1" applyFill="1" applyBorder="1" applyAlignment="1">
      <alignment horizontal="center"/>
    </xf>
    <xf numFmtId="0" fontId="18" fillId="0" borderId="10" xfId="42" applyFont="1" applyBorder="1" applyAlignment="1">
      <alignment wrapText="1"/>
    </xf>
    <xf numFmtId="0" fontId="29" fillId="0" borderId="10" xfId="42" applyBorder="1"/>
    <xf numFmtId="0" fontId="18" fillId="0" borderId="0" xfId="42" applyFont="1" applyAlignment="1">
      <alignment horizontal="right" wrapText="1"/>
    </xf>
    <xf numFmtId="0" fontId="29" fillId="0" borderId="0" xfId="42"/>
    <xf numFmtId="0" fontId="18" fillId="0" borderId="10" xfId="42" applyFont="1" applyBorder="1" applyAlignment="1">
      <alignment horizontal="right" wrapText="1"/>
    </xf>
    <xf numFmtId="165" fontId="18" fillId="0" borderId="0" xfId="42" applyNumberFormat="1" applyFont="1" applyAlignment="1">
      <alignment horizontal="right" wrapText="1"/>
    </xf>
    <xf numFmtId="165" fontId="18" fillId="0" borderId="10" xfId="42" applyNumberFormat="1" applyFont="1" applyBorder="1" applyAlignment="1">
      <alignment horizontal="right" wrapText="1"/>
    </xf>
    <xf numFmtId="2" fontId="0" fillId="0" borderId="0" xfId="0" applyNumberFormat="1"/>
    <xf numFmtId="0" fontId="0" fillId="43" borderId="0" xfId="0" applyFill="1"/>
    <xf numFmtId="10" fontId="0" fillId="0" borderId="0" xfId="0" applyNumberFormat="1"/>
    <xf numFmtId="2" fontId="18" fillId="43" borderId="10" xfId="0" applyNumberFormat="1" applyFont="1" applyFill="1" applyBorder="1" applyAlignment="1">
      <alignment horizontal="center" vertical="top" wrapText="1"/>
    </xf>
    <xf numFmtId="0" fontId="0" fillId="44" borderId="0" xfId="0" applyFill="1"/>
    <xf numFmtId="0" fontId="0" fillId="45" borderId="0" xfId="0" applyFill="1"/>
    <xf numFmtId="2" fontId="18" fillId="44" borderId="10" xfId="0" applyNumberFormat="1" applyFont="1" applyFill="1" applyBorder="1" applyAlignment="1">
      <alignment horizontal="center" vertical="top" wrapText="1"/>
    </xf>
    <xf numFmtId="2" fontId="18" fillId="45" borderId="10" xfId="0" applyNumberFormat="1" applyFont="1" applyFill="1" applyBorder="1" applyAlignment="1">
      <alignment horizontal="center" vertical="top" wrapText="1"/>
    </xf>
    <xf numFmtId="0" fontId="0" fillId="37" borderId="0" xfId="0" applyFill="1"/>
    <xf numFmtId="0" fontId="30" fillId="0" borderId="0" xfId="43"/>
    <xf numFmtId="3" fontId="0" fillId="0" borderId="0" xfId="0" applyNumberFormat="1"/>
    <xf numFmtId="0" fontId="0" fillId="0" borderId="0" xfId="0"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6000000}"/>
    <cellStyle name="Normal_Sheet1" xfId="42"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F41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24-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211</xdr:row>
          <xdr:rowOff>0</xdr:rowOff>
        </xdr:from>
        <xdr:to>
          <xdr:col>7</xdr:col>
          <xdr:colOff>752475</xdr:colOff>
          <xdr:row>221</xdr:row>
          <xdr:rowOff>47625</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kinson, Samuel" refreshedDate="45028.462273958336" createdVersion="7" refreshedVersion="7" minRefreshableVersion="3" recordCount="241" xr:uid="{00000000-000A-0000-FFFF-FFFF16000000}">
  <cacheSource type="worksheet">
    <worksheetSource ref="A1:U1048576" sheet="Biosolids_Springsheds GIS"/>
  </cacheSource>
  <cacheFields count="21">
    <cacheField name="FID_WAFR_B" numFmtId="1">
      <sharedItems containsString="0" containsBlank="1" containsNumber="1" containsInteger="1" minValue="141" maxValue="1267"/>
    </cacheField>
    <cacheField name="FACILITY_I" numFmtId="1">
      <sharedItems containsBlank="1" count="44">
        <s v="FLA943541"/>
        <s v="FLA841846"/>
        <s v="FLA994561"/>
        <s v="FLAB07066"/>
        <s v="FLAB07020"/>
        <s v="FLA512389"/>
        <s v="FLA994596"/>
        <s v="FLA869929"/>
        <s v="FLA013626"/>
        <s v="FLA287717"/>
        <s v="FLA956945"/>
        <s v="FLA691330"/>
        <s v="FLA691313"/>
        <s v="FLA671908"/>
        <s v="FLA885410"/>
        <s v="FLA976504"/>
        <s v="FLA957704"/>
        <s v="FLA312240"/>
        <s v="FLA954781"/>
        <s v="FLA330728"/>
        <s v="FLA008366"/>
        <s v="FLAB01795"/>
        <s v="FLAB01729"/>
        <s v="FLA997251"/>
        <s v="FLAB01794"/>
        <s v="FLA994171"/>
        <s v="FLA997331"/>
        <s v="FLA180190"/>
        <s v="FLA992364"/>
        <s v="FLA317217"/>
        <s v="FLA017509"/>
        <s v="FLA568261"/>
        <s v="FLA485578"/>
        <s v="FLA954756"/>
        <s v="FLAB05016"/>
        <s v="FLA443191"/>
        <s v="FLA184853"/>
        <s v="FLA017510"/>
        <s v="FLA384364"/>
        <s v="FLA985082"/>
        <s v="FLA825689"/>
        <s v="FLA177601"/>
        <s v="FLA977683"/>
        <m/>
      </sharedItems>
    </cacheField>
    <cacheField name="FACILITY_N" numFmtId="1">
      <sharedItems containsBlank="1"/>
    </cacheField>
    <cacheField name="DISTRICT" numFmtId="1">
      <sharedItems containsBlank="1"/>
    </cacheField>
    <cacheField name="COUNTY_NAM" numFmtId="1">
      <sharedItems containsBlank="1"/>
    </cacheField>
    <cacheField name="APPLICATIO" numFmtId="1">
      <sharedItems containsBlank="1"/>
    </cacheField>
    <cacheField name="DIGITIZER" numFmtId="1">
      <sharedItems containsBlank="1"/>
    </cacheField>
    <cacheField name="WAFR_NAME" numFmtId="1">
      <sharedItems containsBlank="1"/>
    </cacheField>
    <cacheField name="SITE_STATU" numFmtId="1">
      <sharedItems containsString="0" containsBlank="1" containsNumber="1" containsInteger="1" minValue="0" maxValue="1"/>
    </cacheField>
    <cacheField name="FID_Spring" numFmtId="1">
      <sharedItems containsString="0" containsBlank="1" containsNumber="1" containsInteger="1" minValue="114" maxValue="2454"/>
    </cacheField>
    <cacheField name="SPRINGSHED" numFmtId="1">
      <sharedItems containsBlank="1" count="13">
        <s v="Kings Bay"/>
        <s v="Chassahowitzka Spring Group"/>
        <s v="Rainbow Spring Group"/>
        <s v="Homosassa Spring Group"/>
        <s v="Weeki Wachee Spring Group"/>
        <s v="Fanning Springs and Manatee Spring"/>
        <s v="Silver Springs"/>
        <s v="DeLeon Spring"/>
        <s v="Falmouth Spring"/>
        <s v="Ichetucknee Spring Group"/>
        <s v="Devil's Ear Spring"/>
        <s v="Hornsby Spring"/>
        <m/>
      </sharedItems>
    </cacheField>
    <cacheField name="PROJECT" numFmtId="1">
      <sharedItems containsBlank="1"/>
    </cacheField>
    <cacheField name="NOTES" numFmtId="1">
      <sharedItems containsBlank="1"/>
    </cacheField>
    <cacheField name="ACRES" numFmtId="164">
      <sharedItems containsString="0" containsBlank="1" containsNumber="1" minValue="9.8536022177899999E-5" maxValue="170.46565021999999"/>
    </cacheField>
    <cacheField name="BMAPID" numFmtId="1">
      <sharedItems containsBlank="1"/>
    </cacheField>
    <cacheField name="RECH_RANGE" numFmtId="1">
      <sharedItems containsBlank="1" count="4">
        <s v="High"/>
        <s v="Medium"/>
        <s v="Low"/>
        <m/>
      </sharedItems>
    </cacheField>
    <cacheField name="NAME20" numFmtId="1">
      <sharedItems containsBlank="1" count="13">
        <s v="Citrus"/>
        <s v="Marion"/>
        <s v="Levy"/>
        <s v="Hernando"/>
        <s v="Lake"/>
        <s v="Volusia"/>
        <s v="Lafayette"/>
        <s v="Columbia"/>
        <s v="Alachua"/>
        <s v="Putnam"/>
        <s v="Gilchrist"/>
        <s v="Suwannee"/>
        <m/>
      </sharedItems>
    </cacheField>
    <cacheField name="NAMELSAD20" numFmtId="1">
      <sharedItems containsBlank="1"/>
    </cacheField>
    <cacheField name="Shape_Leng" numFmtId="164">
      <sharedItems containsString="0" containsBlank="1" containsNumber="1" minValue="3641.0092155000002" maxValue="532356.161036"/>
    </cacheField>
    <cacheField name="SHAPE_Le_1" numFmtId="164">
      <sharedItems containsString="0" containsBlank="1" containsNumber="1" minValue="179.11579151199999" maxValue="4405.6537095599997"/>
    </cacheField>
    <cacheField name="SHAPE_Area" numFmtId="164">
      <sharedItems containsString="0" containsBlank="1" containsNumber="1" minValue="0.39876113418800002" maxValue="689850.011392000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1">
  <r>
    <n v="141"/>
    <x v="0"/>
    <s v="Beverly Hills Development Corporation BLAS"/>
    <s v="SWD"/>
    <s v="Citrus"/>
    <s v="RAZ-1"/>
    <s v="Sami Mckee"/>
    <s v="Beverly Hills Development Corporation BLAS"/>
    <n v="0"/>
    <n v="839"/>
    <x v="0"/>
    <s v="Kings Bay"/>
    <s v="Shapefile submitted on 20140623.  Revised on 20170412. Revised 20190102."/>
    <n v="24.681090776800001"/>
    <s v="KING"/>
    <x v="0"/>
    <x v="0"/>
    <s v="Citrus County"/>
    <n v="160611.782916"/>
    <n v="1347.5075645300001"/>
    <n v="99880.830721699997"/>
  </r>
  <r>
    <n v="142"/>
    <x v="0"/>
    <s v="Beverly Hills Development Corporation BLAS"/>
    <s v="SWD"/>
    <s v="Citrus"/>
    <s v="RAZ-2"/>
    <s v="Sami Mckee"/>
    <s v="Beverly Hills Development Corporation BLAS"/>
    <n v="0"/>
    <n v="839"/>
    <x v="0"/>
    <s v="Kings Bay"/>
    <s v="Shapefile submitted on 20140623.  Revised on 20170412. Revised 20190102."/>
    <n v="25.1544222958"/>
    <s v="KING"/>
    <x v="0"/>
    <x v="0"/>
    <s v="Citrus County"/>
    <n v="160611.782916"/>
    <n v="1351.3135044200001"/>
    <n v="101796.335419"/>
  </r>
  <r>
    <n v="143"/>
    <x v="0"/>
    <s v="Beverly Hills Development Corporation BLAS"/>
    <s v="SWD"/>
    <s v="Citrus"/>
    <s v="RAZ-3"/>
    <s v="Sami Mckee"/>
    <s v="Beverly Hills Development Corporation BLAS"/>
    <n v="0"/>
    <n v="839"/>
    <x v="0"/>
    <s v="Kings Bay"/>
    <s v="Shapefile submitted on 20140623.  Revised on 20170412. Revised 20190102."/>
    <n v="16.690908407199998"/>
    <s v="KING"/>
    <x v="0"/>
    <x v="0"/>
    <s v="Citrus County"/>
    <n v="160611.782916"/>
    <n v="1040.53600099"/>
    <n v="67545.709883500007"/>
  </r>
  <r>
    <n v="144"/>
    <x v="0"/>
    <s v="Beverly Hills Development Corporation BLAS"/>
    <s v="SWD"/>
    <s v="Citrus"/>
    <s v="RAZ-4"/>
    <s v="Sami Mckee"/>
    <s v="Beverly Hills Development Corporation BLAS"/>
    <n v="0"/>
    <n v="839"/>
    <x v="0"/>
    <s v="Kings Bay"/>
    <s v="Shapefile submitted on 20140623.  Revised on 20170412. Revised 20190102."/>
    <n v="18.096409388800001"/>
    <s v="KING"/>
    <x v="0"/>
    <x v="0"/>
    <s v="Citrus County"/>
    <n v="160611.782916"/>
    <n v="1082.5296512800001"/>
    <n v="73233.570557600004"/>
  </r>
  <r>
    <n v="209"/>
    <x v="1"/>
    <s v="The Thomas Acres BLAS"/>
    <s v="SWD"/>
    <s v="Citrus"/>
    <s v="RAZ-4"/>
    <s v="Gary Thigpen"/>
    <s v="The Thomas Acres BLAS"/>
    <n v="0"/>
    <n v="232"/>
    <x v="1"/>
    <s v="Chassahowitzka Springs_x000d__x000a_"/>
    <s v="Shapefile submitted 20170412. Composed of two springsheds. Edited 20190102._x000d__x000a_"/>
    <n v="85.858814134799999"/>
    <s v="CHHO"/>
    <x v="0"/>
    <x v="0"/>
    <s v="Citrus County"/>
    <n v="46619.825544799998"/>
    <n v="2869.6761922300002"/>
    <n v="347458.29340099997"/>
  </r>
  <r>
    <n v="210"/>
    <x v="1"/>
    <s v="The Thomas Acres BLAS"/>
    <s v="SWD"/>
    <s v="Citrus"/>
    <s v="RAZ-5"/>
    <s v="Gary Thigpen"/>
    <s v="The Thomas Acres BLAS"/>
    <n v="0"/>
    <n v="114"/>
    <x v="1"/>
    <s v="Chassahowitzka Springs_x000d__x000a_"/>
    <s v="Shapefile submitted 20170412. Composed of two springsheds. Edited 20190102._x000d__x000a_"/>
    <n v="25.560798176500001"/>
    <s v="CHHO"/>
    <x v="0"/>
    <x v="0"/>
    <s v="Citrus County"/>
    <n v="41476.909453400003"/>
    <n v="1363.81798964"/>
    <n v="103440.88026200001"/>
  </r>
  <r>
    <n v="210"/>
    <x v="1"/>
    <s v="The Thomas Acres BLAS"/>
    <s v="SWD"/>
    <s v="Citrus"/>
    <s v="RAZ-5"/>
    <s v="Gary Thigpen"/>
    <s v="The Thomas Acres BLAS"/>
    <n v="0"/>
    <n v="232"/>
    <x v="1"/>
    <s v="Chassahowitzka Springs_x000d__x000a_"/>
    <s v="Shapefile submitted 20170412. Composed of two springsheds. Edited 20190102._x000d__x000a_"/>
    <n v="46.229364061399998"/>
    <s v="CHHO"/>
    <x v="0"/>
    <x v="0"/>
    <s v="Citrus County"/>
    <n v="46619.825544799998"/>
    <n v="1850.52821737"/>
    <n v="187083.59885499999"/>
  </r>
  <r>
    <n v="211"/>
    <x v="1"/>
    <s v="The Thomas Acres BLAS"/>
    <s v="SWD"/>
    <s v="Citrus"/>
    <s v="RAZ-11"/>
    <s v="Gary Thigpen"/>
    <s v="The Thomas Acres BLAS"/>
    <n v="0"/>
    <n v="114"/>
    <x v="1"/>
    <s v="Chassahowitzka Springs_x000d__x000a_"/>
    <s v="Shapefile submitted 20170412. Composed of two springsheds. Edited 20190102._x000d__x000a_"/>
    <n v="61.244060213600001"/>
    <s v="CHHO"/>
    <x v="0"/>
    <x v="0"/>
    <s v="Citrus County"/>
    <n v="41476.909453400003"/>
    <n v="2106.8651814099999"/>
    <n v="247845.91840900001"/>
  </r>
  <r>
    <n v="211"/>
    <x v="1"/>
    <s v="The Thomas Acres BLAS"/>
    <s v="SWD"/>
    <s v="Citrus"/>
    <s v="RAZ-11"/>
    <s v="Gary Thigpen"/>
    <s v="The Thomas Acres BLAS"/>
    <n v="0"/>
    <n v="232"/>
    <x v="1"/>
    <s v="Chassahowitzka Springs_x000d__x000a_"/>
    <s v="Shapefile submitted 20170412. Composed of two springsheds. Edited 20190102._x000d__x000a_"/>
    <n v="13.4608847307"/>
    <s v="CHHO"/>
    <x v="0"/>
    <x v="0"/>
    <s v="Citrus County"/>
    <n v="46619.825544799998"/>
    <n v="1115.0926149500001"/>
    <n v="54474.267823599999"/>
  </r>
  <r>
    <n v="212"/>
    <x v="1"/>
    <s v="The Thomas Acres BLAS"/>
    <s v="SWD"/>
    <s v="Citrus"/>
    <s v="RAZ-9"/>
    <s v="Gary Thigpen"/>
    <s v="The Thomas Acres BLAS"/>
    <n v="0"/>
    <n v="114"/>
    <x v="1"/>
    <s v="Chassahowitzka Springs_x000d__x000a_"/>
    <s v="Shapefile submitted 20170412. Composed of two springsheds. Edited 20190102._x000d__x000a_"/>
    <n v="79.041895398199998"/>
    <s v="CHHO"/>
    <x v="0"/>
    <x v="0"/>
    <s v="Citrus County"/>
    <n v="41476.909453400003"/>
    <n v="2483.8565775100001"/>
    <n v="319871.20203099999"/>
  </r>
  <r>
    <n v="213"/>
    <x v="1"/>
    <s v="The Thomas Acres BLAS"/>
    <s v="SWD"/>
    <s v="Citrus"/>
    <s v="RAZ-7"/>
    <s v="Gary Thigpen"/>
    <s v="The Thomas Acres BLAS"/>
    <n v="0"/>
    <n v="114"/>
    <x v="1"/>
    <s v="Chassahowitzka Springs_x000d__x000a_"/>
    <s v="Shapefile submitted 20170412. Composed of two springsheds. Edited 20190102._x000d__x000a_"/>
    <n v="73.3885790171"/>
    <s v="CHHO"/>
    <x v="0"/>
    <x v="0"/>
    <s v="Citrus County"/>
    <n v="41476.909453400003"/>
    <n v="2733.5838535900002"/>
    <n v="296993.042326"/>
  </r>
  <r>
    <n v="214"/>
    <x v="1"/>
    <s v="The Thomas Acres BLAS"/>
    <s v="SWD"/>
    <s v="Citrus"/>
    <s v="RAZ-8"/>
    <s v="Gary Thigpen"/>
    <s v="The Thomas Acres BLAS"/>
    <n v="0"/>
    <n v="114"/>
    <x v="1"/>
    <s v="Chassahowitzka Springs_x000d__x000a_"/>
    <s v="Shapefile submitted 20170412. Composed of two springsheds. Edited 20190102._x000d__x000a_"/>
    <n v="72.8284028554"/>
    <s v="CHHO"/>
    <x v="0"/>
    <x v="0"/>
    <s v="Citrus County"/>
    <n v="41476.909453400003"/>
    <n v="2535.5015991400001"/>
    <n v="294726.089829"/>
  </r>
  <r>
    <n v="215"/>
    <x v="1"/>
    <s v="The Thomas Acres BLAS"/>
    <s v="SWD"/>
    <s v="Citrus"/>
    <s v="RAZ-10"/>
    <s v="Gary Thigpen"/>
    <s v="The Thomas Acres BLAS"/>
    <n v="0"/>
    <n v="114"/>
    <x v="1"/>
    <s v="Chassahowitzka Springs_x000d__x000a_"/>
    <s v="Shapefile submitted 20170412. Composed of two springsheds. Edited 20190102._x000d__x000a_"/>
    <n v="62.840112778300004"/>
    <s v="CHHO"/>
    <x v="0"/>
    <x v="0"/>
    <s v="Citrus County"/>
    <n v="41476.909453400003"/>
    <n v="2310.8562223700001"/>
    <n v="254304.91398099999"/>
  </r>
  <r>
    <n v="216"/>
    <x v="1"/>
    <s v="The Thomas Acres BLAS"/>
    <s v="SWD"/>
    <s v="Citrus"/>
    <s v="RAZ-6"/>
    <s v="Gary Thigpen"/>
    <s v="The Thomas Acres BLAS"/>
    <n v="0"/>
    <n v="114"/>
    <x v="1"/>
    <s v="Chassahowitzka Springs_x000d__x000a_"/>
    <s v="Shapefile submitted 20170412. Composed of two springsheds. Edited 20190102._x000d__x000a_"/>
    <n v="58.467538488999999"/>
    <s v="CHHO"/>
    <x v="0"/>
    <x v="0"/>
    <s v="Citrus County"/>
    <n v="41476.909453400003"/>
    <n v="2469.5761910400001"/>
    <n v="236609.73363599999"/>
  </r>
  <r>
    <n v="216"/>
    <x v="1"/>
    <s v="The Thomas Acres BLAS"/>
    <s v="SWD"/>
    <s v="Citrus"/>
    <s v="RAZ-6"/>
    <s v="Gary Thigpen"/>
    <s v="The Thomas Acres BLAS"/>
    <n v="0"/>
    <n v="232"/>
    <x v="1"/>
    <s v="Chassahowitzka Springs_x000d__x000a_"/>
    <s v="Shapefile submitted 20170412. Composed of two springsheds. Edited 20190102._x000d__x000a_"/>
    <n v="9.4607508948899994"/>
    <s v="CHHO"/>
    <x v="0"/>
    <x v="0"/>
    <s v="Citrus County"/>
    <n v="46619.825544799998"/>
    <n v="1188.66181841"/>
    <n v="38286.300519700002"/>
  </r>
  <r>
    <n v="235"/>
    <x v="2"/>
    <s v="Advanced BMF"/>
    <s v="SWD"/>
    <s v="Citrus"/>
    <s v="RAZ-2"/>
    <s v="David Oulette"/>
    <s v="Advanced BMF LAS"/>
    <n v="0"/>
    <n v="839"/>
    <x v="0"/>
    <s v="Kings Bay"/>
    <s v="Shapefile submitted on 20140623.  Revised on 20170412. Revised 20190102."/>
    <n v="6.91478310875"/>
    <s v="KING"/>
    <x v="0"/>
    <x v="0"/>
    <s v="Citrus County"/>
    <n v="160611.782916"/>
    <n v="732.45814788799998"/>
    <n v="27983.1344331"/>
  </r>
  <r>
    <n v="236"/>
    <x v="2"/>
    <s v="Advanced BMF"/>
    <s v="SWD"/>
    <s v="Citrus"/>
    <s v="RAZ-1"/>
    <s v="David Oulette"/>
    <s v="Advanced BMF LAS"/>
    <n v="0"/>
    <n v="839"/>
    <x v="0"/>
    <s v="Kings Bay"/>
    <s v="Shapefile submitted on 20140623.  Revised on 20170412. Revised 20190102."/>
    <n v="6.1652617247899997"/>
    <s v="KING"/>
    <x v="0"/>
    <x v="0"/>
    <s v="Citrus County"/>
    <n v="160611.782916"/>
    <n v="1083.21072916"/>
    <n v="24949.9290067"/>
  </r>
  <r>
    <n v="236"/>
    <x v="2"/>
    <s v="Advanced BMF"/>
    <s v="SWD"/>
    <s v="Citrus"/>
    <s v="RAZ-1"/>
    <s v="David Oulette"/>
    <s v="Advanced BMF LAS"/>
    <n v="0"/>
    <n v="848"/>
    <x v="0"/>
    <s v="Kings Bay"/>
    <s v="Shapefile submitted on 20140623.  Revised on 20170412. Revised 20190102."/>
    <n v="0.88485801497100003"/>
    <s v="KING"/>
    <x v="1"/>
    <x v="0"/>
    <s v="Citrus County"/>
    <n v="57133.994728500002"/>
    <n v="399.50957466099999"/>
    <n v="3580.8933407999998"/>
  </r>
  <r>
    <n v="237"/>
    <x v="3"/>
    <s v="Aqua Well &amp; Septic East Glorilands Angus Ranch"/>
    <s v="SWD"/>
    <s v="Marion"/>
    <s v="RAZ-1"/>
    <s v="Catherine Dietrick"/>
    <s v="East Glorilands Angus Ranch Property (C East)"/>
    <n v="1"/>
    <n v="887"/>
    <x v="2"/>
    <s v="Rainbow Springs and Rainbow River"/>
    <s v="Introduced as new boundary on 201201023.  Edited using Rainbow Springs springshed polygon from groundwater section on 20130103.  Edited on 20131216 for Terry Hansen and Charles Gauthier.  Adopted in December 2015."/>
    <n v="49.790604857600002"/>
    <s v="RAIN"/>
    <x v="1"/>
    <x v="1"/>
    <s v="Marion County"/>
    <n v="60420.568264900001"/>
    <n v="2413.61006529"/>
    <n v="201495.42904300001"/>
  </r>
  <r>
    <n v="238"/>
    <x v="4"/>
    <s v="Aqua Well &amp; Septic Jedi Shamba"/>
    <s v="SWD"/>
    <s v="Levy"/>
    <s v="RAZ-1"/>
    <s v="Catherine Dietrick"/>
    <s v="Aqua Well &amp; Septic Septage Management Facility"/>
    <n v="1"/>
    <n v="886"/>
    <x v="2"/>
    <s v="Rainbow Springs and Rainbow River"/>
    <s v="Introduced as new boundary on 201201023.  Edited using Rainbow Springs springshed polygon from groundwater section on 20130103.  Edited on 20131216 for Terry Hansen and Charles Gauthier.  Adopted in December 2015."/>
    <n v="49.803081738899998"/>
    <s v="RAIN"/>
    <x v="1"/>
    <x v="2"/>
    <s v="Levy County"/>
    <n v="176573.592794"/>
    <n v="1815.819702"/>
    <n v="201545.92118999999"/>
  </r>
  <r>
    <n v="240"/>
    <x v="5"/>
    <s v="HCR Limestone Property"/>
    <s v="SWD"/>
    <s v="Citrus"/>
    <s v="RAZ-1"/>
    <s v="Gary Thigpen"/>
    <s v="HCR Limestone Property"/>
    <n v="1"/>
    <n v="848"/>
    <x v="0"/>
    <s v="Kings Bay"/>
    <s v="Shapefile submitted on 20140623.  Revised on 20170412. Revised 20190102."/>
    <n v="66.297876683799998"/>
    <s v="KING"/>
    <x v="1"/>
    <x v="0"/>
    <s v="Citrus County"/>
    <n v="57133.994728500002"/>
    <n v="2472.7722733800001"/>
    <n v="268297.98804899998"/>
  </r>
  <r>
    <n v="241"/>
    <x v="5"/>
    <s v="HCR Limestone Property"/>
    <s v="SWD"/>
    <s v="Citrus"/>
    <s v="RAZ-3"/>
    <s v="Gary Thigpen"/>
    <s v="HCR Limestone Property"/>
    <n v="1"/>
    <n v="848"/>
    <x v="0"/>
    <s v="Kings Bay"/>
    <s v="Shapefile submitted on 20140623.  Revised on 20170412. Revised 20190102."/>
    <n v="63.5707533462"/>
    <s v="KING"/>
    <x v="1"/>
    <x v="0"/>
    <s v="Citrus County"/>
    <n v="57133.994728500002"/>
    <n v="2341.5979710299998"/>
    <n v="257261.71145599999"/>
  </r>
  <r>
    <n v="242"/>
    <x v="5"/>
    <s v="HCR Limestone Property"/>
    <s v="SWD"/>
    <s v="Citrus"/>
    <s v="RAZ-4"/>
    <s v="Gary Thigpen"/>
    <s v="HCR Limestone Property"/>
    <n v="1"/>
    <n v="848"/>
    <x v="0"/>
    <s v="Kings Bay"/>
    <s v="Shapefile submitted on 20140623.  Revised on 20170412. Revised 20190102."/>
    <n v="84.476203274499994"/>
    <s v="KING"/>
    <x v="1"/>
    <x v="0"/>
    <s v="Citrus County"/>
    <n v="57133.994728500002"/>
    <n v="2416.7115385400002"/>
    <n v="341863.06576199998"/>
  </r>
  <r>
    <n v="243"/>
    <x v="5"/>
    <s v="HCR Limestone Property"/>
    <s v="SWD"/>
    <s v="Citrus"/>
    <s v="RAZ-5"/>
    <s v="Gary Thigpen"/>
    <s v="HCR Limestone Property"/>
    <n v="1"/>
    <n v="848"/>
    <x v="0"/>
    <s v="Kings Bay"/>
    <s v="Shapefile submitted on 20140623.  Revised on 20170412. Revised 20190102."/>
    <n v="50.356126790600001"/>
    <s v="KING"/>
    <x v="1"/>
    <x v="0"/>
    <s v="Citrus County"/>
    <n v="57133.994728500002"/>
    <n v="2406.6194340000002"/>
    <n v="203784.01511000001"/>
  </r>
  <r>
    <n v="244"/>
    <x v="5"/>
    <s v="HCR Limestone Property"/>
    <s v="SWD"/>
    <s v="Citrus"/>
    <s v="RAZ-2"/>
    <s v="Gary Thigpen"/>
    <s v="HCR Limestone Property"/>
    <n v="1"/>
    <n v="848"/>
    <x v="0"/>
    <s v="Kings Bay"/>
    <s v="Shapefile submitted on 20140623.  Revised on 20170412. Revised 20190102."/>
    <n v="37.089130839399999"/>
    <s v="KING"/>
    <x v="1"/>
    <x v="0"/>
    <s v="Citrus County"/>
    <n v="57133.994728500002"/>
    <n v="1543.1950465299999"/>
    <n v="150094.38733900001"/>
  </r>
  <r>
    <n v="245"/>
    <x v="5"/>
    <s v="HCR Limestone Property"/>
    <s v="SWD"/>
    <s v="Citrus"/>
    <s v="RAZ-7"/>
    <s v="Gary Thigpen"/>
    <s v="HCR Limestone Property"/>
    <n v="1"/>
    <n v="848"/>
    <x v="0"/>
    <s v="Kings Bay"/>
    <s v="Shapefile submitted on 20140623.  Revised on 20170412. Revised 20190102."/>
    <n v="62.285049829899997"/>
    <s v="KING"/>
    <x v="1"/>
    <x v="0"/>
    <s v="Citrus County"/>
    <n v="57133.994728500002"/>
    <n v="2425.50097959"/>
    <n v="252058.65392400001"/>
  </r>
  <r>
    <n v="246"/>
    <x v="5"/>
    <s v="HCR Limestone Property"/>
    <s v="SWD"/>
    <s v="Citrus"/>
    <s v="RAZ-6"/>
    <s v="Gary Thigpen"/>
    <s v="HCR Limestone Property"/>
    <n v="1"/>
    <n v="848"/>
    <x v="0"/>
    <s v="Kings Bay"/>
    <s v="Shapefile submitted on 20140623.  Revised on 20170412. Revised 20190102."/>
    <n v="170.46565021999999"/>
    <s v="KING"/>
    <x v="1"/>
    <x v="0"/>
    <s v="Citrus County"/>
    <n v="57133.994728500002"/>
    <n v="3691.4387516699999"/>
    <n v="689850.01139200001"/>
  </r>
  <r>
    <n v="247"/>
    <x v="6"/>
    <s v="Chet's Septic Service SMF"/>
    <s v="SWD"/>
    <s v="Citrus"/>
    <s v="RAZ-2"/>
    <s v="Catherine Dietrick"/>
    <s v="Chet's Septic Service SMF"/>
    <n v="1"/>
    <n v="839"/>
    <x v="0"/>
    <s v="Kings Bay"/>
    <s v="Shapefile submitted on 20140623.  Revised on 20170412. Revised 20190102."/>
    <n v="33.154755328199997"/>
    <s v="KING"/>
    <x v="0"/>
    <x v="0"/>
    <s v="Citrus County"/>
    <n v="160611.782916"/>
    <n v="1943.21062886"/>
    <n v="134172.534533"/>
  </r>
  <r>
    <n v="248"/>
    <x v="6"/>
    <s v="Chet's Septic Service SMF"/>
    <s v="SWD"/>
    <s v="Citrus"/>
    <s v="RAZ-3"/>
    <s v="Sami Mckee"/>
    <s v="Chet's Septic Service SMF"/>
    <n v="1"/>
    <n v="839"/>
    <x v="0"/>
    <s v="Kings Bay"/>
    <s v="Shapefile submitted on 20140623.  Revised on 20170412. Revised 20190102."/>
    <n v="12.988269557100001"/>
    <s v="KING"/>
    <x v="0"/>
    <x v="0"/>
    <s v="Citrus County"/>
    <n v="160611.782916"/>
    <n v="1214.3267881500001"/>
    <n v="52561.662073200001"/>
  </r>
  <r>
    <n v="271"/>
    <x v="0"/>
    <s v="Beverly Hills Development Corporation BLAS"/>
    <s v="SWD"/>
    <s v="Citrus"/>
    <s v="RAZ-5"/>
    <s v="Sami Mckee"/>
    <s v="Beverly Hills Development Corporation BLAS"/>
    <n v="0"/>
    <n v="839"/>
    <x v="0"/>
    <s v="Kings Bay"/>
    <s v="Shapefile submitted on 20140623.  Revised on 20170412. Revised 20190102."/>
    <n v="22.673166327499999"/>
    <s v="KING"/>
    <x v="0"/>
    <x v="0"/>
    <s v="Citrus County"/>
    <n v="160611.782916"/>
    <n v="1348.5947532600001"/>
    <n v="91755.048768499997"/>
  </r>
  <r>
    <n v="272"/>
    <x v="0"/>
    <s v="Beverly Hills Development Corporation BLAS"/>
    <s v="SWD"/>
    <s v="Citrus"/>
    <s v="RAZ-6"/>
    <s v="Sami Mckee"/>
    <s v="Beverly Hills Development Corporation BLAS"/>
    <n v="0"/>
    <n v="839"/>
    <x v="0"/>
    <s v="Kings Bay"/>
    <s v="Shapefile submitted on 20140623.  Revised on 20170412. Revised 20190102."/>
    <n v="22.883994920100001"/>
    <s v="KING"/>
    <x v="0"/>
    <x v="0"/>
    <s v="Citrus County"/>
    <n v="160611.782916"/>
    <n v="1428.49622378"/>
    <n v="92608.241812699998"/>
  </r>
  <r>
    <n v="273"/>
    <x v="6"/>
    <s v="Chet's Septic Service SMF"/>
    <s v="SWD"/>
    <s v="Citrus"/>
    <s v="RAZ-1"/>
    <s v="Gary Thigpen"/>
    <s v="Chet's Septic Service SMF"/>
    <n v="1"/>
    <n v="487"/>
    <x v="3"/>
    <s v="Homosassa Springs"/>
    <s v="Shapefile submitted 20170412. Composed of two springsheds. Edited 20190102._x000d__x000a_"/>
    <n v="4.0777591021299999"/>
    <s v="CHHO"/>
    <x v="0"/>
    <x v="0"/>
    <s v="Citrus County"/>
    <n v="230710.76754900001"/>
    <n v="545.51226380699995"/>
    <n v="16502.105611499999"/>
  </r>
  <r>
    <n v="274"/>
    <x v="7"/>
    <s v="Rooks BLAS"/>
    <s v="SWD"/>
    <s v="Citrus"/>
    <s v="RAZ-1"/>
    <s v="Gary Thigpen"/>
    <s v="Rooks BLAS"/>
    <n v="1"/>
    <n v="487"/>
    <x v="3"/>
    <s v="Homosassa Springs"/>
    <s v="Shapefile submitted 20170412. Composed of two springsheds. Edited 20190102._x000d__x000a_"/>
    <n v="137.42219345000001"/>
    <s v="CHHO"/>
    <x v="0"/>
    <x v="0"/>
    <s v="Citrus County"/>
    <n v="230710.76754900001"/>
    <n v="4039.2783666099999"/>
    <n v="556127.88614299998"/>
  </r>
  <r>
    <n v="275"/>
    <x v="7"/>
    <s v="Rooks BLAS"/>
    <s v="SWD"/>
    <s v="Citrus"/>
    <s v="RAZ-5"/>
    <s v="Gary Thigpen"/>
    <s v="Rooks BLAS"/>
    <n v="1"/>
    <n v="487"/>
    <x v="3"/>
    <s v="Homosassa Springs"/>
    <s v="Shapefile submitted 20170412. Composed of two springsheds. Edited 20190102._x000d__x000a_"/>
    <n v="61.686771038899998"/>
    <s v="CHHO"/>
    <x v="0"/>
    <x v="0"/>
    <s v="Citrus County"/>
    <n v="230710.76754900001"/>
    <n v="2451.7320531800001"/>
    <n v="249637.50555599999"/>
  </r>
  <r>
    <n v="276"/>
    <x v="7"/>
    <s v="Rooks BLAS"/>
    <s v="SWD"/>
    <s v="Citrus"/>
    <s v="RAZ-4"/>
    <s v="Gary Thigpen"/>
    <s v="Rooks BLAS"/>
    <n v="1"/>
    <n v="487"/>
    <x v="3"/>
    <s v="Homosassa Springs"/>
    <s v="Shapefile submitted 20170412. Composed of two springsheds. Edited 20190102._x000d__x000a_"/>
    <n v="57.619325248700001"/>
    <s v="CHHO"/>
    <x v="0"/>
    <x v="0"/>
    <s v="Citrus County"/>
    <n v="230710.76754900001"/>
    <n v="2241.1667920599998"/>
    <n v="233177.13643700001"/>
  </r>
  <r>
    <n v="277"/>
    <x v="7"/>
    <s v="Rooks BLAS"/>
    <s v="SWD"/>
    <s v="Citrus"/>
    <s v="RAZ-7"/>
    <s v="Gary Thigpen"/>
    <s v="Rooks BLAS"/>
    <n v="1"/>
    <n v="487"/>
    <x v="3"/>
    <s v="Homosassa Springs"/>
    <s v="Shapefile submitted 20170412. Composed of two springsheds. Edited 20190102._x000d__x000a_"/>
    <n v="88.904570058700003"/>
    <s v="CHHO"/>
    <x v="0"/>
    <x v="0"/>
    <s v="Citrus County"/>
    <n v="230710.76754900001"/>
    <n v="2492.3125822799998"/>
    <n v="359784.03032299998"/>
  </r>
  <r>
    <n v="278"/>
    <x v="7"/>
    <s v="Rooks BLAS"/>
    <s v="SWD"/>
    <s v="Citrus"/>
    <s v="RAZ-16"/>
    <s v="Gary Thigpen"/>
    <s v="Rooks BLAS"/>
    <n v="1"/>
    <n v="487"/>
    <x v="3"/>
    <s v="Homosassa Springs"/>
    <s v="Shapefile submitted 20170412. Composed of two springsheds. Edited 20190102._x000d__x000a_"/>
    <n v="80.996121639500004"/>
    <s v="CHHO"/>
    <x v="0"/>
    <x v="0"/>
    <s v="Citrus County"/>
    <n v="230710.76754900001"/>
    <n v="2402.6329769600002"/>
    <n v="327779.67504599999"/>
  </r>
  <r>
    <n v="279"/>
    <x v="7"/>
    <s v="Rooks BLAS"/>
    <s v="SWD"/>
    <s v="Citrus"/>
    <s v="RAZ-8"/>
    <s v="Gary Thigpen"/>
    <s v="Rooks BLAS"/>
    <n v="1"/>
    <n v="487"/>
    <x v="3"/>
    <s v="Homosassa Springs"/>
    <s v="Shapefile submitted 20170412. Composed of two springsheds. Edited 20190102._x000d__x000a_"/>
    <n v="66.0408943451"/>
    <s v="CHHO"/>
    <x v="0"/>
    <x v="0"/>
    <s v="Citrus County"/>
    <n v="230710.76754900001"/>
    <n v="2255.7110674300002"/>
    <n v="267258.017422"/>
  </r>
  <r>
    <n v="280"/>
    <x v="7"/>
    <s v="Rooks BLAS"/>
    <s v="SWD"/>
    <s v="Citrus"/>
    <s v="RAZ-11"/>
    <s v="Gary Thigpen"/>
    <s v="Rooks BLAS"/>
    <n v="1"/>
    <n v="487"/>
    <x v="3"/>
    <s v="Homosassa Springs"/>
    <s v="Shapefile submitted 20170412. Composed of two springsheds. Edited 20190102._x000d__x000a_"/>
    <n v="104.94122163599999"/>
    <s v="CHHO"/>
    <x v="0"/>
    <x v="0"/>
    <s v="Citrus County"/>
    <n v="230710.76754900001"/>
    <n v="2981.9060757399998"/>
    <n v="424682.05675300001"/>
  </r>
  <r>
    <n v="281"/>
    <x v="7"/>
    <s v="Rooks BLAS"/>
    <s v="SWD"/>
    <s v="Citrus"/>
    <s v="RAZ-9"/>
    <s v="Gary Thigpen"/>
    <s v="Rooks BLAS"/>
    <n v="1"/>
    <n v="487"/>
    <x v="3"/>
    <s v="Homosassa Springs"/>
    <s v="Shapefile submitted 20170412. Composed of two springsheds. Edited 20190102._x000d__x000a_"/>
    <n v="79.886600801499995"/>
    <s v="CHHO"/>
    <x v="0"/>
    <x v="0"/>
    <s v="Citrus County"/>
    <n v="230710.76754900001"/>
    <n v="2383.6582855299998"/>
    <n v="323289.60351699998"/>
  </r>
  <r>
    <n v="282"/>
    <x v="7"/>
    <s v="Rooks BLAS"/>
    <s v="SWD"/>
    <s v="Citrus"/>
    <s v="RAZ-10"/>
    <s v="Gary Thigpen"/>
    <s v="Rooks BLAS"/>
    <n v="1"/>
    <n v="487"/>
    <x v="3"/>
    <s v="Homosassa Springs"/>
    <s v="Shapefile submitted 20170412. Composed of two springsheds. Edited 20190102._x000d__x000a_"/>
    <n v="81.982386509500003"/>
    <s v="CHHO"/>
    <x v="0"/>
    <x v="0"/>
    <s v="Citrus County"/>
    <n v="230710.76754900001"/>
    <n v="2407.0212846099998"/>
    <n v="331770.94737000001"/>
  </r>
  <r>
    <n v="283"/>
    <x v="7"/>
    <s v="Rooks BLAS"/>
    <s v="SWD"/>
    <s v="Citrus"/>
    <s v="RAZ-15"/>
    <s v="Gary Thigpen"/>
    <s v="Rooks BLAS"/>
    <n v="1"/>
    <n v="487"/>
    <x v="3"/>
    <s v="Homosassa Springs"/>
    <s v="Shapefile submitted 20170412. Composed of two springsheds. Edited 20190102._x000d__x000a_"/>
    <n v="57.905470684000001"/>
    <s v="CHHO"/>
    <x v="0"/>
    <x v="0"/>
    <s v="Citrus County"/>
    <n v="230710.76754900001"/>
    <n v="1979.60837113"/>
    <n v="234335.125929"/>
  </r>
  <r>
    <n v="284"/>
    <x v="7"/>
    <s v="Rooks BLAS"/>
    <s v="SWD"/>
    <s v="Citrus"/>
    <s v="RAZ-12"/>
    <s v="Gary Thigpen"/>
    <s v="Rooks BLAS"/>
    <n v="1"/>
    <n v="487"/>
    <x v="3"/>
    <s v="Homosassa Springs"/>
    <s v="Shapefile submitted 20170412. Composed of two springsheds. Edited 20190102._x000d__x000a_"/>
    <n v="60.617220948700002"/>
    <s v="CHHO"/>
    <x v="0"/>
    <x v="0"/>
    <s v="Citrus County"/>
    <n v="230710.76754900001"/>
    <n v="1991.6014424499999"/>
    <n v="245309.189904"/>
  </r>
  <r>
    <n v="285"/>
    <x v="7"/>
    <s v="Rooks BLAS"/>
    <s v="SWD"/>
    <s v="Citrus"/>
    <s v="RAZ-13"/>
    <s v="Gary Thigpen"/>
    <s v="Rooks BLAS"/>
    <n v="1"/>
    <n v="487"/>
    <x v="3"/>
    <s v="Homosassa Springs"/>
    <s v="Shapefile submitted 20170412. Composed of two springsheds. Edited 20190102._x000d__x000a_"/>
    <n v="22.853866710399998"/>
    <s v="CHHO"/>
    <x v="0"/>
    <x v="0"/>
    <s v="Citrus County"/>
    <n v="230710.76754900001"/>
    <n v="1293.3496900499999"/>
    <n v="92486.317273799999"/>
  </r>
  <r>
    <n v="286"/>
    <x v="7"/>
    <s v="Rooks BLAS"/>
    <s v="SWD"/>
    <s v="Citrus"/>
    <s v="RAZ-14"/>
    <s v="Gary Thigpen"/>
    <s v="Rooks BLAS"/>
    <n v="1"/>
    <n v="487"/>
    <x v="3"/>
    <s v="Homosassa Springs"/>
    <s v="Shapefile submitted 20170412. Composed of two springsheds. Edited 20190102._x000d__x000a_"/>
    <n v="21.882694084299999"/>
    <s v="CHHO"/>
    <x v="0"/>
    <x v="0"/>
    <s v="Citrus County"/>
    <n v="230710.76754900001"/>
    <n v="1257.99060766"/>
    <n v="88556.121094500006"/>
  </r>
  <r>
    <n v="287"/>
    <x v="1"/>
    <s v="The Thomas Acres BLAS"/>
    <s v="SWD"/>
    <s v="Citrus"/>
    <s v="RAZ-2"/>
    <s v="Gary Thigpen"/>
    <s v="The Thomas Acres BLAS"/>
    <n v="0"/>
    <n v="232"/>
    <x v="1"/>
    <s v="Chassahowitzka Springs_x000d__x000a_"/>
    <s v="Shapefile submitted 20170412. Composed of two springsheds. Edited 20190102._x000d__x000a_"/>
    <n v="92.903222662000005"/>
    <s v="CHHO"/>
    <x v="0"/>
    <x v="0"/>
    <s v="Citrus County"/>
    <n v="46619.825544799998"/>
    <n v="2873.2765588000002"/>
    <n v="375966.00329099997"/>
  </r>
  <r>
    <n v="288"/>
    <x v="1"/>
    <s v="The Thomas Acres BLAS"/>
    <s v="SWD"/>
    <s v="Citrus"/>
    <s v="RAZ-1"/>
    <s v="Gary Thigpen"/>
    <s v="The Thomas Acres BLAS"/>
    <n v="0"/>
    <n v="232"/>
    <x v="1"/>
    <s v="Chassahowitzka Springs_x000d__x000a_"/>
    <s v="Shapefile submitted 20170412. Composed of two springsheds. Edited 20190102._x000d__x000a_"/>
    <n v="79.090281152800003"/>
    <s v="CHHO"/>
    <x v="0"/>
    <x v="0"/>
    <s v="Citrus County"/>
    <n v="46619.825544799998"/>
    <n v="2564.11518449"/>
    <n v="320067.01223300002"/>
  </r>
  <r>
    <n v="292"/>
    <x v="8"/>
    <s v="Foxfire Road LAS"/>
    <s v="SWD"/>
    <s v="Hernando"/>
    <s v="RAZ-C"/>
    <s v="Jeohusua Lugo"/>
    <s v="Foxfire Road LAS"/>
    <n v="0"/>
    <n v="2077"/>
    <x v="4"/>
    <s v="Weeki Wachee"/>
    <s v="Shapefile submitted on 20140623.  Revised on 20170412.  Revised 20170922.  Revised 20190102."/>
    <n v="6.8614683394"/>
    <s v="WEEK"/>
    <x v="0"/>
    <x v="3"/>
    <s v="Hernando County"/>
    <n v="120831.790049"/>
    <n v="864.08644193299995"/>
    <n v="27767.3772164"/>
  </r>
  <r>
    <n v="293"/>
    <x v="8"/>
    <s v="Foxfire Road LAS"/>
    <s v="SWD"/>
    <s v="Hernando"/>
    <s v="RAZ-A"/>
    <s v="Jeohusua Lugo"/>
    <s v="Foxfire Road LAS"/>
    <n v="0"/>
    <n v="2077"/>
    <x v="4"/>
    <s v="Weeki Wachee"/>
    <s v="Shapefile submitted on 20140623.  Revised on 20170412.  Revised 20170922.  Revised 20190102."/>
    <n v="4.2926592007900002"/>
    <s v="WEEK"/>
    <x v="0"/>
    <x v="3"/>
    <s v="Hernando County"/>
    <n v="120831.790049"/>
    <n v="704.88386117799996"/>
    <n v="17371.775455899999"/>
  </r>
  <r>
    <n v="294"/>
    <x v="8"/>
    <s v="Foxfire Road LAS"/>
    <s v="SWD"/>
    <s v="Hernando"/>
    <s v="RAZ-B"/>
    <s v="Jeohusua Lugo"/>
    <s v="Foxfire Road LAS"/>
    <n v="0"/>
    <n v="2077"/>
    <x v="4"/>
    <s v="Weeki Wachee"/>
    <s v="Shapefile submitted on 20140623.  Revised on 20170412.  Revised 20170922.  Revised 20190102."/>
    <n v="6.8681338722699996"/>
    <s v="WEEK"/>
    <x v="0"/>
    <x v="3"/>
    <s v="Hernando County"/>
    <n v="120831.790049"/>
    <n v="870.21546431100001"/>
    <n v="27794.3516709"/>
  </r>
  <r>
    <n v="295"/>
    <x v="8"/>
    <s v="Foxfire Road LAS"/>
    <s v="SWD"/>
    <s v="Hernando"/>
    <s v="RAZ-D"/>
    <s v="Jeohusua Lugo"/>
    <s v="Foxfire Road LAS"/>
    <n v="0"/>
    <n v="2077"/>
    <x v="4"/>
    <s v="Weeki Wachee"/>
    <s v="Shapefile submitted on 20140623.  Revised on 20170412.  Revised 20170922.  Revised 20190102."/>
    <n v="4.27787353144"/>
    <s v="WEEK"/>
    <x v="0"/>
    <x v="3"/>
    <s v="Hernando County"/>
    <n v="120831.790049"/>
    <n v="804.37628100100005"/>
    <n v="17311.9399749"/>
  </r>
  <r>
    <n v="332"/>
    <x v="9"/>
    <s v="Nordgren Property RAF"/>
    <s v="SWD"/>
    <s v="Hernando"/>
    <s v="RAZ-8"/>
    <s v="Jeohusua Lugo"/>
    <s v="Nordgren Property"/>
    <n v="0"/>
    <n v="2077"/>
    <x v="4"/>
    <s v="Weeki Wachee"/>
    <s v="Shapefile submitted on 20140623.  Revised on 20170412.  Revised 20170922.  Revised 20190102."/>
    <n v="10.509245114700001"/>
    <s v="WEEK"/>
    <x v="0"/>
    <x v="3"/>
    <s v="Hernando County"/>
    <n v="120831.790049"/>
    <n v="1298.62504681"/>
    <n v="42529.406086900002"/>
  </r>
  <r>
    <n v="333"/>
    <x v="9"/>
    <s v="Nordgren Property RAF"/>
    <s v="SWD"/>
    <s v="Hernando"/>
    <s v="RAZ-6"/>
    <s v="Jeohusua Lugo"/>
    <s v="Nordgren Property"/>
    <n v="0"/>
    <n v="2077"/>
    <x v="4"/>
    <s v="Weeki Wachee"/>
    <s v="Shapefile submitted on 20140623.  Revised on 20170412.  Revised 20170922.  Revised 20190102."/>
    <n v="4.27207752204"/>
    <s v="WEEK"/>
    <x v="0"/>
    <x v="3"/>
    <s v="Hernando County"/>
    <n v="120831.790049"/>
    <n v="539.526880183"/>
    <n v="17288.484357000001"/>
  </r>
  <r>
    <n v="334"/>
    <x v="9"/>
    <s v="Nordgren Property RAF"/>
    <s v="SWD"/>
    <s v="Hernando"/>
    <s v="RAZ-5"/>
    <s v="Jeohusua Lugo"/>
    <s v="Nordgren Property"/>
    <n v="0"/>
    <n v="2077"/>
    <x v="4"/>
    <s v="Weeki Wachee"/>
    <s v="Shapefile submitted on 20140623.  Revised on 20170412.  Revised 20170922.  Revised 20190102."/>
    <n v="24.095681967899999"/>
    <s v="WEEK"/>
    <x v="0"/>
    <x v="3"/>
    <s v="Hernando County"/>
    <n v="120831.790049"/>
    <n v="1878.4395207800001"/>
    <n v="97511.765323800006"/>
  </r>
  <r>
    <n v="335"/>
    <x v="9"/>
    <s v="Nordgren Property RAF"/>
    <s v="SWD"/>
    <s v="Hernando"/>
    <s v="RAZ-7"/>
    <s v="Jeohusua Lugo"/>
    <s v="Nordgren Property"/>
    <n v="0"/>
    <n v="2077"/>
    <x v="4"/>
    <s v="Weeki Wachee"/>
    <s v="Shapefile submitted on 20140623.  Revised on 20170412.  Revised 20170922.  Revised 20190102."/>
    <n v="4.7957317685999996"/>
    <s v="WEEK"/>
    <x v="0"/>
    <x v="3"/>
    <s v="Hernando County"/>
    <n v="120831.790049"/>
    <n v="556.65559726699996"/>
    <n v="19407.6379079"/>
  </r>
  <r>
    <n v="336"/>
    <x v="9"/>
    <s v="Nordgren Property RAF"/>
    <s v="SWD"/>
    <s v="Hernando"/>
    <s v="RAZ-3"/>
    <s v="Jeohusua Lugo"/>
    <s v="Nordgren Property"/>
    <n v="0"/>
    <n v="2077"/>
    <x v="4"/>
    <s v="Weeki Wachee"/>
    <s v="Shapefile submitted on 20140623.  Revised on 20170412.  Revised 20170922.  Revised 20190102."/>
    <n v="6.4508491691699996"/>
    <s v="WEEK"/>
    <x v="0"/>
    <x v="3"/>
    <s v="Hernando County"/>
    <n v="120831.790049"/>
    <n v="835.37844067900005"/>
    <n v="26105.660390199999"/>
  </r>
  <r>
    <n v="337"/>
    <x v="9"/>
    <s v="Nordgren Property RAF"/>
    <s v="SWD"/>
    <s v="Hernando"/>
    <s v="RAZ-4"/>
    <s v="Jeohusua Lugo"/>
    <s v="Nordgren Property"/>
    <n v="0"/>
    <n v="2077"/>
    <x v="4"/>
    <s v="Weeki Wachee"/>
    <s v="Shapefile submitted on 20140623.  Revised on 20170412.  Revised 20170922.  Revised 20190102."/>
    <n v="10.7753844617"/>
    <s v="WEEK"/>
    <x v="0"/>
    <x v="3"/>
    <s v="Hernando County"/>
    <n v="120831.790049"/>
    <n v="980.33269919899999"/>
    <n v="43606.433812800002"/>
  </r>
  <r>
    <n v="338"/>
    <x v="9"/>
    <s v="Nordgren Property RAF"/>
    <s v="SWD"/>
    <s v="Hernando"/>
    <s v="RAZ-1"/>
    <s v="Jeohusua Lugo"/>
    <s v="Nordgren Property"/>
    <n v="0"/>
    <n v="2077"/>
    <x v="4"/>
    <s v="Weeki Wachee"/>
    <s v="Shapefile submitted on 20140623.  Revised on 20170412.  Revised 20170922.  Revised 20190102."/>
    <n v="6.5135256874399996"/>
    <s v="WEEK"/>
    <x v="0"/>
    <x v="3"/>
    <s v="Hernando County"/>
    <n v="120831.790049"/>
    <n v="651.23049123099997"/>
    <n v="26359.303260699999"/>
  </r>
  <r>
    <n v="339"/>
    <x v="9"/>
    <s v="Nordgren Property RAF"/>
    <s v="SWD"/>
    <s v="Hernando"/>
    <s v="RAZ-2"/>
    <s v="Jeohusua Lugo"/>
    <s v="Nordgren Property"/>
    <n v="0"/>
    <n v="2077"/>
    <x v="4"/>
    <s v="Weeki Wachee"/>
    <s v="Shapefile submitted on 20140623.  Revised on 20170412.  Revised 20170922.  Revised 20190102."/>
    <n v="5.19331880965"/>
    <s v="WEEK"/>
    <x v="0"/>
    <x v="3"/>
    <s v="Hernando County"/>
    <n v="120831.790049"/>
    <n v="580.47567290400002"/>
    <n v="21016.6155784"/>
  </r>
  <r>
    <n v="346"/>
    <x v="1"/>
    <s v="The Thomas Acres BLAS"/>
    <s v="SWD"/>
    <s v="Citrus"/>
    <s v="RAZ-3"/>
    <s v="Gary Thigpen"/>
    <s v="The Thomas Acres BLAS"/>
    <n v="0"/>
    <n v="232"/>
    <x v="1"/>
    <s v="Chassahowitzka Springs_x000d__x000a_"/>
    <s v="Shapefile submitted 20170412. Composed of two springsheds. Edited 20190102._x000d__x000a_"/>
    <n v="35.852883012600003"/>
    <s v="CHHO"/>
    <x v="0"/>
    <x v="0"/>
    <s v="Citrus County"/>
    <n v="46619.825544799998"/>
    <n v="1669.0257487700001"/>
    <n v="145091.469881"/>
  </r>
  <r>
    <n v="522"/>
    <x v="10"/>
    <s v="Jones # 1 Site"/>
    <s v="NED"/>
    <s v="Levy"/>
    <s v="RAZ-1"/>
    <s v="Sami Mckee"/>
    <s v="Jones # 1 Site"/>
    <n v="0"/>
    <n v="389"/>
    <x v="5"/>
    <s v="Suwannee"/>
    <s v="Previously grouped with Santa Fe and introduced as a separate boundary on 20110927.  Re-edited on 20130215 to match the edge of Sante Fe BMAP boundary. Edited to include Withlacoochee 20160328.  Submitted for update on 20160701.  Re-edited on 20170412."/>
    <n v="21.801255287099998"/>
    <s v="SUWA"/>
    <x v="0"/>
    <x v="2"/>
    <s v="Levy County"/>
    <n v="98823.688673199998"/>
    <n v="1214.12694001"/>
    <n v="88226.549975100002"/>
  </r>
  <r>
    <n v="573"/>
    <x v="11"/>
    <s v="Graham Site #1"/>
    <s v="NED"/>
    <s v="Levy"/>
    <s v="RAZ-1-1"/>
    <s v="Sami Mckee"/>
    <s v="Graham Site #1"/>
    <n v="0"/>
    <n v="389"/>
    <x v="5"/>
    <s v="Suwannee"/>
    <s v="Previously grouped with Santa Fe and introduced as a separate boundary on 20110927.  Re-edited on 20130215 to match the edge of Sante Fe BMAP boundary. Edited to include Withlacoochee 20160328.  Submitted for update on 20160701.  Re-edited on 20170412."/>
    <n v="8.3041698216899995"/>
    <s v="SUWA"/>
    <x v="0"/>
    <x v="2"/>
    <s v="Levy County"/>
    <n v="98823.688673199998"/>
    <n v="728.76652333200002"/>
    <n v="33605.782975599999"/>
  </r>
  <r>
    <n v="574"/>
    <x v="11"/>
    <s v="Graham Site #1"/>
    <s v="NED"/>
    <s v="Levy"/>
    <s v="RAZ-1-2"/>
    <s v="Sami Mckee"/>
    <s v="Graham Site #1"/>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5.817298045599999"/>
    <s v="SUWA"/>
    <x v="0"/>
    <x v="2"/>
    <s v="Levy County"/>
    <n v="98823.688673199998"/>
    <n v="1070.5030559899999"/>
    <n v="64010.334180899998"/>
  </r>
  <r>
    <n v="575"/>
    <x v="11"/>
    <s v="Graham Site #1"/>
    <s v="NED"/>
    <s v="Levy"/>
    <s v="RAZ-1-3"/>
    <s v="Sami Mckee"/>
    <s v="Graham Site #1"/>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8.336856948400001"/>
    <s v="SUWA"/>
    <x v="0"/>
    <x v="2"/>
    <s v="Levy County"/>
    <n v="98823.688673199998"/>
    <n v="1146.42820822"/>
    <n v="74206.627308299998"/>
  </r>
  <r>
    <n v="576"/>
    <x v="11"/>
    <s v="Graham Site #1"/>
    <s v="NED"/>
    <s v="Levy"/>
    <s v="RAZ-1-4"/>
    <s v="Sami Mckee"/>
    <s v="Graham Site #1"/>
    <n v="0"/>
    <n v="389"/>
    <x v="5"/>
    <s v="Suwannee"/>
    <s v="Previously grouped with Santa Fe and introduced as a separate boundary on 20110927.  Re-edited on 20130215 to match the edge of Sante Fe BMAP boundary. Edited to include Withlacoochee 20160328.  Submitted for update on 20160701.  Re-edited on 20170412."/>
    <n v="8.0278275860099999"/>
    <s v="SUWA"/>
    <x v="0"/>
    <x v="2"/>
    <s v="Levy County"/>
    <n v="98823.688673199998"/>
    <n v="842.54330778200006"/>
    <n v="32487.4656244"/>
  </r>
  <r>
    <n v="577"/>
    <x v="12"/>
    <s v="Graham Site #2"/>
    <s v="NED"/>
    <s v="Levy"/>
    <s v="RAZ-2-1"/>
    <s v="Sami Mckee"/>
    <s v="Graham Site #2"/>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6.564643749799998"/>
    <s v="SUWA"/>
    <x v="0"/>
    <x v="2"/>
    <s v="Levy County"/>
    <n v="98823.688673199998"/>
    <n v="1255.2097287199999"/>
    <n v="67034.734943599993"/>
  </r>
  <r>
    <n v="578"/>
    <x v="12"/>
    <s v="Graham Site #2"/>
    <s v="NED"/>
    <s v="Levy"/>
    <s v="RAZ-2-2"/>
    <s v="Sami Mckee"/>
    <s v="Graham Site #2"/>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3.3771729436"/>
    <s v="SUWA"/>
    <x v="0"/>
    <x v="2"/>
    <s v="Levy County"/>
    <n v="98823.688673199998"/>
    <n v="1223.8401856800001"/>
    <n v="54135.498240300003"/>
  </r>
  <r>
    <n v="579"/>
    <x v="13"/>
    <s v="Graham Site #3"/>
    <s v="NED"/>
    <s v="Levy"/>
    <s v="RAZ-3-1"/>
    <s v="Sami Mckee"/>
    <s v="Graham Site #3"/>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1.440411344799999"/>
    <s v="SUWA"/>
    <x v="0"/>
    <x v="2"/>
    <s v="Levy County"/>
    <n v="98823.688673199998"/>
    <n v="861.79108978600004"/>
    <n v="46297.7021255"/>
  </r>
  <r>
    <n v="580"/>
    <x v="13"/>
    <s v="Graham Site #3"/>
    <s v="NED"/>
    <s v="Levy"/>
    <s v="RAZ-3-2"/>
    <s v="Sami Mckee"/>
    <s v="Graham Site #3"/>
    <n v="0"/>
    <n v="389"/>
    <x v="5"/>
    <s v="Suwannee"/>
    <s v="Previously grouped with Santa Fe and introduced as a separate boundary on 20110927.  Re-edited on 20130215 to match the edge of Sante Fe BMAP boundary. Edited to include Withlacoochee 20160328.  Submitted for update on 20160701.  Re-edited on 20170412."/>
    <n v="21.572634802"/>
    <s v="SUWA"/>
    <x v="0"/>
    <x v="2"/>
    <s v="Levy County"/>
    <n v="98823.688673199998"/>
    <n v="1440.397234"/>
    <n v="87301.355696500003"/>
  </r>
  <r>
    <n v="581"/>
    <x v="14"/>
    <s v="Graham site #4"/>
    <s v="NED"/>
    <s v="Levy"/>
    <s v="RAZ-4-1"/>
    <s v="Sami Mckee"/>
    <s v="Graham Site #4"/>
    <n v="0"/>
    <n v="389"/>
    <x v="5"/>
    <s v="Suwannee"/>
    <s v="Previously grouped with Santa Fe and introduced as a separate boundary on 20110927.  Re-edited on 20130215 to match the edge of Sante Fe BMAP boundary. Edited to include Withlacoochee 20160328.  Submitted for update on 20160701.  Re-edited on 20170412."/>
    <n v="20.425227318299999"/>
    <s v="SUWA"/>
    <x v="0"/>
    <x v="2"/>
    <s v="Levy County"/>
    <n v="98823.688673199998"/>
    <n v="1480.17534664"/>
    <n v="82657.962352200004"/>
  </r>
  <r>
    <n v="582"/>
    <x v="14"/>
    <s v="Graham site #4"/>
    <s v="NED"/>
    <s v="Levy"/>
    <s v="RAZ-4-2"/>
    <s v="Sami Mckee"/>
    <s v="Graham Site #4"/>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8.9772225402"/>
    <s v="SUWA"/>
    <x v="0"/>
    <x v="2"/>
    <s v="Levy County"/>
    <n v="98823.688673199998"/>
    <n v="1113.27644831"/>
    <n v="76798.094916100003"/>
  </r>
  <r>
    <n v="588"/>
    <x v="15"/>
    <s v="Jones Septage Application Site # 2"/>
    <s v="NED"/>
    <s v="Levy"/>
    <s v="RAZ-1-1"/>
    <s v="Sami Mckee"/>
    <s v="Jones Septahe Applicaiton Site # 2"/>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7.358781546700001"/>
    <s v="SUWA"/>
    <x v="0"/>
    <x v="2"/>
    <s v="Levy County"/>
    <n v="98823.688673199998"/>
    <n v="1150.94489623"/>
    <n v="70248.496587400005"/>
  </r>
  <r>
    <n v="589"/>
    <x v="15"/>
    <s v="Jones Septage Application Site # 2"/>
    <s v="NED"/>
    <s v="Levy"/>
    <s v="RAZ-1-2"/>
    <s v="Sami Mckee"/>
    <s v="Jones Septahe Applicaiton Site # 2"/>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0.0215529464"/>
    <s v="SUWA"/>
    <x v="0"/>
    <x v="2"/>
    <s v="Levy County"/>
    <n v="98823.688673199998"/>
    <n v="849.70491883299997"/>
    <n v="40555.785903399999"/>
  </r>
  <r>
    <n v="590"/>
    <x v="15"/>
    <s v="Jones Septage Application Site # 2"/>
    <s v="NED"/>
    <s v="Levy"/>
    <s v="RAZ-2-2"/>
    <s v="Sami Mckee"/>
    <s v="Jones Septahe Applicaiton Site # 2"/>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3.8061542409"/>
    <s v="SUWA"/>
    <x v="0"/>
    <x v="2"/>
    <s v="Levy County"/>
    <n v="98823.688673199998"/>
    <n v="1006.54874531"/>
    <n v="55871.523958500002"/>
  </r>
  <r>
    <n v="591"/>
    <x v="15"/>
    <s v="Jones Septage Application Site # 2"/>
    <s v="NED"/>
    <s v="Levy"/>
    <s v="RAZ-2-1"/>
    <s v="Sami Mckee"/>
    <s v="Jones Septahe Applicaiton Site # 2"/>
    <n v="0"/>
    <n v="389"/>
    <x v="5"/>
    <s v="Suwannee"/>
    <s v="Previously grouped with Santa Fe and introduced as a separate boundary on 20110927.  Re-edited on 20130215 to match the edge of Sante Fe BMAP boundary. Edited to include Withlacoochee 20160328.  Submitted for update on 20160701.  Re-edited on 20170412."/>
    <n v="15.687198668000001"/>
    <s v="SUWA"/>
    <x v="0"/>
    <x v="2"/>
    <s v="Levy County"/>
    <n v="98823.688673199998"/>
    <n v="1054.65576558"/>
    <n v="63483.840679100002"/>
  </r>
  <r>
    <n v="671"/>
    <x v="16"/>
    <s v="Myers Hay Farm"/>
    <s v="NED"/>
    <s v="Levy"/>
    <s v="RAZ-7"/>
    <s v="Sami Mckee"/>
    <s v="Myers Hay Farm"/>
    <n v="0"/>
    <n v="872"/>
    <x v="2"/>
    <s v="Rainbow Springs and Rainbow River"/>
    <s v="Introduced as new boundary on 201201023.  Edited using Rainbow Springs springshed polygon from groundwater section on 20130103.  Edited on 20131216 for Terry Hansen and Charles Gauthier.  Adopted in December 2015."/>
    <n v="3.2971592245300001"/>
    <s v="RAIN"/>
    <x v="0"/>
    <x v="2"/>
    <s v="Levy County"/>
    <n v="255564.044494"/>
    <n v="621.421384106"/>
    <n v="13343.129983500001"/>
  </r>
  <r>
    <n v="671"/>
    <x v="16"/>
    <s v="Myers Hay Farm"/>
    <s v="NED"/>
    <s v="Levy"/>
    <s v="RAZ-7"/>
    <s v="Sami Mckee"/>
    <s v="Myers Hay Farm"/>
    <n v="0"/>
    <n v="886"/>
    <x v="2"/>
    <s v="Rainbow Springs and Rainbow River"/>
    <s v="Introduced as new boundary on 201201023.  Edited using Rainbow Springs springshed polygon from groundwater section on 20130103.  Edited on 20131216 for Terry Hansen and Charles Gauthier.  Adopted in December 2015."/>
    <n v="1.2571617079099999"/>
    <s v="RAIN"/>
    <x v="1"/>
    <x v="2"/>
    <s v="Levy County"/>
    <n v="176573.592794"/>
    <n v="301.99660988599999"/>
    <n v="5087.5529316599996"/>
  </r>
  <r>
    <n v="672"/>
    <x v="16"/>
    <s v="Myers Hay Farm"/>
    <s v="NED"/>
    <s v="Levy"/>
    <s v="RAZ-6"/>
    <s v="Sami Mckee"/>
    <s v="Myers Hay Farm"/>
    <n v="0"/>
    <n v="872"/>
    <x v="2"/>
    <s v="Rainbow Springs and Rainbow River"/>
    <s v="Introduced as new boundary on 201201023.  Edited using Rainbow Springs springshed polygon from groundwater section on 20130103.  Edited on 20131216 for Terry Hansen and Charles Gauthier.  Adopted in December 2015."/>
    <n v="3.1304372531100002"/>
    <s v="RAIN"/>
    <x v="0"/>
    <x v="2"/>
    <s v="Levy County"/>
    <n v="255564.044494"/>
    <n v="607.51260249999996"/>
    <n v="12668.430102599999"/>
  </r>
  <r>
    <n v="672"/>
    <x v="16"/>
    <s v="Myers Hay Farm"/>
    <s v="NED"/>
    <s v="Levy"/>
    <s v="RAZ-6"/>
    <s v="Sami Mckee"/>
    <s v="Myers Hay Farm"/>
    <n v="0"/>
    <n v="886"/>
    <x v="2"/>
    <s v="Rainbow Springs and Rainbow River"/>
    <s v="Introduced as new boundary on 201201023.  Edited using Rainbow Springs springshed polygon from groundwater section on 20130103.  Edited on 20131216 for Terry Hansen and Charles Gauthier.  Adopted in December 2015."/>
    <n v="1.30272528863"/>
    <s v="RAIN"/>
    <x v="1"/>
    <x v="2"/>
    <s v="Levy County"/>
    <n v="176573.592794"/>
    <n v="310.87381951600003"/>
    <n v="5271.9422009199998"/>
  </r>
  <r>
    <n v="673"/>
    <x v="16"/>
    <s v="Myers Hay Farm"/>
    <s v="NED"/>
    <s v="Levy"/>
    <s v="RAZ-5"/>
    <s v="Sami Mckee"/>
    <s v="Myers Hay Farm"/>
    <n v="0"/>
    <n v="872"/>
    <x v="2"/>
    <s v="Rainbow Springs and Rainbow River"/>
    <s v="Introduced as new boundary on 201201023.  Edited using Rainbow Springs springshed polygon from groundwater section on 20130103.  Edited on 20131216 for Terry Hansen and Charles Gauthier.  Adopted in December 2015."/>
    <n v="3.0240606355500002"/>
    <s v="RAIN"/>
    <x v="0"/>
    <x v="2"/>
    <s v="Levy County"/>
    <n v="255564.044494"/>
    <n v="596.22749388299997"/>
    <n v="12237.9392047"/>
  </r>
  <r>
    <n v="673"/>
    <x v="16"/>
    <s v="Myers Hay Farm"/>
    <s v="NED"/>
    <s v="Levy"/>
    <s v="RAZ-5"/>
    <s v="Sami Mckee"/>
    <s v="Myers Hay Farm"/>
    <n v="0"/>
    <n v="886"/>
    <x v="2"/>
    <s v="Rainbow Springs and Rainbow River"/>
    <s v="Introduced as new boundary on 201201023.  Edited using Rainbow Springs springshed polygon from groundwater section on 20130103.  Edited on 20131216 for Terry Hansen and Charles Gauthier.  Adopted in December 2015."/>
    <n v="1.3218423459699999"/>
    <s v="RAIN"/>
    <x v="1"/>
    <x v="2"/>
    <s v="Levy County"/>
    <n v="176573.592794"/>
    <n v="318.341970312"/>
    <n v="5349.3061871800001"/>
  </r>
  <r>
    <n v="674"/>
    <x v="16"/>
    <s v="Myers Hay Farm"/>
    <s v="NED"/>
    <s v="Levy"/>
    <s v="RAZ-4"/>
    <s v="Sami Mckee"/>
    <s v="Myers Hay Farm"/>
    <n v="0"/>
    <n v="872"/>
    <x v="2"/>
    <s v="Rainbow Springs and Rainbow River"/>
    <s v="Introduced as new boundary on 201201023.  Edited using Rainbow Springs springshed polygon from groundwater section on 20130103.  Edited on 20131216 for Terry Hansen and Charles Gauthier.  Adopted in December 2015."/>
    <n v="3.0074683169099998"/>
    <s v="RAIN"/>
    <x v="0"/>
    <x v="2"/>
    <s v="Levy County"/>
    <n v="255564.044494"/>
    <n v="585.05135926200001"/>
    <n v="12170.792473400001"/>
  </r>
  <r>
    <n v="674"/>
    <x v="16"/>
    <s v="Myers Hay Farm"/>
    <s v="NED"/>
    <s v="Levy"/>
    <s v="RAZ-4"/>
    <s v="Sami Mckee"/>
    <s v="Myers Hay Farm"/>
    <n v="0"/>
    <n v="886"/>
    <x v="2"/>
    <s v="Rainbow Springs and Rainbow River"/>
    <s v="Introduced as new boundary on 201201023.  Edited using Rainbow Springs springshed polygon from groundwater section on 20130103.  Edited on 20131216 for Terry Hansen and Charles Gauthier.  Adopted in December 2015."/>
    <n v="1.47987191362"/>
    <s v="RAIN"/>
    <x v="1"/>
    <x v="2"/>
    <s v="Levy County"/>
    <n v="176573.592794"/>
    <n v="337.25346774799999"/>
    <n v="5988.82915796"/>
  </r>
  <r>
    <n v="675"/>
    <x v="16"/>
    <s v="Myers Hay Farm"/>
    <s v="NED"/>
    <s v="Levy"/>
    <s v="RAZ-3"/>
    <s v="Sami Mckee"/>
    <s v="Myers Hay Farm"/>
    <n v="0"/>
    <n v="872"/>
    <x v="2"/>
    <s v="Rainbow Springs and Rainbow River"/>
    <s v="Introduced as new boundary on 201201023.  Edited using Rainbow Springs springshed polygon from groundwater section on 20130103.  Edited on 20131216 for Terry Hansen and Charles Gauthier.  Adopted in December 2015."/>
    <n v="2.91150759223"/>
    <s v="RAIN"/>
    <x v="0"/>
    <x v="2"/>
    <s v="Levy County"/>
    <n v="255564.044494"/>
    <n v="568.67564551999999"/>
    <n v="11782.453198499999"/>
  </r>
  <r>
    <n v="675"/>
    <x v="16"/>
    <s v="Myers Hay Farm"/>
    <s v="NED"/>
    <s v="Levy"/>
    <s v="RAZ-3"/>
    <s v="Sami Mckee"/>
    <s v="Myers Hay Farm"/>
    <n v="0"/>
    <n v="886"/>
    <x v="2"/>
    <s v="Rainbow Springs and Rainbow River"/>
    <s v="Introduced as new boundary on 201201023.  Edited using Rainbow Springs springshed polygon from groundwater section on 20130103.  Edited on 20131216 for Terry Hansen and Charles Gauthier.  Adopted in December 2015."/>
    <n v="0.96546728755599998"/>
    <s v="RAIN"/>
    <x v="1"/>
    <x v="2"/>
    <s v="Levy County"/>
    <n v="176573.592794"/>
    <n v="256.28283901600003"/>
    <n v="3907.10749326"/>
  </r>
  <r>
    <n v="676"/>
    <x v="16"/>
    <s v="Myers Hay Farm"/>
    <s v="NED"/>
    <s v="Levy"/>
    <s v="RAZ-2"/>
    <s v="Sami Mckee"/>
    <s v="Myers Hay Farm"/>
    <n v="0"/>
    <n v="872"/>
    <x v="2"/>
    <s v="Rainbow Springs and Rainbow River"/>
    <s v="Introduced as new boundary on 201201023.  Edited using Rainbow Springs springshed polygon from groundwater section on 20130103.  Edited on 20131216 for Terry Hansen and Charles Gauthier.  Adopted in December 2015."/>
    <n v="2.86529035535"/>
    <s v="RAIN"/>
    <x v="0"/>
    <x v="2"/>
    <s v="Levy County"/>
    <n v="255564.044494"/>
    <n v="555.008376537"/>
    <n v="11595.4186766"/>
  </r>
  <r>
    <n v="676"/>
    <x v="16"/>
    <s v="Myers Hay Farm"/>
    <s v="NED"/>
    <s v="Levy"/>
    <s v="RAZ-2"/>
    <s v="Sami Mckee"/>
    <s v="Myers Hay Farm"/>
    <n v="0"/>
    <n v="886"/>
    <x v="2"/>
    <s v="Rainbow Springs and Rainbow River"/>
    <s v="Introduced as new boundary on 201201023.  Edited using Rainbow Springs springshed polygon from groundwater section on 20130103.  Edited on 20131216 for Terry Hansen and Charles Gauthier.  Adopted in December 2015."/>
    <n v="1.0845791542500001"/>
    <s v="RAIN"/>
    <x v="1"/>
    <x v="2"/>
    <s v="Levy County"/>
    <n v="176573.592794"/>
    <n v="274.47854357400001"/>
    <n v="4389.1361159899998"/>
  </r>
  <r>
    <n v="677"/>
    <x v="16"/>
    <s v="Myers Hay Farm"/>
    <s v="NED"/>
    <s v="Levy"/>
    <s v="RAZ-1"/>
    <s v="Sami Mckee"/>
    <s v="Myers Hay Farm"/>
    <n v="0"/>
    <n v="872"/>
    <x v="2"/>
    <s v="Rainbow Springs and Rainbow River"/>
    <s v="Introduced as new boundary on 201201023.  Edited using Rainbow Springs springshed polygon from groundwater section on 20130103.  Edited on 20131216 for Terry Hansen and Charles Gauthier.  Adopted in December 2015."/>
    <n v="2.7290662923600002"/>
    <s v="RAIN"/>
    <x v="0"/>
    <x v="2"/>
    <s v="Levy County"/>
    <n v="255564.044494"/>
    <n v="536.90637241599995"/>
    <n v="11044.139452400001"/>
  </r>
  <r>
    <n v="677"/>
    <x v="16"/>
    <s v="Myers Hay Farm"/>
    <s v="NED"/>
    <s v="Levy"/>
    <s v="RAZ-1"/>
    <s v="Sami Mckee"/>
    <s v="Myers Hay Farm"/>
    <n v="0"/>
    <n v="886"/>
    <x v="2"/>
    <s v="Rainbow Springs and Rainbow River"/>
    <s v="Introduced as new boundary on 201201023.  Edited using Rainbow Springs springshed polygon from groundwater section on 20130103.  Edited on 20131216 for Terry Hansen and Charles Gauthier.  Adopted in December 2015."/>
    <n v="1.2037897229100001"/>
    <s v="RAIN"/>
    <x v="1"/>
    <x v="2"/>
    <s v="Levy County"/>
    <n v="176573.592794"/>
    <n v="292.88804322099998"/>
    <n v="4871.5641713699997"/>
  </r>
  <r>
    <n v="714"/>
    <x v="17"/>
    <s v="Pasteur Site"/>
    <s v="CD"/>
    <s v="Marion"/>
    <s v="RAZ-B1"/>
    <s v="Kira Gawlak"/>
    <s v="Pasteur Site"/>
    <n v="0"/>
    <n v="1401"/>
    <x v="6"/>
    <s v="Silver Springs"/>
    <s v="Introduced as new boundary on 201201127.  Edited using Silver Springs springshed polygon from groundwater section on 20130103.  Re-edited on 20140806.  Adopted in October 2015."/>
    <n v="2.9097050155600002"/>
    <s v="SILV"/>
    <x v="1"/>
    <x v="1"/>
    <s v="Marion County"/>
    <n v="514208.813586"/>
    <n v="720.26004379699998"/>
    <n v="11775.158429499999"/>
  </r>
  <r>
    <n v="714"/>
    <x v="17"/>
    <s v="Pasteur Site"/>
    <s v="CD"/>
    <s v="Marion"/>
    <s v="RAZ-B1"/>
    <s v="Kira Gawlak"/>
    <s v="Pasteur Site"/>
    <n v="0"/>
    <n v="1583"/>
    <x v="6"/>
    <s v="Silver Springs"/>
    <s v="Introduced as new boundary on 201201127.  Edited using Silver Springs springshed polygon from groundwater section on 20130103.  Re-edited on 20140806.  Adopted in October 2015."/>
    <n v="23.397073083999999"/>
    <s v="SILV"/>
    <x v="0"/>
    <x v="1"/>
    <s v="Marion County"/>
    <n v="532356.161036"/>
    <n v="1634.1870173699999"/>
    <n v="94684.595475499998"/>
  </r>
  <r>
    <n v="720"/>
    <x v="18"/>
    <s v="Wind River Environmental Septage Land Application Site"/>
    <s v="NED"/>
    <s v="Levy"/>
    <s v="RAZ-B-3"/>
    <s v="Jeohusua Lugo"/>
    <s v="Myers Levy Septage Land Application Site"/>
    <n v="1"/>
    <n v="886"/>
    <x v="2"/>
    <s v="Rainbow Springs and Rainbow River"/>
    <s v="Introduced as new boundary on 201201023.  Edited using Rainbow Springs springshed polygon from groundwater section on 20130103.  Edited on 20131216 for Terry Hansen and Charles Gauthier.  Adopted in December 2015."/>
    <n v="7.6811133170000003"/>
    <s v="RAIN"/>
    <x v="1"/>
    <x v="2"/>
    <s v="Levy County"/>
    <n v="176573.592794"/>
    <n v="705.27105044699999"/>
    <n v="31084.3627581"/>
  </r>
  <r>
    <n v="721"/>
    <x v="18"/>
    <s v="Wind River Environmental Septage Land Application Site"/>
    <s v="NED"/>
    <s v="Levy"/>
    <s v="RAZ-B-2"/>
    <s v="Jeohusua Lugo"/>
    <s v="Myers Levy Septage Land Application Site"/>
    <n v="1"/>
    <n v="886"/>
    <x v="2"/>
    <s v="Rainbow Springs and Rainbow River"/>
    <s v="Introduced as new boundary on 201201023.  Edited using Rainbow Springs springshed polygon from groundwater section on 20130103.  Edited on 20131216 for Terry Hansen and Charles Gauthier.  Adopted in December 2015."/>
    <n v="10.0195846812"/>
    <s v="RAIN"/>
    <x v="1"/>
    <x v="2"/>
    <s v="Levy County"/>
    <n v="176573.592794"/>
    <n v="824.095004582"/>
    <n v="40547.820616999998"/>
  </r>
  <r>
    <n v="722"/>
    <x v="18"/>
    <s v="Wind River Environmental Septage Land Application Site"/>
    <s v="NED"/>
    <s v="Levy"/>
    <s v="RAZ-B-1"/>
    <s v="Jeohusua Lugo"/>
    <s v="Myers Levy Septage Land Application Site"/>
    <n v="1"/>
    <n v="886"/>
    <x v="2"/>
    <s v="Rainbow Springs and Rainbow River"/>
    <s v="Introduced as new boundary on 201201023.  Edited using Rainbow Springs springshed polygon from groundwater section on 20130103.  Edited on 20131216 for Terry Hansen and Charles Gauthier.  Adopted in December 2015."/>
    <n v="8.8061234849299996"/>
    <s v="RAIN"/>
    <x v="1"/>
    <x v="2"/>
    <s v="Levy County"/>
    <n v="176573.592794"/>
    <n v="797.59698660100003"/>
    <n v="35637.117381399999"/>
  </r>
  <r>
    <n v="723"/>
    <x v="18"/>
    <s v="Wind River Environmental Septage Land Application Site"/>
    <s v="NED"/>
    <s v="Levy"/>
    <s v="RAZ-A-3"/>
    <s v="Jeohusua Lugo"/>
    <s v="Myers Levy Septage Land Application Site"/>
    <n v="1"/>
    <n v="886"/>
    <x v="2"/>
    <s v="Rainbow Springs and Rainbow River"/>
    <s v="Introduced as new boundary on 201201023.  Edited using Rainbow Springs springshed polygon from groundwater section on 20130103.  Edited on 20131216 for Terry Hansen and Charles Gauthier.  Adopted in December 2015."/>
    <n v="7.5486231951500002"/>
    <s v="RAIN"/>
    <x v="1"/>
    <x v="2"/>
    <s v="Levy County"/>
    <n v="176573.592794"/>
    <n v="702.896017024"/>
    <n v="30548.1942576"/>
  </r>
  <r>
    <n v="724"/>
    <x v="18"/>
    <s v="Wind River Environmental Septage Land Application Site"/>
    <s v="NED"/>
    <s v="Levy"/>
    <s v="RAZ-A-4"/>
    <s v="Jeohusua Lugo"/>
    <s v="Myers Levy Septage Land Application Site"/>
    <n v="1"/>
    <n v="886"/>
    <x v="2"/>
    <s v="Rainbow Springs and Rainbow River"/>
    <s v="Introduced as new boundary on 201201023.  Edited using Rainbow Springs springshed polygon from groundwater section on 20130103.  Edited on 20131216 for Terry Hansen and Charles Gauthier.  Adopted in December 2015."/>
    <n v="7.19463473249"/>
    <s v="RAIN"/>
    <x v="1"/>
    <x v="2"/>
    <s v="Levy County"/>
    <n v="176573.592794"/>
    <n v="686.61314950400003"/>
    <n v="29115.653773999999"/>
  </r>
  <r>
    <n v="725"/>
    <x v="18"/>
    <s v="Wind River Environmental Septage Land Application Site"/>
    <s v="NED"/>
    <s v="Levy"/>
    <s v="RAZ-A-2"/>
    <s v="Jeohusua Lugo"/>
    <s v="Myers Levy Septage Land Application Site"/>
    <n v="1"/>
    <n v="886"/>
    <x v="2"/>
    <s v="Rainbow Springs and Rainbow River"/>
    <s v="Introduced as new boundary on 201201023.  Edited using Rainbow Springs springshed polygon from groundwater section on 20130103.  Edited on 20131216 for Terry Hansen and Charles Gauthier.  Adopted in December 2015."/>
    <n v="4.6215600941600004"/>
    <s v="RAIN"/>
    <x v="1"/>
    <x v="2"/>
    <s v="Levy County"/>
    <n v="176573.592794"/>
    <n v="563.39791446300001"/>
    <n v="18702.790148600001"/>
  </r>
  <r>
    <n v="726"/>
    <x v="18"/>
    <s v="Wind River Environmental Septage Land Application Site"/>
    <s v="NED"/>
    <s v="Levy"/>
    <s v="RAZ-A-1"/>
    <s v="Jeohusua Lugo"/>
    <s v="Myers Levy Septage Land Application Site"/>
    <n v="1"/>
    <n v="886"/>
    <x v="2"/>
    <s v="Rainbow Springs and Rainbow River"/>
    <s v="Introduced as new boundary on 201201023.  Edited using Rainbow Springs springshed polygon from groundwater section on 20130103.  Edited on 20131216 for Terry Hansen and Charles Gauthier.  Adopted in December 2015."/>
    <n v="2.27497036795"/>
    <s v="RAIN"/>
    <x v="1"/>
    <x v="2"/>
    <s v="Levy County"/>
    <n v="176573.592794"/>
    <n v="440.577386214"/>
    <n v="9206.4784443000008"/>
  </r>
  <r>
    <n v="802"/>
    <x v="17"/>
    <s v="Pasteur Site"/>
    <s v="CD"/>
    <s v="Marion"/>
    <s v="RAZ-I"/>
    <s v="Kira Gawlak"/>
    <s v="Pasteur Site"/>
    <n v="0"/>
    <n v="1401"/>
    <x v="6"/>
    <s v="Silver Springs"/>
    <s v="Introduced as new boundary on 201201127.  Edited using Silver Springs springshed polygon from groundwater section on 20130103.  Re-edited on 20140806.  Adopted in October 2015."/>
    <n v="22.134434195899999"/>
    <s v="SILV"/>
    <x v="1"/>
    <x v="1"/>
    <s v="Marion County"/>
    <n v="514208.813586"/>
    <n v="1663.5329391499999"/>
    <n v="89574.877181799995"/>
  </r>
  <r>
    <n v="803"/>
    <x v="17"/>
    <s v="Pasteur Site"/>
    <s v="CD"/>
    <s v="Marion"/>
    <s v="RAZ-J"/>
    <s v="Kira Gawlak"/>
    <s v="Pasteur Site"/>
    <n v="0"/>
    <n v="1401"/>
    <x v="6"/>
    <s v="Silver Springs"/>
    <s v="Introduced as new boundary on 201201127.  Edited using Silver Springs springshed polygon from groundwater section on 20130103.  Re-edited on 20140806.  Adopted in October 2015."/>
    <n v="13.489443511899999"/>
    <s v="SILV"/>
    <x v="1"/>
    <x v="1"/>
    <s v="Marion County"/>
    <n v="514208.813586"/>
    <n v="1251.2158415399999"/>
    <n v="54589.8411108"/>
  </r>
  <r>
    <n v="803"/>
    <x v="17"/>
    <s v="Pasteur Site"/>
    <s v="CD"/>
    <s v="Marion"/>
    <s v="RAZ-J"/>
    <s v="Kira Gawlak"/>
    <s v="Pasteur Site"/>
    <n v="0"/>
    <n v="1583"/>
    <x v="6"/>
    <s v="Silver Springs"/>
    <s v="Introduced as new boundary on 201201127.  Edited using Silver Springs springshed polygon from groundwater section on 20130103.  Re-edited on 20140806.  Adopted in October 2015."/>
    <n v="19.471654020900001"/>
    <s v="SILV"/>
    <x v="0"/>
    <x v="1"/>
    <s v="Marion County"/>
    <n v="532356.161036"/>
    <n v="1165.2159885000001"/>
    <n v="78798.988129100006"/>
  </r>
  <r>
    <n v="804"/>
    <x v="17"/>
    <s v="Pasteur Site"/>
    <s v="CD"/>
    <s v="Marion"/>
    <s v="RAZ-A"/>
    <s v="Kira Gawlak"/>
    <s v="Pasteur Site"/>
    <n v="0"/>
    <n v="1401"/>
    <x v="6"/>
    <s v="Silver Springs"/>
    <s v="Introduced as new boundary on 201201127.  Edited using Silver Springs springshed polygon from groundwater section on 20130103.  Re-edited on 20140806.  Adopted in October 2015."/>
    <n v="7.8252075552299996"/>
    <s v="SILV"/>
    <x v="1"/>
    <x v="1"/>
    <s v="Marion County"/>
    <n v="514208.813586"/>
    <n v="1636.2475154799999"/>
    <n v="31667.491451499998"/>
  </r>
  <r>
    <n v="804"/>
    <x v="17"/>
    <s v="Pasteur Site"/>
    <s v="CD"/>
    <s v="Marion"/>
    <s v="RAZ-A"/>
    <s v="Kira Gawlak"/>
    <s v="Pasteur Site"/>
    <n v="0"/>
    <n v="1583"/>
    <x v="6"/>
    <s v="Silver Springs"/>
    <s v="Introduced as new boundary on 201201127.  Edited using Silver Springs springshed polygon from groundwater section on 20130103.  Re-edited on 20140806.  Adopted in October 2015."/>
    <n v="17.70283332"/>
    <s v="SILV"/>
    <x v="0"/>
    <x v="1"/>
    <s v="Marion County"/>
    <n v="532356.161036"/>
    <n v="1200.1341517799999"/>
    <n v="71640.824715700001"/>
  </r>
  <r>
    <n v="805"/>
    <x v="17"/>
    <s v="Pasteur Site"/>
    <s v="CD"/>
    <s v="Marion"/>
    <s v="RAZ-D"/>
    <s v="Kira Gawlak"/>
    <s v="Pasteur Site"/>
    <n v="0"/>
    <n v="1401"/>
    <x v="6"/>
    <s v="Silver Springs"/>
    <s v="Introduced as new boundary on 201201127.  Edited using Silver Springs springshed polygon from groundwater section on 20130103.  Re-edited on 20140806.  Adopted in October 2015."/>
    <n v="5.2034790980099999"/>
    <s v="SILV"/>
    <x v="1"/>
    <x v="1"/>
    <s v="Marion County"/>
    <n v="514208.813586"/>
    <n v="643.03243284500002"/>
    <n v="21057.732806600001"/>
  </r>
  <r>
    <n v="805"/>
    <x v="17"/>
    <s v="Pasteur Site"/>
    <s v="CD"/>
    <s v="Marion"/>
    <s v="RAZ-D"/>
    <s v="Kira Gawlak"/>
    <s v="Pasteur Site"/>
    <n v="0"/>
    <n v="1583"/>
    <x v="6"/>
    <s v="Silver Springs"/>
    <s v="Introduced as new boundary on 201201127.  Edited using Silver Springs springshed polygon from groundwater section on 20130103.  Re-edited on 20140806.  Adopted in October 2015."/>
    <n v="22.537858121199999"/>
    <s v="SILV"/>
    <x v="0"/>
    <x v="1"/>
    <s v="Marion County"/>
    <n v="532356.161036"/>
    <n v="1414.2533621499999"/>
    <n v="91207.475884700005"/>
  </r>
  <r>
    <n v="806"/>
    <x v="17"/>
    <s v="Pasteur Site"/>
    <s v="CD"/>
    <s v="Marion"/>
    <s v="RAZ-E"/>
    <s v="Kira Gawlak"/>
    <s v="Pasteur Site"/>
    <n v="0"/>
    <n v="1583"/>
    <x v="6"/>
    <s v="Silver Springs"/>
    <s v="Introduced as new boundary on 201201127.  Edited using Silver Springs springshed polygon from groundwater section on 20130103.  Re-edited on 20140806.  Adopted in October 2015."/>
    <n v="34.383572721500002"/>
    <s v="SILV"/>
    <x v="0"/>
    <x v="1"/>
    <s v="Marion County"/>
    <n v="532356.161036"/>
    <n v="1510.3836615099999"/>
    <n v="139145.38209299999"/>
  </r>
  <r>
    <n v="815"/>
    <x v="19"/>
    <s v="Circle Square Woods RAF"/>
    <s v="CD"/>
    <s v="Marion"/>
    <s v="RAZ-6"/>
    <s v="Kira Gawlak"/>
    <s v="Circle Square Woods"/>
    <n v="0"/>
    <n v="873"/>
    <x v="2"/>
    <s v="Rainbow Springs and Rainbow River"/>
    <s v="Introduced as new boundary on 201201023.  Edited using Rainbow Springs springshed polygon from groundwater section on 20130103.  Edited on 20131216 for Terry Hansen and Charles Gauthier.  Adopted in December 2015."/>
    <n v="20.3532535069"/>
    <s v="RAIN"/>
    <x v="0"/>
    <x v="1"/>
    <s v="Marion County"/>
    <n v="271929.91714899999"/>
    <n v="1803.33327588"/>
    <n v="82366.694671300007"/>
  </r>
  <r>
    <n v="816"/>
    <x v="19"/>
    <s v="Circle Square Woods RAF"/>
    <s v="CD"/>
    <s v="Marion"/>
    <s v="RAZ-7"/>
    <s v="Kira Gawlak"/>
    <s v="Circle Square Woods"/>
    <n v="0"/>
    <n v="873"/>
    <x v="2"/>
    <s v="Rainbow Springs and Rainbow River"/>
    <s v="Introduced as new boundary on 201201023.  Edited using Rainbow Springs springshed polygon from groundwater section on 20130103.  Edited on 20131216 for Terry Hansen and Charles Gauthier.  Adopted in December 2015."/>
    <n v="20.0066064721"/>
    <s v="RAIN"/>
    <x v="0"/>
    <x v="1"/>
    <s v="Marion County"/>
    <n v="271929.91714899999"/>
    <n v="1812.2945867999999"/>
    <n v="80963.863892199995"/>
  </r>
  <r>
    <n v="817"/>
    <x v="19"/>
    <s v="Circle Square Woods RAF"/>
    <s v="CD"/>
    <s v="Marion"/>
    <s v="RAZ-8"/>
    <s v="Kira Gawlak"/>
    <s v="Circle Square Woods"/>
    <n v="0"/>
    <n v="873"/>
    <x v="2"/>
    <s v="Rainbow Springs and Rainbow River"/>
    <s v="Introduced as new boundary on 201201023.  Edited using Rainbow Springs springshed polygon from groundwater section on 20130103.  Edited on 20131216 for Terry Hansen and Charles Gauthier.  Adopted in December 2015."/>
    <n v="20.7188542134"/>
    <s v="RAIN"/>
    <x v="0"/>
    <x v="1"/>
    <s v="Marion County"/>
    <n v="271929.91714899999"/>
    <n v="1811.08728589"/>
    <n v="83846.228238299998"/>
  </r>
  <r>
    <n v="876"/>
    <x v="20"/>
    <s v="Couture Farm"/>
    <s v="CD"/>
    <s v="Marion"/>
    <s v="RAZ-1"/>
    <s v="Kira Gawlak"/>
    <s v="Couture Farm"/>
    <n v="0"/>
    <n v="1573"/>
    <x v="6"/>
    <s v="Silver Springs"/>
    <s v="Introduced as new boundary on 201201127.  Edited using Silver Springs springshed polygon from groundwater section on 20130103.  Re-edited on 20140806.  Adopted in October 2015."/>
    <n v="16.012086867699999"/>
    <s v="SILV"/>
    <x v="0"/>
    <x v="1"/>
    <s v="Marion County"/>
    <n v="31437.806891799999"/>
    <n v="1053.6076831099999"/>
    <n v="64798.616576400003"/>
  </r>
  <r>
    <n v="877"/>
    <x v="20"/>
    <s v="Couture Farm"/>
    <s v="CD"/>
    <s v="Marion"/>
    <s v="RAZ-2"/>
    <s v="Kira Gawlak"/>
    <s v="Couture Farm"/>
    <n v="0"/>
    <n v="1405"/>
    <x v="6"/>
    <s v="Silver Springs"/>
    <s v="Introduced as new boundary on 201201127.  Edited using Silver Springs springshed polygon from groundwater section on 20130103.  Re-edited on 20140806.  Adopted in October 2015."/>
    <n v="29.305905349"/>
    <s v="SILV"/>
    <x v="1"/>
    <x v="1"/>
    <s v="Marion County"/>
    <n v="247385.553816"/>
    <n v="1348.39448803"/>
    <n v="118596.791276"/>
  </r>
  <r>
    <n v="877"/>
    <x v="20"/>
    <s v="Couture Farm"/>
    <s v="CD"/>
    <s v="Marion"/>
    <s v="RAZ-2"/>
    <s v="Kira Gawlak"/>
    <s v="Couture Farm"/>
    <n v="0"/>
    <n v="1573"/>
    <x v="6"/>
    <s v="Silver Springs"/>
    <s v="Introduced as new boundary on 201201127.  Edited using Silver Springs springshed polygon from groundwater section on 20130103.  Re-edited on 20140806.  Adopted in October 2015."/>
    <n v="4.0214273016700002"/>
    <s v="SILV"/>
    <x v="0"/>
    <x v="1"/>
    <s v="Marion County"/>
    <n v="31437.806891799999"/>
    <n v="1216.93230642"/>
    <n v="16274.138902999999"/>
  </r>
  <r>
    <n v="878"/>
    <x v="20"/>
    <s v="Couture Farm"/>
    <s v="CD"/>
    <s v="Marion"/>
    <s v="RAZ-3"/>
    <s v="Kira Gawlak"/>
    <s v="Couture Farm"/>
    <n v="0"/>
    <n v="1405"/>
    <x v="6"/>
    <s v="Silver Springs"/>
    <s v="Introduced as new boundary on 201201127.  Edited using Silver Springs springshed polygon from groundwater section on 20130103.  Re-edited on 20140806.  Adopted in October 2015."/>
    <n v="9.36379083914"/>
    <s v="SILV"/>
    <x v="1"/>
    <x v="1"/>
    <s v="Marion County"/>
    <n v="247385.553816"/>
    <n v="862.698165786"/>
    <n v="37893.9170954"/>
  </r>
  <r>
    <n v="878"/>
    <x v="20"/>
    <s v="Couture Farm"/>
    <s v="CD"/>
    <s v="Marion"/>
    <s v="RAZ-3"/>
    <s v="Kira Gawlak"/>
    <s v="Couture Farm"/>
    <n v="0"/>
    <n v="1573"/>
    <x v="6"/>
    <s v="Silver Springs"/>
    <s v="Introduced as new boundary on 201201127.  Edited using Silver Springs springshed polygon from groundwater section on 20130103.  Re-edited on 20140806.  Adopted in October 2015."/>
    <n v="4.8674338548099998"/>
    <s v="SILV"/>
    <x v="0"/>
    <x v="1"/>
    <s v="Marion County"/>
    <n v="31437.806891799999"/>
    <n v="971.65238207300001"/>
    <n v="19697.805955899999"/>
  </r>
  <r>
    <n v="879"/>
    <x v="21"/>
    <s v="168th Avenue"/>
    <s v="CD"/>
    <s v="Levy"/>
    <s v="RAZ-1"/>
    <s v="Sami Mckee"/>
    <s v="168th Avenue"/>
    <n v="0"/>
    <n v="872"/>
    <x v="2"/>
    <s v="Rainbow Springs and Rainbow River"/>
    <s v="Introduced as new boundary on 201201023.  Edited using Rainbow Springs springshed polygon from groundwater section on 20130103.  Edited on 20131216 for Terry Hansen and Charles Gauthier.  Adopted in December 2015."/>
    <n v="65.347457881300002"/>
    <s v="RAIN"/>
    <x v="0"/>
    <x v="2"/>
    <s v="Levy County"/>
    <n v="255564.044494"/>
    <n v="2427.48227043"/>
    <n v="264451.77961500001"/>
  </r>
  <r>
    <n v="879"/>
    <x v="21"/>
    <s v="168th Avenue"/>
    <s v="CD"/>
    <s v="Levy"/>
    <s v="RAZ-1"/>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6.0536184773199997"/>
    <s v="RAIN"/>
    <x v="1"/>
    <x v="2"/>
    <s v="Levy County"/>
    <n v="176573.592794"/>
    <n v="1138.98589464"/>
    <n v="24498.1248137"/>
  </r>
  <r>
    <n v="880"/>
    <x v="21"/>
    <s v="168th Avenue"/>
    <s v="CD"/>
    <s v="Levy"/>
    <s v="RAZ-2"/>
    <s v="Sami Mckee"/>
    <s v="168th Avenue"/>
    <n v="0"/>
    <n v="872"/>
    <x v="2"/>
    <s v="Rainbow Springs and Rainbow River"/>
    <s v="Introduced as new boundary on 201201023.  Edited using Rainbow Springs springshed polygon from groundwater section on 20130103.  Edited on 20131216 for Terry Hansen and Charles Gauthier.  Adopted in December 2015."/>
    <n v="30.430565135599998"/>
    <s v="RAIN"/>
    <x v="0"/>
    <x v="2"/>
    <s v="Levy County"/>
    <n v="255564.044494"/>
    <n v="1511.96114158"/>
    <n v="123148.127956"/>
  </r>
  <r>
    <n v="880"/>
    <x v="21"/>
    <s v="168th Avenue"/>
    <s v="CD"/>
    <s v="Levy"/>
    <s v="RAZ-2"/>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43.8870738679"/>
    <s v="RAIN"/>
    <x v="1"/>
    <x v="2"/>
    <s v="Levy County"/>
    <n v="176573.592794"/>
    <n v="2206.13997053"/>
    <n v="177604.686743"/>
  </r>
  <r>
    <n v="881"/>
    <x v="21"/>
    <s v="168th Avenue"/>
    <s v="CD"/>
    <s v="Levy"/>
    <s v="RAZ-4"/>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14.630951977100001"/>
    <s v="RAIN"/>
    <x v="1"/>
    <x v="2"/>
    <s v="Levy County"/>
    <n v="176573.592794"/>
    <n v="1233.93065432"/>
    <n v="59209.361974300002"/>
  </r>
  <r>
    <n v="882"/>
    <x v="21"/>
    <s v="168th Avenue"/>
    <s v="CD"/>
    <s v="Levy"/>
    <s v="RAZ-3"/>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11.5999748486"/>
    <s v="RAIN"/>
    <x v="1"/>
    <x v="2"/>
    <s v="Levy County"/>
    <n v="176573.592794"/>
    <n v="868.14491625799997"/>
    <n v="46943.432715800001"/>
  </r>
  <r>
    <n v="883"/>
    <x v="21"/>
    <s v="168th Avenue"/>
    <s v="CD"/>
    <s v="Levy"/>
    <s v="RAZ-5"/>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40.037768312499999"/>
    <s v="RAIN"/>
    <x v="1"/>
    <x v="2"/>
    <s v="Levy County"/>
    <n v="176573.592794"/>
    <n v="1642.3887182799999"/>
    <n v="162027.09983399999"/>
  </r>
  <r>
    <n v="884"/>
    <x v="21"/>
    <s v="168th Avenue"/>
    <s v="CD"/>
    <s v="Levy"/>
    <s v="RAZ-6"/>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15.752584107100001"/>
    <s v="RAIN"/>
    <x v="1"/>
    <x v="2"/>
    <s v="Levy County"/>
    <n v="176573.592794"/>
    <n v="1040.47286665"/>
    <n v="63748.446163300003"/>
  </r>
  <r>
    <n v="885"/>
    <x v="21"/>
    <s v="168th Avenue"/>
    <s v="CD"/>
    <s v="Levy"/>
    <s v="RAZ-7"/>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32.741112724399997"/>
    <s v="RAIN"/>
    <x v="1"/>
    <x v="2"/>
    <s v="Levy County"/>
    <n v="176573.592794"/>
    <n v="1519.5955554499999"/>
    <n v="132498.58230499999"/>
  </r>
  <r>
    <n v="886"/>
    <x v="21"/>
    <s v="168th Avenue"/>
    <s v="CD"/>
    <s v="Levy"/>
    <s v="RAZ-9"/>
    <s v="Sami Mckee"/>
    <s v="168th Avenue"/>
    <n v="0"/>
    <n v="871"/>
    <x v="2"/>
    <s v="Rainbow Springs and Rainbow River"/>
    <s v="Introduced as new boundary on 201201023.  Edited using Rainbow Springs springshed polygon from groundwater section on 20130103.  Edited on 20131216 for Terry Hansen and Charles Gauthier.  Adopted in December 2015."/>
    <n v="8.03001420955"/>
    <s v="RAIN"/>
    <x v="0"/>
    <x v="2"/>
    <s v="Levy County"/>
    <n v="11575.2961424"/>
    <n v="749.384893498"/>
    <n v="32496.3145759"/>
  </r>
  <r>
    <n v="886"/>
    <x v="21"/>
    <s v="168th Avenue"/>
    <s v="CD"/>
    <s v="Levy"/>
    <s v="RAZ-9"/>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5.4806253365100002"/>
    <s v="RAIN"/>
    <x v="1"/>
    <x v="2"/>
    <s v="Levy County"/>
    <n v="176573.592794"/>
    <n v="645.09164013899999"/>
    <n v="22179.3038418"/>
  </r>
  <r>
    <n v="887"/>
    <x v="21"/>
    <s v="168th Avenue"/>
    <s v="CD"/>
    <s v="Levy"/>
    <s v="RAZ-8"/>
    <s v="Sami Mckee"/>
    <s v="168th Avenue"/>
    <n v="0"/>
    <n v="871"/>
    <x v="2"/>
    <s v="Rainbow Springs and Rainbow River"/>
    <s v="Introduced as new boundary on 201201023.  Edited using Rainbow Springs springshed polygon from groundwater section on 20130103.  Edited on 20131216 for Terry Hansen and Charles Gauthier.  Adopted in December 2015."/>
    <n v="15.452487191199999"/>
    <s v="RAIN"/>
    <x v="0"/>
    <x v="2"/>
    <s v="Levy County"/>
    <n v="11575.2961424"/>
    <n v="1108.46174756"/>
    <n v="62533.997031799998"/>
  </r>
  <r>
    <n v="887"/>
    <x v="21"/>
    <s v="168th Avenue"/>
    <s v="CD"/>
    <s v="Levy"/>
    <s v="RAZ-8"/>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17.010381198000001"/>
    <s v="RAIN"/>
    <x v="1"/>
    <x v="2"/>
    <s v="Levy County"/>
    <n v="176573.592794"/>
    <n v="1120.2410605499999"/>
    <n v="68838.5703985"/>
  </r>
  <r>
    <n v="888"/>
    <x v="21"/>
    <s v="168th Avenue"/>
    <s v="CD"/>
    <s v="Levy"/>
    <s v="RAZ-12"/>
    <s v="Sami Mckee"/>
    <s v="168th Avenue"/>
    <n v="0"/>
    <n v="871"/>
    <x v="2"/>
    <s v="Rainbow Springs and Rainbow River"/>
    <s v="Introduced as new boundary on 201201023.  Edited using Rainbow Springs springshed polygon from groundwater section on 20130103.  Edited on 20131216 for Terry Hansen and Charles Gauthier.  Adopted in December 2015."/>
    <n v="31.395110598500001"/>
    <s v="RAIN"/>
    <x v="0"/>
    <x v="2"/>
    <s v="Levy County"/>
    <n v="11575.2961424"/>
    <n v="1482.53833347"/>
    <n v="127051.504958"/>
  </r>
  <r>
    <n v="889"/>
    <x v="21"/>
    <s v="168th Avenue"/>
    <s v="CD"/>
    <s v="Levy"/>
    <s v="RAZ-11"/>
    <s v="Sami Mckee"/>
    <s v="168th Avenue"/>
    <n v="0"/>
    <n v="871"/>
    <x v="2"/>
    <s v="Rainbow Springs and Rainbow River"/>
    <s v="Introduced as new boundary on 201201023.  Edited using Rainbow Springs springshed polygon from groundwater section on 20130103.  Edited on 20131216 for Terry Hansen and Charles Gauthier.  Adopted in December 2015."/>
    <n v="10.2979949336"/>
    <s v="RAIN"/>
    <x v="0"/>
    <x v="2"/>
    <s v="Levy County"/>
    <n v="11575.2961424"/>
    <n v="859.79987745999995"/>
    <n v="41674.506934700003"/>
  </r>
  <r>
    <n v="890"/>
    <x v="21"/>
    <s v="168th Avenue"/>
    <s v="CD"/>
    <s v="Levy"/>
    <s v="RAZ-10"/>
    <s v="Sami Mckee"/>
    <s v="168th Avenue"/>
    <n v="0"/>
    <n v="871"/>
    <x v="2"/>
    <s v="Rainbow Springs and Rainbow River"/>
    <s v="Introduced as new boundary on 201201023.  Edited using Rainbow Springs springshed polygon from groundwater section on 20130103.  Edited on 20131216 for Terry Hansen and Charles Gauthier.  Adopted in December 2015."/>
    <n v="8.0292471927300006"/>
    <s v="RAIN"/>
    <x v="0"/>
    <x v="2"/>
    <s v="Levy County"/>
    <n v="11575.2961424"/>
    <n v="783.80075824899995"/>
    <n v="32493.210568900002"/>
  </r>
  <r>
    <n v="890"/>
    <x v="21"/>
    <s v="168th Avenue"/>
    <s v="CD"/>
    <s v="Levy"/>
    <s v="RAZ-10"/>
    <s v="Sami Mckee"/>
    <s v="168th Avenue"/>
    <n v="0"/>
    <n v="886"/>
    <x v="2"/>
    <s v="Rainbow Springs and Rainbow River"/>
    <s v="Introduced as new boundary on 201201023.  Edited using Rainbow Springs springshed polygon from groundwater section on 20130103.  Edited on 20131216 for Terry Hansen and Charles Gauthier.  Adopted in December 2015."/>
    <n v="7.4169126868899999"/>
    <s v="RAIN"/>
    <x v="1"/>
    <x v="2"/>
    <s v="Levy County"/>
    <n v="176573.592794"/>
    <n v="1011.66789232"/>
    <n v="30015.180741299999"/>
  </r>
  <r>
    <n v="891"/>
    <x v="21"/>
    <s v="168th Avenue"/>
    <s v="CD"/>
    <s v="Levy"/>
    <s v="RAZ-13"/>
    <s v="Sami Mckee"/>
    <s v="168th Avenue"/>
    <n v="0"/>
    <n v="871"/>
    <x v="2"/>
    <s v="Rainbow Springs and Rainbow River"/>
    <s v="Introduced as new boundary on 201201023.  Edited using Rainbow Springs springshed polygon from groundwater section on 20130103.  Edited on 20131216 for Terry Hansen and Charles Gauthier.  Adopted in December 2015."/>
    <n v="24.892288708100001"/>
    <s v="RAIN"/>
    <x v="0"/>
    <x v="2"/>
    <s v="Levy County"/>
    <n v="11575.2961424"/>
    <n v="1318.4459551100001"/>
    <n v="100735.518426"/>
  </r>
  <r>
    <n v="892"/>
    <x v="21"/>
    <s v="168th Avenue"/>
    <s v="CD"/>
    <s v="Levy"/>
    <s v="RAZ-14"/>
    <s v="Sami Mckee"/>
    <s v="168th Avenue"/>
    <n v="0"/>
    <n v="871"/>
    <x v="2"/>
    <s v="Rainbow Springs and Rainbow River"/>
    <s v="Introduced as new boundary on 201201023.  Edited using Rainbow Springs springshed polygon from groundwater section on 20130103.  Edited on 20131216 for Terry Hansen and Charles Gauthier.  Adopted in December 2015."/>
    <n v="16.925150134999999"/>
    <s v="RAIN"/>
    <x v="0"/>
    <x v="2"/>
    <s v="Levy County"/>
    <n v="11575.2961424"/>
    <n v="1158.0806160100001"/>
    <n v="68493.652524000005"/>
  </r>
  <r>
    <n v="894"/>
    <x v="22"/>
    <s v="Rolling Acres Rd"/>
    <s v="CD"/>
    <s v="Lake"/>
    <s v="RAZ-1"/>
    <s v="Sami Mckee"/>
    <s v="Rolling Acres Rd"/>
    <n v="0"/>
    <n v="1406"/>
    <x v="6"/>
    <s v="Silver Springs"/>
    <s v="Introduced as new boundary on 201201127.  Edited using Silver Springs springshed polygon from groundwater section on 20130103.  Re-edited on 20140806.  Adopted in October 2015."/>
    <n v="2.4273126840699999"/>
    <s v="SILV"/>
    <x v="1"/>
    <x v="4"/>
    <s v="Lake County"/>
    <n v="142927.656334"/>
    <n v="462.827039404"/>
    <n v="9822.9859247000004"/>
  </r>
  <r>
    <n v="895"/>
    <x v="22"/>
    <s v="Rolling Acres Rd"/>
    <s v="CD"/>
    <s v="Lake"/>
    <s v="RAZ-2"/>
    <s v="Sami Mckee"/>
    <s v="Rolling Acres Rd"/>
    <n v="0"/>
    <n v="1406"/>
    <x v="6"/>
    <s v="Silver Springs"/>
    <s v="Introduced as new boundary on 201201127.  Edited using Silver Springs springshed polygon from groundwater section on 20130103.  Re-edited on 20140806.  Adopted in October 2015."/>
    <n v="4.2176889857699997"/>
    <s v="SILV"/>
    <x v="1"/>
    <x v="4"/>
    <s v="Lake County"/>
    <n v="142927.656334"/>
    <n v="573.546403747"/>
    <n v="17068.381759799999"/>
  </r>
  <r>
    <n v="896"/>
    <x v="22"/>
    <s v="Rolling Acres Rd"/>
    <s v="CD"/>
    <s v="Lake"/>
    <s v="RAZ-3"/>
    <s v="Sami Mckee"/>
    <s v="Rolling Acres Rd"/>
    <n v="0"/>
    <n v="1406"/>
    <x v="6"/>
    <s v="Silver Springs"/>
    <s v="Introduced as new boundary on 201201127.  Edited using Silver Springs springshed polygon from groundwater section on 20130103.  Re-edited on 20140806.  Adopted in October 2015."/>
    <n v="2.94603140703"/>
    <s v="SILV"/>
    <x v="1"/>
    <x v="4"/>
    <s v="Lake County"/>
    <n v="142927.656334"/>
    <n v="557.40052604499999"/>
    <n v="11922.166120100001"/>
  </r>
  <r>
    <n v="897"/>
    <x v="23"/>
    <s v="Marion Pumpers Septage Treatment Facility"/>
    <s v="CD"/>
    <s v="Marion"/>
    <s v="RAZ-1"/>
    <s v="Sami Mckee"/>
    <s v="Associated Grocers Site"/>
    <n v="0"/>
    <n v="1583"/>
    <x v="6"/>
    <s v="Silver Springs"/>
    <s v="Introduced as new boundary on 201201127.  Edited using Silver Springs springshed polygon from groundwater section on 20130103.  Re-edited on 20140806.  Adopted in October 2015."/>
    <n v="20.000685719"/>
    <s v="SILV"/>
    <x v="0"/>
    <x v="1"/>
    <s v="Marion County"/>
    <n v="532356.161036"/>
    <n v="1164.2041932499999"/>
    <n v="80939.903454400002"/>
  </r>
  <r>
    <n v="898"/>
    <x v="23"/>
    <s v="Marion Pumpers Septage Treatment Facility"/>
    <s v="CD"/>
    <s v="Marion"/>
    <s v="RAZ-2"/>
    <s v="Sami Mckee"/>
    <s v="Associated Grocers Site"/>
    <n v="0"/>
    <n v="1583"/>
    <x v="6"/>
    <s v="Silver Springs"/>
    <s v="Introduced as new boundary on 201201127.  Edited using Silver Springs springshed polygon from groundwater section on 20130103.  Re-edited on 20140806.  Adopted in October 2015."/>
    <n v="20.062127993000001"/>
    <s v="SILV"/>
    <x v="0"/>
    <x v="1"/>
    <s v="Marion County"/>
    <n v="532356.161036"/>
    <n v="1165.2297272000001"/>
    <n v="81188.551515500003"/>
  </r>
  <r>
    <n v="899"/>
    <x v="23"/>
    <s v="Marion Pumpers Septage Treatment Facility"/>
    <s v="CD"/>
    <s v="Marion"/>
    <s v="RAZ-3"/>
    <s v="Sami Mckee"/>
    <s v="Associated Grocers Site"/>
    <n v="0"/>
    <n v="1405"/>
    <x v="6"/>
    <s v="Silver Springs"/>
    <s v="Introduced as new boundary on 201201127.  Edited using Silver Springs springshed polygon from groundwater section on 20130103.  Re-edited on 20140806.  Adopted in October 2015."/>
    <n v="0.42130046860199999"/>
    <s v="SILV"/>
    <x v="1"/>
    <x v="1"/>
    <s v="Marion County"/>
    <n v="247385.553816"/>
    <n v="182.93790190999999"/>
    <n v="1704.9425071200001"/>
  </r>
  <r>
    <n v="899"/>
    <x v="23"/>
    <s v="Marion Pumpers Septage Treatment Facility"/>
    <s v="CD"/>
    <s v="Marion"/>
    <s v="RAZ-3"/>
    <s v="Sami Mckee"/>
    <s v="Associated Grocers Site"/>
    <n v="0"/>
    <n v="1583"/>
    <x v="6"/>
    <s v="Silver Springs"/>
    <s v="Introduced as new boundary on 201201127.  Edited using Silver Springs springshed polygon from groundwater section on 20130103.  Re-edited on 20140806.  Adopted in October 2015."/>
    <n v="20.255827413799999"/>
    <s v="SILV"/>
    <x v="0"/>
    <x v="1"/>
    <s v="Marion County"/>
    <n v="532356.161036"/>
    <n v="1163.37278064"/>
    <n v="81972.425260799995"/>
  </r>
  <r>
    <n v="900"/>
    <x v="24"/>
    <s v="Wood Resource Site #1"/>
    <s v="CD"/>
    <s v="Marion"/>
    <s v="RAZ-1"/>
    <s v="David Oulette"/>
    <s v="Gainesville Road Site"/>
    <n v="0"/>
    <n v="1583"/>
    <x v="6"/>
    <s v="Silver Springs"/>
    <s v="Introduced as new boundary on 201201127.  Edited using Silver Springs springshed polygon from groundwater section on 20130103.  Re-edited on 20140806.  Adopted in October 2015."/>
    <n v="4.36531150238"/>
    <s v="SILV"/>
    <x v="0"/>
    <x v="1"/>
    <s v="Marion County"/>
    <n v="532356.161036"/>
    <n v="573.90626119499996"/>
    <n v="17665.788889200001"/>
  </r>
  <r>
    <n v="901"/>
    <x v="24"/>
    <s v="Wood Resource Site #1"/>
    <s v="CD"/>
    <s v="Marion"/>
    <s v="RAZ-2"/>
    <s v="David Oulette"/>
    <s v="Gainesville Road Site"/>
    <n v="0"/>
    <n v="1583"/>
    <x v="6"/>
    <s v="Silver Springs"/>
    <s v="Introduced as new boundary on 201201127.  Edited using Silver Springs springshed polygon from groundwater section on 20130103.  Re-edited on 20140806.  Adopted in October 2015."/>
    <n v="4.0017614790599998"/>
    <s v="SILV"/>
    <x v="0"/>
    <x v="1"/>
    <s v="Marion County"/>
    <n v="532356.161036"/>
    <n v="537.28744803999996"/>
    <n v="16194.5541424"/>
  </r>
  <r>
    <n v="904"/>
    <x v="17"/>
    <s v="Pasteur Site"/>
    <s v="CD"/>
    <s v="Marion"/>
    <s v="RAZ-C"/>
    <s v="Kira Gawlak"/>
    <s v="Pasteur Site"/>
    <n v="0"/>
    <n v="1401"/>
    <x v="6"/>
    <s v="Silver Springs"/>
    <s v="Introduced as new boundary on 201201127.  Edited using Silver Springs springshed polygon from groundwater section on 20130103.  Re-edited on 20140806.  Adopted in October 2015."/>
    <n v="5.7154355531399998"/>
    <s v="SILV"/>
    <x v="1"/>
    <x v="1"/>
    <s v="Marion County"/>
    <n v="514208.813586"/>
    <n v="1093.0168195399999"/>
    <n v="23129.547074999999"/>
  </r>
  <r>
    <n v="904"/>
    <x v="17"/>
    <s v="Pasteur Site"/>
    <s v="CD"/>
    <s v="Marion"/>
    <s v="RAZ-C"/>
    <s v="Kira Gawlak"/>
    <s v="Pasteur Site"/>
    <n v="0"/>
    <n v="1583"/>
    <x v="6"/>
    <s v="Silver Springs"/>
    <s v="Introduced as new boundary on 201201127.  Edited using Silver Springs springshed polygon from groundwater section on 20130103.  Re-edited on 20140806.  Adopted in October 2015."/>
    <n v="24.3469695854"/>
    <s v="SILV"/>
    <x v="0"/>
    <x v="1"/>
    <s v="Marion County"/>
    <n v="532356.161036"/>
    <n v="1483.81532201"/>
    <n v="98528.690232499997"/>
  </r>
  <r>
    <n v="905"/>
    <x v="17"/>
    <s v="Pasteur Site"/>
    <s v="CD"/>
    <s v="Marion"/>
    <s v="RAZ-K"/>
    <s v="Kira Gawlak"/>
    <s v="Pasteur Site"/>
    <n v="0"/>
    <n v="1401"/>
    <x v="6"/>
    <s v="Silver Springs"/>
    <s v="Introduced as new boundary on 201201127.  Edited using Silver Springs springshed polygon from groundwater section on 20130103.  Re-edited on 20140806.  Adopted in October 2015."/>
    <n v="40.833906602299997"/>
    <s v="SILV"/>
    <x v="1"/>
    <x v="1"/>
    <s v="Marion County"/>
    <n v="514208.813586"/>
    <n v="2022.5260374300001"/>
    <n v="165248.95718500001"/>
  </r>
  <r>
    <n v="905"/>
    <x v="17"/>
    <s v="Pasteur Site"/>
    <s v="CD"/>
    <s v="Marion"/>
    <s v="RAZ-K"/>
    <s v="Kira Gawlak"/>
    <s v="Pasteur Site"/>
    <n v="0"/>
    <n v="1583"/>
    <x v="6"/>
    <s v="Silver Springs"/>
    <s v="Introduced as new boundary on 201201127.  Edited using Silver Springs springshed polygon from groundwater section on 20130103.  Re-edited on 20140806.  Adopted in October 2015."/>
    <n v="3.7476763586900002"/>
    <s v="SILV"/>
    <x v="0"/>
    <x v="1"/>
    <s v="Marion County"/>
    <n v="532356.161036"/>
    <n v="940.59681142700003"/>
    <n v="15166.308141199999"/>
  </r>
  <r>
    <n v="906"/>
    <x v="17"/>
    <s v="Pasteur Site"/>
    <s v="CD"/>
    <s v="Marion"/>
    <s v="RAZ-F"/>
    <s v="Kira Gawlak"/>
    <s v="Pasteur Site"/>
    <n v="0"/>
    <n v="1583"/>
    <x v="6"/>
    <s v="Silver Springs"/>
    <s v="Introduced as new boundary on 201201127.  Edited using Silver Springs springshed polygon from groundwater section on 20130103.  Re-edited on 20140806.  Adopted in October 2015."/>
    <n v="28.8864401618"/>
    <s v="SILV"/>
    <x v="0"/>
    <x v="1"/>
    <s v="Marion County"/>
    <n v="532356.161036"/>
    <n v="1497.3820783000001"/>
    <n v="116899.275889"/>
  </r>
  <r>
    <n v="907"/>
    <x v="17"/>
    <s v="Pasteur Site"/>
    <s v="CD"/>
    <s v="Marion"/>
    <s v="RAZ-H"/>
    <s v="Kira Gawlak"/>
    <s v="Pasteur Site"/>
    <n v="0"/>
    <n v="1583"/>
    <x v="6"/>
    <s v="Silver Springs"/>
    <s v="Introduced as new boundary on 201201127.  Edited using Silver Springs springshed polygon from groundwater section on 20130103.  Re-edited on 20140806.  Adopted in October 2015."/>
    <n v="66.725579467499998"/>
    <s v="SILV"/>
    <x v="0"/>
    <x v="1"/>
    <s v="Marion County"/>
    <n v="532356.161036"/>
    <n v="2376.5317460699998"/>
    <n v="270028.839806"/>
  </r>
  <r>
    <n v="917"/>
    <x v="25"/>
    <s v="Browns R&amp;B"/>
    <s v="CD"/>
    <s v="Marion"/>
    <s v="RAZ-1A"/>
    <s v="Kira Gawlak"/>
    <s v="Browns R&amp;B"/>
    <n v="0"/>
    <n v="873"/>
    <x v="2"/>
    <s v="Rainbow Springs and Rainbow River"/>
    <s v="Introduced as new boundary on 201201023.  Edited using Rainbow Springs springshed polygon from groundwater section on 20130103.  Edited on 20131216 for Terry Hansen and Charles Gauthier.  Adopted in December 2015."/>
    <n v="4.4300994832800002"/>
    <s v="RAIN"/>
    <x v="0"/>
    <x v="1"/>
    <s v="Marion County"/>
    <n v="271929.91714899999"/>
    <n v="667.34486407899999"/>
    <n v="17927.9765458"/>
  </r>
  <r>
    <n v="918"/>
    <x v="25"/>
    <s v="Browns R&amp;B"/>
    <s v="CD"/>
    <s v="Marion"/>
    <s v="RAZ-1B"/>
    <s v="Kira Gawlak"/>
    <s v="Browns R&amp;B"/>
    <n v="0"/>
    <n v="873"/>
    <x v="2"/>
    <s v="Rainbow Springs and Rainbow River"/>
    <s v="Introduced as new boundary on 201201023.  Edited using Rainbow Springs springshed polygon from groundwater section on 20130103.  Edited on 20131216 for Terry Hansen and Charles Gauthier.  Adopted in December 2015."/>
    <n v="4.5134048185299998"/>
    <s v="RAIN"/>
    <x v="0"/>
    <x v="1"/>
    <s v="Marion County"/>
    <n v="271929.91714899999"/>
    <n v="673.53884834799999"/>
    <n v="18265.1012768"/>
  </r>
  <r>
    <n v="919"/>
    <x v="25"/>
    <s v="Browns R&amp;B"/>
    <s v="CD"/>
    <s v="Marion"/>
    <s v="RAZ-1C"/>
    <s v="Kira Gawlak"/>
    <s v="Browns R&amp;B"/>
    <n v="0"/>
    <n v="873"/>
    <x v="2"/>
    <s v="Rainbow Springs and Rainbow River"/>
    <s v="Introduced as new boundary on 201201023.  Edited using Rainbow Springs springshed polygon from groundwater section on 20130103.  Edited on 20131216 for Terry Hansen and Charles Gauthier.  Adopted in December 2015."/>
    <n v="4.6706129328600001"/>
    <s v="RAIN"/>
    <x v="0"/>
    <x v="1"/>
    <s v="Marion County"/>
    <n v="271929.91714899999"/>
    <n v="801.58128499899999"/>
    <n v="18901.299943900001"/>
  </r>
  <r>
    <n v="920"/>
    <x v="25"/>
    <s v="Browns R&amp;B"/>
    <s v="CD"/>
    <s v="Marion"/>
    <s v="RAZ-1D"/>
    <s v="Kira Gawlak"/>
    <s v="Browns R&amp;B"/>
    <n v="0"/>
    <n v="873"/>
    <x v="2"/>
    <s v="Rainbow Springs and Rainbow River"/>
    <s v="Introduced as new boundary on 201201023.  Edited using Rainbow Springs springshed polygon from groundwater section on 20130103.  Edited on 20131216 for Terry Hansen and Charles Gauthier.  Adopted in December 2015."/>
    <n v="4.7838766933099999"/>
    <s v="RAIN"/>
    <x v="0"/>
    <x v="1"/>
    <s v="Marion County"/>
    <n v="271929.91714899999"/>
    <n v="807.20427325900005"/>
    <n v="19359.6621203"/>
  </r>
  <r>
    <n v="921"/>
    <x v="25"/>
    <s v="Browns R&amp;B"/>
    <s v="CD"/>
    <s v="Marion"/>
    <s v="RAZ-1E"/>
    <s v="Kira Gawlak"/>
    <s v="Browns R&amp;B"/>
    <n v="0"/>
    <n v="873"/>
    <x v="2"/>
    <s v="Rainbow Springs and Rainbow River"/>
    <s v="Introduced as new boundary on 201201023.  Edited using Rainbow Springs springshed polygon from groundwater section on 20130103.  Edited on 20131216 for Terry Hansen and Charles Gauthier.  Adopted in December 2015."/>
    <n v="4.54131599788"/>
    <s v="RAIN"/>
    <x v="0"/>
    <x v="1"/>
    <s v="Marion County"/>
    <n v="271929.91714899999"/>
    <n v="796.66849434200003"/>
    <n v="18378.0538122"/>
  </r>
  <r>
    <n v="922"/>
    <x v="25"/>
    <s v="Browns R&amp;B"/>
    <s v="CD"/>
    <s v="Marion"/>
    <s v="RAZ-1F"/>
    <s v="Kira Gawlak"/>
    <s v="Browns R&amp;B"/>
    <n v="0"/>
    <n v="873"/>
    <x v="2"/>
    <s v="Rainbow Springs and Rainbow River"/>
    <s v="Introduced as new boundary on 201201023.  Edited using Rainbow Springs springshed polygon from groundwater section on 20130103.  Edited on 20131216 for Terry Hansen and Charles Gauthier.  Adopted in December 2015."/>
    <n v="4.6191514848199997"/>
    <s v="RAIN"/>
    <x v="0"/>
    <x v="1"/>
    <s v="Marion County"/>
    <n v="271929.91714899999"/>
    <n v="798.06861975899994"/>
    <n v="18693.042852400002"/>
  </r>
  <r>
    <n v="923"/>
    <x v="26"/>
    <s v="FOUR M'S TREE &amp; HAY FARM"/>
    <s v="CD"/>
    <s v="Volusia"/>
    <s v="RAZ-2"/>
    <s v="Sami Mckee"/>
    <s v="FOUR M'S TREE &amp; HAY FARM"/>
    <n v="0"/>
    <n v="286"/>
    <x v="7"/>
    <s v="DeLeon Spring"/>
    <s v="Introduced as a new boundary on 20180202. Created using the DeLeon Springshed and PFA boundary."/>
    <n v="12.293128342899999"/>
    <s v="DELE"/>
    <x v="0"/>
    <x v="5"/>
    <s v="Volusia County"/>
    <n v="56448.018435799997"/>
    <n v="900.58800560899999"/>
    <n v="49748.525386000001"/>
  </r>
  <r>
    <n v="924"/>
    <x v="26"/>
    <s v="FOUR M'S TREE &amp; HAY FARM"/>
    <s v="CD"/>
    <s v="Volusia"/>
    <s v="RAZ-1"/>
    <s v="Sami Mckee"/>
    <s v="FOUR M'S TREE &amp; HAY FARM"/>
    <n v="0"/>
    <n v="286"/>
    <x v="7"/>
    <s v="DeLeon Spring"/>
    <s v="Introduced as a new boundary on 20180202. Created using the DeLeon Springshed and PFA boundary."/>
    <n v="9.6935066618699999"/>
    <s v="DELE"/>
    <x v="0"/>
    <x v="5"/>
    <s v="Volusia County"/>
    <n v="56448.018435799997"/>
    <n v="807.51426195199997"/>
    <n v="39228.229690200002"/>
  </r>
  <r>
    <n v="1125"/>
    <x v="27"/>
    <s v="Williston, City of WWTF"/>
    <s v="CD"/>
    <s v="Levy"/>
    <s v="RAZ-1"/>
    <s v="SJRWMD"/>
    <s v="Williston Raf"/>
    <n v="0"/>
    <n v="886"/>
    <x v="2"/>
    <s v="Rainbow Springs and Rainbow River"/>
    <s v="Introduced as new boundary on 201201023.  Edited using Rainbow Springs springshed polygon from groundwater section on 20130103.  Edited on 20131216 for Terry Hansen and Charles Gauthier.  Adopted in December 2015."/>
    <n v="44.789270270800003"/>
    <s v="RAIN"/>
    <x v="1"/>
    <x v="2"/>
    <s v="Levy County"/>
    <n v="176573.592794"/>
    <n v="1758.28408257"/>
    <n v="181255.74604999999"/>
  </r>
  <r>
    <n v="1126"/>
    <x v="28"/>
    <s v="Thomas &quot;A&amp;B&quot; Property (North &amp; South Site) Biosolids LAS"/>
    <s v="SWD"/>
    <s v="Citrus"/>
    <s v="RAZ-1"/>
    <s v="Sami Mckee"/>
    <s v="Thomas &quot;A&quot; Property (North Site) Biosolids LAS"/>
    <n v="0"/>
    <n v="487"/>
    <x v="3"/>
    <s v="Homosassa Springs"/>
    <s v="Shapefile submitted 20170412. Composed of two springsheds. Edited 20190102._x000d__x000a_"/>
    <n v="11.2781480427"/>
    <s v="CHHO"/>
    <x v="0"/>
    <x v="0"/>
    <s v="Citrus County"/>
    <n v="230710.76754900001"/>
    <n v="854.98571620400003"/>
    <n v="45641.045839300001"/>
  </r>
  <r>
    <n v="1161"/>
    <x v="29"/>
    <s v="Homer Gary South"/>
    <s v="CD"/>
    <s v="Marion"/>
    <s v="RAZ-44"/>
    <s v="Kira Gawlak"/>
    <s v="Homer Gary South"/>
    <n v="0"/>
    <n v="1583"/>
    <x v="6"/>
    <s v="Silver Springs"/>
    <s v="Introduced as new boundary on 201201127.  Edited using Silver Springs springshed polygon from groundwater section on 20130103.  Re-edited on 20140806.  Adopted in October 2015."/>
    <n v="44.389274818099999"/>
    <s v="SILV"/>
    <x v="0"/>
    <x v="1"/>
    <s v="Marion County"/>
    <n v="532356.161036"/>
    <n v="3575.6545194400001"/>
    <n v="179637.02188300001"/>
  </r>
  <r>
    <n v="1162"/>
    <x v="29"/>
    <s v="Homer Gary South"/>
    <s v="CD"/>
    <s v="Marion"/>
    <s v="RAZ-46"/>
    <s v="Kira Gawlak"/>
    <s v="Homer Gary South"/>
    <n v="0"/>
    <n v="1583"/>
    <x v="6"/>
    <s v="Silver Springs"/>
    <s v="Introduced as new boundary on 201201127.  Edited using Silver Springs springshed polygon from groundwater section on 20130103.  Re-edited on 20140806.  Adopted in October 2015."/>
    <n v="42.956741857300003"/>
    <s v="SILV"/>
    <x v="0"/>
    <x v="1"/>
    <s v="Marion County"/>
    <n v="532356.161036"/>
    <n v="3337.36691651"/>
    <n v="173839.76667000001"/>
  </r>
  <r>
    <n v="1217"/>
    <x v="29"/>
    <s v="Homer Gary South"/>
    <s v="CD"/>
    <s v="Marion"/>
    <s v="RAZ-17"/>
    <s v="Sami Mckee"/>
    <s v="Homer Gary South"/>
    <n v="0"/>
    <n v="1583"/>
    <x v="6"/>
    <s v="Silver Springs"/>
    <s v="Introduced as new boundary on 201201127.  Edited using Silver Springs springshed polygon from groundwater section on 20130103.  Re-edited on 20140806.  Adopted in October 2015."/>
    <n v="35.103029946100001"/>
    <s v="SILV"/>
    <x v="0"/>
    <x v="1"/>
    <s v="Marion County"/>
    <n v="532356.161036"/>
    <n v="1633.5655522500001"/>
    <n v="142056.92218299999"/>
  </r>
  <r>
    <n v="216"/>
    <x v="1"/>
    <s v="The Thomas Acres BLAS"/>
    <s v="SWD"/>
    <s v="Citrus"/>
    <s v="RAZ-6"/>
    <s v="Gary Thigpen"/>
    <s v="The Thomas Acres BLAS"/>
    <n v="0"/>
    <n v="2453"/>
    <x v="1"/>
    <s v="Chassahowitzka Springs_x000d__x000a_"/>
    <s v="Shapefile submitted 20170412. Composed of two springsheds. Edited 20190102._x000d__x000a_"/>
    <n v="9.8536022177899999E-5"/>
    <s v="CHHO"/>
    <x v="0"/>
    <x v="0"/>
    <s v="Citrus County"/>
    <n v="3641.0092155000002"/>
    <n v="316.12540498599998"/>
    <n v="0.39876113418800002"/>
  </r>
  <r>
    <n v="216"/>
    <x v="1"/>
    <s v="The Thomas Acres BLAS"/>
    <s v="SWD"/>
    <s v="Citrus"/>
    <s v="RAZ-6"/>
    <s v="Gary Thigpen"/>
    <s v="The Thomas Acres BLAS"/>
    <n v="0"/>
    <n v="2454"/>
    <x v="1"/>
    <s v="Chassahowitzka Springs_x000d__x000a_"/>
    <s v="Shapefile submitted 20170412. Composed of two springsheds. Edited 20190102._x000d__x000a_"/>
    <n v="9.8536022177899999E-5"/>
    <s v="CHHO"/>
    <x v="0"/>
    <x v="0"/>
    <s v="Citrus County"/>
    <n v="3641.0092155000002"/>
    <n v="316.12540498599998"/>
    <n v="0.39876113418800002"/>
  </r>
  <r>
    <n v="608"/>
    <x v="30"/>
    <s v="Mayo Correctional Institution WWTF"/>
    <s v="NED"/>
    <s v="Lafayette"/>
    <s v="RAZ-2"/>
    <s v="Sami Mckee"/>
    <s v="Mayo Correctional Raf"/>
    <n v="0"/>
    <n v="386"/>
    <x v="8"/>
    <s v="Suwannee"/>
    <s v="Previously grouped with Santa Fe and introduced as a separate boundary on 20110927.  Re-edited on 20130215 to match the edge of Sante Fe BMAP boundary. Edited to include Withlacoochee 20160328.  Submitted for update on 20160701.  Re-edited on 20170412."/>
    <n v="5.2188833840999997"/>
    <s v="SUWA"/>
    <x v="1"/>
    <x v="6"/>
    <s v="Lafayette County"/>
    <n v="25621.699421000001"/>
    <n v="581.12946792299999"/>
    <n v="21120.071740700001"/>
  </r>
  <r>
    <n v="609"/>
    <x v="30"/>
    <s v="Mayo Correctional Institution WWTF"/>
    <s v="NED"/>
    <s v="Lafayette"/>
    <s v="RAZ-1"/>
    <s v="Sami Mckee"/>
    <s v="Mayo Correctional Raf"/>
    <n v="0"/>
    <n v="386"/>
    <x v="8"/>
    <s v="Suwannee"/>
    <s v="Previously grouped with Santa Fe and introduced as a separate boundary on 20110927.  Re-edited on 20130215 to match the edge of Sante Fe BMAP boundary. Edited to include Withlacoochee 20160328.  Submitted for update on 20160701.  Re-edited on 20170412."/>
    <n v="4.60148762676"/>
    <s v="SUWA"/>
    <x v="1"/>
    <x v="6"/>
    <s v="Lafayette County"/>
    <n v="25621.699421000001"/>
    <n v="553.76518532399996"/>
    <n v="18621.559754900001"/>
  </r>
  <r>
    <n v="568"/>
    <x v="31"/>
    <s v="City of Lake City-Branford Road RAF"/>
    <s v="NED"/>
    <s v="Columbia"/>
    <s v="RAZ-D"/>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7.4751199270199997"/>
    <s v="SAFE"/>
    <x v="1"/>
    <x v="7"/>
    <s v="Columbia County"/>
    <n v="59459.137104200003"/>
    <n v="1225.9424247699999"/>
    <n v="30250.7370849"/>
  </r>
  <r>
    <n v="569"/>
    <x v="31"/>
    <s v="City of Lake City-Branford Road RAF"/>
    <s v="NED"/>
    <s v="Columbia"/>
    <s v="RAZ-N"/>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9.0620035750200003"/>
    <s v="SAFE"/>
    <x v="1"/>
    <x v="7"/>
    <s v="Columbia County"/>
    <n v="59459.137104200003"/>
    <n v="1019.7682426"/>
    <n v="36672.627367399997"/>
  </r>
  <r>
    <n v="570"/>
    <x v="31"/>
    <s v="City of Lake City-Branford Road RAF"/>
    <s v="NED"/>
    <s v="Columbia"/>
    <s v="RAZ-O"/>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8.7522462197500008"/>
    <s v="SAFE"/>
    <x v="1"/>
    <x v="7"/>
    <s v="Columbia County"/>
    <n v="59459.137104200003"/>
    <n v="1002.89248471"/>
    <n v="35419.0838248"/>
  </r>
  <r>
    <n v="632"/>
    <x v="31"/>
    <s v="City of Lake City-Branford Road RAF"/>
    <s v="NED"/>
    <s v="Columbia"/>
    <s v="RAZ-R"/>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3.290491896200001"/>
    <s v="SAFE"/>
    <x v="1"/>
    <x v="7"/>
    <s v="Columbia County"/>
    <n v="59459.137104200003"/>
    <n v="1253.23733576"/>
    <n v="53784.712486999997"/>
  </r>
  <r>
    <n v="633"/>
    <x v="31"/>
    <s v="City of Lake City-Branford Road RAF"/>
    <s v="NED"/>
    <s v="Columbia"/>
    <s v="RAZ-S"/>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3.3184516"/>
    <s v="SAFE"/>
    <x v="1"/>
    <x v="7"/>
    <s v="Columbia County"/>
    <n v="59459.137104200003"/>
    <n v="1258.36184166"/>
    <n v="53897.861393899999"/>
  </r>
  <r>
    <n v="634"/>
    <x v="31"/>
    <s v="City of Lake City-Branford Road RAF"/>
    <s v="NED"/>
    <s v="Columbia"/>
    <s v="RAZ-Q"/>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3.613767566"/>
    <s v="SAFE"/>
    <x v="1"/>
    <x v="7"/>
    <s v="Columbia County"/>
    <n v="59459.137104200003"/>
    <n v="1259.79727241"/>
    <n v="55092.962707699997"/>
  </r>
  <r>
    <n v="635"/>
    <x v="31"/>
    <s v="City of Lake City-Branford Road RAF"/>
    <s v="NED"/>
    <s v="Columbia"/>
    <s v="RAZ-P"/>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3.7117743234"/>
    <s v="SAFE"/>
    <x v="1"/>
    <x v="7"/>
    <s v="Columbia County"/>
    <n v="59459.137104200003"/>
    <n v="1258.3526007400001"/>
    <n v="55489.581983099997"/>
  </r>
  <r>
    <n v="636"/>
    <x v="31"/>
    <s v="City of Lake City-Branford Road RAF"/>
    <s v="NED"/>
    <s v="Columbia"/>
    <s v="RAZ-M"/>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2.8231697479"/>
    <s v="SAFE"/>
    <x v="1"/>
    <x v="7"/>
    <s v="Columbia County"/>
    <n v="59459.137104200003"/>
    <n v="1164.4618713499999"/>
    <n v="51893.526850000002"/>
  </r>
  <r>
    <n v="637"/>
    <x v="31"/>
    <s v="City of Lake City-Branford Road RAF"/>
    <s v="NED"/>
    <s v="Columbia"/>
    <s v="RAZ-L"/>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0.4637582555"/>
    <s v="SAFE"/>
    <x v="1"/>
    <x v="7"/>
    <s v="Columbia County"/>
    <n v="59459.137104200003"/>
    <n v="1075.1967943300001"/>
    <n v="42345.327298900003"/>
  </r>
  <r>
    <n v="638"/>
    <x v="31"/>
    <s v="City of Lake City-Branford Road RAF"/>
    <s v="NED"/>
    <s v="Columbia"/>
    <s v="RAZ-K"/>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0.882232286600001"/>
    <s v="SAFE"/>
    <x v="1"/>
    <x v="7"/>
    <s v="Columbia County"/>
    <n v="59459.137104200003"/>
    <n v="1077.9959856999999"/>
    <n v="44038.831618900003"/>
  </r>
  <r>
    <n v="639"/>
    <x v="31"/>
    <s v="City of Lake City-Branford Road RAF"/>
    <s v="NED"/>
    <s v="Columbia"/>
    <s v="RAZ-J"/>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8.7619117919599994"/>
    <s v="SAFE"/>
    <x v="1"/>
    <x v="7"/>
    <s v="Columbia County"/>
    <n v="59459.137104200003"/>
    <n v="1160.7936183500001"/>
    <n v="35458.199007800002"/>
  </r>
  <r>
    <n v="640"/>
    <x v="31"/>
    <s v="City of Lake City-Branford Road RAF"/>
    <s v="NED"/>
    <s v="Columbia"/>
    <s v="RAZ-I"/>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0.1998537366"/>
    <s v="SAFE"/>
    <x v="1"/>
    <x v="7"/>
    <s v="Columbia County"/>
    <n v="59459.137104200003"/>
    <n v="1341.78149067"/>
    <n v="41277.343601400004"/>
  </r>
  <r>
    <n v="641"/>
    <x v="31"/>
    <s v="City of Lake City-Branford Road RAF"/>
    <s v="NED"/>
    <s v="Columbia"/>
    <s v="RAZ-H"/>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8.2945144426299997"/>
    <s v="SAFE"/>
    <x v="1"/>
    <x v="7"/>
    <s v="Columbia County"/>
    <n v="59459.137104200003"/>
    <n v="1179.1313115400001"/>
    <n v="33566.709042900002"/>
  </r>
  <r>
    <n v="642"/>
    <x v="31"/>
    <s v="City of Lake City-Branford Road RAF"/>
    <s v="NED"/>
    <s v="Columbia"/>
    <s v="RAZ-A"/>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8.2292968276400007"/>
    <s v="SAFE"/>
    <x v="1"/>
    <x v="7"/>
    <s v="Columbia County"/>
    <n v="59459.137104200003"/>
    <n v="1201.0656898499999"/>
    <n v="33302.782718800001"/>
  </r>
  <r>
    <n v="643"/>
    <x v="31"/>
    <s v="City of Lake City-Branford Road RAF"/>
    <s v="NED"/>
    <s v="Columbia"/>
    <s v="RAZ-B"/>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7.5829362689100002"/>
    <s v="SAFE"/>
    <x v="1"/>
    <x v="7"/>
    <s v="Columbia County"/>
    <n v="59459.137104200003"/>
    <n v="1258.5353280500001"/>
    <n v="30687.054340499999"/>
  </r>
  <r>
    <n v="644"/>
    <x v="31"/>
    <s v="City of Lake City-Branford Road RAF"/>
    <s v="NED"/>
    <s v="Columbia"/>
    <s v="RAZ-C"/>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7.1392820735700004"/>
    <s v="SAFE"/>
    <x v="1"/>
    <x v="7"/>
    <s v="Columbia County"/>
    <n v="59459.137104200003"/>
    <n v="1263.5412291800001"/>
    <n v="28891.649510800002"/>
  </r>
  <r>
    <n v="678"/>
    <x v="31"/>
    <s v="City of Lake City-Branford Road RAF"/>
    <s v="NED"/>
    <s v="Columbia"/>
    <s v="RAZ-F"/>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15.420399693"/>
    <s v="SAFE"/>
    <x v="1"/>
    <x v="7"/>
    <s v="Columbia County"/>
    <n v="59459.137104200003"/>
    <n v="2560.48504637"/>
    <n v="62404.143533499999"/>
  </r>
  <r>
    <n v="679"/>
    <x v="31"/>
    <s v="City of Lake City-Branford Road RAF"/>
    <s v="NED"/>
    <s v="Columbia"/>
    <s v="RAZ-G"/>
    <s v="Kira Gawlak"/>
    <s v="City of Lake City-Branford Road"/>
    <n v="0"/>
    <n v="593"/>
    <x v="9"/>
    <s v="Santa Fe"/>
    <s v="Previously grouped with Suwannee.   Created as a separate boundary on 20110927.  Composed of Santa Fe River Planning Unit from TMDL Planning Units Run 44 at request of John Abendroth.  Updated on 20120918 by RH for Terry Hansen.  Edited on 20130129."/>
    <n v="9.2203632049100008"/>
    <s v="SAFE"/>
    <x v="1"/>
    <x v="7"/>
    <s v="Columbia County"/>
    <n v="59459.137104200003"/>
    <n v="1514.4919064799999"/>
    <n v="37313.486052599997"/>
  </r>
  <r>
    <n v="683"/>
    <x v="32"/>
    <s v="Glenn Farms RAF"/>
    <s v="NED"/>
    <s v="Columbia"/>
    <s v="RAZ-2-8"/>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53.165385356000002"/>
    <s v="SAFE"/>
    <x v="0"/>
    <x v="7"/>
    <s v="Columbia County"/>
    <n v="89448.5771102"/>
    <n v="4045.7751425800002"/>
    <n v="215152.68117699999"/>
  </r>
  <r>
    <n v="684"/>
    <x v="32"/>
    <s v="Glenn Farms RAF"/>
    <s v="NED"/>
    <s v="Columbia"/>
    <s v="RAZ-2-6"/>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23.596534305999999"/>
    <s v="SAFE"/>
    <x v="0"/>
    <x v="7"/>
    <s v="Columbia County"/>
    <n v="89448.5771102"/>
    <n v="1504.45952302"/>
    <n v="95491.786402700003"/>
  </r>
  <r>
    <n v="685"/>
    <x v="32"/>
    <s v="Glenn Farms RAF"/>
    <s v="NED"/>
    <s v="Columbia"/>
    <s v="RAZ-2-2"/>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18.5957000521"/>
    <s v="SAFE"/>
    <x v="0"/>
    <x v="7"/>
    <s v="Columbia County"/>
    <n v="89448.5771102"/>
    <n v="1263.36164037"/>
    <n v="75254.128184899993"/>
  </r>
  <r>
    <n v="686"/>
    <x v="32"/>
    <s v="Glenn Farms RAF"/>
    <s v="NED"/>
    <s v="Columbia"/>
    <s v="RAZ-2-4"/>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13.6038556672"/>
    <s v="SAFE"/>
    <x v="0"/>
    <x v="7"/>
    <s v="Columbia County"/>
    <n v="89448.5771102"/>
    <n v="1201.5368074800001"/>
    <n v="55052.850676200003"/>
  </r>
  <r>
    <n v="687"/>
    <x v="32"/>
    <s v="Glenn Farms RAF"/>
    <s v="NED"/>
    <s v="Columbia"/>
    <s v="RAZ-2-5"/>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5.8750780040999997"/>
    <s v="SAFE"/>
    <x v="0"/>
    <x v="7"/>
    <s v="Columbia County"/>
    <n v="89448.5771102"/>
    <n v="822.76427100800004"/>
    <n v="23775.597152999999"/>
  </r>
  <r>
    <n v="688"/>
    <x v="32"/>
    <s v="Glenn Farms RAF"/>
    <s v="NED"/>
    <s v="Columbia"/>
    <s v="RAZ-2-7"/>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36.424764231899999"/>
    <s v="SAFE"/>
    <x v="0"/>
    <x v="7"/>
    <s v="Columbia County"/>
    <n v="89448.5771102"/>
    <n v="2669.1667365799999"/>
    <n v="147405.79106600001"/>
  </r>
  <r>
    <n v="689"/>
    <x v="32"/>
    <s v="Glenn Farms RAF"/>
    <s v="NED"/>
    <s v="Columbia"/>
    <s v="RAZ-2-3"/>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74.577744564300005"/>
    <s v="SAFE"/>
    <x v="0"/>
    <x v="7"/>
    <s v="Columbia County"/>
    <n v="89448.5771102"/>
    <n v="4405.6537095599997"/>
    <n v="301805.424558"/>
  </r>
  <r>
    <n v="741"/>
    <x v="32"/>
    <s v="Glenn Farms RAF"/>
    <s v="NED"/>
    <s v="Columbia"/>
    <s v="RAZ-1-1"/>
    <s v="Kira Gawlak"/>
    <s v="Glenn Farms"/>
    <n v="1"/>
    <n v="331"/>
    <x v="10"/>
    <s v="Santa Fe"/>
    <s v="Previously grouped with Suwannee.   Created as a separate boundary on 20110927.  Composed of Santa Fe River Planning Unit from TMDL Planning Units Run 44 at request of John Abendroth.  Updated on 20120918 by RH for Terry Hansen.  Edited on 20130129."/>
    <n v="32.386548688200001"/>
    <s v="SAFE"/>
    <x v="0"/>
    <x v="7"/>
    <s v="Columbia County"/>
    <n v="89448.5771102"/>
    <n v="2184.5546352800002"/>
    <n v="131063.712558"/>
  </r>
  <r>
    <n v="1213"/>
    <x v="33"/>
    <s v="Myers Alachua Septage Land Application Site"/>
    <s v="NED"/>
    <s v="Alachua"/>
    <s v="RAZ-B"/>
    <s v="Jeohusua Lugo"/>
    <s v="Myers Alachua Septage Land Application Site"/>
    <n v="0"/>
    <n v="576"/>
    <x v="11"/>
    <s v="Santa Fe"/>
    <s v="Previously grouped with Suwannee.   Created as a separate boundary on 20110927.  Composed of Santa Fe River Planning Unit from TMDL Planning Units Run 44 at request of John Abendroth.  Updated on 20120918 by RH for Terry Hansen.  Edited on 20130129."/>
    <n v="28.574979504800002"/>
    <s v="SAFE"/>
    <x v="0"/>
    <x v="8"/>
    <s v="Alachua County"/>
    <n v="66279.667497200004"/>
    <n v="1552.5734795400001"/>
    <n v="115638.83932899999"/>
  </r>
  <r>
    <n v="1214"/>
    <x v="33"/>
    <s v="Myers Alachua Septage Land Application Site"/>
    <s v="NED"/>
    <s v="Alachua"/>
    <s v="RAZ-A"/>
    <s v="Jeohusua Lugo"/>
    <s v="Myers Alachua Septage Land Application Site"/>
    <n v="0"/>
    <n v="576"/>
    <x v="11"/>
    <s v="Santa Fe"/>
    <s v="Previously grouped with Suwannee.   Created as a separate boundary on 20110927.  Composed of Santa Fe River Planning Unit from TMDL Planning Units Run 44 at request of John Abendroth.  Updated on 20120918 by RH for Terry Hansen.  Edited on 20130129."/>
    <n v="16.667431815400001"/>
    <s v="SAFE"/>
    <x v="0"/>
    <x v="8"/>
    <s v="Alachua County"/>
    <n v="66279.667497200004"/>
    <n v="1355.9895685500001"/>
    <n v="67450.703487000006"/>
  </r>
  <r>
    <n v="704"/>
    <x v="34"/>
    <s v="Triple S Putnam Site"/>
    <s v="NED"/>
    <s v="Putnam"/>
    <s v="RAZ-2"/>
    <s v="Kira Gawlak"/>
    <s v="Triple S Putnam Site"/>
    <n v="0"/>
    <n v="1042"/>
    <x v="6"/>
    <s v="Silver Springs"/>
    <s v="Introduced as new boundary on 201201127.  Edited using Silver Springs springshed polygon from groundwater section on 20130103.  Re-edited on 20140806.  Adopted in October 2015."/>
    <n v="0.35706940654199998"/>
    <s v="SILV"/>
    <x v="2"/>
    <x v="9"/>
    <s v="Putnam County"/>
    <n v="121290.392301"/>
    <n v="179.11579151199999"/>
    <n v="1445.0086211099999"/>
  </r>
  <r>
    <n v="704"/>
    <x v="34"/>
    <s v="Triple S Putnam Site"/>
    <s v="NED"/>
    <s v="Putnam"/>
    <s v="RAZ-2"/>
    <s v="Kira Gawlak"/>
    <s v="Triple S Putnam Site"/>
    <n v="0"/>
    <n v="1403"/>
    <x v="6"/>
    <s v="Silver Springs"/>
    <s v="Introduced as new boundary on 201201127.  Edited using Silver Springs springshed polygon from groundwater section on 20130103.  Re-edited on 20140806.  Adopted in October 2015."/>
    <n v="35.8647317613"/>
    <s v="SILV"/>
    <x v="1"/>
    <x v="9"/>
    <s v="Putnam County"/>
    <n v="198483.112425"/>
    <n v="1701.0213266200001"/>
    <n v="145139.42006599999"/>
  </r>
  <r>
    <n v="705"/>
    <x v="34"/>
    <s v="Triple S Putnam Site"/>
    <s v="NED"/>
    <s v="Putnam"/>
    <s v="RAZ-1"/>
    <s v="Kira Gawlak"/>
    <s v="Triple S Putnam Site"/>
    <n v="0"/>
    <n v="1403"/>
    <x v="6"/>
    <s v="Silver Springs"/>
    <s v="Introduced as new boundary on 201201127.  Edited using Silver Springs springshed polygon from groundwater section on 20130103.  Re-edited on 20140806.  Adopted in October 2015."/>
    <n v="26.913030988700001"/>
    <s v="SILV"/>
    <x v="1"/>
    <x v="9"/>
    <s v="Putnam County"/>
    <n v="198483.112425"/>
    <n v="1669.0451047199999"/>
    <n v="108913.172303"/>
  </r>
  <r>
    <n v="1142"/>
    <x v="35"/>
    <s v="Corbin Agricultural Site"/>
    <s v="NED"/>
    <s v="Gilchrist"/>
    <s v="RAZ-1"/>
    <s v="Sami Mckee"/>
    <s v="Corbin Agricultural Site"/>
    <n v="0"/>
    <n v="390"/>
    <x v="5"/>
    <s v="Suwannee"/>
    <s v="Previously grouped with Santa Fe and introduced as a separate boundary on 20110927.  Re-edited on 20130215 to match the edge of Sante Fe BMAP boundary. Edited to include Withlacoochee 20160328.  Submitted for update on 20160701.  Re-edited on 20170412."/>
    <n v="22.9418174676"/>
    <s v="SUWA"/>
    <x v="0"/>
    <x v="10"/>
    <s v="Gilchrist County"/>
    <n v="85723.325069900005"/>
    <n v="1949.69177934"/>
    <n v="92842.241360300002"/>
  </r>
  <r>
    <n v="1237"/>
    <x v="35"/>
    <s v="Corbin Agricultural Site"/>
    <s v="NED"/>
    <s v="Gilchrist"/>
    <s v="RAZ-3"/>
    <s v="Sami Mckee"/>
    <s v="Corbin Agricultural Site"/>
    <n v="0"/>
    <n v="390"/>
    <x v="5"/>
    <s v="Suwannee"/>
    <s v="Previously grouped with Santa Fe and introduced as a separate boundary on 20110927.  Re-edited on 20130215 to match the edge of Sante Fe BMAP boundary. Edited to include Withlacoochee 20160328.  Submitted for update on 20160701.  Re-edited on 20170412."/>
    <n v="34.559637686800002"/>
    <s v="SUWA"/>
    <x v="0"/>
    <x v="10"/>
    <s v="Gilchrist County"/>
    <n v="85723.325069900005"/>
    <n v="1712.36642452"/>
    <n v="139857.891729"/>
  </r>
  <r>
    <n v="1238"/>
    <x v="35"/>
    <s v="Corbin Agricultural Site"/>
    <s v="NED"/>
    <s v="Gilchrist"/>
    <s v="RAZ-2"/>
    <s v="Sami Mckee"/>
    <s v="Corbin Agricultural Site"/>
    <n v="0"/>
    <n v="390"/>
    <x v="5"/>
    <s v="Suwannee"/>
    <s v="Previously grouped with Santa Fe and introduced as a separate boundary on 20110927.  Re-edited on 20130215 to match the edge of Sante Fe BMAP boundary. Edited to include Withlacoochee 20160328.  Submitted for update on 20160701.  Re-edited on 20170412."/>
    <n v="37.211950045800002"/>
    <s v="SUWA"/>
    <x v="0"/>
    <x v="10"/>
    <s v="Gilchrist County"/>
    <n v="85723.325069900005"/>
    <n v="1576.8474561400001"/>
    <n v="150591.41903300001"/>
  </r>
  <r>
    <n v="477"/>
    <x v="36"/>
    <s v="Advent Christian Village WWTF"/>
    <s v="NED"/>
    <s v="Suwannee"/>
    <s v="RAZ-4"/>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07852702903"/>
    <s v="SUWA"/>
    <x v="0"/>
    <x v="11"/>
    <s v="Suwannee County"/>
    <n v="307310.02595500002"/>
    <n v="346.92607170000002"/>
    <n v="4364.6440341500002"/>
  </r>
  <r>
    <n v="478"/>
    <x v="36"/>
    <s v="Advent Christian Village WWTF"/>
    <s v="NED"/>
    <s v="Suwannee"/>
    <s v="RAZ-3"/>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0726644001600001"/>
    <s v="SUWA"/>
    <x v="0"/>
    <x v="11"/>
    <s v="Suwannee County"/>
    <n v="307310.02595500002"/>
    <n v="346.42181227999998"/>
    <n v="4340.9188168700002"/>
  </r>
  <r>
    <n v="479"/>
    <x v="36"/>
    <s v="Advent Christian Village WWTF"/>
    <s v="NED"/>
    <s v="Suwannee"/>
    <s v="RAZ-2"/>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07736903456"/>
    <s v="SUWA"/>
    <x v="0"/>
    <x v="11"/>
    <s v="Suwannee County"/>
    <n v="307310.02595500002"/>
    <n v="343.71502796300001"/>
    <n v="4359.9577967900004"/>
  </r>
  <r>
    <n v="480"/>
    <x v="36"/>
    <s v="Advent Christian Village WWTF"/>
    <s v="NED"/>
    <s v="Suwannee"/>
    <s v="RAZ-1"/>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2899316385499999"/>
    <s v="SUWA"/>
    <x v="0"/>
    <x v="11"/>
    <s v="Suwannee County"/>
    <n v="307310.02595500002"/>
    <n v="364.93096883200002"/>
    <n v="5220.1681359200002"/>
  </r>
  <r>
    <n v="618"/>
    <x v="36"/>
    <s v="Advent Christian Village WWTF"/>
    <s v="NED"/>
    <s v="Suwannee"/>
    <s v="RAZ-8"/>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1638467593399999"/>
    <s v="SUWA"/>
    <x v="0"/>
    <x v="11"/>
    <s v="Suwannee County"/>
    <n v="307310.02595500002"/>
    <n v="384.39183564400003"/>
    <n v="4709.9207327200002"/>
  </r>
  <r>
    <n v="619"/>
    <x v="36"/>
    <s v="Advent Christian Village WWTF"/>
    <s v="NED"/>
    <s v="Suwannee"/>
    <s v="RAZ-7"/>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07022837362"/>
    <s v="SUWA"/>
    <x v="0"/>
    <x v="11"/>
    <s v="Suwannee County"/>
    <n v="307310.02595500002"/>
    <n v="268.43565053499998"/>
    <n v="4331.0605672199999"/>
  </r>
  <r>
    <n v="620"/>
    <x v="36"/>
    <s v="Advent Christian Village WWTF"/>
    <s v="NED"/>
    <s v="Suwannee"/>
    <s v="RAZ-6"/>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99029638577"/>
    <s v="SUWA"/>
    <x v="0"/>
    <x v="11"/>
    <s v="Suwannee County"/>
    <n v="307310.02595500002"/>
    <n v="394.85594598"/>
    <n v="8054.4437112200003"/>
  </r>
  <r>
    <n v="621"/>
    <x v="36"/>
    <s v="Advent Christian Village WWTF"/>
    <s v="NED"/>
    <s v="Suwannee"/>
    <s v="RAZ-5"/>
    <s v="Kira Gawlak"/>
    <s v="Advent Christian Village Raf"/>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0474643618399999"/>
    <s v="SUWA"/>
    <x v="0"/>
    <x v="11"/>
    <s v="Suwannee County"/>
    <n v="307310.02595500002"/>
    <n v="342.46019590399999"/>
    <n v="4238.9378799300002"/>
  </r>
  <r>
    <n v="1129"/>
    <x v="37"/>
    <s v="Mayo, Town of WWTF"/>
    <s v="NED"/>
    <s v="Lafayette"/>
    <s v="RAZ-1"/>
    <s v="Sami Mckee"/>
    <s v="Mayo Raf"/>
    <n v="0"/>
    <n v="355"/>
    <x v="8"/>
    <s v="Suwannee"/>
    <s v="Previously grouped with Santa Fe and introduced as a separate boundary on 20110927.  Re-edited on 20130215 to match the edge of Sante Fe BMAP boundary. Edited to include Withlacoochee 20160328.  Submitted for update on 20160701.  Re-edited on 20170412."/>
    <n v="33.639253954700003"/>
    <s v="SUWA"/>
    <x v="0"/>
    <x v="6"/>
    <s v="Lafayette County"/>
    <n v="182617.808869"/>
    <n v="1556.84697465"/>
    <n v="136133.23091099999"/>
  </r>
  <r>
    <n v="592"/>
    <x v="38"/>
    <s v="Rolling R Ranch K Bar RAF"/>
    <s v="NED"/>
    <s v="Suwannee"/>
    <s v="RAZ-A"/>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1.476074991200001"/>
    <s v="SUWA"/>
    <x v="0"/>
    <x v="11"/>
    <s v="Suwannee County"/>
    <n v="307310.02595500002"/>
    <n v="1421.8810587200001"/>
    <n v="46442.027781999997"/>
  </r>
  <r>
    <n v="593"/>
    <x v="38"/>
    <s v="Rolling R Ranch K Bar RAF"/>
    <s v="NED"/>
    <s v="Suwannee"/>
    <s v="RAZ-B"/>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9.6051058064300001"/>
    <s v="SUWA"/>
    <x v="0"/>
    <x v="11"/>
    <s v="Suwannee County"/>
    <n v="307310.02595500002"/>
    <n v="1008.8684138"/>
    <n v="38870.484120599998"/>
  </r>
  <r>
    <n v="594"/>
    <x v="38"/>
    <s v="Rolling R Ranch K Bar RAF"/>
    <s v="NED"/>
    <s v="Suwannee"/>
    <s v="RAZ-G"/>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9.9739165536899996"/>
    <s v="SUWA"/>
    <x v="0"/>
    <x v="11"/>
    <s v="Suwannee County"/>
    <n v="307310.02595500002"/>
    <n v="1030.92663257"/>
    <n v="40363.008261800001"/>
  </r>
  <r>
    <n v="595"/>
    <x v="38"/>
    <s v="Rolling R Ranch K Bar RAF"/>
    <s v="NED"/>
    <s v="Suwannee"/>
    <s v="RAZ-D"/>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6.1565542740300003"/>
    <s v="SUWA"/>
    <x v="0"/>
    <x v="11"/>
    <s v="Suwannee County"/>
    <n v="307310.02595500002"/>
    <n v="785.62469902700002"/>
    <n v="24914.6912037"/>
  </r>
  <r>
    <n v="596"/>
    <x v="38"/>
    <s v="Rolling R Ranch K Bar RAF"/>
    <s v="NED"/>
    <s v="Suwannee"/>
    <s v="RAZ-E"/>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41.240505714900003"/>
    <s v="SUWA"/>
    <x v="0"/>
    <x v="11"/>
    <s v="Suwannee County"/>
    <n v="307310.02595500002"/>
    <n v="1832.1440006800001"/>
    <n v="166894.40541499999"/>
  </r>
  <r>
    <n v="597"/>
    <x v="38"/>
    <s v="Rolling R Ranch K Bar RAF"/>
    <s v="NED"/>
    <s v="Suwannee"/>
    <s v="RAZ-F"/>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8.0696242210799998"/>
    <s v="SUWA"/>
    <x v="0"/>
    <x v="11"/>
    <s v="Suwannee County"/>
    <n v="307310.02595500002"/>
    <n v="1233.72579378"/>
    <n v="32656.610605499998"/>
  </r>
  <r>
    <n v="598"/>
    <x v="38"/>
    <s v="Rolling R Ranch K Bar RAF"/>
    <s v="NED"/>
    <s v="Suwannee"/>
    <s v="RAZ-C"/>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32.1472425929"/>
    <s v="SUWA"/>
    <x v="0"/>
    <x v="11"/>
    <s v="Suwannee County"/>
    <n v="307310.02595500002"/>
    <n v="1535.7496531700001"/>
    <n v="130095.27514899999"/>
  </r>
  <r>
    <n v="599"/>
    <x v="38"/>
    <s v="Rolling R Ranch K Bar RAF"/>
    <s v="NED"/>
    <s v="Suwannee"/>
    <s v="RAZ-H"/>
    <s v="Sami Mckee"/>
    <s v="K Bar Ranch Biosolids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3.6734272649199999"/>
    <s v="SUWA"/>
    <x v="0"/>
    <x v="11"/>
    <s v="Suwannee County"/>
    <n v="307310.02595500002"/>
    <n v="593.14854132799996"/>
    <n v="14865.8327193"/>
  </r>
  <r>
    <n v="600"/>
    <x v="39"/>
    <s v="Lundy's Septage Management Facility"/>
    <s v="NED"/>
    <s v="Suwannee"/>
    <s v="RAZ-B1"/>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7.2141306483100003"/>
    <s v="SUWA"/>
    <x v="0"/>
    <x v="11"/>
    <s v="Suwannee County"/>
    <n v="307310.02595500002"/>
    <n v="713.35103248799999"/>
    <n v="29194.5509461"/>
  </r>
  <r>
    <n v="601"/>
    <x v="39"/>
    <s v="Lundy's Septage Management Facility"/>
    <s v="NED"/>
    <s v="Suwannee"/>
    <s v="RAZ-B3"/>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4.4577209867100001"/>
    <s v="SUWA"/>
    <x v="0"/>
    <x v="11"/>
    <s v="Suwannee County"/>
    <n v="307310.02595500002"/>
    <n v="555.77129148500001"/>
    <n v="18039.756804299999"/>
  </r>
  <r>
    <n v="602"/>
    <x v="39"/>
    <s v="Lundy's Septage Management Facility"/>
    <s v="NED"/>
    <s v="Suwannee"/>
    <s v="RAZ-B4"/>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5.6967249215800004"/>
    <s v="SUWA"/>
    <x v="0"/>
    <x v="11"/>
    <s v="Suwannee County"/>
    <n v="307310.02595500002"/>
    <n v="616.40329740000004"/>
    <n v="23053.8278355"/>
  </r>
  <r>
    <n v="603"/>
    <x v="39"/>
    <s v="Lundy's Septage Management Facility"/>
    <s v="NED"/>
    <s v="Suwannee"/>
    <s v="RAZ-B2"/>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4.6971832193100003"/>
    <s v="SUWA"/>
    <x v="0"/>
    <x v="11"/>
    <s v="Suwannee County"/>
    <n v="307310.02595500002"/>
    <n v="768.40915371799997"/>
    <n v="19008.8260782"/>
  </r>
  <r>
    <n v="604"/>
    <x v="39"/>
    <s v="Lundy's Septage Management Facility"/>
    <s v="NED"/>
    <s v="Suwannee"/>
    <s v="RAZ-B5"/>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0.727836294599999"/>
    <s v="SUWA"/>
    <x v="0"/>
    <x v="11"/>
    <s v="Suwannee County"/>
    <n v="307310.02595500002"/>
    <n v="943.95930151699997"/>
    <n v="43414.013207299999"/>
  </r>
  <r>
    <n v="605"/>
    <x v="39"/>
    <s v="Lundy's Septage Management Facility"/>
    <s v="NED"/>
    <s v="Suwannee"/>
    <s v="RAZ-B7"/>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7.4660412287"/>
    <s v="SUWA"/>
    <x v="0"/>
    <x v="11"/>
    <s v="Suwannee County"/>
    <n v="307310.02595500002"/>
    <n v="1126.8415970900001"/>
    <n v="70682.5611202"/>
  </r>
  <r>
    <n v="606"/>
    <x v="39"/>
    <s v="Lundy's Septage Management Facility"/>
    <s v="NED"/>
    <s v="Suwannee"/>
    <s v="RAZ-B8"/>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5.0312257362"/>
    <s v="SUWA"/>
    <x v="0"/>
    <x v="11"/>
    <s v="Suwannee County"/>
    <n v="307310.02595500002"/>
    <n v="1244.7902744800001"/>
    <n v="60829.212406899998"/>
  </r>
  <r>
    <n v="607"/>
    <x v="39"/>
    <s v="Lundy's Septage Management Facility"/>
    <s v="NED"/>
    <s v="Suwannee"/>
    <s v="RAZ-B6"/>
    <s v="Sami Mckee"/>
    <s v="Lundy's Septage Lan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0.845792378000001"/>
    <s v="SUWA"/>
    <x v="0"/>
    <x v="11"/>
    <s v="Suwannee County"/>
    <n v="307310.02595500002"/>
    <n v="909.43560307400003"/>
    <n v="43891.3645407"/>
  </r>
  <r>
    <n v="631"/>
    <x v="40"/>
    <s v="City of Trenton Biosolids Application Site"/>
    <s v="NED"/>
    <s v="Gilchrist"/>
    <s v="RAZ-1"/>
    <s v="Kira Gawlak"/>
    <s v="City of Trenton Biosolids Application Site"/>
    <n v="0"/>
    <n v="390"/>
    <x v="5"/>
    <s v="Suwannee"/>
    <s v="Previously grouped with Santa Fe and introduced as a separate boundary on 20110927.  Re-edited on 20130215 to match the edge of Sante Fe BMAP boundary. Edited to include Withlacoochee 20160328.  Submitted for update on 20160701.  Re-edited on 20170412."/>
    <n v="71.453020887600005"/>
    <s v="SUWA"/>
    <x v="0"/>
    <x v="10"/>
    <s v="Gilchrist County"/>
    <n v="85723.325069900005"/>
    <n v="2207.1447238800001"/>
    <n v="289160.11647900002"/>
  </r>
  <r>
    <n v="646"/>
    <x v="41"/>
    <s v="Newberry, City of WWTF"/>
    <s v="NED"/>
    <s v="Alachua"/>
    <s v="RAZ-3"/>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7.93952667766"/>
    <s v="SAFE"/>
    <x v="1"/>
    <x v="8"/>
    <s v="Alachua County"/>
    <n v="112273.626599"/>
    <n v="861.25464888500005"/>
    <n v="32130.124526299998"/>
  </r>
  <r>
    <n v="647"/>
    <x v="41"/>
    <s v="Newberry, City of WWTF"/>
    <s v="NED"/>
    <s v="Alachua"/>
    <s v="RAZ-2"/>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4.7065952253800001"/>
    <s v="SAFE"/>
    <x v="1"/>
    <x v="8"/>
    <s v="Alachua County"/>
    <n v="112273.626599"/>
    <n v="585.53673891300002"/>
    <n v="19046.9151155"/>
  </r>
  <r>
    <n v="648"/>
    <x v="41"/>
    <s v="Newberry, City of WWTF"/>
    <s v="NED"/>
    <s v="Alachua"/>
    <s v="RAZ-1"/>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5.71167565951"/>
    <s v="SAFE"/>
    <x v="1"/>
    <x v="8"/>
    <s v="Alachua County"/>
    <n v="112273.626599"/>
    <n v="616.24697776899995"/>
    <n v="23114.331325399999"/>
  </r>
  <r>
    <n v="649"/>
    <x v="41"/>
    <s v="Newberry, City of WWTF"/>
    <s v="NED"/>
    <s v="Alachua"/>
    <s v="RAZ-5"/>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6.0081416763300002"/>
    <s v="SAFE"/>
    <x v="1"/>
    <x v="8"/>
    <s v="Alachua County"/>
    <n v="112273.626599"/>
    <n v="732.24280432199998"/>
    <n v="24314.086729499999"/>
  </r>
  <r>
    <n v="650"/>
    <x v="41"/>
    <s v="Newberry, City of WWTF"/>
    <s v="NED"/>
    <s v="Alachua"/>
    <s v="RAZ-4"/>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5.9259415341299997"/>
    <s v="SAFE"/>
    <x v="1"/>
    <x v="8"/>
    <s v="Alachua County"/>
    <n v="112273.626599"/>
    <n v="726.87925580599995"/>
    <n v="23981.434556200002"/>
  </r>
  <r>
    <n v="651"/>
    <x v="41"/>
    <s v="Newberry, City of WWTF"/>
    <s v="NED"/>
    <s v="Alachua"/>
    <s v="RAZ-7"/>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5.8290062809999998"/>
    <s v="SAFE"/>
    <x v="1"/>
    <x v="8"/>
    <s v="Alachua County"/>
    <n v="112273.626599"/>
    <n v="754.83453868599997"/>
    <n v="23589.151504500001"/>
  </r>
  <r>
    <n v="652"/>
    <x v="41"/>
    <s v="Newberry, City of WWTF"/>
    <s v="NED"/>
    <s v="Alachua"/>
    <s v="RAZ-6"/>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5.7433093837799998"/>
    <s v="SAFE"/>
    <x v="1"/>
    <x v="8"/>
    <s v="Alachua County"/>
    <n v="112273.626599"/>
    <n v="742.46400790200005"/>
    <n v="23242.3484656"/>
  </r>
  <r>
    <n v="653"/>
    <x v="41"/>
    <s v="Newberry, City of WWTF"/>
    <s v="NED"/>
    <s v="Alachua"/>
    <s v="RAZ-8"/>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5.9317059629099997"/>
    <s v="SAFE"/>
    <x v="1"/>
    <x v="8"/>
    <s v="Alachua County"/>
    <n v="112273.626599"/>
    <n v="781.89900746800004"/>
    <n v="24004.7623718"/>
  </r>
  <r>
    <n v="654"/>
    <x v="41"/>
    <s v="Newberry, City of WWTF"/>
    <s v="NED"/>
    <s v="Alachua"/>
    <s v="RAZ-10"/>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5.7646581807999997"/>
    <s v="SAFE"/>
    <x v="1"/>
    <x v="8"/>
    <s v="Alachua County"/>
    <n v="112273.626599"/>
    <n v="706.26663420099999"/>
    <n v="23328.743981899999"/>
  </r>
  <r>
    <n v="655"/>
    <x v="41"/>
    <s v="Newberry, City of WWTF"/>
    <s v="NED"/>
    <s v="Alachua"/>
    <s v="RAZ-9"/>
    <s v="Jeohusua Lugo"/>
    <s v="Newberry Raf"/>
    <n v="0"/>
    <n v="347"/>
    <x v="10"/>
    <s v="Santa Fe"/>
    <s v="Previously grouped with Suwannee.   Created as a separate boundary on 20110927.  Composed of Santa Fe River Planning Unit from TMDL Planning Units Run 44 at request of John Abendroth.  Updated on 20120918 by RH for Terry Hansen.  Edited on 20130129."/>
    <n v="5.77910440527"/>
    <s v="SAFE"/>
    <x v="1"/>
    <x v="8"/>
    <s v="Alachua County"/>
    <n v="112273.626599"/>
    <n v="833.383949067"/>
    <n v="23387.205778200001"/>
  </r>
  <r>
    <n v="727"/>
    <x v="42"/>
    <s v="Raymond Howard Biosolid Application Site"/>
    <s v="NED"/>
    <s v="Suwannee"/>
    <s v="RAZ-A2"/>
    <s v="Sami Mckee"/>
    <s v="Raymond Howard Biosoli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43.033627170499997"/>
    <s v="SUWA"/>
    <x v="0"/>
    <x v="11"/>
    <s v="Suwannee County"/>
    <n v="307310.02595500002"/>
    <n v="1725.50763815"/>
    <n v="174150.91049400001"/>
  </r>
  <r>
    <n v="728"/>
    <x v="42"/>
    <s v="Raymond Howard Biosolid Application Site"/>
    <s v="NED"/>
    <s v="Suwannee"/>
    <s v="RAZ-A1"/>
    <s v="Sami Mckee"/>
    <s v="Raymond Howard Biosoli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9.8828575873800002"/>
    <s v="SUWA"/>
    <x v="0"/>
    <x v="11"/>
    <s v="Suwannee County"/>
    <n v="307310.02595500002"/>
    <n v="856.03419828999995"/>
    <n v="39994.505699200003"/>
  </r>
  <r>
    <n v="1164"/>
    <x v="42"/>
    <s v="Raymond Howard Biosolid Application Site"/>
    <s v="NED"/>
    <s v="Suwannee"/>
    <s v="RAZ-B1"/>
    <s v="Sami Mckee"/>
    <s v="Raymond Howard Biosoli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36.647447613399997"/>
    <s v="SUWA"/>
    <x v="0"/>
    <x v="11"/>
    <s v="Suwannee County"/>
    <n v="307310.02595500002"/>
    <n v="1540.51040113"/>
    <n v="148306.95873899999"/>
  </r>
  <r>
    <n v="1165"/>
    <x v="42"/>
    <s v="Raymond Howard Biosolid Application Site"/>
    <s v="NED"/>
    <s v="Suwannee"/>
    <s v="RAZ-B2"/>
    <s v="Sami Mckee"/>
    <s v="Raymond Howard Biosoli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15.1612861249"/>
    <s v="SUWA"/>
    <x v="0"/>
    <x v="11"/>
    <s v="Suwannee County"/>
    <n v="307310.02595500002"/>
    <n v="1091.92308837"/>
    <n v="61355.548126299997"/>
  </r>
  <r>
    <n v="1267"/>
    <x v="42"/>
    <s v="Raymond Howard Biosolid Application Site"/>
    <s v="NED"/>
    <s v="Suwannee"/>
    <s v="RAZ-B3"/>
    <s v="Sami Mckee"/>
    <s v="Raymond Howard Biosolid Application Site"/>
    <n v="0"/>
    <n v="358"/>
    <x v="8"/>
    <s v="Suwannee"/>
    <s v="Previously grouped with Santa Fe and introduced as a separate boundary on 20110927.  Re-edited on 20130215 to match the edge of Sante Fe BMAP boundary. Edited to include Withlacoochee 20160328.  Submitted for update on 20160701.  Re-edited on 20170412."/>
    <n v="70.115893846000006"/>
    <s v="SUWA"/>
    <x v="0"/>
    <x v="11"/>
    <s v="Suwannee County"/>
    <n v="307310.02595500002"/>
    <n v="2241.0715382899998"/>
    <n v="283748.95532299997"/>
  </r>
  <r>
    <m/>
    <x v="43"/>
    <m/>
    <m/>
    <m/>
    <m/>
    <m/>
    <m/>
    <m/>
    <m/>
    <x v="12"/>
    <m/>
    <m/>
    <m/>
    <m/>
    <x v="3"/>
    <x v="12"/>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2"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1:F47" firstHeaderRow="1" firstDataRow="2" firstDataCol="1"/>
  <pivotFields count="21">
    <pivotField showAll="0"/>
    <pivotField axis="axisRow" showAll="0">
      <items count="45">
        <item x="20"/>
        <item x="8"/>
        <item x="30"/>
        <item x="37"/>
        <item x="41"/>
        <item x="27"/>
        <item x="36"/>
        <item x="9"/>
        <item x="17"/>
        <item x="29"/>
        <item x="19"/>
        <item x="38"/>
        <item x="35"/>
        <item x="32"/>
        <item x="5"/>
        <item x="31"/>
        <item x="13"/>
        <item x="12"/>
        <item x="11"/>
        <item x="40"/>
        <item x="1"/>
        <item x="7"/>
        <item x="14"/>
        <item x="0"/>
        <item x="33"/>
        <item x="18"/>
        <item x="10"/>
        <item x="16"/>
        <item x="15"/>
        <item x="42"/>
        <item x="39"/>
        <item x="28"/>
        <item x="25"/>
        <item x="2"/>
        <item x="6"/>
        <item x="23"/>
        <item x="26"/>
        <item x="22"/>
        <item x="24"/>
        <item x="21"/>
        <item x="34"/>
        <item x="4"/>
        <item x="3"/>
        <item x="43"/>
        <item t="default"/>
      </items>
    </pivotField>
    <pivotField showAll="0"/>
    <pivotField showAll="0"/>
    <pivotField showAll="0"/>
    <pivotField showAll="0"/>
    <pivotField showAll="0"/>
    <pivotField showAll="0"/>
    <pivotField showAll="0"/>
    <pivotField showAll="0"/>
    <pivotField showAll="0">
      <items count="14">
        <item x="1"/>
        <item x="7"/>
        <item x="10"/>
        <item x="8"/>
        <item x="5"/>
        <item x="3"/>
        <item x="11"/>
        <item x="9"/>
        <item x="0"/>
        <item x="2"/>
        <item x="6"/>
        <item x="4"/>
        <item x="12"/>
        <item t="default"/>
      </items>
    </pivotField>
    <pivotField showAll="0"/>
    <pivotField showAll="0"/>
    <pivotField dataField="1" showAll="0"/>
    <pivotField showAll="0"/>
    <pivotField axis="axisCol" showAll="0">
      <items count="5">
        <item x="0"/>
        <item x="2"/>
        <item x="1"/>
        <item x="3"/>
        <item t="default"/>
      </items>
    </pivotField>
    <pivotField showAll="0">
      <items count="14">
        <item x="8"/>
        <item x="0"/>
        <item x="7"/>
        <item x="10"/>
        <item x="3"/>
        <item x="6"/>
        <item x="4"/>
        <item x="2"/>
        <item x="1"/>
        <item x="9"/>
        <item x="11"/>
        <item x="5"/>
        <item x="12"/>
        <item t="default"/>
      </items>
    </pivotField>
    <pivotField showAll="0"/>
    <pivotField showAll="0"/>
    <pivotField showAll="0"/>
    <pivotField showAll="0"/>
  </pivotFields>
  <rowFields count="1">
    <field x="1"/>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15"/>
  </colFields>
  <colItems count="5">
    <i>
      <x/>
    </i>
    <i>
      <x v="1"/>
    </i>
    <i>
      <x v="2"/>
    </i>
    <i>
      <x v="3"/>
    </i>
    <i t="grand">
      <x/>
    </i>
  </colItems>
  <dataFields count="1">
    <dataField name="Sum of ACRES"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D477-E5A6-43F1-8552-C50A78864EC2}">
  <dimension ref="A1:H35"/>
  <sheetViews>
    <sheetView workbookViewId="0">
      <selection sqref="A1:H35"/>
    </sheetView>
  </sheetViews>
  <sheetFormatPr defaultRowHeight="15" x14ac:dyDescent="0.25"/>
  <sheetData>
    <row r="1" spans="1:8" x14ac:dyDescent="0.25">
      <c r="A1" s="119" t="s">
        <v>1429</v>
      </c>
      <c r="B1" s="119"/>
      <c r="C1" s="119"/>
      <c r="D1" s="119"/>
      <c r="E1" s="119"/>
      <c r="F1" s="119"/>
      <c r="G1" s="119"/>
      <c r="H1" s="119"/>
    </row>
    <row r="2" spans="1:8" x14ac:dyDescent="0.25">
      <c r="A2" s="119"/>
      <c r="B2" s="119"/>
      <c r="C2" s="119"/>
      <c r="D2" s="119"/>
      <c r="E2" s="119"/>
      <c r="F2" s="119"/>
      <c r="G2" s="119"/>
      <c r="H2" s="119"/>
    </row>
    <row r="3" spans="1:8" x14ac:dyDescent="0.25">
      <c r="A3" s="119"/>
      <c r="B3" s="119"/>
      <c r="C3" s="119"/>
      <c r="D3" s="119"/>
      <c r="E3" s="119"/>
      <c r="F3" s="119"/>
      <c r="G3" s="119"/>
      <c r="H3" s="119"/>
    </row>
    <row r="4" spans="1:8" x14ac:dyDescent="0.25">
      <c r="A4" s="119"/>
      <c r="B4" s="119"/>
      <c r="C4" s="119"/>
      <c r="D4" s="119"/>
      <c r="E4" s="119"/>
      <c r="F4" s="119"/>
      <c r="G4" s="119"/>
      <c r="H4" s="119"/>
    </row>
    <row r="5" spans="1:8" x14ac:dyDescent="0.25">
      <c r="A5" s="119"/>
      <c r="B5" s="119"/>
      <c r="C5" s="119"/>
      <c r="D5" s="119"/>
      <c r="E5" s="119"/>
      <c r="F5" s="119"/>
      <c r="G5" s="119"/>
      <c r="H5" s="119"/>
    </row>
    <row r="6" spans="1:8" x14ac:dyDescent="0.25">
      <c r="A6" s="119"/>
      <c r="B6" s="119"/>
      <c r="C6" s="119"/>
      <c r="D6" s="119"/>
      <c r="E6" s="119"/>
      <c r="F6" s="119"/>
      <c r="G6" s="119"/>
      <c r="H6" s="119"/>
    </row>
    <row r="7" spans="1:8" x14ac:dyDescent="0.25">
      <c r="A7" s="119"/>
      <c r="B7" s="119"/>
      <c r="C7" s="119"/>
      <c r="D7" s="119"/>
      <c r="E7" s="119"/>
      <c r="F7" s="119"/>
      <c r="G7" s="119"/>
      <c r="H7" s="119"/>
    </row>
    <row r="8" spans="1:8" x14ac:dyDescent="0.25">
      <c r="A8" s="119"/>
      <c r="B8" s="119"/>
      <c r="C8" s="119"/>
      <c r="D8" s="119"/>
      <c r="E8" s="119"/>
      <c r="F8" s="119"/>
      <c r="G8" s="119"/>
      <c r="H8" s="119"/>
    </row>
    <row r="9" spans="1:8" x14ac:dyDescent="0.25">
      <c r="A9" s="119"/>
      <c r="B9" s="119"/>
      <c r="C9" s="119"/>
      <c r="D9" s="119"/>
      <c r="E9" s="119"/>
      <c r="F9" s="119"/>
      <c r="G9" s="119"/>
      <c r="H9" s="119"/>
    </row>
    <row r="10" spans="1:8" x14ac:dyDescent="0.25">
      <c r="A10" s="119"/>
      <c r="B10" s="119"/>
      <c r="C10" s="119"/>
      <c r="D10" s="119"/>
      <c r="E10" s="119"/>
      <c r="F10" s="119"/>
      <c r="G10" s="119"/>
      <c r="H10" s="119"/>
    </row>
    <row r="11" spans="1:8" x14ac:dyDescent="0.25">
      <c r="A11" s="119"/>
      <c r="B11" s="119"/>
      <c r="C11" s="119"/>
      <c r="D11" s="119"/>
      <c r="E11" s="119"/>
      <c r="F11" s="119"/>
      <c r="G11" s="119"/>
      <c r="H11" s="119"/>
    </row>
    <row r="12" spans="1:8" x14ac:dyDescent="0.25">
      <c r="A12" s="119"/>
      <c r="B12" s="119"/>
      <c r="C12" s="119"/>
      <c r="D12" s="119"/>
      <c r="E12" s="119"/>
      <c r="F12" s="119"/>
      <c r="G12" s="119"/>
      <c r="H12" s="119"/>
    </row>
    <row r="13" spans="1:8" x14ac:dyDescent="0.25">
      <c r="A13" s="119"/>
      <c r="B13" s="119"/>
      <c r="C13" s="119"/>
      <c r="D13" s="119"/>
      <c r="E13" s="119"/>
      <c r="F13" s="119"/>
      <c r="G13" s="119"/>
      <c r="H13" s="119"/>
    </row>
    <row r="14" spans="1:8" x14ac:dyDescent="0.25">
      <c r="A14" s="119"/>
      <c r="B14" s="119"/>
      <c r="C14" s="119"/>
      <c r="D14" s="119"/>
      <c r="E14" s="119"/>
      <c r="F14" s="119"/>
      <c r="G14" s="119"/>
      <c r="H14" s="119"/>
    </row>
    <row r="15" spans="1:8" x14ac:dyDescent="0.25">
      <c r="A15" s="119"/>
      <c r="B15" s="119"/>
      <c r="C15" s="119"/>
      <c r="D15" s="119"/>
      <c r="E15" s="119"/>
      <c r="F15" s="119"/>
      <c r="G15" s="119"/>
      <c r="H15" s="119"/>
    </row>
    <row r="16" spans="1:8" x14ac:dyDescent="0.25">
      <c r="A16" s="119"/>
      <c r="B16" s="119"/>
      <c r="C16" s="119"/>
      <c r="D16" s="119"/>
      <c r="E16" s="119"/>
      <c r="F16" s="119"/>
      <c r="G16" s="119"/>
      <c r="H16" s="119"/>
    </row>
    <row r="17" spans="1:8" x14ac:dyDescent="0.25">
      <c r="A17" s="119"/>
      <c r="B17" s="119"/>
      <c r="C17" s="119"/>
      <c r="D17" s="119"/>
      <c r="E17" s="119"/>
      <c r="F17" s="119"/>
      <c r="G17" s="119"/>
      <c r="H17" s="119"/>
    </row>
    <row r="18" spans="1:8" x14ac:dyDescent="0.25">
      <c r="A18" s="119"/>
      <c r="B18" s="119"/>
      <c r="C18" s="119"/>
      <c r="D18" s="119"/>
      <c r="E18" s="119"/>
      <c r="F18" s="119"/>
      <c r="G18" s="119"/>
      <c r="H18" s="119"/>
    </row>
    <row r="19" spans="1:8" x14ac:dyDescent="0.25">
      <c r="A19" s="119"/>
      <c r="B19" s="119"/>
      <c r="C19" s="119"/>
      <c r="D19" s="119"/>
      <c r="E19" s="119"/>
      <c r="F19" s="119"/>
      <c r="G19" s="119"/>
      <c r="H19" s="119"/>
    </row>
    <row r="20" spans="1:8" x14ac:dyDescent="0.25">
      <c r="A20" s="119"/>
      <c r="B20" s="119"/>
      <c r="C20" s="119"/>
      <c r="D20" s="119"/>
      <c r="E20" s="119"/>
      <c r="F20" s="119"/>
      <c r="G20" s="119"/>
      <c r="H20" s="119"/>
    </row>
    <row r="21" spans="1:8" x14ac:dyDescent="0.25">
      <c r="A21" s="119"/>
      <c r="B21" s="119"/>
      <c r="C21" s="119"/>
      <c r="D21" s="119"/>
      <c r="E21" s="119"/>
      <c r="F21" s="119"/>
      <c r="G21" s="119"/>
      <c r="H21" s="119"/>
    </row>
    <row r="22" spans="1:8" x14ac:dyDescent="0.25">
      <c r="A22" s="119"/>
      <c r="B22" s="119"/>
      <c r="C22" s="119"/>
      <c r="D22" s="119"/>
      <c r="E22" s="119"/>
      <c r="F22" s="119"/>
      <c r="G22" s="119"/>
      <c r="H22" s="119"/>
    </row>
    <row r="23" spans="1:8" x14ac:dyDescent="0.25">
      <c r="A23" s="119"/>
      <c r="B23" s="119"/>
      <c r="C23" s="119"/>
      <c r="D23" s="119"/>
      <c r="E23" s="119"/>
      <c r="F23" s="119"/>
      <c r="G23" s="119"/>
      <c r="H23" s="119"/>
    </row>
    <row r="24" spans="1:8" x14ac:dyDescent="0.25">
      <c r="A24" s="119"/>
      <c r="B24" s="119"/>
      <c r="C24" s="119"/>
      <c r="D24" s="119"/>
      <c r="E24" s="119"/>
      <c r="F24" s="119"/>
      <c r="G24" s="119"/>
      <c r="H24" s="119"/>
    </row>
    <row r="25" spans="1:8" x14ac:dyDescent="0.25">
      <c r="A25" s="119"/>
      <c r="B25" s="119"/>
      <c r="C25" s="119"/>
      <c r="D25" s="119"/>
      <c r="E25" s="119"/>
      <c r="F25" s="119"/>
      <c r="G25" s="119"/>
      <c r="H25" s="119"/>
    </row>
    <row r="26" spans="1:8" x14ac:dyDescent="0.25">
      <c r="A26" s="119"/>
      <c r="B26" s="119"/>
      <c r="C26" s="119"/>
      <c r="D26" s="119"/>
      <c r="E26" s="119"/>
      <c r="F26" s="119"/>
      <c r="G26" s="119"/>
      <c r="H26" s="119"/>
    </row>
    <row r="27" spans="1:8" x14ac:dyDescent="0.25">
      <c r="A27" s="119"/>
      <c r="B27" s="119"/>
      <c r="C27" s="119"/>
      <c r="D27" s="119"/>
      <c r="E27" s="119"/>
      <c r="F27" s="119"/>
      <c r="G27" s="119"/>
      <c r="H27" s="119"/>
    </row>
    <row r="28" spans="1:8" x14ac:dyDescent="0.25">
      <c r="A28" s="119"/>
      <c r="B28" s="119"/>
      <c r="C28" s="119"/>
      <c r="D28" s="119"/>
      <c r="E28" s="119"/>
      <c r="F28" s="119"/>
      <c r="G28" s="119"/>
      <c r="H28" s="119"/>
    </row>
    <row r="29" spans="1:8" x14ac:dyDescent="0.25">
      <c r="A29" s="119"/>
      <c r="B29" s="119"/>
      <c r="C29" s="119"/>
      <c r="D29" s="119"/>
      <c r="E29" s="119"/>
      <c r="F29" s="119"/>
      <c r="G29" s="119"/>
      <c r="H29" s="119"/>
    </row>
    <row r="30" spans="1:8" x14ac:dyDescent="0.25">
      <c r="A30" s="119"/>
      <c r="B30" s="119"/>
      <c r="C30" s="119"/>
      <c r="D30" s="119"/>
      <c r="E30" s="119"/>
      <c r="F30" s="119"/>
      <c r="G30" s="119"/>
      <c r="H30" s="119"/>
    </row>
    <row r="31" spans="1:8" x14ac:dyDescent="0.25">
      <c r="A31" s="119"/>
      <c r="B31" s="119"/>
      <c r="C31" s="119"/>
      <c r="D31" s="119"/>
      <c r="E31" s="119"/>
      <c r="F31" s="119"/>
      <c r="G31" s="119"/>
      <c r="H31" s="119"/>
    </row>
    <row r="32" spans="1:8" x14ac:dyDescent="0.25">
      <c r="A32" s="119"/>
      <c r="B32" s="119"/>
      <c r="C32" s="119"/>
      <c r="D32" s="119"/>
      <c r="E32" s="119"/>
      <c r="F32" s="119"/>
      <c r="G32" s="119"/>
      <c r="H32" s="119"/>
    </row>
    <row r="33" spans="1:8" x14ac:dyDescent="0.25">
      <c r="A33" s="119"/>
      <c r="B33" s="119"/>
      <c r="C33" s="119"/>
      <c r="D33" s="119"/>
      <c r="E33" s="119"/>
      <c r="F33" s="119"/>
      <c r="G33" s="119"/>
      <c r="H33" s="119"/>
    </row>
    <row r="34" spans="1:8" x14ac:dyDescent="0.25">
      <c r="A34" s="119"/>
      <c r="B34" s="119"/>
      <c r="C34" s="119"/>
      <c r="D34" s="119"/>
      <c r="E34" s="119"/>
      <c r="F34" s="119"/>
      <c r="G34" s="119"/>
      <c r="H34" s="119"/>
    </row>
    <row r="35" spans="1:8" x14ac:dyDescent="0.25">
      <c r="A35" s="119"/>
      <c r="B35" s="119"/>
      <c r="C35" s="119"/>
      <c r="D35" s="119"/>
      <c r="E35" s="119"/>
      <c r="F35" s="119"/>
      <c r="G35" s="119"/>
      <c r="H35" s="119"/>
    </row>
  </sheetData>
  <mergeCells count="1">
    <mergeCell ref="A1:H3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133"/>
  <sheetViews>
    <sheetView workbookViewId="0">
      <pane xSplit="4" ySplit="1" topLeftCell="E2" activePane="bottomRight" state="frozen"/>
      <selection pane="topRight"/>
      <selection pane="bottomLeft"/>
      <selection pane="bottomRight" activeCell="G1" sqref="G1:AO1048576"/>
    </sheetView>
  </sheetViews>
  <sheetFormatPr defaultColWidth="9.140625" defaultRowHeight="15" x14ac:dyDescent="0.25"/>
  <cols>
    <col min="1" max="1" width="17.5703125" style="11" customWidth="1"/>
    <col min="2" max="2" width="9.140625" style="11"/>
    <col min="3" max="3" width="11.5703125" style="11" customWidth="1"/>
    <col min="4" max="4" width="39.28515625" style="11" customWidth="1"/>
    <col min="5" max="5" width="21.28515625" style="11" customWidth="1"/>
    <col min="6" max="6" width="36.85546875" style="11" customWidth="1"/>
    <col min="7" max="7" width="28.7109375" customWidth="1"/>
    <col min="8" max="8" width="23.7109375" customWidth="1"/>
    <col min="9" max="9" width="43.28515625" customWidth="1"/>
    <col min="10" max="10" width="15.140625" customWidth="1"/>
    <col min="11" max="11" width="20" customWidth="1"/>
    <col min="12" max="12" width="26.28515625" customWidth="1"/>
    <col min="13" max="13" width="44.28515625" customWidth="1"/>
    <col min="14" max="15" width="35.5703125" customWidth="1"/>
    <col min="16" max="16" width="19" customWidth="1"/>
    <col min="17" max="18" width="26.28515625" customWidth="1"/>
    <col min="19" max="19" width="31.140625" customWidth="1"/>
    <col min="20" max="20" width="32.140625" customWidth="1"/>
    <col min="21" max="21" width="37.85546875" customWidth="1"/>
    <col min="22" max="22" width="17.7109375" customWidth="1"/>
    <col min="23" max="23" width="42.28515625" customWidth="1"/>
    <col min="24" max="24" width="14.28515625" customWidth="1"/>
    <col min="25" max="25" width="16.7109375" customWidth="1"/>
    <col min="27" max="27" width="14" customWidth="1"/>
    <col min="28" max="28" width="32.42578125" customWidth="1"/>
    <col min="29" max="29" width="14.5703125" customWidth="1"/>
    <col min="31" max="31" width="50" customWidth="1"/>
    <col min="32" max="32" width="43.5703125" customWidth="1"/>
    <col min="33" max="33" width="37.85546875" customWidth="1"/>
    <col min="35" max="35" width="35" customWidth="1"/>
    <col min="36" max="36" width="15" customWidth="1"/>
    <col min="37" max="37" width="38.85546875" customWidth="1"/>
    <col min="38" max="38" width="14.140625" customWidth="1"/>
    <col min="39" max="39" width="13.85546875" customWidth="1"/>
    <col min="40" max="40" width="12.140625" customWidth="1"/>
    <col min="41" max="41" width="13.7109375" customWidth="1"/>
    <col min="42" max="16384" width="9.140625" style="11"/>
  </cols>
  <sheetData>
    <row r="1" spans="1:41" ht="30.6" customHeight="1" x14ac:dyDescent="0.25">
      <c r="A1" s="9" t="s">
        <v>313</v>
      </c>
      <c r="B1" s="9" t="s">
        <v>314</v>
      </c>
      <c r="C1" s="9" t="s">
        <v>315</v>
      </c>
      <c r="D1" s="9" t="s">
        <v>316</v>
      </c>
      <c r="E1" s="9" t="s">
        <v>519</v>
      </c>
      <c r="F1" s="9" t="s">
        <v>520</v>
      </c>
    </row>
    <row r="2" spans="1:41" ht="15" customHeight="1" x14ac:dyDescent="0.25">
      <c r="A2" s="19" t="s">
        <v>321</v>
      </c>
      <c r="B2" s="19" t="s">
        <v>166</v>
      </c>
      <c r="C2" s="19" t="s">
        <v>322</v>
      </c>
      <c r="D2" s="19" t="s">
        <v>323</v>
      </c>
      <c r="E2" s="21">
        <v>44238</v>
      </c>
      <c r="F2" s="19">
        <v>0</v>
      </c>
    </row>
    <row r="3" spans="1:41" ht="15" customHeight="1" x14ac:dyDescent="0.25">
      <c r="A3" s="19" t="s">
        <v>321</v>
      </c>
      <c r="B3" s="19" t="s">
        <v>166</v>
      </c>
      <c r="C3" s="19" t="s">
        <v>325</v>
      </c>
      <c r="D3" s="19" t="s">
        <v>326</v>
      </c>
      <c r="E3" s="21">
        <v>44238</v>
      </c>
      <c r="F3" s="19">
        <v>0</v>
      </c>
    </row>
    <row r="4" spans="1:41" ht="15" customHeight="1" x14ac:dyDescent="0.25">
      <c r="A4" s="19" t="s">
        <v>327</v>
      </c>
      <c r="B4" s="19" t="s">
        <v>166</v>
      </c>
      <c r="C4" s="19" t="s">
        <v>328</v>
      </c>
      <c r="D4" s="19" t="s">
        <v>329</v>
      </c>
      <c r="E4" s="21">
        <v>44249</v>
      </c>
      <c r="F4" s="11">
        <v>0</v>
      </c>
    </row>
    <row r="5" spans="1:41" s="73" customFormat="1" ht="15" customHeight="1" x14ac:dyDescent="0.25">
      <c r="A5" s="72" t="s">
        <v>327</v>
      </c>
      <c r="B5" s="72" t="s">
        <v>166</v>
      </c>
      <c r="C5" s="72" t="s">
        <v>330</v>
      </c>
      <c r="D5" s="72" t="s">
        <v>331</v>
      </c>
      <c r="E5" s="72" t="s">
        <v>332</v>
      </c>
      <c r="F5" s="72">
        <v>0</v>
      </c>
      <c r="G5"/>
      <c r="H5"/>
      <c r="I5"/>
      <c r="J5"/>
      <c r="K5"/>
      <c r="L5"/>
      <c r="M5"/>
      <c r="N5"/>
      <c r="O5"/>
      <c r="P5"/>
      <c r="Q5"/>
      <c r="R5"/>
      <c r="S5"/>
      <c r="T5"/>
      <c r="U5"/>
      <c r="V5"/>
      <c r="W5"/>
      <c r="X5"/>
      <c r="Y5"/>
      <c r="Z5"/>
      <c r="AA5"/>
      <c r="AB5"/>
      <c r="AC5"/>
      <c r="AD5"/>
      <c r="AE5"/>
      <c r="AF5"/>
      <c r="AG5"/>
      <c r="AH5"/>
      <c r="AI5"/>
      <c r="AJ5"/>
      <c r="AK5"/>
      <c r="AL5"/>
      <c r="AM5"/>
      <c r="AN5"/>
      <c r="AO5"/>
    </row>
    <row r="6" spans="1:41" ht="15" customHeight="1" x14ac:dyDescent="0.25">
      <c r="A6" s="19" t="s">
        <v>327</v>
      </c>
      <c r="B6" s="19" t="s">
        <v>166</v>
      </c>
      <c r="C6" s="19" t="s">
        <v>46</v>
      </c>
      <c r="D6" s="19" t="s">
        <v>334</v>
      </c>
      <c r="E6" s="21">
        <v>44251</v>
      </c>
      <c r="F6" s="19">
        <v>3.198</v>
      </c>
    </row>
    <row r="7" spans="1:41" ht="15" customHeight="1" x14ac:dyDescent="0.25">
      <c r="A7" s="19" t="s">
        <v>335</v>
      </c>
      <c r="B7" s="19" t="s">
        <v>166</v>
      </c>
      <c r="C7" s="19" t="s">
        <v>47</v>
      </c>
      <c r="D7" s="19" t="s">
        <v>336</v>
      </c>
      <c r="E7" s="21">
        <v>44255</v>
      </c>
      <c r="F7" s="19">
        <v>215.43</v>
      </c>
    </row>
    <row r="8" spans="1:41" ht="15" customHeight="1" x14ac:dyDescent="0.25">
      <c r="A8" s="19" t="s">
        <v>337</v>
      </c>
      <c r="B8" s="19" t="s">
        <v>166</v>
      </c>
      <c r="C8" s="19" t="s">
        <v>42</v>
      </c>
      <c r="D8" s="19" t="s">
        <v>200</v>
      </c>
      <c r="E8" s="21">
        <v>44224</v>
      </c>
      <c r="F8" s="19">
        <v>515.04</v>
      </c>
    </row>
    <row r="9" spans="1:41" ht="15" customHeight="1" x14ac:dyDescent="0.25">
      <c r="A9" s="19" t="s">
        <v>337</v>
      </c>
      <c r="B9" s="19" t="s">
        <v>166</v>
      </c>
      <c r="C9" s="19" t="s">
        <v>30</v>
      </c>
      <c r="D9" s="19" t="s">
        <v>186</v>
      </c>
      <c r="E9" s="21">
        <v>44228</v>
      </c>
      <c r="F9" s="19">
        <v>150.26</v>
      </c>
    </row>
    <row r="10" spans="1:41" ht="15" customHeight="1" x14ac:dyDescent="0.25">
      <c r="A10" s="19" t="s">
        <v>337</v>
      </c>
      <c r="B10" s="19" t="s">
        <v>166</v>
      </c>
      <c r="C10" s="19" t="s">
        <v>24</v>
      </c>
      <c r="D10" s="19" t="s">
        <v>187</v>
      </c>
      <c r="E10" s="21">
        <v>44230</v>
      </c>
      <c r="F10" s="19">
        <v>101.05</v>
      </c>
    </row>
    <row r="11" spans="1:41" s="73" customFormat="1" ht="15" customHeight="1" x14ac:dyDescent="0.25">
      <c r="A11" s="92" t="s">
        <v>337</v>
      </c>
      <c r="B11" s="92" t="s">
        <v>166</v>
      </c>
      <c r="C11" s="92" t="s">
        <v>96</v>
      </c>
      <c r="D11" s="92" t="s">
        <v>100</v>
      </c>
      <c r="E11" s="92" t="s">
        <v>580</v>
      </c>
      <c r="F11" s="92">
        <v>0</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41" ht="15" customHeight="1" x14ac:dyDescent="0.25">
      <c r="A12" s="19" t="s">
        <v>337</v>
      </c>
      <c r="B12" s="19" t="s">
        <v>166</v>
      </c>
      <c r="C12" s="19" t="s">
        <v>44</v>
      </c>
      <c r="D12" s="19" t="s">
        <v>339</v>
      </c>
      <c r="E12" s="21">
        <v>44289</v>
      </c>
      <c r="F12" s="19">
        <v>88.71</v>
      </c>
    </row>
    <row r="13" spans="1:41" ht="15" customHeight="1" x14ac:dyDescent="0.25">
      <c r="A13" s="19" t="s">
        <v>337</v>
      </c>
      <c r="B13" s="19" t="s">
        <v>166</v>
      </c>
      <c r="C13" s="19" t="s">
        <v>194</v>
      </c>
      <c r="D13" s="19" t="s">
        <v>342</v>
      </c>
      <c r="E13" s="21">
        <v>44255</v>
      </c>
      <c r="F13" s="19">
        <v>0</v>
      </c>
    </row>
    <row r="14" spans="1:41" ht="15" customHeight="1" x14ac:dyDescent="0.25">
      <c r="A14" s="19" t="s">
        <v>344</v>
      </c>
      <c r="B14" s="19" t="s">
        <v>166</v>
      </c>
      <c r="C14" s="19" t="s">
        <v>345</v>
      </c>
      <c r="D14" s="19" t="s">
        <v>346</v>
      </c>
      <c r="E14" s="21">
        <v>44244</v>
      </c>
      <c r="F14" s="19">
        <v>1785</v>
      </c>
    </row>
    <row r="15" spans="1:41" ht="15" customHeight="1" x14ac:dyDescent="0.25">
      <c r="A15" s="19" t="s">
        <v>344</v>
      </c>
      <c r="B15" s="19" t="s">
        <v>166</v>
      </c>
      <c r="C15" s="19" t="s">
        <v>347</v>
      </c>
      <c r="D15" s="19" t="s">
        <v>348</v>
      </c>
      <c r="E15" s="21">
        <v>44243</v>
      </c>
      <c r="F15" s="29">
        <v>4831</v>
      </c>
    </row>
    <row r="16" spans="1:41" ht="15" customHeight="1" x14ac:dyDescent="0.25">
      <c r="A16" s="19" t="s">
        <v>344</v>
      </c>
      <c r="B16" s="19" t="s">
        <v>166</v>
      </c>
      <c r="C16" s="19" t="s">
        <v>349</v>
      </c>
      <c r="D16" s="19" t="s">
        <v>596</v>
      </c>
      <c r="E16" s="21">
        <v>44244</v>
      </c>
      <c r="F16" s="19">
        <v>5982.62</v>
      </c>
    </row>
    <row r="17" spans="1:41" ht="15" customHeight="1" x14ac:dyDescent="0.25">
      <c r="A17" s="19" t="s">
        <v>344</v>
      </c>
      <c r="B17" s="19" t="s">
        <v>166</v>
      </c>
      <c r="C17" s="19" t="s">
        <v>351</v>
      </c>
      <c r="D17" s="19" t="s">
        <v>352</v>
      </c>
      <c r="E17" s="21">
        <v>44244</v>
      </c>
      <c r="F17" s="19">
        <v>5721.3</v>
      </c>
    </row>
    <row r="18" spans="1:41" ht="15" customHeight="1" x14ac:dyDescent="0.25">
      <c r="A18" s="19" t="s">
        <v>344</v>
      </c>
      <c r="B18" s="19" t="s">
        <v>166</v>
      </c>
      <c r="C18" s="19" t="s">
        <v>353</v>
      </c>
      <c r="D18" s="19" t="s">
        <v>354</v>
      </c>
      <c r="E18" s="21">
        <v>44243</v>
      </c>
      <c r="F18" s="29">
        <v>37140</v>
      </c>
    </row>
    <row r="19" spans="1:41" ht="15" customHeight="1" x14ac:dyDescent="0.25">
      <c r="A19" s="19" t="s">
        <v>344</v>
      </c>
      <c r="B19" s="19" t="s">
        <v>166</v>
      </c>
      <c r="C19" s="19" t="s">
        <v>607</v>
      </c>
      <c r="D19" s="19" t="s">
        <v>608</v>
      </c>
      <c r="E19" s="21">
        <v>44245</v>
      </c>
      <c r="F19" s="19">
        <v>0</v>
      </c>
    </row>
    <row r="20" spans="1:41" ht="15" customHeight="1" x14ac:dyDescent="0.25">
      <c r="A20" s="19" t="s">
        <v>344</v>
      </c>
      <c r="B20" s="19" t="s">
        <v>166</v>
      </c>
      <c r="C20" s="19" t="s">
        <v>355</v>
      </c>
      <c r="D20" s="19" t="s">
        <v>356</v>
      </c>
      <c r="E20" s="21">
        <v>44244</v>
      </c>
      <c r="F20" s="19">
        <v>3964.6</v>
      </c>
    </row>
    <row r="21" spans="1:41" ht="15" customHeight="1" x14ac:dyDescent="0.25">
      <c r="A21" s="19" t="s">
        <v>344</v>
      </c>
      <c r="B21" s="19" t="s">
        <v>166</v>
      </c>
      <c r="C21" s="19" t="s">
        <v>357</v>
      </c>
      <c r="D21" s="19" t="s">
        <v>358</v>
      </c>
      <c r="E21" s="21">
        <v>44244</v>
      </c>
      <c r="F21" s="19">
        <v>2310.4</v>
      </c>
    </row>
    <row r="22" spans="1:41" ht="17.25" customHeight="1" x14ac:dyDescent="0.25">
      <c r="A22" s="19" t="s">
        <v>344</v>
      </c>
      <c r="B22" s="19" t="s">
        <v>166</v>
      </c>
      <c r="C22" s="19" t="s">
        <v>359</v>
      </c>
      <c r="D22" s="19" t="s">
        <v>360</v>
      </c>
      <c r="E22" s="21">
        <v>44245</v>
      </c>
      <c r="F22" s="19">
        <v>0</v>
      </c>
    </row>
    <row r="23" spans="1:41" ht="15" customHeight="1" x14ac:dyDescent="0.25">
      <c r="A23" s="19" t="s">
        <v>361</v>
      </c>
      <c r="B23" s="19" t="s">
        <v>166</v>
      </c>
      <c r="C23" s="19" t="s">
        <v>362</v>
      </c>
      <c r="D23" s="19" t="s">
        <v>363</v>
      </c>
      <c r="E23" s="21">
        <v>44258</v>
      </c>
      <c r="F23" s="19">
        <v>0</v>
      </c>
    </row>
    <row r="24" spans="1:41" ht="15" customHeight="1" x14ac:dyDescent="0.25">
      <c r="A24" s="19" t="s">
        <v>364</v>
      </c>
      <c r="B24" s="19" t="s">
        <v>166</v>
      </c>
      <c r="C24" s="19" t="s">
        <v>45</v>
      </c>
      <c r="D24" s="19" t="s">
        <v>365</v>
      </c>
      <c r="E24" s="21">
        <v>44223</v>
      </c>
      <c r="F24" s="19">
        <v>30</v>
      </c>
    </row>
    <row r="25" spans="1:41" ht="15" customHeight="1" x14ac:dyDescent="0.25">
      <c r="A25" s="19" t="s">
        <v>364</v>
      </c>
      <c r="B25" s="19" t="s">
        <v>166</v>
      </c>
      <c r="C25" s="19" t="s">
        <v>366</v>
      </c>
      <c r="D25" s="19" t="s">
        <v>367</v>
      </c>
      <c r="E25" s="21">
        <v>44236</v>
      </c>
      <c r="F25" s="19">
        <v>367</v>
      </c>
    </row>
    <row r="26" spans="1:41" ht="15" customHeight="1" x14ac:dyDescent="0.25">
      <c r="A26" s="19"/>
      <c r="B26" s="19"/>
      <c r="C26" s="19"/>
      <c r="D26" s="19"/>
      <c r="E26" s="19"/>
      <c r="F26" s="19"/>
    </row>
    <row r="27" spans="1:41" ht="15" customHeight="1" x14ac:dyDescent="0.25">
      <c r="A27" s="19"/>
      <c r="B27" s="19"/>
      <c r="C27" s="19"/>
      <c r="D27" s="19"/>
      <c r="E27" s="19"/>
      <c r="F27" s="19"/>
    </row>
    <row r="28" spans="1:41" ht="15" customHeight="1" x14ac:dyDescent="0.25">
      <c r="A28" s="19" t="s">
        <v>368</v>
      </c>
      <c r="B28" s="19" t="s">
        <v>139</v>
      </c>
      <c r="C28" s="19" t="s">
        <v>258</v>
      </c>
      <c r="D28" s="19" t="s">
        <v>259</v>
      </c>
      <c r="E28" s="19"/>
      <c r="F28" s="19">
        <v>0</v>
      </c>
    </row>
    <row r="29" spans="1:41" ht="15" customHeight="1" x14ac:dyDescent="0.25">
      <c r="A29" s="19" t="s">
        <v>368</v>
      </c>
      <c r="B29" s="19" t="s">
        <v>139</v>
      </c>
      <c r="C29" s="19" t="s">
        <v>27</v>
      </c>
      <c r="D29" s="19" t="s">
        <v>290</v>
      </c>
      <c r="E29" s="21">
        <v>44224</v>
      </c>
      <c r="F29" s="19">
        <v>31.67</v>
      </c>
    </row>
    <row r="30" spans="1:41" s="68" customFormat="1" ht="15" customHeight="1" x14ac:dyDescent="0.25">
      <c r="A30" s="66" t="s">
        <v>369</v>
      </c>
      <c r="B30" s="66" t="s">
        <v>139</v>
      </c>
      <c r="C30" s="66" t="s">
        <v>370</v>
      </c>
      <c r="D30" s="66" t="s">
        <v>371</v>
      </c>
      <c r="E30" s="66"/>
      <c r="F30" s="66"/>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5" customHeight="1" x14ac:dyDescent="0.25">
      <c r="A31" s="19" t="s">
        <v>369</v>
      </c>
      <c r="B31" s="19" t="s">
        <v>139</v>
      </c>
      <c r="C31" s="19" t="s">
        <v>372</v>
      </c>
      <c r="D31" s="19" t="s">
        <v>373</v>
      </c>
      <c r="E31" s="21">
        <v>44250</v>
      </c>
      <c r="F31" s="19">
        <v>196.79</v>
      </c>
    </row>
    <row r="32" spans="1:41" s="68" customFormat="1" ht="15" customHeight="1" x14ac:dyDescent="0.25">
      <c r="A32" s="66" t="s">
        <v>374</v>
      </c>
      <c r="B32" s="66" t="s">
        <v>139</v>
      </c>
      <c r="C32" s="66" t="s">
        <v>375</v>
      </c>
      <c r="D32" s="66" t="s">
        <v>376</v>
      </c>
      <c r="E32" s="66"/>
      <c r="F32" s="66"/>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5" customHeight="1" x14ac:dyDescent="0.25">
      <c r="A33" s="19" t="s">
        <v>374</v>
      </c>
      <c r="B33" s="19" t="s">
        <v>139</v>
      </c>
      <c r="C33" s="19" t="s">
        <v>669</v>
      </c>
      <c r="D33" s="19" t="s">
        <v>670</v>
      </c>
      <c r="E33" s="19"/>
      <c r="F33" s="19">
        <v>0</v>
      </c>
    </row>
    <row r="34" spans="1:41" ht="15" customHeight="1" x14ac:dyDescent="0.25">
      <c r="A34" s="19" t="s">
        <v>374</v>
      </c>
      <c r="B34" s="19" t="s">
        <v>139</v>
      </c>
      <c r="C34" s="19" t="s">
        <v>377</v>
      </c>
      <c r="D34" s="19" t="s">
        <v>378</v>
      </c>
      <c r="E34" s="19"/>
      <c r="F34" s="19">
        <v>0</v>
      </c>
    </row>
    <row r="35" spans="1:41" ht="15" customHeight="1" x14ac:dyDescent="0.25">
      <c r="A35" s="19" t="s">
        <v>379</v>
      </c>
      <c r="B35" s="19" t="s">
        <v>139</v>
      </c>
      <c r="C35" s="19" t="s">
        <v>380</v>
      </c>
      <c r="D35" s="19" t="s">
        <v>381</v>
      </c>
      <c r="E35" s="19"/>
      <c r="F35" s="19">
        <v>0</v>
      </c>
    </row>
    <row r="36" spans="1:41" ht="15" customHeight="1" x14ac:dyDescent="0.25">
      <c r="A36" s="19" t="s">
        <v>382</v>
      </c>
      <c r="B36" s="19" t="s">
        <v>139</v>
      </c>
      <c r="C36" s="19" t="s">
        <v>230</v>
      </c>
      <c r="D36" s="19" t="s">
        <v>233</v>
      </c>
      <c r="E36" s="21">
        <v>44287</v>
      </c>
      <c r="F36" s="19">
        <v>0</v>
      </c>
    </row>
    <row r="37" spans="1:41" ht="15" customHeight="1" x14ac:dyDescent="0.25">
      <c r="A37" s="19" t="s">
        <v>382</v>
      </c>
      <c r="B37" s="19" t="s">
        <v>139</v>
      </c>
      <c r="C37" s="19" t="s">
        <v>248</v>
      </c>
      <c r="D37" s="19" t="s">
        <v>251</v>
      </c>
      <c r="E37" s="21">
        <v>44243</v>
      </c>
      <c r="F37" s="19">
        <v>0</v>
      </c>
    </row>
    <row r="38" spans="1:41" ht="15" customHeight="1" x14ac:dyDescent="0.25">
      <c r="A38" s="19" t="s">
        <v>383</v>
      </c>
      <c r="B38" s="19" t="s">
        <v>139</v>
      </c>
      <c r="C38" s="19" t="s">
        <v>695</v>
      </c>
      <c r="D38" s="19" t="s">
        <v>696</v>
      </c>
      <c r="E38" s="19"/>
      <c r="F38" s="19">
        <v>0</v>
      </c>
    </row>
    <row r="39" spans="1:41" s="68" customFormat="1" ht="15" customHeight="1" x14ac:dyDescent="0.25">
      <c r="A39" s="66" t="s">
        <v>383</v>
      </c>
      <c r="B39" s="66" t="s">
        <v>139</v>
      </c>
      <c r="C39" s="66" t="s">
        <v>384</v>
      </c>
      <c r="D39" s="66" t="s">
        <v>385</v>
      </c>
      <c r="E39" s="66"/>
      <c r="F39" s="66"/>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5" customHeight="1" x14ac:dyDescent="0.25">
      <c r="A40" s="19" t="s">
        <v>386</v>
      </c>
      <c r="B40" s="19" t="s">
        <v>139</v>
      </c>
      <c r="C40" s="19" t="s">
        <v>387</v>
      </c>
      <c r="D40" s="19" t="s">
        <v>388</v>
      </c>
      <c r="E40" s="21">
        <v>44242</v>
      </c>
      <c r="F40" s="19">
        <v>26.78</v>
      </c>
    </row>
    <row r="41" spans="1:41" s="73" customFormat="1" ht="15" customHeight="1" x14ac:dyDescent="0.25">
      <c r="A41" s="72" t="s">
        <v>717</v>
      </c>
      <c r="B41" s="72" t="s">
        <v>139</v>
      </c>
      <c r="C41" s="72" t="s">
        <v>718</v>
      </c>
      <c r="D41" s="72" t="s">
        <v>719</v>
      </c>
      <c r="E41" s="72" t="s">
        <v>720</v>
      </c>
      <c r="F41" s="72">
        <v>0</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5" customHeight="1" x14ac:dyDescent="0.25">
      <c r="A42" s="19" t="s">
        <v>389</v>
      </c>
      <c r="B42" s="19" t="s">
        <v>139</v>
      </c>
      <c r="C42" s="19" t="s">
        <v>287</v>
      </c>
      <c r="D42" s="19" t="s">
        <v>288</v>
      </c>
      <c r="E42" s="21">
        <v>44244</v>
      </c>
      <c r="F42" s="19">
        <v>0</v>
      </c>
    </row>
    <row r="43" spans="1:41" ht="15" customHeight="1" x14ac:dyDescent="0.25">
      <c r="A43" s="19" t="s">
        <v>389</v>
      </c>
      <c r="B43" s="19" t="s">
        <v>139</v>
      </c>
      <c r="C43" s="19" t="s">
        <v>32</v>
      </c>
      <c r="D43" s="19" t="s">
        <v>267</v>
      </c>
      <c r="E43" s="21">
        <v>44244</v>
      </c>
      <c r="F43" s="19">
        <v>10.3</v>
      </c>
    </row>
    <row r="44" spans="1:41" s="68" customFormat="1" ht="15" customHeight="1" x14ac:dyDescent="0.25">
      <c r="A44" s="66" t="s">
        <v>389</v>
      </c>
      <c r="B44" s="66" t="s">
        <v>139</v>
      </c>
      <c r="C44" s="66" t="s">
        <v>390</v>
      </c>
      <c r="D44" s="66" t="s">
        <v>391</v>
      </c>
      <c r="E44" s="66"/>
      <c r="F44" s="66"/>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5" customHeight="1" x14ac:dyDescent="0.25">
      <c r="A45" s="19" t="s">
        <v>392</v>
      </c>
      <c r="B45" s="19" t="s">
        <v>139</v>
      </c>
      <c r="C45" s="19" t="s">
        <v>393</v>
      </c>
      <c r="D45" s="19" t="s">
        <v>394</v>
      </c>
      <c r="E45" s="21">
        <v>44246</v>
      </c>
      <c r="F45" s="19">
        <v>59.98</v>
      </c>
    </row>
    <row r="46" spans="1:41" ht="15" customHeight="1" x14ac:dyDescent="0.25">
      <c r="A46" s="19" t="s">
        <v>395</v>
      </c>
      <c r="B46" s="19" t="s">
        <v>139</v>
      </c>
      <c r="C46" s="19" t="s">
        <v>26</v>
      </c>
      <c r="D46" s="19" t="s">
        <v>227</v>
      </c>
      <c r="E46" s="21">
        <v>44224</v>
      </c>
      <c r="F46" s="19">
        <v>0</v>
      </c>
    </row>
    <row r="47" spans="1:41" ht="15" customHeight="1" x14ac:dyDescent="0.25">
      <c r="A47" s="19" t="s">
        <v>395</v>
      </c>
      <c r="B47" s="19" t="s">
        <v>139</v>
      </c>
      <c r="C47" s="19" t="s">
        <v>273</v>
      </c>
      <c r="D47" s="19" t="s">
        <v>275</v>
      </c>
      <c r="E47" s="21">
        <v>44244</v>
      </c>
      <c r="F47" s="19">
        <v>0</v>
      </c>
    </row>
    <row r="48" spans="1:41" ht="15" customHeight="1" x14ac:dyDescent="0.25">
      <c r="A48" s="19" t="s">
        <v>335</v>
      </c>
      <c r="B48" s="19" t="s">
        <v>139</v>
      </c>
      <c r="C48" s="19" t="s">
        <v>34</v>
      </c>
      <c r="D48" s="19" t="s">
        <v>144</v>
      </c>
      <c r="E48" s="21">
        <v>44248</v>
      </c>
      <c r="F48" s="19">
        <v>45.24</v>
      </c>
    </row>
    <row r="49" spans="1:41" ht="15.75" customHeight="1" x14ac:dyDescent="0.25">
      <c r="A49" s="19" t="s">
        <v>335</v>
      </c>
      <c r="B49" s="19" t="s">
        <v>139</v>
      </c>
      <c r="C49" s="19" t="s">
        <v>149</v>
      </c>
      <c r="D49" s="19" t="s">
        <v>150</v>
      </c>
      <c r="E49" s="19"/>
      <c r="F49" s="19">
        <v>0</v>
      </c>
    </row>
    <row r="50" spans="1:41" ht="15" customHeight="1" x14ac:dyDescent="0.25">
      <c r="A50" s="19" t="s">
        <v>335</v>
      </c>
      <c r="B50" s="19" t="s">
        <v>139</v>
      </c>
      <c r="C50" s="19" t="s">
        <v>33</v>
      </c>
      <c r="D50" s="19" t="s">
        <v>153</v>
      </c>
      <c r="E50" s="21">
        <v>44248</v>
      </c>
      <c r="F50" s="19">
        <v>19.5</v>
      </c>
    </row>
    <row r="51" spans="1:41" ht="15" customHeight="1" x14ac:dyDescent="0.25">
      <c r="A51" s="19" t="s">
        <v>335</v>
      </c>
      <c r="B51" s="19" t="s">
        <v>139</v>
      </c>
      <c r="C51" s="19" t="s">
        <v>156</v>
      </c>
      <c r="D51" s="19" t="s">
        <v>159</v>
      </c>
      <c r="E51" s="21">
        <v>44248</v>
      </c>
      <c r="F51" s="19">
        <v>0</v>
      </c>
    </row>
    <row r="52" spans="1:41" ht="15" customHeight="1" x14ac:dyDescent="0.25">
      <c r="A52" s="30" t="s">
        <v>335</v>
      </c>
      <c r="B52" s="30" t="s">
        <v>139</v>
      </c>
      <c r="C52" s="30" t="s">
        <v>106</v>
      </c>
      <c r="D52" s="30" t="s">
        <v>396</v>
      </c>
      <c r="E52" s="32">
        <v>44398</v>
      </c>
      <c r="F52" s="30">
        <v>43.97</v>
      </c>
    </row>
    <row r="53" spans="1:41" ht="15" customHeight="1" x14ac:dyDescent="0.25">
      <c r="A53" s="19" t="s">
        <v>335</v>
      </c>
      <c r="B53" s="19" t="s">
        <v>139</v>
      </c>
      <c r="C53" s="19" t="s">
        <v>37</v>
      </c>
      <c r="D53" s="19" t="s">
        <v>138</v>
      </c>
      <c r="E53" s="21">
        <v>44252</v>
      </c>
      <c r="F53" s="19">
        <v>23.35</v>
      </c>
    </row>
    <row r="54" spans="1:41" ht="15" customHeight="1" x14ac:dyDescent="0.25">
      <c r="A54" s="19" t="s">
        <v>335</v>
      </c>
      <c r="B54" s="19" t="s">
        <v>139</v>
      </c>
      <c r="C54" s="19" t="s">
        <v>39</v>
      </c>
      <c r="D54" s="19" t="s">
        <v>162</v>
      </c>
      <c r="E54" s="21">
        <v>44252</v>
      </c>
      <c r="F54" s="19">
        <v>56.142000000000003</v>
      </c>
    </row>
    <row r="55" spans="1:41" s="68" customFormat="1" ht="15" customHeight="1" x14ac:dyDescent="0.25">
      <c r="A55" s="66" t="s">
        <v>335</v>
      </c>
      <c r="B55" s="66" t="s">
        <v>139</v>
      </c>
      <c r="C55" s="66" t="s">
        <v>38</v>
      </c>
      <c r="D55" s="66" t="s">
        <v>163</v>
      </c>
      <c r="E55" s="66"/>
      <c r="F55" s="66"/>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s="73" customFormat="1" ht="15" customHeight="1" x14ac:dyDescent="0.25">
      <c r="A56" s="72" t="s">
        <v>335</v>
      </c>
      <c r="B56" s="72" t="s">
        <v>139</v>
      </c>
      <c r="C56" s="72" t="s">
        <v>172</v>
      </c>
      <c r="D56" s="72" t="s">
        <v>175</v>
      </c>
      <c r="E56" s="72" t="s">
        <v>785</v>
      </c>
      <c r="F56" s="72">
        <v>0</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s="68" customFormat="1" ht="15" customHeight="1" x14ac:dyDescent="0.25">
      <c r="A57" s="66" t="s">
        <v>397</v>
      </c>
      <c r="B57" s="66" t="s">
        <v>139</v>
      </c>
      <c r="C57" s="66" t="s">
        <v>398</v>
      </c>
      <c r="D57" s="66" t="s">
        <v>399</v>
      </c>
      <c r="E57" s="66"/>
      <c r="F57" s="66"/>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5" customHeight="1" x14ac:dyDescent="0.25">
      <c r="A58" s="19" t="s">
        <v>400</v>
      </c>
      <c r="B58" s="19" t="s">
        <v>139</v>
      </c>
      <c r="C58" s="19" t="s">
        <v>401</v>
      </c>
      <c r="D58" s="19" t="s">
        <v>402</v>
      </c>
      <c r="E58" s="21">
        <v>44224</v>
      </c>
      <c r="F58" s="19">
        <v>117.1</v>
      </c>
    </row>
    <row r="59" spans="1:41" ht="15" customHeight="1" x14ac:dyDescent="0.25">
      <c r="A59" s="19" t="s">
        <v>403</v>
      </c>
      <c r="B59" s="19" t="s">
        <v>139</v>
      </c>
      <c r="C59" s="19" t="s">
        <v>404</v>
      </c>
      <c r="D59" s="19" t="s">
        <v>405</v>
      </c>
      <c r="E59" s="21">
        <v>44246</v>
      </c>
      <c r="F59" s="19">
        <v>1.02</v>
      </c>
    </row>
    <row r="60" spans="1:41" ht="15" customHeight="1" x14ac:dyDescent="0.25">
      <c r="A60" s="19" t="s">
        <v>403</v>
      </c>
      <c r="B60" s="19" t="s">
        <v>139</v>
      </c>
      <c r="C60" s="19" t="s">
        <v>406</v>
      </c>
      <c r="D60" s="19" t="s">
        <v>407</v>
      </c>
      <c r="E60" s="21">
        <v>44244</v>
      </c>
      <c r="F60" s="19">
        <v>0</v>
      </c>
    </row>
    <row r="61" spans="1:41" ht="15" customHeight="1" x14ac:dyDescent="0.25">
      <c r="A61" s="19" t="s">
        <v>403</v>
      </c>
      <c r="B61" s="19" t="s">
        <v>139</v>
      </c>
      <c r="C61" s="19" t="s">
        <v>263</v>
      </c>
      <c r="D61" s="19" t="s">
        <v>264</v>
      </c>
      <c r="E61" s="21">
        <v>44267</v>
      </c>
      <c r="F61" s="19">
        <v>42.76</v>
      </c>
    </row>
    <row r="62" spans="1:41" ht="15" customHeight="1" x14ac:dyDescent="0.25">
      <c r="A62" s="19" t="s">
        <v>408</v>
      </c>
      <c r="B62" s="19" t="s">
        <v>139</v>
      </c>
      <c r="C62" s="19" t="s">
        <v>409</v>
      </c>
      <c r="D62" s="19" t="s">
        <v>410</v>
      </c>
      <c r="E62" s="21">
        <v>44336</v>
      </c>
      <c r="F62" s="19">
        <v>7.09</v>
      </c>
    </row>
    <row r="63" spans="1:41" ht="15" customHeight="1" x14ac:dyDescent="0.25">
      <c r="A63" s="19" t="s">
        <v>408</v>
      </c>
      <c r="B63" s="19" t="s">
        <v>139</v>
      </c>
      <c r="C63" s="19" t="s">
        <v>411</v>
      </c>
      <c r="D63" s="19" t="s">
        <v>412</v>
      </c>
      <c r="E63" s="21">
        <v>44336</v>
      </c>
      <c r="F63" s="19">
        <v>14.29</v>
      </c>
    </row>
    <row r="64" spans="1:41" ht="15" customHeight="1" x14ac:dyDescent="0.25">
      <c r="A64" s="19" t="s">
        <v>408</v>
      </c>
      <c r="B64" s="19" t="s">
        <v>139</v>
      </c>
      <c r="C64" s="19" t="s">
        <v>413</v>
      </c>
      <c r="D64" s="19" t="s">
        <v>414</v>
      </c>
      <c r="E64" s="21">
        <v>44246</v>
      </c>
      <c r="F64" s="19">
        <v>50.148000000000003</v>
      </c>
    </row>
    <row r="65" spans="1:41" ht="15" customHeight="1" x14ac:dyDescent="0.25">
      <c r="A65" s="19" t="s">
        <v>415</v>
      </c>
      <c r="B65" s="19" t="s">
        <v>139</v>
      </c>
      <c r="C65" s="19" t="s">
        <v>28</v>
      </c>
      <c r="D65" s="19" t="s">
        <v>271</v>
      </c>
      <c r="E65" s="21">
        <v>44216</v>
      </c>
      <c r="F65" s="19">
        <v>3.33</v>
      </c>
    </row>
    <row r="66" spans="1:41" ht="15" customHeight="1" x14ac:dyDescent="0.25">
      <c r="A66" s="19" t="s">
        <v>415</v>
      </c>
      <c r="B66" s="19" t="s">
        <v>139</v>
      </c>
      <c r="C66" s="19" t="s">
        <v>31</v>
      </c>
      <c r="D66" s="19" t="s">
        <v>277</v>
      </c>
      <c r="E66" s="21">
        <v>44243</v>
      </c>
      <c r="F66" s="19">
        <v>175.7</v>
      </c>
    </row>
    <row r="67" spans="1:41" ht="15" customHeight="1" x14ac:dyDescent="0.25">
      <c r="A67" s="19" t="s">
        <v>415</v>
      </c>
      <c r="B67" s="19" t="s">
        <v>139</v>
      </c>
      <c r="C67" s="19" t="s">
        <v>41</v>
      </c>
      <c r="D67" s="19" t="s">
        <v>279</v>
      </c>
      <c r="E67" s="21">
        <v>44263</v>
      </c>
      <c r="F67" s="19">
        <v>69.66</v>
      </c>
    </row>
    <row r="68" spans="1:41" s="68" customFormat="1" ht="15" customHeight="1" x14ac:dyDescent="0.25">
      <c r="A68" s="66" t="s">
        <v>415</v>
      </c>
      <c r="B68" s="66" t="s">
        <v>139</v>
      </c>
      <c r="C68" s="66" t="s">
        <v>40</v>
      </c>
      <c r="D68" s="66" t="s">
        <v>291</v>
      </c>
      <c r="E68" s="66"/>
      <c r="F68" s="66"/>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5" customHeight="1" x14ac:dyDescent="0.25">
      <c r="A69" s="19" t="s">
        <v>415</v>
      </c>
      <c r="B69" s="19" t="s">
        <v>139</v>
      </c>
      <c r="C69" s="19" t="s">
        <v>416</v>
      </c>
      <c r="D69" s="19" t="s">
        <v>417</v>
      </c>
      <c r="E69" s="21">
        <v>44245</v>
      </c>
      <c r="F69" s="19">
        <v>438.6</v>
      </c>
    </row>
    <row r="70" spans="1:41" s="68" customFormat="1" ht="15" customHeight="1" x14ac:dyDescent="0.25">
      <c r="A70" s="66" t="s">
        <v>418</v>
      </c>
      <c r="B70" s="66" t="s">
        <v>139</v>
      </c>
      <c r="C70" s="66" t="s">
        <v>419</v>
      </c>
      <c r="D70" s="66" t="s">
        <v>420</v>
      </c>
      <c r="E70" s="66"/>
      <c r="F70" s="66"/>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5" customHeight="1" x14ac:dyDescent="0.25">
      <c r="A71" s="19" t="s">
        <v>418</v>
      </c>
      <c r="B71" s="19" t="s">
        <v>139</v>
      </c>
      <c r="C71" s="19" t="s">
        <v>421</v>
      </c>
      <c r="D71" s="19" t="s">
        <v>422</v>
      </c>
      <c r="E71" s="19"/>
      <c r="F71" s="19">
        <v>0</v>
      </c>
    </row>
    <row r="72" spans="1:41" ht="15" customHeight="1" x14ac:dyDescent="0.25">
      <c r="A72" s="19" t="s">
        <v>418</v>
      </c>
      <c r="B72" s="19" t="s">
        <v>139</v>
      </c>
      <c r="C72" s="19" t="s">
        <v>423</v>
      </c>
      <c r="D72" s="19" t="s">
        <v>424</v>
      </c>
      <c r="E72" s="21">
        <v>44243</v>
      </c>
      <c r="F72" s="19">
        <v>2424</v>
      </c>
    </row>
    <row r="73" spans="1:41" ht="15" customHeight="1" x14ac:dyDescent="0.25">
      <c r="A73" s="19" t="s">
        <v>425</v>
      </c>
      <c r="B73" s="19" t="s">
        <v>139</v>
      </c>
      <c r="C73" s="19" t="s">
        <v>859</v>
      </c>
      <c r="D73" s="19" t="s">
        <v>860</v>
      </c>
      <c r="E73" s="21">
        <v>44244</v>
      </c>
      <c r="F73" s="19">
        <v>6.2</v>
      </c>
    </row>
    <row r="74" spans="1:41" ht="15" customHeight="1" x14ac:dyDescent="0.25">
      <c r="A74" s="19" t="s">
        <v>425</v>
      </c>
      <c r="B74" s="19" t="s">
        <v>139</v>
      </c>
      <c r="C74" s="19" t="s">
        <v>426</v>
      </c>
      <c r="D74" s="19" t="s">
        <v>427</v>
      </c>
      <c r="E74" s="19"/>
      <c r="F74" s="19">
        <v>0</v>
      </c>
    </row>
    <row r="75" spans="1:41" ht="15" customHeight="1" x14ac:dyDescent="0.25">
      <c r="A75" s="19" t="s">
        <v>868</v>
      </c>
      <c r="B75" s="19" t="s">
        <v>430</v>
      </c>
      <c r="C75" s="19" t="s">
        <v>437</v>
      </c>
      <c r="D75" s="19" t="s">
        <v>869</v>
      </c>
      <c r="E75" s="21">
        <v>44224</v>
      </c>
      <c r="F75" s="19">
        <v>5.26</v>
      </c>
    </row>
    <row r="76" spans="1:41" ht="15" customHeight="1" x14ac:dyDescent="0.25">
      <c r="A76" s="19" t="s">
        <v>880</v>
      </c>
      <c r="B76" s="19" t="s">
        <v>430</v>
      </c>
      <c r="C76" s="19" t="s">
        <v>440</v>
      </c>
      <c r="D76" s="19" t="s">
        <v>881</v>
      </c>
      <c r="E76" s="21">
        <v>44238</v>
      </c>
      <c r="F76" s="19">
        <v>387.47</v>
      </c>
    </row>
    <row r="77" spans="1:41" ht="15" customHeight="1" x14ac:dyDescent="0.25">
      <c r="A77" s="19" t="s">
        <v>888</v>
      </c>
      <c r="B77" s="19" t="s">
        <v>430</v>
      </c>
      <c r="C77" s="19" t="s">
        <v>443</v>
      </c>
      <c r="D77" s="19" t="s">
        <v>889</v>
      </c>
      <c r="E77" s="21">
        <v>44229</v>
      </c>
      <c r="F77" s="19">
        <v>225.77</v>
      </c>
    </row>
    <row r="78" spans="1:41" ht="15" customHeight="1" x14ac:dyDescent="0.25">
      <c r="A78" s="19" t="s">
        <v>899</v>
      </c>
      <c r="B78" s="19" t="s">
        <v>430</v>
      </c>
      <c r="C78" s="19" t="s">
        <v>451</v>
      </c>
      <c r="D78" s="19" t="s">
        <v>900</v>
      </c>
      <c r="E78" s="21">
        <v>44229</v>
      </c>
      <c r="F78" s="19">
        <v>20.72</v>
      </c>
    </row>
    <row r="79" spans="1:41" ht="15" customHeight="1" x14ac:dyDescent="0.25">
      <c r="A79" s="19" t="s">
        <v>899</v>
      </c>
      <c r="B79" s="19" t="s">
        <v>430</v>
      </c>
      <c r="C79" s="19" t="s">
        <v>449</v>
      </c>
      <c r="D79" s="19" t="s">
        <v>905</v>
      </c>
      <c r="E79" s="21">
        <v>44228</v>
      </c>
      <c r="F79" s="19">
        <v>0</v>
      </c>
    </row>
    <row r="80" spans="1:41" ht="15" customHeight="1" x14ac:dyDescent="0.25">
      <c r="A80" s="19" t="s">
        <v>915</v>
      </c>
      <c r="B80" s="19" t="s">
        <v>916</v>
      </c>
      <c r="C80" s="19" t="s">
        <v>431</v>
      </c>
      <c r="D80" s="19" t="s">
        <v>917</v>
      </c>
      <c r="E80" s="21">
        <v>44229</v>
      </c>
      <c r="F80" s="19">
        <v>583.1</v>
      </c>
    </row>
    <row r="81" spans="1:41" ht="15" customHeight="1" x14ac:dyDescent="0.25">
      <c r="A81" s="19" t="s">
        <v>920</v>
      </c>
      <c r="B81" s="19" t="s">
        <v>916</v>
      </c>
      <c r="C81" s="19" t="s">
        <v>434</v>
      </c>
      <c r="D81" s="19" t="s">
        <v>921</v>
      </c>
      <c r="E81" s="21">
        <v>44235</v>
      </c>
      <c r="F81" s="19">
        <v>1011.76</v>
      </c>
    </row>
    <row r="82" spans="1:41" ht="15" customHeight="1" x14ac:dyDescent="0.25">
      <c r="A82" s="19" t="s">
        <v>924</v>
      </c>
      <c r="B82" s="19" t="s">
        <v>925</v>
      </c>
      <c r="C82" s="19" t="s">
        <v>446</v>
      </c>
      <c r="D82" s="19" t="s">
        <v>926</v>
      </c>
      <c r="E82" s="21">
        <v>44258</v>
      </c>
      <c r="F82" s="19">
        <v>5.88</v>
      </c>
    </row>
    <row r="83" spans="1:41" ht="15" customHeight="1" x14ac:dyDescent="0.25">
      <c r="A83" s="19"/>
      <c r="B83" s="19"/>
      <c r="C83" s="19"/>
      <c r="D83" s="19"/>
      <c r="E83" s="19"/>
      <c r="F83" s="19"/>
    </row>
    <row r="84" spans="1:41" ht="15" customHeight="1" x14ac:dyDescent="0.25">
      <c r="A84" s="19"/>
      <c r="B84" s="19"/>
      <c r="C84" s="19"/>
      <c r="D84" s="19"/>
      <c r="E84" s="19"/>
      <c r="F84" s="19"/>
    </row>
    <row r="85" spans="1:41" ht="15" customHeight="1" x14ac:dyDescent="0.25">
      <c r="A85" s="19" t="s">
        <v>453</v>
      </c>
      <c r="B85" s="19" t="s">
        <v>454</v>
      </c>
      <c r="C85" s="19" t="s">
        <v>455</v>
      </c>
      <c r="D85" s="19" t="s">
        <v>456</v>
      </c>
      <c r="E85" s="21">
        <v>43880</v>
      </c>
      <c r="F85" s="19">
        <v>34.35</v>
      </c>
    </row>
    <row r="86" spans="1:41" ht="15" customHeight="1" x14ac:dyDescent="0.25">
      <c r="A86" s="19" t="s">
        <v>453</v>
      </c>
      <c r="B86" s="19" t="s">
        <v>454</v>
      </c>
      <c r="C86" s="19" t="s">
        <v>457</v>
      </c>
      <c r="D86" s="19" t="s">
        <v>458</v>
      </c>
      <c r="E86" s="19"/>
      <c r="F86" s="19">
        <v>3469.28</v>
      </c>
    </row>
    <row r="87" spans="1:41" ht="15" customHeight="1" x14ac:dyDescent="0.25">
      <c r="A87" s="19" t="s">
        <v>1103</v>
      </c>
      <c r="B87" s="19" t="s">
        <v>454</v>
      </c>
      <c r="C87" s="19" t="s">
        <v>1104</v>
      </c>
      <c r="D87" s="19" t="s">
        <v>1105</v>
      </c>
      <c r="E87" s="19"/>
      <c r="F87" s="19">
        <v>0</v>
      </c>
    </row>
    <row r="88" spans="1:41" ht="15" customHeight="1" x14ac:dyDescent="0.25">
      <c r="A88" s="19" t="s">
        <v>459</v>
      </c>
      <c r="B88" s="19" t="s">
        <v>454</v>
      </c>
      <c r="C88" s="19" t="s">
        <v>460</v>
      </c>
      <c r="D88" s="19" t="s">
        <v>461</v>
      </c>
      <c r="E88" s="21">
        <v>44225</v>
      </c>
      <c r="F88" s="19">
        <v>756.78</v>
      </c>
    </row>
    <row r="89" spans="1:41" ht="15" customHeight="1" x14ac:dyDescent="0.25">
      <c r="A89" s="19"/>
      <c r="B89" s="19"/>
      <c r="C89" s="19"/>
      <c r="D89" s="19"/>
      <c r="E89" s="19"/>
      <c r="F89" s="19"/>
    </row>
    <row r="90" spans="1:41" ht="15" customHeight="1" x14ac:dyDescent="0.25">
      <c r="A90" s="19"/>
      <c r="B90" s="19"/>
      <c r="C90" s="19"/>
      <c r="D90" s="19"/>
      <c r="E90" s="19"/>
      <c r="F90" s="19"/>
    </row>
    <row r="91" spans="1:41" s="73" customFormat="1" ht="15" customHeight="1" x14ac:dyDescent="0.25">
      <c r="A91" s="72" t="s">
        <v>462</v>
      </c>
      <c r="B91" s="72" t="s">
        <v>463</v>
      </c>
      <c r="C91" s="72" t="s">
        <v>464</v>
      </c>
      <c r="D91" s="72" t="s">
        <v>465</v>
      </c>
      <c r="E91" s="72" t="s">
        <v>466</v>
      </c>
      <c r="F91" s="72">
        <v>0</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s="73" customFormat="1" ht="15" customHeight="1" x14ac:dyDescent="0.25">
      <c r="A92" s="72" t="s">
        <v>462</v>
      </c>
      <c r="B92" s="72" t="s">
        <v>463</v>
      </c>
      <c r="C92" s="72" t="s">
        <v>467</v>
      </c>
      <c r="D92" s="72" t="s">
        <v>468</v>
      </c>
      <c r="E92" s="72" t="s">
        <v>466</v>
      </c>
      <c r="F92" s="72">
        <v>0</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5" customHeight="1" x14ac:dyDescent="0.25">
      <c r="A93" s="22" t="s">
        <v>469</v>
      </c>
      <c r="B93" s="22" t="s">
        <v>463</v>
      </c>
      <c r="C93" s="22" t="s">
        <v>470</v>
      </c>
      <c r="D93" s="22" t="s">
        <v>1120</v>
      </c>
      <c r="E93" s="22"/>
      <c r="F93" s="74">
        <v>47.69</v>
      </c>
    </row>
    <row r="94" spans="1:41" ht="15" customHeight="1" x14ac:dyDescent="0.25">
      <c r="A94" s="22"/>
      <c r="B94" s="22"/>
      <c r="C94" s="22"/>
      <c r="D94" s="22"/>
      <c r="E94" s="22"/>
      <c r="F94" s="22"/>
    </row>
    <row r="95" spans="1:41" ht="15" customHeight="1" x14ac:dyDescent="0.25">
      <c r="A95" s="22"/>
      <c r="B95" s="22"/>
      <c r="C95" s="22"/>
      <c r="D95" s="22"/>
      <c r="E95" s="22"/>
      <c r="F95" s="22"/>
    </row>
    <row r="96" spans="1:41" ht="15" customHeight="1" x14ac:dyDescent="0.25">
      <c r="A96" s="19" t="s">
        <v>473</v>
      </c>
      <c r="B96" s="19" t="s">
        <v>69</v>
      </c>
      <c r="C96" s="19" t="s">
        <v>43</v>
      </c>
      <c r="D96" s="19" t="s">
        <v>93</v>
      </c>
      <c r="E96" s="21">
        <v>44246</v>
      </c>
      <c r="F96" s="19">
        <v>28.87</v>
      </c>
    </row>
    <row r="97" spans="1:41" ht="15" customHeight="1" x14ac:dyDescent="0.25">
      <c r="A97" s="19" t="s">
        <v>473</v>
      </c>
      <c r="B97" s="19" t="s">
        <v>69</v>
      </c>
      <c r="C97" s="19" t="s">
        <v>36</v>
      </c>
      <c r="D97" s="19" t="s">
        <v>68</v>
      </c>
      <c r="E97" s="43" t="s">
        <v>1126</v>
      </c>
      <c r="F97" s="45">
        <v>93.795000000000002</v>
      </c>
    </row>
    <row r="98" spans="1:41" ht="15" customHeight="1" x14ac:dyDescent="0.25">
      <c r="A98" s="19" t="s">
        <v>473</v>
      </c>
      <c r="B98" s="19" t="s">
        <v>69</v>
      </c>
      <c r="C98" s="19" t="s">
        <v>113</v>
      </c>
      <c r="D98" s="19" t="s">
        <v>114</v>
      </c>
      <c r="E98" s="46" t="s">
        <v>1136</v>
      </c>
      <c r="F98" s="48">
        <v>2.5230000000000001</v>
      </c>
    </row>
    <row r="99" spans="1:41" ht="15" customHeight="1" x14ac:dyDescent="0.25">
      <c r="A99" s="19" t="s">
        <v>473</v>
      </c>
      <c r="B99" s="19" t="s">
        <v>69</v>
      </c>
      <c r="C99" s="19" t="s">
        <v>111</v>
      </c>
      <c r="D99" s="19" t="s">
        <v>112</v>
      </c>
      <c r="E99" s="19" t="s">
        <v>333</v>
      </c>
      <c r="F99" s="19">
        <v>0</v>
      </c>
    </row>
    <row r="100" spans="1:41" s="73" customFormat="1" ht="15" customHeight="1" x14ac:dyDescent="0.25">
      <c r="A100" s="72" t="s">
        <v>473</v>
      </c>
      <c r="B100" s="72" t="s">
        <v>69</v>
      </c>
      <c r="C100" s="72" t="s">
        <v>117</v>
      </c>
      <c r="D100" s="72" t="s">
        <v>118</v>
      </c>
      <c r="E100" s="72" t="s">
        <v>1135</v>
      </c>
      <c r="F100" s="72">
        <v>0</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5" customHeight="1" x14ac:dyDescent="0.25">
      <c r="A101" s="19" t="s">
        <v>473</v>
      </c>
      <c r="B101" s="19" t="s">
        <v>69</v>
      </c>
      <c r="C101" s="19" t="s">
        <v>35</v>
      </c>
      <c r="D101" s="19" t="s">
        <v>80</v>
      </c>
      <c r="E101" s="44">
        <v>44235</v>
      </c>
      <c r="F101" s="45">
        <v>213.38</v>
      </c>
    </row>
    <row r="102" spans="1:41" ht="15" customHeight="1" x14ac:dyDescent="0.25">
      <c r="A102" s="19" t="s">
        <v>473</v>
      </c>
      <c r="B102" s="19" t="s">
        <v>69</v>
      </c>
      <c r="C102" s="19" t="s">
        <v>217</v>
      </c>
      <c r="D102" s="19" t="s">
        <v>219</v>
      </c>
      <c r="E102" s="82" t="s">
        <v>1127</v>
      </c>
      <c r="F102" s="83" t="s">
        <v>1127</v>
      </c>
    </row>
    <row r="103" spans="1:41" ht="15" customHeight="1" x14ac:dyDescent="0.25">
      <c r="A103" s="19" t="s">
        <v>474</v>
      </c>
      <c r="B103" s="19" t="s">
        <v>69</v>
      </c>
      <c r="C103" s="19" t="s">
        <v>475</v>
      </c>
      <c r="D103" s="19" t="s">
        <v>476</v>
      </c>
      <c r="E103" s="47">
        <v>44243</v>
      </c>
      <c r="F103" s="48">
        <v>50.95</v>
      </c>
    </row>
    <row r="104" spans="1:41" ht="15" customHeight="1" x14ac:dyDescent="0.25">
      <c r="A104" s="19" t="s">
        <v>477</v>
      </c>
      <c r="B104" s="19" t="s">
        <v>69</v>
      </c>
      <c r="C104" s="19" t="s">
        <v>25</v>
      </c>
      <c r="D104" s="19" t="s">
        <v>124</v>
      </c>
      <c r="E104" s="47">
        <v>44225</v>
      </c>
      <c r="F104" s="48">
        <v>161.05000000000001</v>
      </c>
    </row>
    <row r="105" spans="1:41" ht="15" customHeight="1" x14ac:dyDescent="0.25">
      <c r="A105" s="19" t="s">
        <v>477</v>
      </c>
      <c r="B105" s="19" t="s">
        <v>69</v>
      </c>
      <c r="C105" s="19" t="s">
        <v>478</v>
      </c>
      <c r="D105" s="19" t="s">
        <v>479</v>
      </c>
      <c r="E105" s="46" t="s">
        <v>1169</v>
      </c>
      <c r="F105" s="48">
        <v>899.74</v>
      </c>
    </row>
    <row r="106" spans="1:41" ht="15" customHeight="1" x14ac:dyDescent="0.25">
      <c r="A106" s="19" t="s">
        <v>477</v>
      </c>
      <c r="B106" s="19" t="s">
        <v>69</v>
      </c>
      <c r="C106" s="19" t="s">
        <v>29</v>
      </c>
      <c r="D106" s="19" t="s">
        <v>137</v>
      </c>
      <c r="E106" s="46" t="s">
        <v>1169</v>
      </c>
      <c r="F106" s="48">
        <v>66.72</v>
      </c>
    </row>
    <row r="107" spans="1:41" ht="15" customHeight="1" x14ac:dyDescent="0.25">
      <c r="A107" s="19" t="s">
        <v>335</v>
      </c>
      <c r="B107" s="19" t="s">
        <v>69</v>
      </c>
      <c r="C107" s="19" t="s">
        <v>106</v>
      </c>
      <c r="D107" s="93" t="s">
        <v>396</v>
      </c>
      <c r="E107" s="82" t="s">
        <v>1127</v>
      </c>
      <c r="F107" s="48" t="s">
        <v>1127</v>
      </c>
    </row>
    <row r="108" spans="1:41" ht="15" customHeight="1" x14ac:dyDescent="0.25">
      <c r="A108" s="19" t="s">
        <v>480</v>
      </c>
      <c r="B108" s="19" t="s">
        <v>69</v>
      </c>
      <c r="C108" s="19" t="s">
        <v>481</v>
      </c>
      <c r="D108" s="19" t="s">
        <v>482</v>
      </c>
      <c r="E108" s="44">
        <v>44243</v>
      </c>
      <c r="F108" s="49">
        <v>1759.1</v>
      </c>
    </row>
    <row r="109" spans="1:41" ht="15" customHeight="1" x14ac:dyDescent="0.25">
      <c r="A109" s="19" t="s">
        <v>480</v>
      </c>
      <c r="B109" s="19" t="s">
        <v>69</v>
      </c>
      <c r="C109" s="19" t="s">
        <v>483</v>
      </c>
      <c r="D109" s="19" t="s">
        <v>484</v>
      </c>
      <c r="E109" s="47">
        <v>44249</v>
      </c>
      <c r="F109" s="48">
        <v>0</v>
      </c>
    </row>
    <row r="110" spans="1:41" ht="15" customHeight="1" x14ac:dyDescent="0.25">
      <c r="A110" s="19" t="s">
        <v>480</v>
      </c>
      <c r="B110" s="19" t="s">
        <v>69</v>
      </c>
      <c r="C110" s="19" t="s">
        <v>1184</v>
      </c>
      <c r="D110" s="19" t="s">
        <v>1185</v>
      </c>
      <c r="E110" s="46" t="s">
        <v>333</v>
      </c>
      <c r="F110" s="48">
        <v>0</v>
      </c>
    </row>
    <row r="111" spans="1:41" ht="15" customHeight="1" x14ac:dyDescent="0.25">
      <c r="A111" s="19" t="s">
        <v>480</v>
      </c>
      <c r="B111" s="19" t="s">
        <v>69</v>
      </c>
      <c r="C111" s="19" t="s">
        <v>486</v>
      </c>
      <c r="D111" s="19" t="s">
        <v>487</v>
      </c>
      <c r="E111" s="47">
        <v>44235</v>
      </c>
      <c r="F111" s="48">
        <v>0</v>
      </c>
    </row>
    <row r="112" spans="1:41" ht="15" customHeight="1" x14ac:dyDescent="0.25">
      <c r="A112" s="19" t="s">
        <v>480</v>
      </c>
      <c r="B112" s="19" t="s">
        <v>69</v>
      </c>
      <c r="C112" s="19" t="s">
        <v>1191</v>
      </c>
      <c r="D112" s="19" t="s">
        <v>1192</v>
      </c>
      <c r="E112" s="46" t="s">
        <v>333</v>
      </c>
      <c r="F112" s="48">
        <v>0</v>
      </c>
    </row>
    <row r="113" spans="1:6" ht="15" customHeight="1" x14ac:dyDescent="0.25">
      <c r="A113" s="19" t="s">
        <v>480</v>
      </c>
      <c r="B113" s="19" t="s">
        <v>69</v>
      </c>
      <c r="C113" s="19" t="s">
        <v>488</v>
      </c>
      <c r="D113" s="19" t="s">
        <v>489</v>
      </c>
      <c r="E113" s="47">
        <v>44224</v>
      </c>
      <c r="F113" s="48">
        <v>0</v>
      </c>
    </row>
    <row r="114" spans="1:6" ht="15" customHeight="1" x14ac:dyDescent="0.25">
      <c r="A114" s="19" t="s">
        <v>480</v>
      </c>
      <c r="B114" s="19" t="s">
        <v>69</v>
      </c>
      <c r="C114" s="19" t="s">
        <v>490</v>
      </c>
      <c r="D114" s="19" t="s">
        <v>491</v>
      </c>
      <c r="E114" s="47">
        <v>44243</v>
      </c>
      <c r="F114" s="48">
        <v>393.9</v>
      </c>
    </row>
    <row r="115" spans="1:6" ht="15" customHeight="1" x14ac:dyDescent="0.25">
      <c r="A115" s="19" t="s">
        <v>480</v>
      </c>
      <c r="B115" s="19" t="s">
        <v>69</v>
      </c>
      <c r="C115" s="19" t="s">
        <v>1209</v>
      </c>
      <c r="D115" s="19" t="s">
        <v>1210</v>
      </c>
      <c r="E115" s="82" t="s">
        <v>1127</v>
      </c>
      <c r="F115" s="48" t="s">
        <v>1127</v>
      </c>
    </row>
    <row r="116" spans="1:6" ht="15" customHeight="1" x14ac:dyDescent="0.25">
      <c r="A116" s="19" t="s">
        <v>480</v>
      </c>
      <c r="B116" s="19" t="s">
        <v>69</v>
      </c>
      <c r="C116" s="19" t="s">
        <v>492</v>
      </c>
      <c r="D116" s="19" t="s">
        <v>493</v>
      </c>
      <c r="E116" s="47">
        <v>44245</v>
      </c>
      <c r="F116" s="48">
        <v>243.03</v>
      </c>
    </row>
    <row r="117" spans="1:6" ht="15" customHeight="1" x14ac:dyDescent="0.25">
      <c r="A117" s="19" t="s">
        <v>480</v>
      </c>
      <c r="B117" s="19" t="s">
        <v>69</v>
      </c>
      <c r="C117" s="19" t="s">
        <v>494</v>
      </c>
      <c r="D117" s="19" t="s">
        <v>495</v>
      </c>
      <c r="E117" s="47">
        <v>44246</v>
      </c>
      <c r="F117" s="48">
        <v>0</v>
      </c>
    </row>
    <row r="118" spans="1:6" ht="15" customHeight="1" x14ac:dyDescent="0.25">
      <c r="A118" s="19" t="s">
        <v>480</v>
      </c>
      <c r="B118" s="19" t="s">
        <v>69</v>
      </c>
      <c r="C118" s="19" t="s">
        <v>496</v>
      </c>
      <c r="D118" s="19" t="s">
        <v>497</v>
      </c>
      <c r="E118" s="47">
        <v>44243</v>
      </c>
      <c r="F118" s="48">
        <v>356.6</v>
      </c>
    </row>
    <row r="119" spans="1:6" ht="15" customHeight="1" x14ac:dyDescent="0.25">
      <c r="A119" s="19" t="s">
        <v>480</v>
      </c>
      <c r="B119" s="19" t="s">
        <v>69</v>
      </c>
      <c r="C119" s="19" t="s">
        <v>498</v>
      </c>
      <c r="D119" s="19" t="s">
        <v>499</v>
      </c>
      <c r="E119" s="47">
        <v>44243</v>
      </c>
      <c r="F119" s="48">
        <v>1020</v>
      </c>
    </row>
    <row r="120" spans="1:6" ht="15" customHeight="1" x14ac:dyDescent="0.25">
      <c r="A120" s="19" t="s">
        <v>480</v>
      </c>
      <c r="B120" s="19" t="s">
        <v>69</v>
      </c>
      <c r="C120" s="19" t="s">
        <v>500</v>
      </c>
      <c r="D120" s="19" t="s">
        <v>501</v>
      </c>
      <c r="E120" s="47">
        <v>44242</v>
      </c>
      <c r="F120" s="48">
        <v>509.13</v>
      </c>
    </row>
    <row r="121" spans="1:6" ht="15" customHeight="1" x14ac:dyDescent="0.25">
      <c r="A121" s="19" t="s">
        <v>480</v>
      </c>
      <c r="B121" s="19" t="s">
        <v>69</v>
      </c>
      <c r="C121" s="19" t="s">
        <v>1234</v>
      </c>
      <c r="D121" s="19" t="s">
        <v>1235</v>
      </c>
      <c r="E121" s="47">
        <v>44243</v>
      </c>
      <c r="F121" s="48">
        <v>0</v>
      </c>
    </row>
    <row r="122" spans="1:6" ht="15" customHeight="1" x14ac:dyDescent="0.25">
      <c r="A122" s="19" t="s">
        <v>480</v>
      </c>
      <c r="B122" s="19" t="s">
        <v>69</v>
      </c>
      <c r="C122" s="19" t="s">
        <v>502</v>
      </c>
      <c r="D122" s="19" t="s">
        <v>503</v>
      </c>
      <c r="E122" s="51">
        <v>44242</v>
      </c>
      <c r="F122" s="52">
        <v>140.80000000000001</v>
      </c>
    </row>
    <row r="123" spans="1:6" ht="15" customHeight="1" x14ac:dyDescent="0.25">
      <c r="A123" s="19" t="s">
        <v>480</v>
      </c>
      <c r="B123" s="19" t="s">
        <v>69</v>
      </c>
      <c r="C123" s="19" t="s">
        <v>504</v>
      </c>
      <c r="D123" s="19" t="s">
        <v>505</v>
      </c>
      <c r="E123" s="44">
        <v>44239</v>
      </c>
      <c r="F123" s="45">
        <v>479.5</v>
      </c>
    </row>
    <row r="124" spans="1:6" ht="15" customHeight="1" x14ac:dyDescent="0.25">
      <c r="A124" s="19" t="s">
        <v>480</v>
      </c>
      <c r="B124" s="19" t="s">
        <v>69</v>
      </c>
      <c r="C124" s="19" t="s">
        <v>1238</v>
      </c>
      <c r="D124" s="19" t="s">
        <v>1239</v>
      </c>
      <c r="E124" s="82" t="s">
        <v>1127</v>
      </c>
      <c r="F124" s="48" t="s">
        <v>1127</v>
      </c>
    </row>
    <row r="125" spans="1:6" ht="15" customHeight="1" x14ac:dyDescent="0.25">
      <c r="A125" s="19" t="s">
        <v>480</v>
      </c>
      <c r="B125" s="19" t="s">
        <v>69</v>
      </c>
      <c r="C125" s="19" t="s">
        <v>506</v>
      </c>
      <c r="D125" s="19" t="s">
        <v>507</v>
      </c>
      <c r="E125" s="82" t="s">
        <v>1127</v>
      </c>
      <c r="F125" s="48" t="s">
        <v>1127</v>
      </c>
    </row>
    <row r="126" spans="1:6" ht="15" customHeight="1" x14ac:dyDescent="0.25">
      <c r="A126" s="19" t="s">
        <v>480</v>
      </c>
      <c r="B126" s="19" t="s">
        <v>69</v>
      </c>
      <c r="C126" s="19" t="s">
        <v>508</v>
      </c>
      <c r="D126" s="19" t="s">
        <v>509</v>
      </c>
      <c r="E126" s="47">
        <v>44246</v>
      </c>
      <c r="F126" s="48">
        <v>3.6989999999999998</v>
      </c>
    </row>
    <row r="127" spans="1:6" ht="15" customHeight="1" x14ac:dyDescent="0.25">
      <c r="A127" s="19" t="s">
        <v>480</v>
      </c>
      <c r="B127" s="19" t="s">
        <v>69</v>
      </c>
      <c r="C127" s="19" t="s">
        <v>510</v>
      </c>
      <c r="D127" s="19" t="s">
        <v>511</v>
      </c>
      <c r="E127" s="47">
        <v>44256</v>
      </c>
      <c r="F127" s="48">
        <v>552.81640000000004</v>
      </c>
    </row>
    <row r="128" spans="1:6" ht="15" customHeight="1" x14ac:dyDescent="0.25">
      <c r="A128" s="19" t="s">
        <v>480</v>
      </c>
      <c r="B128" s="19" t="s">
        <v>69</v>
      </c>
      <c r="C128" s="19" t="s">
        <v>512</v>
      </c>
      <c r="D128" s="19" t="s">
        <v>513</v>
      </c>
      <c r="E128" s="47">
        <v>44239</v>
      </c>
      <c r="F128" s="48">
        <v>62.5</v>
      </c>
    </row>
    <row r="129" spans="1:6" ht="15" customHeight="1" x14ac:dyDescent="0.25">
      <c r="A129" s="19" t="s">
        <v>480</v>
      </c>
      <c r="B129" s="19" t="s">
        <v>69</v>
      </c>
      <c r="C129" s="19" t="s">
        <v>1260</v>
      </c>
      <c r="D129" s="19" t="s">
        <v>1261</v>
      </c>
      <c r="E129" s="47">
        <v>44252</v>
      </c>
      <c r="F129" s="48">
        <v>18.600000000000001</v>
      </c>
    </row>
    <row r="130" spans="1:6" ht="15" customHeight="1" x14ac:dyDescent="0.25">
      <c r="A130" s="19" t="s">
        <v>480</v>
      </c>
      <c r="B130" s="19" t="s">
        <v>69</v>
      </c>
      <c r="C130" s="19" t="s">
        <v>1263</v>
      </c>
      <c r="D130" s="19" t="s">
        <v>1264</v>
      </c>
      <c r="E130" s="46" t="s">
        <v>333</v>
      </c>
      <c r="F130" s="48"/>
    </row>
    <row r="131" spans="1:6" ht="15" customHeight="1" x14ac:dyDescent="0.25">
      <c r="A131" s="19" t="s">
        <v>480</v>
      </c>
      <c r="B131" s="19" t="s">
        <v>69</v>
      </c>
      <c r="C131" s="19" t="s">
        <v>1266</v>
      </c>
      <c r="D131" s="19" t="s">
        <v>1267</v>
      </c>
      <c r="E131" s="44">
        <v>44224</v>
      </c>
      <c r="F131" s="45">
        <v>0</v>
      </c>
    </row>
    <row r="132" spans="1:6" x14ac:dyDescent="0.25">
      <c r="A132" s="53" t="s">
        <v>514</v>
      </c>
      <c r="B132" s="53" t="s">
        <v>515</v>
      </c>
      <c r="C132" s="53" t="s">
        <v>516</v>
      </c>
      <c r="D132" s="53" t="s">
        <v>517</v>
      </c>
      <c r="E132" s="55">
        <v>44236</v>
      </c>
      <c r="F132" s="53">
        <v>6.04</v>
      </c>
    </row>
    <row r="133" spans="1:6" x14ac:dyDescent="0.25">
      <c r="F133" s="11">
        <f>SUM(F2:F132)</f>
        <v>80680.031400000007</v>
      </c>
    </row>
  </sheetData>
  <autoFilter ref="A1:AO1" xr:uid="{00000000-0009-0000-0000-00000A000000}"/>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146"/>
  <sheetViews>
    <sheetView workbookViewId="0">
      <pane ySplit="1" topLeftCell="A2" activePane="bottomLeft" state="frozen"/>
      <selection pane="bottomLeft" activeCell="G1" sqref="G1:AH1048576"/>
    </sheetView>
  </sheetViews>
  <sheetFormatPr defaultColWidth="9.140625" defaultRowHeight="15" x14ac:dyDescent="0.25"/>
  <cols>
    <col min="1" max="1" width="17.5703125" style="11" customWidth="1"/>
    <col min="2" max="2" width="9.140625" style="11"/>
    <col min="3" max="3" width="11.5703125" style="11" customWidth="1"/>
    <col min="4" max="4" width="35.28515625" style="11" customWidth="1"/>
    <col min="5" max="5" width="20" style="11" customWidth="1"/>
    <col min="6" max="6" width="26.28515625" style="11" customWidth="1"/>
    <col min="7" max="9" width="35.5703125" customWidth="1"/>
    <col min="10" max="11" width="26.28515625" customWidth="1"/>
    <col min="12" max="12" width="31.140625" customWidth="1"/>
    <col min="13" max="13" width="32.140625" customWidth="1"/>
    <col min="14" max="14" width="37.85546875" customWidth="1"/>
    <col min="15" max="15" width="17.7109375" customWidth="1"/>
    <col min="16" max="16" width="42.28515625" customWidth="1"/>
    <col min="17" max="17" width="14.28515625" customWidth="1"/>
    <col min="18" max="18" width="16.7109375" customWidth="1"/>
    <col min="20" max="20" width="14" customWidth="1"/>
    <col min="21" max="21" width="32.42578125" customWidth="1"/>
    <col min="22" max="22" width="14.5703125" customWidth="1"/>
    <col min="24" max="24" width="50" customWidth="1"/>
    <col min="25" max="25" width="43.5703125" customWidth="1"/>
    <col min="26" max="26" width="37.85546875" customWidth="1"/>
    <col min="28" max="28" width="35" customWidth="1"/>
    <col min="29" max="29" width="15" customWidth="1"/>
    <col min="30" max="30" width="38.85546875" customWidth="1"/>
    <col min="31" max="31" width="14.140625" customWidth="1"/>
    <col min="32" max="32" width="13.85546875" customWidth="1"/>
    <col min="33" max="33" width="12.140625" customWidth="1"/>
    <col min="34" max="34" width="13.7109375" customWidth="1"/>
    <col min="35" max="16384" width="9.140625" style="11"/>
  </cols>
  <sheetData>
    <row r="1" spans="1:6" ht="15" customHeight="1" x14ac:dyDescent="0.25">
      <c r="A1" s="9" t="s">
        <v>313</v>
      </c>
      <c r="B1" s="9" t="s">
        <v>314</v>
      </c>
      <c r="C1" s="9" t="s">
        <v>315</v>
      </c>
      <c r="D1" s="9" t="s">
        <v>316</v>
      </c>
      <c r="E1" s="9" t="s">
        <v>521</v>
      </c>
      <c r="F1" s="9" t="s">
        <v>522</v>
      </c>
    </row>
    <row r="2" spans="1:6" ht="15" customHeight="1" x14ac:dyDescent="0.25">
      <c r="A2" s="19" t="s">
        <v>321</v>
      </c>
      <c r="B2" s="19" t="s">
        <v>166</v>
      </c>
      <c r="C2" s="19" t="s">
        <v>322</v>
      </c>
      <c r="D2" s="19" t="s">
        <v>323</v>
      </c>
      <c r="E2" s="21">
        <v>43874</v>
      </c>
      <c r="F2" s="19">
        <v>0</v>
      </c>
    </row>
    <row r="3" spans="1:6" ht="15" customHeight="1" x14ac:dyDescent="0.25">
      <c r="A3" s="19" t="s">
        <v>321</v>
      </c>
      <c r="B3" s="19" t="s">
        <v>166</v>
      </c>
      <c r="C3" s="19" t="s">
        <v>325</v>
      </c>
      <c r="D3" s="19" t="s">
        <v>326</v>
      </c>
      <c r="E3" s="21">
        <v>43874</v>
      </c>
      <c r="F3" s="19">
        <v>0</v>
      </c>
    </row>
    <row r="4" spans="1:6" ht="15" customHeight="1" x14ac:dyDescent="0.25">
      <c r="A4" s="19" t="s">
        <v>327</v>
      </c>
      <c r="B4" s="19" t="s">
        <v>166</v>
      </c>
      <c r="C4" s="19" t="s">
        <v>328</v>
      </c>
      <c r="D4" s="19" t="s">
        <v>329</v>
      </c>
      <c r="E4" s="21">
        <v>43889</v>
      </c>
      <c r="F4" s="19">
        <v>0</v>
      </c>
    </row>
    <row r="5" spans="1:6" ht="15" customHeight="1" x14ac:dyDescent="0.25">
      <c r="A5" s="19" t="s">
        <v>327</v>
      </c>
      <c r="B5" s="19" t="s">
        <v>166</v>
      </c>
      <c r="C5" s="19" t="s">
        <v>330</v>
      </c>
      <c r="D5" s="19" t="s">
        <v>331</v>
      </c>
      <c r="E5" s="21">
        <v>43901</v>
      </c>
      <c r="F5" s="19">
        <v>0</v>
      </c>
    </row>
    <row r="6" spans="1:6" ht="15" customHeight="1" x14ac:dyDescent="0.25">
      <c r="A6" s="19" t="s">
        <v>327</v>
      </c>
      <c r="B6" s="19" t="s">
        <v>166</v>
      </c>
      <c r="C6" s="19" t="s">
        <v>46</v>
      </c>
      <c r="D6" s="19" t="s">
        <v>334</v>
      </c>
      <c r="E6" s="21">
        <v>43901</v>
      </c>
      <c r="F6" s="19">
        <v>1.91</v>
      </c>
    </row>
    <row r="7" spans="1:6" ht="15" customHeight="1" x14ac:dyDescent="0.25">
      <c r="A7" s="19" t="s">
        <v>335</v>
      </c>
      <c r="B7" s="19" t="s">
        <v>166</v>
      </c>
      <c r="C7" s="19" t="s">
        <v>47</v>
      </c>
      <c r="D7" s="19" t="s">
        <v>336</v>
      </c>
      <c r="E7" s="21">
        <v>43900</v>
      </c>
      <c r="F7" s="19">
        <v>215.43</v>
      </c>
    </row>
    <row r="8" spans="1:6" ht="15" customHeight="1" x14ac:dyDescent="0.25">
      <c r="A8" s="19" t="s">
        <v>337</v>
      </c>
      <c r="B8" s="19" t="s">
        <v>166</v>
      </c>
      <c r="C8" s="19" t="s">
        <v>42</v>
      </c>
      <c r="D8" s="19" t="s">
        <v>200</v>
      </c>
      <c r="E8" s="21">
        <v>43857</v>
      </c>
      <c r="F8" s="19">
        <v>1.4</v>
      </c>
    </row>
    <row r="9" spans="1:6" ht="15" customHeight="1" x14ac:dyDescent="0.25">
      <c r="A9" s="19" t="s">
        <v>337</v>
      </c>
      <c r="B9" s="19" t="s">
        <v>166</v>
      </c>
      <c r="C9" s="19" t="s">
        <v>30</v>
      </c>
      <c r="D9" s="19" t="s">
        <v>186</v>
      </c>
      <c r="E9" s="21">
        <v>43859</v>
      </c>
      <c r="F9" s="19">
        <v>211.5</v>
      </c>
    </row>
    <row r="10" spans="1:6" ht="15" customHeight="1" x14ac:dyDescent="0.25">
      <c r="A10" s="19" t="s">
        <v>337</v>
      </c>
      <c r="B10" s="19" t="s">
        <v>166</v>
      </c>
      <c r="C10" s="19" t="s">
        <v>24</v>
      </c>
      <c r="D10" s="19" t="s">
        <v>187</v>
      </c>
      <c r="E10" s="21">
        <v>43871</v>
      </c>
      <c r="F10" s="19">
        <v>52.71</v>
      </c>
    </row>
    <row r="11" spans="1:6" ht="15" customHeight="1" x14ac:dyDescent="0.25">
      <c r="A11" s="22" t="s">
        <v>337</v>
      </c>
      <c r="B11" s="22" t="s">
        <v>166</v>
      </c>
      <c r="C11" s="22" t="s">
        <v>1271</v>
      </c>
      <c r="D11" s="22" t="s">
        <v>1272</v>
      </c>
      <c r="E11" s="75">
        <v>43885</v>
      </c>
      <c r="F11" s="22">
        <v>0</v>
      </c>
    </row>
    <row r="12" spans="1:6" ht="15" customHeight="1" x14ac:dyDescent="0.25">
      <c r="A12" s="30" t="s">
        <v>337</v>
      </c>
      <c r="B12" s="30" t="s">
        <v>166</v>
      </c>
      <c r="C12" s="30" t="s">
        <v>96</v>
      </c>
      <c r="D12" s="30" t="s">
        <v>100</v>
      </c>
      <c r="E12" s="22" t="s">
        <v>581</v>
      </c>
      <c r="F12" s="22"/>
    </row>
    <row r="13" spans="1:6" ht="15" customHeight="1" x14ac:dyDescent="0.25">
      <c r="A13" s="19" t="s">
        <v>337</v>
      </c>
      <c r="B13" s="19" t="s">
        <v>166</v>
      </c>
      <c r="C13" s="19" t="s">
        <v>220</v>
      </c>
      <c r="D13" s="19" t="s">
        <v>221</v>
      </c>
      <c r="E13" s="21">
        <v>43885</v>
      </c>
      <c r="F13" s="19">
        <v>0</v>
      </c>
    </row>
    <row r="14" spans="1:6" ht="15" customHeight="1" x14ac:dyDescent="0.25">
      <c r="A14" s="19" t="s">
        <v>337</v>
      </c>
      <c r="B14" s="19" t="s">
        <v>166</v>
      </c>
      <c r="C14" s="19" t="s">
        <v>44</v>
      </c>
      <c r="D14" s="19" t="s">
        <v>1279</v>
      </c>
      <c r="E14" s="19" t="s">
        <v>1280</v>
      </c>
      <c r="F14" s="19"/>
    </row>
    <row r="15" spans="1:6" ht="15" customHeight="1" x14ac:dyDescent="0.25">
      <c r="A15" s="19" t="s">
        <v>337</v>
      </c>
      <c r="B15" s="19" t="s">
        <v>166</v>
      </c>
      <c r="C15" s="19" t="s">
        <v>164</v>
      </c>
      <c r="D15" s="19" t="s">
        <v>165</v>
      </c>
      <c r="E15" s="21">
        <v>43885</v>
      </c>
      <c r="F15" s="19">
        <v>0</v>
      </c>
    </row>
    <row r="16" spans="1:6" ht="15" customHeight="1" x14ac:dyDescent="0.25">
      <c r="A16" s="19" t="s">
        <v>337</v>
      </c>
      <c r="B16" s="19" t="s">
        <v>166</v>
      </c>
      <c r="C16" s="19" t="s">
        <v>194</v>
      </c>
      <c r="D16" s="19" t="s">
        <v>1283</v>
      </c>
      <c r="E16" s="21">
        <v>43900</v>
      </c>
      <c r="F16" s="19">
        <v>0</v>
      </c>
    </row>
    <row r="17" spans="1:6" ht="15" customHeight="1" x14ac:dyDescent="0.25">
      <c r="A17" s="19" t="s">
        <v>344</v>
      </c>
      <c r="B17" s="19" t="s">
        <v>166</v>
      </c>
      <c r="C17" s="19" t="s">
        <v>345</v>
      </c>
      <c r="D17" s="19" t="s">
        <v>346</v>
      </c>
      <c r="E17" s="21">
        <v>43879</v>
      </c>
      <c r="F17" s="19">
        <v>2936.7</v>
      </c>
    </row>
    <row r="18" spans="1:6" ht="15" customHeight="1" x14ac:dyDescent="0.25">
      <c r="A18" s="19" t="s">
        <v>344</v>
      </c>
      <c r="B18" s="19" t="s">
        <v>166</v>
      </c>
      <c r="C18" s="19" t="s">
        <v>347</v>
      </c>
      <c r="D18" s="19" t="s">
        <v>348</v>
      </c>
      <c r="E18" s="21">
        <v>43880</v>
      </c>
      <c r="F18" s="19">
        <v>5021.1000000000004</v>
      </c>
    </row>
    <row r="19" spans="1:6" ht="15" customHeight="1" x14ac:dyDescent="0.25">
      <c r="A19" s="19" t="s">
        <v>344</v>
      </c>
      <c r="B19" s="19" t="s">
        <v>166</v>
      </c>
      <c r="C19" s="19" t="s">
        <v>349</v>
      </c>
      <c r="D19" s="19" t="s">
        <v>596</v>
      </c>
      <c r="E19" s="21">
        <v>43879</v>
      </c>
      <c r="F19" s="19">
        <v>5682.08</v>
      </c>
    </row>
    <row r="20" spans="1:6" ht="15" customHeight="1" x14ac:dyDescent="0.25">
      <c r="A20" s="19" t="s">
        <v>344</v>
      </c>
      <c r="B20" s="19" t="s">
        <v>166</v>
      </c>
      <c r="C20" s="19" t="s">
        <v>351</v>
      </c>
      <c r="D20" s="19" t="s">
        <v>352</v>
      </c>
      <c r="E20" s="21">
        <v>43880</v>
      </c>
      <c r="F20" s="19">
        <v>5058</v>
      </c>
    </row>
    <row r="21" spans="1:6" ht="15" customHeight="1" x14ac:dyDescent="0.25">
      <c r="A21" s="19" t="s">
        <v>344</v>
      </c>
      <c r="B21" s="19" t="s">
        <v>166</v>
      </c>
      <c r="C21" s="19" t="s">
        <v>353</v>
      </c>
      <c r="D21" s="19" t="s">
        <v>354</v>
      </c>
      <c r="E21" s="21">
        <v>43880</v>
      </c>
      <c r="F21" s="19">
        <v>42615.5</v>
      </c>
    </row>
    <row r="22" spans="1:6" ht="15" customHeight="1" x14ac:dyDescent="0.25">
      <c r="A22" s="19" t="s">
        <v>344</v>
      </c>
      <c r="B22" s="19" t="s">
        <v>166</v>
      </c>
      <c r="C22" s="19" t="s">
        <v>607</v>
      </c>
      <c r="D22" s="19" t="s">
        <v>608</v>
      </c>
      <c r="E22" s="21">
        <v>43879</v>
      </c>
      <c r="F22" s="19">
        <v>0</v>
      </c>
    </row>
    <row r="23" spans="1:6" ht="15" customHeight="1" x14ac:dyDescent="0.25">
      <c r="A23" s="19" t="s">
        <v>344</v>
      </c>
      <c r="B23" s="19" t="s">
        <v>166</v>
      </c>
      <c r="C23" s="19" t="s">
        <v>355</v>
      </c>
      <c r="D23" s="19" t="s">
        <v>356</v>
      </c>
      <c r="E23" s="21">
        <v>43879</v>
      </c>
      <c r="F23" s="19">
        <v>7355.7</v>
      </c>
    </row>
    <row r="24" spans="1:6" ht="15" customHeight="1" x14ac:dyDescent="0.25">
      <c r="A24" s="19" t="s">
        <v>344</v>
      </c>
      <c r="B24" s="19" t="s">
        <v>166</v>
      </c>
      <c r="C24" s="19" t="s">
        <v>357</v>
      </c>
      <c r="D24" s="19" t="s">
        <v>358</v>
      </c>
      <c r="E24" s="21">
        <v>43879</v>
      </c>
      <c r="F24" s="19">
        <v>4876.3</v>
      </c>
    </row>
    <row r="25" spans="1:6" ht="50.25" customHeight="1" x14ac:dyDescent="0.25">
      <c r="A25" s="19" t="s">
        <v>344</v>
      </c>
      <c r="B25" s="19" t="s">
        <v>166</v>
      </c>
      <c r="C25" s="19" t="s">
        <v>359</v>
      </c>
      <c r="D25" s="19" t="s">
        <v>360</v>
      </c>
      <c r="E25" s="21">
        <v>43879</v>
      </c>
      <c r="F25" s="19">
        <v>0</v>
      </c>
    </row>
    <row r="26" spans="1:6" ht="15" customHeight="1" x14ac:dyDescent="0.25">
      <c r="A26" s="19" t="s">
        <v>361</v>
      </c>
      <c r="B26" s="19" t="s">
        <v>166</v>
      </c>
      <c r="C26" s="19" t="s">
        <v>362</v>
      </c>
      <c r="D26" s="19" t="s">
        <v>363</v>
      </c>
      <c r="E26" s="21">
        <v>43900</v>
      </c>
      <c r="F26" s="19">
        <v>0</v>
      </c>
    </row>
    <row r="27" spans="1:6" ht="15" customHeight="1" x14ac:dyDescent="0.25">
      <c r="A27" s="19" t="s">
        <v>364</v>
      </c>
      <c r="B27" s="19" t="s">
        <v>166</v>
      </c>
      <c r="C27" s="19" t="s">
        <v>45</v>
      </c>
      <c r="D27" s="19" t="s">
        <v>365</v>
      </c>
      <c r="E27" s="21">
        <v>43860</v>
      </c>
      <c r="F27" s="19">
        <v>17</v>
      </c>
    </row>
    <row r="28" spans="1:6" ht="15" customHeight="1" x14ac:dyDescent="0.25">
      <c r="A28" s="19" t="s">
        <v>364</v>
      </c>
      <c r="B28" s="19" t="s">
        <v>166</v>
      </c>
      <c r="C28" s="19" t="s">
        <v>366</v>
      </c>
      <c r="D28" s="19" t="s">
        <v>367</v>
      </c>
      <c r="E28" s="21">
        <v>43873</v>
      </c>
      <c r="F28" s="19">
        <v>305</v>
      </c>
    </row>
    <row r="29" spans="1:6" ht="15" customHeight="1" x14ac:dyDescent="0.25">
      <c r="A29" s="19" t="s">
        <v>98</v>
      </c>
      <c r="B29" s="19" t="s">
        <v>166</v>
      </c>
      <c r="C29" s="19" t="s">
        <v>213</v>
      </c>
      <c r="D29" s="19" t="s">
        <v>1284</v>
      </c>
      <c r="E29" s="21">
        <v>43885</v>
      </c>
      <c r="F29" s="19">
        <v>0</v>
      </c>
    </row>
    <row r="30" spans="1:6" ht="15" customHeight="1" x14ac:dyDescent="0.25">
      <c r="A30" s="19"/>
      <c r="B30" s="19"/>
      <c r="C30" s="19"/>
      <c r="D30" s="19"/>
      <c r="E30" s="21"/>
      <c r="F30" s="19"/>
    </row>
    <row r="31" spans="1:6" ht="15" customHeight="1" x14ac:dyDescent="0.25">
      <c r="A31" s="19"/>
      <c r="B31" s="19"/>
      <c r="C31" s="19"/>
      <c r="D31" s="19"/>
      <c r="E31" s="21"/>
      <c r="F31" s="19"/>
    </row>
    <row r="32" spans="1:6" ht="15" customHeight="1" x14ac:dyDescent="0.25">
      <c r="A32" s="19" t="s">
        <v>368</v>
      </c>
      <c r="B32" s="19" t="s">
        <v>139</v>
      </c>
      <c r="C32" s="19" t="s">
        <v>258</v>
      </c>
      <c r="D32" s="19" t="s">
        <v>259</v>
      </c>
      <c r="E32" s="21">
        <v>43901</v>
      </c>
      <c r="F32" s="19">
        <v>0</v>
      </c>
    </row>
    <row r="33" spans="1:6" ht="15" customHeight="1" x14ac:dyDescent="0.25">
      <c r="A33" s="19" t="s">
        <v>368</v>
      </c>
      <c r="B33" s="19" t="s">
        <v>139</v>
      </c>
      <c r="C33" s="19" t="s">
        <v>27</v>
      </c>
      <c r="D33" s="19" t="s">
        <v>290</v>
      </c>
      <c r="E33" s="21">
        <v>43860</v>
      </c>
      <c r="F33" s="19">
        <v>39.69</v>
      </c>
    </row>
    <row r="34" spans="1:6" ht="15" customHeight="1" x14ac:dyDescent="0.25">
      <c r="A34" s="19" t="s">
        <v>369</v>
      </c>
      <c r="B34" s="19" t="s">
        <v>139</v>
      </c>
      <c r="C34" s="19" t="s">
        <v>370</v>
      </c>
      <c r="D34" s="19" t="s">
        <v>371</v>
      </c>
      <c r="E34" s="21">
        <v>43861</v>
      </c>
      <c r="F34" s="19">
        <v>65.459999999999994</v>
      </c>
    </row>
    <row r="35" spans="1:6" ht="15" customHeight="1" x14ac:dyDescent="0.25">
      <c r="A35" s="19" t="s">
        <v>369</v>
      </c>
      <c r="B35" s="19" t="s">
        <v>139</v>
      </c>
      <c r="C35" s="19" t="s">
        <v>372</v>
      </c>
      <c r="D35" s="19" t="s">
        <v>373</v>
      </c>
      <c r="E35" s="21">
        <v>43930</v>
      </c>
      <c r="F35" s="19">
        <v>94.53</v>
      </c>
    </row>
    <row r="36" spans="1:6" ht="15" customHeight="1" x14ac:dyDescent="0.25">
      <c r="A36" s="19" t="s">
        <v>374</v>
      </c>
      <c r="B36" s="19" t="s">
        <v>139</v>
      </c>
      <c r="C36" s="19" t="s">
        <v>375</v>
      </c>
      <c r="D36" s="19" t="s">
        <v>376</v>
      </c>
      <c r="E36" s="21">
        <v>43859</v>
      </c>
      <c r="F36" s="19">
        <v>51.6</v>
      </c>
    </row>
    <row r="37" spans="1:6" ht="15" customHeight="1" x14ac:dyDescent="0.25">
      <c r="A37" s="19" t="s">
        <v>374</v>
      </c>
      <c r="B37" s="19" t="s">
        <v>139</v>
      </c>
      <c r="C37" s="19" t="s">
        <v>669</v>
      </c>
      <c r="D37" s="19" t="s">
        <v>670</v>
      </c>
      <c r="E37" s="21">
        <v>43881</v>
      </c>
      <c r="F37" s="19">
        <v>60.9</v>
      </c>
    </row>
    <row r="38" spans="1:6" ht="15" customHeight="1" x14ac:dyDescent="0.25">
      <c r="A38" s="19" t="s">
        <v>374</v>
      </c>
      <c r="B38" s="19" t="s">
        <v>139</v>
      </c>
      <c r="C38" s="19" t="s">
        <v>377</v>
      </c>
      <c r="D38" s="19" t="s">
        <v>378</v>
      </c>
      <c r="E38" s="21">
        <v>43879</v>
      </c>
      <c r="F38" s="19">
        <v>0</v>
      </c>
    </row>
    <row r="39" spans="1:6" ht="15" customHeight="1" x14ac:dyDescent="0.25">
      <c r="A39" s="19" t="s">
        <v>379</v>
      </c>
      <c r="B39" s="19" t="s">
        <v>139</v>
      </c>
      <c r="C39" s="19" t="s">
        <v>380</v>
      </c>
      <c r="D39" s="19" t="s">
        <v>381</v>
      </c>
      <c r="E39" s="21">
        <v>43893</v>
      </c>
      <c r="F39" s="19">
        <v>0</v>
      </c>
    </row>
    <row r="40" spans="1:6" ht="15" customHeight="1" x14ac:dyDescent="0.25">
      <c r="A40" s="19" t="s">
        <v>382</v>
      </c>
      <c r="B40" s="19" t="s">
        <v>139</v>
      </c>
      <c r="C40" s="19" t="s">
        <v>230</v>
      </c>
      <c r="D40" s="19" t="s">
        <v>233</v>
      </c>
      <c r="E40" s="21">
        <v>43888</v>
      </c>
      <c r="F40" s="19">
        <v>0</v>
      </c>
    </row>
    <row r="41" spans="1:6" ht="15" customHeight="1" x14ac:dyDescent="0.25">
      <c r="A41" s="19" t="s">
        <v>382</v>
      </c>
      <c r="B41" s="19" t="s">
        <v>139</v>
      </c>
      <c r="C41" s="19" t="s">
        <v>248</v>
      </c>
      <c r="D41" s="19" t="s">
        <v>251</v>
      </c>
      <c r="E41" s="21">
        <v>43879</v>
      </c>
      <c r="F41" s="19">
        <v>313.3</v>
      </c>
    </row>
    <row r="42" spans="1:6" ht="15" customHeight="1" x14ac:dyDescent="0.25">
      <c r="A42" s="19" t="s">
        <v>383</v>
      </c>
      <c r="B42" s="19" t="s">
        <v>139</v>
      </c>
      <c r="C42" s="19" t="s">
        <v>695</v>
      </c>
      <c r="D42" s="19" t="s">
        <v>696</v>
      </c>
      <c r="E42" s="21">
        <v>43857</v>
      </c>
      <c r="F42" s="19">
        <v>0.77</v>
      </c>
    </row>
    <row r="43" spans="1:6" ht="15" customHeight="1" x14ac:dyDescent="0.25">
      <c r="A43" s="19" t="s">
        <v>383</v>
      </c>
      <c r="B43" s="19" t="s">
        <v>139</v>
      </c>
      <c r="C43" s="19" t="s">
        <v>384</v>
      </c>
      <c r="D43" s="19" t="s">
        <v>385</v>
      </c>
      <c r="E43" s="21">
        <v>43879</v>
      </c>
      <c r="F43" s="19">
        <v>173.19</v>
      </c>
    </row>
    <row r="44" spans="1:6" ht="15" customHeight="1" x14ac:dyDescent="0.25">
      <c r="A44" s="19" t="s">
        <v>386</v>
      </c>
      <c r="B44" s="19" t="s">
        <v>139</v>
      </c>
      <c r="C44" s="19" t="s">
        <v>387</v>
      </c>
      <c r="D44" s="19" t="s">
        <v>388</v>
      </c>
      <c r="E44" s="21">
        <v>43887</v>
      </c>
      <c r="F44" s="19">
        <v>152.85</v>
      </c>
    </row>
    <row r="45" spans="1:6" ht="15" customHeight="1" x14ac:dyDescent="0.25">
      <c r="A45" s="19" t="s">
        <v>717</v>
      </c>
      <c r="B45" s="19" t="s">
        <v>139</v>
      </c>
      <c r="C45" s="19" t="s">
        <v>718</v>
      </c>
      <c r="D45" s="19" t="s">
        <v>719</v>
      </c>
      <c r="E45" s="19" t="s">
        <v>333</v>
      </c>
      <c r="F45" s="19"/>
    </row>
    <row r="46" spans="1:6" ht="15" customHeight="1" x14ac:dyDescent="0.25">
      <c r="A46" s="19" t="s">
        <v>717</v>
      </c>
      <c r="B46" s="19" t="s">
        <v>139</v>
      </c>
      <c r="C46" s="19" t="s">
        <v>1285</v>
      </c>
      <c r="D46" s="19" t="s">
        <v>1286</v>
      </c>
      <c r="E46" s="19" t="s">
        <v>333</v>
      </c>
      <c r="F46" s="19"/>
    </row>
    <row r="47" spans="1:6" ht="15" customHeight="1" x14ac:dyDescent="0.25">
      <c r="A47" s="19" t="s">
        <v>389</v>
      </c>
      <c r="B47" s="19" t="s">
        <v>139</v>
      </c>
      <c r="C47" s="19" t="s">
        <v>287</v>
      </c>
      <c r="D47" s="19" t="s">
        <v>288</v>
      </c>
      <c r="E47" s="21">
        <v>43881</v>
      </c>
      <c r="F47" s="19">
        <v>0</v>
      </c>
    </row>
    <row r="48" spans="1:6" ht="15" customHeight="1" x14ac:dyDescent="0.25">
      <c r="A48" s="19" t="s">
        <v>389</v>
      </c>
      <c r="B48" s="19" t="s">
        <v>139</v>
      </c>
      <c r="C48" s="19" t="s">
        <v>32</v>
      </c>
      <c r="D48" s="19" t="s">
        <v>267</v>
      </c>
      <c r="E48" s="21">
        <v>43881</v>
      </c>
      <c r="F48" s="19">
        <v>5.38</v>
      </c>
    </row>
    <row r="49" spans="1:6" ht="15" customHeight="1" x14ac:dyDescent="0.25">
      <c r="A49" s="19" t="s">
        <v>389</v>
      </c>
      <c r="B49" s="19" t="s">
        <v>139</v>
      </c>
      <c r="C49" s="19" t="s">
        <v>390</v>
      </c>
      <c r="D49" s="19" t="s">
        <v>391</v>
      </c>
      <c r="E49" s="21">
        <v>43865</v>
      </c>
      <c r="F49" s="19">
        <v>63.4</v>
      </c>
    </row>
    <row r="50" spans="1:6" ht="15" customHeight="1" x14ac:dyDescent="0.25">
      <c r="A50" s="19" t="s">
        <v>392</v>
      </c>
      <c r="B50" s="19" t="s">
        <v>139</v>
      </c>
      <c r="C50" s="19" t="s">
        <v>393</v>
      </c>
      <c r="D50" s="19" t="s">
        <v>394</v>
      </c>
      <c r="E50" s="21">
        <v>43872</v>
      </c>
      <c r="F50" s="19">
        <v>93.52</v>
      </c>
    </row>
    <row r="51" spans="1:6" ht="15" customHeight="1" x14ac:dyDescent="0.25">
      <c r="A51" s="19" t="s">
        <v>395</v>
      </c>
      <c r="B51" s="19" t="s">
        <v>139</v>
      </c>
      <c r="C51" s="19" t="s">
        <v>26</v>
      </c>
      <c r="D51" s="19" t="s">
        <v>227</v>
      </c>
      <c r="E51" s="21">
        <v>43858</v>
      </c>
      <c r="F51" s="19">
        <v>2.7</v>
      </c>
    </row>
    <row r="52" spans="1:6" ht="15" customHeight="1" x14ac:dyDescent="0.25">
      <c r="A52" s="19" t="s">
        <v>395</v>
      </c>
      <c r="B52" s="19" t="s">
        <v>139</v>
      </c>
      <c r="C52" s="19" t="s">
        <v>273</v>
      </c>
      <c r="D52" s="19" t="s">
        <v>275</v>
      </c>
      <c r="E52" s="21">
        <v>43879</v>
      </c>
      <c r="F52" s="19">
        <v>7.79</v>
      </c>
    </row>
    <row r="53" spans="1:6" ht="15" customHeight="1" x14ac:dyDescent="0.25">
      <c r="A53" s="19" t="s">
        <v>335</v>
      </c>
      <c r="B53" s="19" t="s">
        <v>139</v>
      </c>
      <c r="C53" s="19" t="s">
        <v>34</v>
      </c>
      <c r="D53" s="19" t="s">
        <v>144</v>
      </c>
      <c r="E53" s="21">
        <v>43854</v>
      </c>
      <c r="F53" s="19">
        <v>0</v>
      </c>
    </row>
    <row r="54" spans="1:6" ht="15.75" customHeight="1" x14ac:dyDescent="0.25">
      <c r="A54" s="19" t="s">
        <v>335</v>
      </c>
      <c r="B54" s="19" t="s">
        <v>139</v>
      </c>
      <c r="C54" s="19" t="s">
        <v>149</v>
      </c>
      <c r="D54" s="19" t="s">
        <v>150</v>
      </c>
      <c r="E54" s="21">
        <v>43854</v>
      </c>
      <c r="F54" s="19">
        <v>0</v>
      </c>
    </row>
    <row r="55" spans="1:6" ht="15" customHeight="1" x14ac:dyDescent="0.25">
      <c r="A55" s="19" t="s">
        <v>335</v>
      </c>
      <c r="B55" s="19" t="s">
        <v>139</v>
      </c>
      <c r="C55" s="19" t="s">
        <v>33</v>
      </c>
      <c r="D55" s="19" t="s">
        <v>153</v>
      </c>
      <c r="E55" s="21">
        <v>43854</v>
      </c>
      <c r="F55" s="19">
        <v>2.21</v>
      </c>
    </row>
    <row r="56" spans="1:6" ht="15" customHeight="1" x14ac:dyDescent="0.25">
      <c r="A56" s="19" t="s">
        <v>335</v>
      </c>
      <c r="B56" s="19" t="s">
        <v>139</v>
      </c>
      <c r="C56" s="19" t="s">
        <v>156</v>
      </c>
      <c r="D56" s="19" t="s">
        <v>159</v>
      </c>
      <c r="E56" s="21">
        <v>43864</v>
      </c>
      <c r="F56" s="19">
        <v>25.45</v>
      </c>
    </row>
    <row r="57" spans="1:6" ht="15" customHeight="1" x14ac:dyDescent="0.25">
      <c r="A57" s="30" t="s">
        <v>335</v>
      </c>
      <c r="B57" s="30" t="s">
        <v>139</v>
      </c>
      <c r="C57" s="30" t="s">
        <v>106</v>
      </c>
      <c r="D57" s="30" t="s">
        <v>396</v>
      </c>
      <c r="E57" s="19"/>
      <c r="F57" s="19"/>
    </row>
    <row r="58" spans="1:6" ht="15" customHeight="1" x14ac:dyDescent="0.25">
      <c r="A58" s="19" t="s">
        <v>335</v>
      </c>
      <c r="B58" s="19" t="s">
        <v>139</v>
      </c>
      <c r="C58" s="19" t="s">
        <v>37</v>
      </c>
      <c r="D58" s="19" t="s">
        <v>138</v>
      </c>
      <c r="E58" s="21">
        <v>43833</v>
      </c>
      <c r="F58" s="19">
        <v>5.01</v>
      </c>
    </row>
    <row r="59" spans="1:6" ht="15" customHeight="1" x14ac:dyDescent="0.25">
      <c r="A59" s="19" t="s">
        <v>335</v>
      </c>
      <c r="B59" s="19" t="s">
        <v>139</v>
      </c>
      <c r="C59" s="19" t="s">
        <v>39</v>
      </c>
      <c r="D59" s="19" t="s">
        <v>162</v>
      </c>
      <c r="E59" s="21">
        <v>43833</v>
      </c>
      <c r="F59" s="19">
        <v>10.69</v>
      </c>
    </row>
    <row r="60" spans="1:6" ht="15" customHeight="1" x14ac:dyDescent="0.25">
      <c r="A60" s="19" t="s">
        <v>335</v>
      </c>
      <c r="B60" s="19" t="s">
        <v>139</v>
      </c>
      <c r="C60" s="19" t="s">
        <v>38</v>
      </c>
      <c r="D60" s="19" t="s">
        <v>163</v>
      </c>
      <c r="E60" s="19"/>
      <c r="F60" s="19"/>
    </row>
    <row r="61" spans="1:6" ht="15" customHeight="1" x14ac:dyDescent="0.25">
      <c r="A61" s="19" t="s">
        <v>335</v>
      </c>
      <c r="B61" s="19" t="s">
        <v>139</v>
      </c>
      <c r="C61" s="19" t="s">
        <v>172</v>
      </c>
      <c r="D61" s="19" t="s">
        <v>175</v>
      </c>
      <c r="E61" s="21">
        <v>43900</v>
      </c>
      <c r="F61" s="19">
        <v>96.77</v>
      </c>
    </row>
    <row r="62" spans="1:6" ht="15" customHeight="1" x14ac:dyDescent="0.25">
      <c r="A62" s="19" t="s">
        <v>335</v>
      </c>
      <c r="B62" s="19" t="s">
        <v>139</v>
      </c>
      <c r="C62" s="19" t="s">
        <v>213</v>
      </c>
      <c r="D62" s="19" t="s">
        <v>216</v>
      </c>
      <c r="E62" s="21">
        <v>43885</v>
      </c>
      <c r="F62" s="19">
        <v>0</v>
      </c>
    </row>
    <row r="63" spans="1:6" ht="15" customHeight="1" x14ac:dyDescent="0.25">
      <c r="A63" s="19" t="s">
        <v>397</v>
      </c>
      <c r="B63" s="19" t="s">
        <v>139</v>
      </c>
      <c r="C63" s="19" t="s">
        <v>398</v>
      </c>
      <c r="D63" s="19" t="s">
        <v>399</v>
      </c>
      <c r="E63" s="21">
        <v>43888</v>
      </c>
      <c r="F63" s="19">
        <v>47.63</v>
      </c>
    </row>
    <row r="64" spans="1:6" ht="15" customHeight="1" x14ac:dyDescent="0.25">
      <c r="A64" s="19" t="s">
        <v>400</v>
      </c>
      <c r="B64" s="19" t="s">
        <v>139</v>
      </c>
      <c r="C64" s="19" t="s">
        <v>401</v>
      </c>
      <c r="D64" s="19" t="s">
        <v>402</v>
      </c>
      <c r="E64" s="21">
        <v>43892</v>
      </c>
      <c r="F64" s="19">
        <v>77.599999999999994</v>
      </c>
    </row>
    <row r="65" spans="1:6" ht="15" customHeight="1" x14ac:dyDescent="0.25">
      <c r="A65" s="19" t="s">
        <v>403</v>
      </c>
      <c r="B65" s="19" t="s">
        <v>139</v>
      </c>
      <c r="C65" s="19" t="s">
        <v>404</v>
      </c>
      <c r="D65" s="19" t="s">
        <v>405</v>
      </c>
      <c r="E65" s="19"/>
      <c r="F65" s="19"/>
    </row>
    <row r="66" spans="1:6" ht="15" customHeight="1" x14ac:dyDescent="0.25">
      <c r="A66" s="19" t="s">
        <v>403</v>
      </c>
      <c r="B66" s="19" t="s">
        <v>139</v>
      </c>
      <c r="C66" s="19" t="s">
        <v>406</v>
      </c>
      <c r="D66" s="19" t="s">
        <v>407</v>
      </c>
      <c r="E66" s="21">
        <v>43865</v>
      </c>
      <c r="F66" s="19">
        <v>0.77</v>
      </c>
    </row>
    <row r="67" spans="1:6" ht="15" customHeight="1" x14ac:dyDescent="0.25">
      <c r="A67" s="19" t="s">
        <v>403</v>
      </c>
      <c r="B67" s="19" t="s">
        <v>139</v>
      </c>
      <c r="C67" s="19" t="s">
        <v>263</v>
      </c>
      <c r="D67" s="19" t="s">
        <v>264</v>
      </c>
      <c r="E67" s="19"/>
      <c r="F67" s="19"/>
    </row>
    <row r="68" spans="1:6" ht="15" customHeight="1" x14ac:dyDescent="0.25">
      <c r="A68" s="19" t="s">
        <v>408</v>
      </c>
      <c r="B68" s="19" t="s">
        <v>139</v>
      </c>
      <c r="C68" s="19" t="s">
        <v>409</v>
      </c>
      <c r="D68" s="19" t="s">
        <v>410</v>
      </c>
      <c r="E68" s="21">
        <v>43894</v>
      </c>
      <c r="F68" s="19">
        <v>7.1</v>
      </c>
    </row>
    <row r="69" spans="1:6" ht="15" customHeight="1" x14ac:dyDescent="0.25">
      <c r="A69" s="19" t="s">
        <v>408</v>
      </c>
      <c r="B69" s="19" t="s">
        <v>139</v>
      </c>
      <c r="C69" s="19" t="s">
        <v>411</v>
      </c>
      <c r="D69" s="19" t="s">
        <v>412</v>
      </c>
      <c r="E69" s="21">
        <v>43894</v>
      </c>
      <c r="F69" s="19">
        <v>11.3</v>
      </c>
    </row>
    <row r="70" spans="1:6" ht="15" customHeight="1" x14ac:dyDescent="0.25">
      <c r="A70" s="19" t="s">
        <v>408</v>
      </c>
      <c r="B70" s="19" t="s">
        <v>139</v>
      </c>
      <c r="C70" s="19" t="s">
        <v>413</v>
      </c>
      <c r="D70" s="19" t="s">
        <v>414</v>
      </c>
      <c r="E70" s="21">
        <v>43887</v>
      </c>
      <c r="F70" s="19">
        <v>66.197000000000003</v>
      </c>
    </row>
    <row r="71" spans="1:6" ht="15" customHeight="1" x14ac:dyDescent="0.25">
      <c r="A71" s="19" t="s">
        <v>415</v>
      </c>
      <c r="B71" s="19" t="s">
        <v>139</v>
      </c>
      <c r="C71" s="19" t="s">
        <v>28</v>
      </c>
      <c r="D71" s="19" t="s">
        <v>271</v>
      </c>
      <c r="E71" s="21">
        <v>43844</v>
      </c>
      <c r="F71" s="19">
        <v>5.89</v>
      </c>
    </row>
    <row r="72" spans="1:6" ht="15" customHeight="1" x14ac:dyDescent="0.25">
      <c r="A72" s="19" t="s">
        <v>415</v>
      </c>
      <c r="B72" s="19" t="s">
        <v>139</v>
      </c>
      <c r="C72" s="19" t="s">
        <v>31</v>
      </c>
      <c r="D72" s="19" t="s">
        <v>277</v>
      </c>
      <c r="E72" s="21">
        <v>43887</v>
      </c>
      <c r="F72" s="19">
        <v>347.8</v>
      </c>
    </row>
    <row r="73" spans="1:6" ht="15" customHeight="1" x14ac:dyDescent="0.25">
      <c r="A73" s="19" t="s">
        <v>415</v>
      </c>
      <c r="B73" s="19" t="s">
        <v>139</v>
      </c>
      <c r="C73" s="19" t="s">
        <v>41</v>
      </c>
      <c r="D73" s="19" t="s">
        <v>279</v>
      </c>
      <c r="E73" s="21">
        <v>43880</v>
      </c>
      <c r="F73" s="19">
        <v>9.2100000000000009</v>
      </c>
    </row>
    <row r="74" spans="1:6" ht="15" customHeight="1" x14ac:dyDescent="0.25">
      <c r="A74" s="19" t="s">
        <v>415</v>
      </c>
      <c r="B74" s="19" t="s">
        <v>139</v>
      </c>
      <c r="C74" s="19" t="s">
        <v>40</v>
      </c>
      <c r="D74" s="19" t="s">
        <v>291</v>
      </c>
      <c r="E74" s="19"/>
      <c r="F74" s="19"/>
    </row>
    <row r="75" spans="1:6" ht="15" customHeight="1" x14ac:dyDescent="0.25">
      <c r="A75" s="19" t="s">
        <v>415</v>
      </c>
      <c r="B75" s="19" t="s">
        <v>139</v>
      </c>
      <c r="C75" s="19" t="s">
        <v>416</v>
      </c>
      <c r="D75" s="19" t="s">
        <v>417</v>
      </c>
      <c r="E75" s="21">
        <v>43879</v>
      </c>
      <c r="F75" s="19">
        <v>438.6</v>
      </c>
    </row>
    <row r="76" spans="1:6" ht="15" customHeight="1" x14ac:dyDescent="0.25">
      <c r="A76" s="19" t="s">
        <v>418</v>
      </c>
      <c r="B76" s="19" t="s">
        <v>139</v>
      </c>
      <c r="C76" s="19" t="s">
        <v>419</v>
      </c>
      <c r="D76" s="19" t="s">
        <v>420</v>
      </c>
      <c r="E76" s="21">
        <v>43880</v>
      </c>
      <c r="F76" s="19">
        <v>73.92</v>
      </c>
    </row>
    <row r="77" spans="1:6" ht="15" customHeight="1" x14ac:dyDescent="0.25">
      <c r="A77" s="19" t="s">
        <v>418</v>
      </c>
      <c r="B77" s="19" t="s">
        <v>139</v>
      </c>
      <c r="C77" s="19" t="s">
        <v>421</v>
      </c>
      <c r="D77" s="19" t="s">
        <v>422</v>
      </c>
      <c r="E77" s="21">
        <v>43881</v>
      </c>
      <c r="F77" s="19">
        <v>0</v>
      </c>
    </row>
    <row r="78" spans="1:6" ht="15" customHeight="1" x14ac:dyDescent="0.25">
      <c r="A78" s="19" t="s">
        <v>425</v>
      </c>
      <c r="B78" s="19" t="s">
        <v>139</v>
      </c>
      <c r="C78" s="19" t="s">
        <v>859</v>
      </c>
      <c r="D78" s="19" t="s">
        <v>860</v>
      </c>
      <c r="E78" s="21">
        <v>43879</v>
      </c>
      <c r="F78" s="19">
        <v>37.299999999999997</v>
      </c>
    </row>
    <row r="79" spans="1:6" ht="15" customHeight="1" x14ac:dyDescent="0.25">
      <c r="A79" s="19"/>
      <c r="B79" s="19"/>
      <c r="C79" s="19"/>
      <c r="D79" s="19"/>
      <c r="E79" s="21"/>
      <c r="F79" s="19"/>
    </row>
    <row r="80" spans="1:6" ht="15" customHeight="1" x14ac:dyDescent="0.25">
      <c r="A80" s="19" t="s">
        <v>868</v>
      </c>
      <c r="B80" s="19" t="s">
        <v>430</v>
      </c>
      <c r="C80" s="19" t="s">
        <v>437</v>
      </c>
      <c r="D80" s="19" t="s">
        <v>869</v>
      </c>
      <c r="E80" s="21">
        <v>43843</v>
      </c>
      <c r="F80" s="19">
        <v>25.08</v>
      </c>
    </row>
    <row r="81" spans="1:6" ht="15" customHeight="1" x14ac:dyDescent="0.25">
      <c r="A81" s="19" t="s">
        <v>880</v>
      </c>
      <c r="B81" s="19" t="s">
        <v>430</v>
      </c>
      <c r="C81" s="19" t="s">
        <v>440</v>
      </c>
      <c r="D81" s="19" t="s">
        <v>881</v>
      </c>
      <c r="E81" s="21">
        <v>43874</v>
      </c>
      <c r="F81" s="19">
        <v>1919.5250000000001</v>
      </c>
    </row>
    <row r="82" spans="1:6" ht="15" customHeight="1" x14ac:dyDescent="0.25">
      <c r="A82" s="19" t="s">
        <v>888</v>
      </c>
      <c r="B82" s="19" t="s">
        <v>430</v>
      </c>
      <c r="C82" s="19" t="s">
        <v>443</v>
      </c>
      <c r="D82" s="19" t="s">
        <v>889</v>
      </c>
      <c r="E82" s="21">
        <v>43873</v>
      </c>
      <c r="F82" s="19">
        <v>205.28</v>
      </c>
    </row>
    <row r="83" spans="1:6" ht="15" customHeight="1" x14ac:dyDescent="0.25">
      <c r="A83" s="19" t="s">
        <v>899</v>
      </c>
      <c r="B83" s="19" t="s">
        <v>430</v>
      </c>
      <c r="C83" s="19" t="s">
        <v>451</v>
      </c>
      <c r="D83" s="19" t="s">
        <v>900</v>
      </c>
      <c r="E83" s="21">
        <v>43873</v>
      </c>
      <c r="F83" s="19">
        <v>27.5</v>
      </c>
    </row>
    <row r="84" spans="1:6" ht="15" customHeight="1" x14ac:dyDescent="0.25">
      <c r="A84" s="19" t="s">
        <v>899</v>
      </c>
      <c r="B84" s="19" t="s">
        <v>430</v>
      </c>
      <c r="C84" s="19" t="s">
        <v>449</v>
      </c>
      <c r="D84" s="19" t="s">
        <v>905</v>
      </c>
      <c r="E84" s="21">
        <v>43853</v>
      </c>
      <c r="F84" s="19">
        <v>0</v>
      </c>
    </row>
    <row r="85" spans="1:6" ht="15" customHeight="1" x14ac:dyDescent="0.25">
      <c r="A85" s="19" t="s">
        <v>915</v>
      </c>
      <c r="B85" s="19" t="s">
        <v>916</v>
      </c>
      <c r="C85" s="19" t="s">
        <v>431</v>
      </c>
      <c r="D85" s="19" t="s">
        <v>917</v>
      </c>
      <c r="E85" s="21">
        <v>43872</v>
      </c>
      <c r="F85" s="19">
        <v>0</v>
      </c>
    </row>
    <row r="86" spans="1:6" ht="15" customHeight="1" x14ac:dyDescent="0.25">
      <c r="A86" s="19" t="s">
        <v>920</v>
      </c>
      <c r="B86" s="19" t="s">
        <v>916</v>
      </c>
      <c r="C86" s="19" t="s">
        <v>434</v>
      </c>
      <c r="D86" s="19" t="s">
        <v>921</v>
      </c>
      <c r="E86" s="21">
        <v>43875</v>
      </c>
      <c r="F86" s="19">
        <v>736.37</v>
      </c>
    </row>
    <row r="87" spans="1:6" ht="15" customHeight="1" x14ac:dyDescent="0.25">
      <c r="A87" s="19" t="s">
        <v>924</v>
      </c>
      <c r="B87" s="19" t="s">
        <v>925</v>
      </c>
      <c r="C87" s="19" t="s">
        <v>446</v>
      </c>
      <c r="D87" s="19" t="s">
        <v>926</v>
      </c>
      <c r="E87" s="21">
        <v>43868</v>
      </c>
      <c r="F87" s="19">
        <v>5.89</v>
      </c>
    </row>
    <row r="88" spans="1:6" ht="15" customHeight="1" x14ac:dyDescent="0.25">
      <c r="A88" s="19" t="s">
        <v>453</v>
      </c>
      <c r="B88" s="19" t="s">
        <v>454</v>
      </c>
      <c r="C88" s="19" t="s">
        <v>455</v>
      </c>
      <c r="D88" s="19" t="s">
        <v>456</v>
      </c>
      <c r="E88" s="21">
        <v>43880</v>
      </c>
      <c r="F88" s="19">
        <v>335.19290000000001</v>
      </c>
    </row>
    <row r="89" spans="1:6" ht="15" customHeight="1" x14ac:dyDescent="0.25">
      <c r="A89" s="19" t="s">
        <v>1103</v>
      </c>
      <c r="B89" s="19" t="s">
        <v>454</v>
      </c>
      <c r="C89" s="19" t="s">
        <v>1104</v>
      </c>
      <c r="D89" s="19" t="s">
        <v>1105</v>
      </c>
      <c r="E89" s="21">
        <v>43861</v>
      </c>
      <c r="F89" s="19">
        <v>0</v>
      </c>
    </row>
    <row r="90" spans="1:6" ht="15" customHeight="1" x14ac:dyDescent="0.25">
      <c r="A90" s="19" t="s">
        <v>1103</v>
      </c>
      <c r="B90" s="19" t="s">
        <v>454</v>
      </c>
      <c r="C90" s="19" t="s">
        <v>1287</v>
      </c>
      <c r="D90" s="19" t="s">
        <v>1288</v>
      </c>
      <c r="E90" s="19" t="s">
        <v>333</v>
      </c>
      <c r="F90" s="19">
        <v>0</v>
      </c>
    </row>
    <row r="91" spans="1:6" ht="15" customHeight="1" x14ac:dyDescent="0.25">
      <c r="A91" s="19" t="s">
        <v>1290</v>
      </c>
      <c r="B91" s="19" t="s">
        <v>454</v>
      </c>
      <c r="C91" s="19" t="s">
        <v>1291</v>
      </c>
      <c r="D91" s="19" t="s">
        <v>1292</v>
      </c>
      <c r="E91" s="19" t="s">
        <v>333</v>
      </c>
      <c r="F91" s="19">
        <v>0</v>
      </c>
    </row>
    <row r="92" spans="1:6" ht="15" customHeight="1" x14ac:dyDescent="0.25">
      <c r="A92" s="19" t="s">
        <v>1290</v>
      </c>
      <c r="B92" s="19" t="s">
        <v>454</v>
      </c>
      <c r="C92" s="19" t="s">
        <v>1293</v>
      </c>
      <c r="D92" s="19" t="s">
        <v>1294</v>
      </c>
      <c r="E92" s="19" t="s">
        <v>333</v>
      </c>
      <c r="F92" s="19">
        <v>0</v>
      </c>
    </row>
    <row r="93" spans="1:6" ht="15" customHeight="1" x14ac:dyDescent="0.25">
      <c r="A93" s="19" t="s">
        <v>1290</v>
      </c>
      <c r="B93" s="19" t="s">
        <v>454</v>
      </c>
      <c r="C93" s="19" t="s">
        <v>1295</v>
      </c>
      <c r="D93" s="19" t="s">
        <v>1296</v>
      </c>
      <c r="E93" s="19" t="s">
        <v>333</v>
      </c>
      <c r="F93" s="19">
        <v>0</v>
      </c>
    </row>
    <row r="94" spans="1:6" ht="15" customHeight="1" x14ac:dyDescent="0.25">
      <c r="A94" s="19" t="s">
        <v>459</v>
      </c>
      <c r="B94" s="19" t="s">
        <v>454</v>
      </c>
      <c r="C94" s="19" t="s">
        <v>460</v>
      </c>
      <c r="D94" s="19" t="s">
        <v>461</v>
      </c>
      <c r="E94" s="21">
        <v>43880</v>
      </c>
      <c r="F94" s="19">
        <v>815.28</v>
      </c>
    </row>
    <row r="95" spans="1:6" ht="15" customHeight="1" x14ac:dyDescent="0.25">
      <c r="A95" s="19" t="s">
        <v>462</v>
      </c>
      <c r="B95" s="19" t="s">
        <v>463</v>
      </c>
      <c r="C95" s="19" t="s">
        <v>1297</v>
      </c>
      <c r="D95" s="19" t="s">
        <v>1298</v>
      </c>
      <c r="E95" s="19" t="s">
        <v>333</v>
      </c>
      <c r="F95" s="19">
        <v>0</v>
      </c>
    </row>
    <row r="96" spans="1:6" ht="15" customHeight="1" x14ac:dyDescent="0.25">
      <c r="A96" s="19" t="s">
        <v>462</v>
      </c>
      <c r="B96" s="19" t="s">
        <v>463</v>
      </c>
      <c r="C96" s="19" t="s">
        <v>1299</v>
      </c>
      <c r="D96" s="19" t="s">
        <v>1300</v>
      </c>
      <c r="E96" s="21" t="s">
        <v>1301</v>
      </c>
      <c r="F96" s="19">
        <v>0</v>
      </c>
    </row>
    <row r="97" spans="1:6" ht="15" customHeight="1" x14ac:dyDescent="0.25">
      <c r="A97" s="19" t="s">
        <v>462</v>
      </c>
      <c r="B97" s="19" t="s">
        <v>463</v>
      </c>
      <c r="C97" s="19" t="s">
        <v>464</v>
      </c>
      <c r="D97" s="19" t="s">
        <v>465</v>
      </c>
      <c r="E97" s="21">
        <v>43879</v>
      </c>
      <c r="F97" s="19">
        <v>0</v>
      </c>
    </row>
    <row r="98" spans="1:6" ht="15" customHeight="1" x14ac:dyDescent="0.25">
      <c r="A98" s="19" t="s">
        <v>462</v>
      </c>
      <c r="B98" s="19" t="s">
        <v>463</v>
      </c>
      <c r="C98" s="19" t="s">
        <v>467</v>
      </c>
      <c r="D98" s="19" t="s">
        <v>468</v>
      </c>
      <c r="E98" s="21">
        <v>43879</v>
      </c>
      <c r="F98" s="19">
        <v>0</v>
      </c>
    </row>
    <row r="99" spans="1:6" ht="15" customHeight="1" x14ac:dyDescent="0.25">
      <c r="A99" s="22" t="s">
        <v>469</v>
      </c>
      <c r="B99" s="22" t="s">
        <v>463</v>
      </c>
      <c r="C99" s="22" t="s">
        <v>470</v>
      </c>
      <c r="D99" s="22" t="s">
        <v>1120</v>
      </c>
      <c r="E99" s="75">
        <v>43848</v>
      </c>
      <c r="F99" s="22">
        <v>102.48</v>
      </c>
    </row>
    <row r="100" spans="1:6" ht="15" customHeight="1" x14ac:dyDescent="0.25">
      <c r="A100" s="19" t="s">
        <v>473</v>
      </c>
      <c r="B100" s="19" t="s">
        <v>69</v>
      </c>
      <c r="C100" s="19" t="s">
        <v>43</v>
      </c>
      <c r="D100" s="19" t="s">
        <v>93</v>
      </c>
      <c r="E100" s="19"/>
      <c r="F100" s="19">
        <v>44.85</v>
      </c>
    </row>
    <row r="101" spans="1:6" ht="15" customHeight="1" x14ac:dyDescent="0.25">
      <c r="A101" s="19" t="s">
        <v>473</v>
      </c>
      <c r="B101" s="66" t="s">
        <v>69</v>
      </c>
      <c r="C101" s="66" t="s">
        <v>36</v>
      </c>
      <c r="D101" s="66" t="s">
        <v>68</v>
      </c>
      <c r="E101" s="66"/>
      <c r="F101" s="66">
        <v>133.2732</v>
      </c>
    </row>
    <row r="102" spans="1:6" ht="15" customHeight="1" x14ac:dyDescent="0.25">
      <c r="A102" s="19" t="s">
        <v>473</v>
      </c>
      <c r="B102" s="19" t="s">
        <v>69</v>
      </c>
      <c r="C102" s="19" t="s">
        <v>113</v>
      </c>
      <c r="D102" s="19" t="s">
        <v>114</v>
      </c>
      <c r="E102" s="21">
        <v>43879</v>
      </c>
      <c r="F102" s="19">
        <v>85.27</v>
      </c>
    </row>
    <row r="103" spans="1:6" ht="15" customHeight="1" x14ac:dyDescent="0.25">
      <c r="A103" s="19" t="s">
        <v>473</v>
      </c>
      <c r="B103" s="19" t="s">
        <v>69</v>
      </c>
      <c r="C103" s="19" t="s">
        <v>111</v>
      </c>
      <c r="D103" s="19" t="s">
        <v>112</v>
      </c>
      <c r="E103" s="21">
        <v>43865</v>
      </c>
      <c r="F103" s="19">
        <v>396.22</v>
      </c>
    </row>
    <row r="104" spans="1:6" ht="15" customHeight="1" x14ac:dyDescent="0.25">
      <c r="A104" s="19" t="s">
        <v>473</v>
      </c>
      <c r="B104" s="66" t="s">
        <v>69</v>
      </c>
      <c r="C104" s="66" t="s">
        <v>117</v>
      </c>
      <c r="D104" s="66" t="s">
        <v>118</v>
      </c>
      <c r="E104" s="66"/>
      <c r="F104" s="19">
        <v>0</v>
      </c>
    </row>
    <row r="105" spans="1:6" ht="15" customHeight="1" x14ac:dyDescent="0.25">
      <c r="A105" s="19" t="s">
        <v>473</v>
      </c>
      <c r="B105" s="19" t="s">
        <v>69</v>
      </c>
      <c r="C105" s="19" t="s">
        <v>35</v>
      </c>
      <c r="D105" s="19" t="s">
        <v>80</v>
      </c>
      <c r="E105" s="21">
        <v>43879</v>
      </c>
      <c r="F105" s="19">
        <v>136.13</v>
      </c>
    </row>
    <row r="106" spans="1:6" ht="15" customHeight="1" x14ac:dyDescent="0.25">
      <c r="A106" s="19" t="s">
        <v>473</v>
      </c>
      <c r="B106" s="19" t="s">
        <v>69</v>
      </c>
      <c r="C106" s="19" t="s">
        <v>217</v>
      </c>
      <c r="D106" s="19" t="s">
        <v>219</v>
      </c>
      <c r="E106" s="21">
        <v>43902</v>
      </c>
      <c r="F106" s="19">
        <v>10.273999999999999</v>
      </c>
    </row>
    <row r="107" spans="1:6" ht="15" customHeight="1" x14ac:dyDescent="0.25">
      <c r="A107" s="19" t="s">
        <v>474</v>
      </c>
      <c r="B107" s="19" t="s">
        <v>69</v>
      </c>
      <c r="C107" s="19" t="s">
        <v>475</v>
      </c>
      <c r="D107" s="19" t="s">
        <v>476</v>
      </c>
      <c r="E107" s="21">
        <v>43853</v>
      </c>
      <c r="F107" s="19">
        <v>28.36</v>
      </c>
    </row>
    <row r="108" spans="1:6" ht="15" customHeight="1" x14ac:dyDescent="0.25">
      <c r="A108" s="19" t="s">
        <v>477</v>
      </c>
      <c r="B108" s="19" t="s">
        <v>69</v>
      </c>
      <c r="C108" s="19" t="s">
        <v>1302</v>
      </c>
      <c r="D108" s="19" t="s">
        <v>1303</v>
      </c>
      <c r="E108" s="19" t="s">
        <v>949</v>
      </c>
      <c r="F108" s="19">
        <v>0</v>
      </c>
    </row>
    <row r="109" spans="1:6" ht="15" customHeight="1" x14ac:dyDescent="0.25">
      <c r="A109" s="19" t="s">
        <v>477</v>
      </c>
      <c r="B109" s="19" t="s">
        <v>69</v>
      </c>
      <c r="C109" s="19" t="s">
        <v>25</v>
      </c>
      <c r="D109" s="19" t="s">
        <v>124</v>
      </c>
      <c r="E109" s="21">
        <v>43858</v>
      </c>
      <c r="F109" s="19">
        <v>148.4</v>
      </c>
    </row>
    <row r="110" spans="1:6" ht="15" customHeight="1" x14ac:dyDescent="0.25">
      <c r="A110" s="19" t="s">
        <v>477</v>
      </c>
      <c r="B110" s="19" t="s">
        <v>69</v>
      </c>
      <c r="C110" s="19" t="s">
        <v>478</v>
      </c>
      <c r="D110" s="19" t="s">
        <v>479</v>
      </c>
      <c r="E110" s="21">
        <v>43846</v>
      </c>
      <c r="F110" s="19">
        <v>713.01</v>
      </c>
    </row>
    <row r="111" spans="1:6" ht="15" customHeight="1" x14ac:dyDescent="0.25">
      <c r="A111" s="19" t="s">
        <v>477</v>
      </c>
      <c r="B111" s="19" t="s">
        <v>69</v>
      </c>
      <c r="C111" s="19" t="s">
        <v>29</v>
      </c>
      <c r="D111" s="19" t="s">
        <v>137</v>
      </c>
      <c r="E111" s="21">
        <v>43846</v>
      </c>
      <c r="F111" s="19">
        <v>288.77</v>
      </c>
    </row>
    <row r="112" spans="1:6" ht="15" customHeight="1" x14ac:dyDescent="0.25">
      <c r="A112" s="19" t="s">
        <v>477</v>
      </c>
      <c r="B112" s="19" t="s">
        <v>69</v>
      </c>
      <c r="C112" s="19" t="s">
        <v>1304</v>
      </c>
      <c r="D112" s="19" t="s">
        <v>1305</v>
      </c>
      <c r="E112" s="19" t="s">
        <v>949</v>
      </c>
      <c r="F112" s="19">
        <v>0</v>
      </c>
    </row>
    <row r="113" spans="1:6" ht="15" customHeight="1" x14ac:dyDescent="0.25">
      <c r="A113" s="19" t="s">
        <v>335</v>
      </c>
      <c r="B113" s="66" t="s">
        <v>69</v>
      </c>
      <c r="C113" s="66" t="s">
        <v>106</v>
      </c>
      <c r="D113" s="66" t="s">
        <v>109</v>
      </c>
      <c r="E113" s="66"/>
      <c r="F113" s="66"/>
    </row>
    <row r="114" spans="1:6" ht="15" customHeight="1" x14ac:dyDescent="0.25">
      <c r="A114" s="19" t="s">
        <v>480</v>
      </c>
      <c r="B114" s="19" t="s">
        <v>69</v>
      </c>
      <c r="C114" s="19" t="s">
        <v>481</v>
      </c>
      <c r="D114" s="19" t="s">
        <v>482</v>
      </c>
      <c r="E114" s="21">
        <v>43879</v>
      </c>
      <c r="F114" s="28">
        <v>1963.3</v>
      </c>
    </row>
    <row r="115" spans="1:6" ht="15" customHeight="1" x14ac:dyDescent="0.25">
      <c r="A115" s="19" t="s">
        <v>480</v>
      </c>
      <c r="B115" s="19" t="s">
        <v>69</v>
      </c>
      <c r="C115" s="19" t="s">
        <v>483</v>
      </c>
      <c r="D115" s="19" t="s">
        <v>484</v>
      </c>
      <c r="E115" s="21">
        <v>43875</v>
      </c>
      <c r="F115" s="19">
        <v>476.36</v>
      </c>
    </row>
    <row r="116" spans="1:6" ht="15" customHeight="1" x14ac:dyDescent="0.25">
      <c r="A116" s="19" t="s">
        <v>480</v>
      </c>
      <c r="B116" s="19" t="s">
        <v>69</v>
      </c>
      <c r="C116" s="19" t="s">
        <v>1307</v>
      </c>
      <c r="D116" s="19" t="s">
        <v>1308</v>
      </c>
      <c r="E116" s="19" t="s">
        <v>949</v>
      </c>
      <c r="F116" s="19">
        <v>0</v>
      </c>
    </row>
    <row r="117" spans="1:6" ht="15" customHeight="1" x14ac:dyDescent="0.25">
      <c r="A117" s="19" t="s">
        <v>480</v>
      </c>
      <c r="B117" s="19" t="s">
        <v>69</v>
      </c>
      <c r="C117" s="19" t="s">
        <v>1184</v>
      </c>
      <c r="D117" s="19" t="s">
        <v>1185</v>
      </c>
      <c r="E117" s="19" t="s">
        <v>949</v>
      </c>
      <c r="F117" s="19">
        <v>0</v>
      </c>
    </row>
    <row r="118" spans="1:6" ht="15" customHeight="1" x14ac:dyDescent="0.25">
      <c r="A118" s="19" t="s">
        <v>480</v>
      </c>
      <c r="B118" s="19" t="s">
        <v>69</v>
      </c>
      <c r="C118" s="19" t="s">
        <v>486</v>
      </c>
      <c r="D118" s="19" t="s">
        <v>487</v>
      </c>
      <c r="E118" s="21">
        <v>43881</v>
      </c>
      <c r="F118" s="19">
        <v>1526.2</v>
      </c>
    </row>
    <row r="119" spans="1:6" ht="15" customHeight="1" x14ac:dyDescent="0.25">
      <c r="A119" s="19" t="s">
        <v>480</v>
      </c>
      <c r="B119" s="19" t="s">
        <v>69</v>
      </c>
      <c r="C119" s="19" t="s">
        <v>1191</v>
      </c>
      <c r="D119" s="19" t="s">
        <v>1192</v>
      </c>
      <c r="E119" s="19" t="s">
        <v>949</v>
      </c>
      <c r="F119" s="19">
        <v>0</v>
      </c>
    </row>
    <row r="120" spans="1:6" ht="15" customHeight="1" x14ac:dyDescent="0.25">
      <c r="A120" s="19" t="s">
        <v>480</v>
      </c>
      <c r="B120" s="19" t="s">
        <v>69</v>
      </c>
      <c r="C120" s="19" t="s">
        <v>488</v>
      </c>
      <c r="D120" s="19" t="s">
        <v>489</v>
      </c>
      <c r="E120" s="21">
        <v>43879</v>
      </c>
      <c r="F120" s="19">
        <v>0</v>
      </c>
    </row>
    <row r="121" spans="1:6" ht="15" customHeight="1" x14ac:dyDescent="0.25">
      <c r="A121" s="19" t="s">
        <v>480</v>
      </c>
      <c r="B121" s="19" t="s">
        <v>69</v>
      </c>
      <c r="C121" s="19" t="s">
        <v>490</v>
      </c>
      <c r="D121" s="19" t="s">
        <v>491</v>
      </c>
      <c r="E121" s="21">
        <v>43879</v>
      </c>
      <c r="F121" s="28">
        <v>1127.8</v>
      </c>
    </row>
    <row r="122" spans="1:6" ht="15" customHeight="1" x14ac:dyDescent="0.25">
      <c r="A122" s="19" t="s">
        <v>480</v>
      </c>
      <c r="B122" s="66" t="s">
        <v>69</v>
      </c>
      <c r="C122" s="66" t="s">
        <v>1209</v>
      </c>
      <c r="D122" s="66" t="s">
        <v>1210</v>
      </c>
      <c r="E122" s="66"/>
      <c r="F122" s="66"/>
    </row>
    <row r="123" spans="1:6" ht="15" customHeight="1" x14ac:dyDescent="0.25">
      <c r="A123" s="19" t="s">
        <v>480</v>
      </c>
      <c r="B123" s="19" t="s">
        <v>69</v>
      </c>
      <c r="C123" s="19" t="s">
        <v>492</v>
      </c>
      <c r="D123" s="19" t="s">
        <v>493</v>
      </c>
      <c r="E123" s="21">
        <v>43875</v>
      </c>
      <c r="F123" s="28">
        <v>1672.42</v>
      </c>
    </row>
    <row r="124" spans="1:6" ht="15" customHeight="1" x14ac:dyDescent="0.25">
      <c r="A124" s="19" t="s">
        <v>480</v>
      </c>
      <c r="B124" s="19" t="s">
        <v>69</v>
      </c>
      <c r="C124" s="19" t="s">
        <v>494</v>
      </c>
      <c r="D124" s="19" t="s">
        <v>495</v>
      </c>
      <c r="E124" s="21">
        <v>43873</v>
      </c>
      <c r="F124" s="19">
        <v>1.6</v>
      </c>
    </row>
    <row r="125" spans="1:6" ht="15" customHeight="1" x14ac:dyDescent="0.25">
      <c r="A125" s="19" t="s">
        <v>480</v>
      </c>
      <c r="B125" s="19" t="s">
        <v>69</v>
      </c>
      <c r="C125" s="19" t="s">
        <v>496</v>
      </c>
      <c r="D125" s="19" t="s">
        <v>497</v>
      </c>
      <c r="E125" s="21">
        <v>43879</v>
      </c>
      <c r="F125" s="19">
        <v>472.02</v>
      </c>
    </row>
    <row r="126" spans="1:6" ht="15" customHeight="1" x14ac:dyDescent="0.25">
      <c r="A126" s="19" t="s">
        <v>480</v>
      </c>
      <c r="B126" s="19" t="s">
        <v>69</v>
      </c>
      <c r="C126" s="19" t="s">
        <v>498</v>
      </c>
      <c r="D126" s="19" t="s">
        <v>499</v>
      </c>
      <c r="E126" s="21">
        <v>43879</v>
      </c>
      <c r="F126" s="28">
        <v>1134.5999999999999</v>
      </c>
    </row>
    <row r="127" spans="1:6" ht="15" customHeight="1" x14ac:dyDescent="0.25">
      <c r="A127" s="19" t="s">
        <v>480</v>
      </c>
      <c r="B127" s="19" t="s">
        <v>69</v>
      </c>
      <c r="C127" s="19" t="s">
        <v>500</v>
      </c>
      <c r="D127" s="19" t="s">
        <v>501</v>
      </c>
      <c r="E127" s="21">
        <v>43867</v>
      </c>
      <c r="F127" s="28">
        <v>1028.8599999999999</v>
      </c>
    </row>
    <row r="128" spans="1:6" ht="15" customHeight="1" x14ac:dyDescent="0.25">
      <c r="A128" s="19" t="s">
        <v>480</v>
      </c>
      <c r="B128" s="19" t="s">
        <v>69</v>
      </c>
      <c r="C128" s="19" t="s">
        <v>1234</v>
      </c>
      <c r="D128" s="19" t="s">
        <v>1235</v>
      </c>
      <c r="E128" s="21">
        <v>43879</v>
      </c>
      <c r="F128" s="19">
        <v>166.63</v>
      </c>
    </row>
    <row r="129" spans="1:6" ht="15" customHeight="1" x14ac:dyDescent="0.25">
      <c r="A129" s="19" t="s">
        <v>480</v>
      </c>
      <c r="B129" s="19" t="s">
        <v>69</v>
      </c>
      <c r="C129" s="19" t="s">
        <v>502</v>
      </c>
      <c r="D129" s="19" t="s">
        <v>503</v>
      </c>
      <c r="E129" s="39">
        <v>43879</v>
      </c>
      <c r="F129" s="11">
        <v>449.8</v>
      </c>
    </row>
    <row r="130" spans="1:6" ht="15" customHeight="1" x14ac:dyDescent="0.25">
      <c r="A130" s="19" t="s">
        <v>480</v>
      </c>
      <c r="B130" s="19" t="s">
        <v>69</v>
      </c>
      <c r="C130" s="19" t="s">
        <v>504</v>
      </c>
      <c r="D130" s="19" t="s">
        <v>505</v>
      </c>
      <c r="E130" s="21">
        <v>43846</v>
      </c>
      <c r="F130" s="19">
        <v>419.38</v>
      </c>
    </row>
    <row r="131" spans="1:6" ht="15" customHeight="1" x14ac:dyDescent="0.25">
      <c r="A131" s="19" t="s">
        <v>480</v>
      </c>
      <c r="B131" s="66" t="s">
        <v>69</v>
      </c>
      <c r="C131" s="66" t="s">
        <v>1238</v>
      </c>
      <c r="D131" s="66" t="s">
        <v>1239</v>
      </c>
      <c r="E131" s="66"/>
      <c r="F131" s="66"/>
    </row>
    <row r="132" spans="1:6" ht="15" customHeight="1" x14ac:dyDescent="0.25">
      <c r="A132" s="19" t="s">
        <v>480</v>
      </c>
      <c r="B132" s="19" t="s">
        <v>69</v>
      </c>
      <c r="C132" s="19" t="s">
        <v>506</v>
      </c>
      <c r="D132" s="19" t="s">
        <v>507</v>
      </c>
      <c r="E132" s="19" t="s">
        <v>949</v>
      </c>
      <c r="F132" s="19">
        <v>0</v>
      </c>
    </row>
    <row r="133" spans="1:6" ht="15" customHeight="1" x14ac:dyDescent="0.25">
      <c r="A133" s="19" t="s">
        <v>480</v>
      </c>
      <c r="B133" s="19" t="s">
        <v>69</v>
      </c>
      <c r="C133" s="19" t="s">
        <v>508</v>
      </c>
      <c r="D133" s="19" t="s">
        <v>509</v>
      </c>
      <c r="E133" s="21">
        <v>43879</v>
      </c>
      <c r="F133" s="19">
        <v>20.498999999999999</v>
      </c>
    </row>
    <row r="134" spans="1:6" ht="15" customHeight="1" x14ac:dyDescent="0.25">
      <c r="A134" s="19" t="s">
        <v>480</v>
      </c>
      <c r="B134" s="19" t="s">
        <v>69</v>
      </c>
      <c r="C134" s="19" t="s">
        <v>510</v>
      </c>
      <c r="D134" s="19" t="s">
        <v>511</v>
      </c>
      <c r="E134" s="21">
        <v>43894</v>
      </c>
      <c r="F134" s="19">
        <v>449.8</v>
      </c>
    </row>
    <row r="135" spans="1:6" ht="15" customHeight="1" x14ac:dyDescent="0.25">
      <c r="A135" s="19" t="s">
        <v>480</v>
      </c>
      <c r="B135" s="19" t="s">
        <v>69</v>
      </c>
      <c r="C135" s="19" t="s">
        <v>512</v>
      </c>
      <c r="D135" s="19" t="s">
        <v>513</v>
      </c>
      <c r="E135" s="21">
        <v>43871</v>
      </c>
      <c r="F135" s="19">
        <v>41.2</v>
      </c>
    </row>
    <row r="136" spans="1:6" ht="15" customHeight="1" x14ac:dyDescent="0.25">
      <c r="A136" s="19" t="s">
        <v>480</v>
      </c>
      <c r="B136" s="19" t="s">
        <v>69</v>
      </c>
      <c r="C136" s="19" t="s">
        <v>1260</v>
      </c>
      <c r="D136" s="19" t="s">
        <v>1261</v>
      </c>
      <c r="E136" s="21">
        <v>43903</v>
      </c>
      <c r="F136" s="19">
        <v>12.8</v>
      </c>
    </row>
    <row r="137" spans="1:6" ht="15" customHeight="1" x14ac:dyDescent="0.25">
      <c r="A137" s="19" t="s">
        <v>480</v>
      </c>
      <c r="B137" s="19" t="s">
        <v>69</v>
      </c>
      <c r="C137" s="19" t="s">
        <v>1263</v>
      </c>
      <c r="D137" s="19" t="s">
        <v>1264</v>
      </c>
      <c r="E137" s="19" t="s">
        <v>949</v>
      </c>
      <c r="F137" s="19">
        <v>0</v>
      </c>
    </row>
    <row r="138" spans="1:6" ht="15" customHeight="1" x14ac:dyDescent="0.25">
      <c r="A138" s="19" t="s">
        <v>480</v>
      </c>
      <c r="B138" s="19" t="s">
        <v>69</v>
      </c>
      <c r="C138" s="19" t="s">
        <v>1266</v>
      </c>
      <c r="D138" s="19" t="s">
        <v>1267</v>
      </c>
      <c r="E138" s="21">
        <v>43864</v>
      </c>
      <c r="F138" s="19">
        <v>0</v>
      </c>
    </row>
    <row r="139" spans="1:6" x14ac:dyDescent="0.25">
      <c r="A139" s="53"/>
      <c r="B139" s="53" t="s">
        <v>69</v>
      </c>
      <c r="C139" s="53" t="s">
        <v>1309</v>
      </c>
      <c r="D139" s="53" t="s">
        <v>1310</v>
      </c>
      <c r="E139" s="53" t="s">
        <v>949</v>
      </c>
      <c r="F139" s="53">
        <v>0</v>
      </c>
    </row>
    <row r="140" spans="1:6" x14ac:dyDescent="0.25">
      <c r="A140" s="53" t="s">
        <v>514</v>
      </c>
      <c r="B140" s="53" t="s">
        <v>515</v>
      </c>
      <c r="C140" s="53" t="s">
        <v>516</v>
      </c>
      <c r="D140" s="53" t="s">
        <v>517</v>
      </c>
      <c r="E140" s="55">
        <v>43527</v>
      </c>
      <c r="F140" s="53">
        <v>7.1310000000000002</v>
      </c>
    </row>
    <row r="142" spans="1:6" ht="64.5" customHeight="1" x14ac:dyDescent="0.25">
      <c r="A142" s="11" t="s">
        <v>1312</v>
      </c>
      <c r="B142" s="11" t="s">
        <v>463</v>
      </c>
      <c r="C142" s="11" t="s">
        <v>1313</v>
      </c>
      <c r="D142" s="11" t="s">
        <v>1314</v>
      </c>
      <c r="E142" s="39">
        <v>43852</v>
      </c>
      <c r="F142" s="11">
        <v>0</v>
      </c>
    </row>
    <row r="143" spans="1:6" x14ac:dyDescent="0.25">
      <c r="A143" s="11" t="s">
        <v>1315</v>
      </c>
      <c r="B143" s="11" t="s">
        <v>463</v>
      </c>
      <c r="C143" s="11" t="s">
        <v>1316</v>
      </c>
      <c r="D143" s="11" t="s">
        <v>1317</v>
      </c>
      <c r="E143" s="39">
        <v>43860</v>
      </c>
      <c r="F143" s="11">
        <v>3.62</v>
      </c>
    </row>
    <row r="144" spans="1:6" x14ac:dyDescent="0.25">
      <c r="A144" s="11" t="s">
        <v>1318</v>
      </c>
      <c r="B144" s="11" t="s">
        <v>463</v>
      </c>
      <c r="C144" s="11" t="s">
        <v>1319</v>
      </c>
      <c r="D144" s="11" t="s">
        <v>1320</v>
      </c>
      <c r="E144" s="39">
        <v>43840</v>
      </c>
      <c r="F144" s="11">
        <v>41.631999999999998</v>
      </c>
    </row>
    <row r="146" spans="6:6" x14ac:dyDescent="0.25">
      <c r="F146" s="11">
        <f>SUM(F2:F145)</f>
        <v>93911.664100000067</v>
      </c>
    </row>
  </sheetData>
  <autoFilter ref="A1:XFD144" xr:uid="{00000000-0009-0000-0000-00000B000000}"/>
  <pageMargins left="0.7" right="0.7" top="0.75" bottom="0.75" header="0.3" footer="0.3"/>
  <pageSetup orientation="landscape" r:id="rId1"/>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136"/>
  <sheetViews>
    <sheetView workbookViewId="0">
      <pane ySplit="1" topLeftCell="A2" activePane="bottomLeft" state="frozen"/>
      <selection pane="bottomLeft" activeCell="F6" sqref="F6"/>
    </sheetView>
  </sheetViews>
  <sheetFormatPr defaultColWidth="9.140625" defaultRowHeight="15" x14ac:dyDescent="0.25"/>
  <cols>
    <col min="1" max="1" width="17.5703125" style="11" customWidth="1"/>
    <col min="2" max="2" width="9.140625" style="11"/>
    <col min="3" max="3" width="11.5703125" style="11" customWidth="1"/>
    <col min="4" max="4" width="35.5703125" style="11" customWidth="1"/>
    <col min="5" max="6" width="26.28515625" style="71" customWidth="1"/>
    <col min="7" max="7" width="31.140625" customWidth="1"/>
    <col min="8" max="8" width="32.140625" customWidth="1"/>
    <col min="9" max="9" width="37.85546875" customWidth="1"/>
    <col min="10" max="10" width="17.7109375" customWidth="1"/>
    <col min="11" max="11" width="42.28515625" customWidth="1"/>
    <col min="12" max="12" width="14.28515625" customWidth="1"/>
    <col min="13" max="13" width="16.7109375" customWidth="1"/>
    <col min="15" max="15" width="14" customWidth="1"/>
    <col min="16" max="16" width="32.42578125" customWidth="1"/>
    <col min="17" max="17" width="14.5703125" customWidth="1"/>
    <col min="19" max="19" width="50" customWidth="1"/>
    <col min="20" max="20" width="43.5703125" customWidth="1"/>
    <col min="21" max="21" width="37.85546875" customWidth="1"/>
    <col min="23" max="23" width="35" customWidth="1"/>
    <col min="24" max="24" width="15" customWidth="1"/>
    <col min="25" max="25" width="38.85546875" customWidth="1"/>
    <col min="26" max="26" width="14.140625" customWidth="1"/>
    <col min="27" max="27" width="13.85546875" customWidth="1"/>
    <col min="28" max="28" width="12.140625" customWidth="1"/>
    <col min="29" max="29" width="13.7109375" customWidth="1"/>
    <col min="30" max="16384" width="9.140625" style="11"/>
  </cols>
  <sheetData>
    <row r="1" spans="1:6" ht="15" customHeight="1" x14ac:dyDescent="0.25">
      <c r="A1" s="96" t="s">
        <v>313</v>
      </c>
      <c r="B1" s="96" t="s">
        <v>314</v>
      </c>
      <c r="C1" s="96" t="s">
        <v>315</v>
      </c>
      <c r="D1" s="96" t="s">
        <v>316</v>
      </c>
      <c r="E1" s="96" t="s">
        <v>523</v>
      </c>
      <c r="F1" s="96" t="s">
        <v>524</v>
      </c>
    </row>
    <row r="2" spans="1:6" ht="15" customHeight="1" x14ac:dyDescent="0.25">
      <c r="A2" s="19" t="s">
        <v>368</v>
      </c>
      <c r="B2" s="19" t="s">
        <v>139</v>
      </c>
      <c r="C2" s="19" t="s">
        <v>258</v>
      </c>
      <c r="D2" s="19" t="s">
        <v>259</v>
      </c>
      <c r="E2" s="61">
        <v>43444</v>
      </c>
      <c r="F2" s="8">
        <v>0</v>
      </c>
    </row>
    <row r="3" spans="1:6" ht="15" customHeight="1" x14ac:dyDescent="0.25">
      <c r="A3" s="19" t="s">
        <v>368</v>
      </c>
      <c r="B3" s="19" t="s">
        <v>139</v>
      </c>
      <c r="C3" s="19" t="s">
        <v>27</v>
      </c>
      <c r="D3" s="19" t="s">
        <v>290</v>
      </c>
      <c r="E3" s="61">
        <v>43504</v>
      </c>
      <c r="F3" s="8">
        <v>58.62</v>
      </c>
    </row>
    <row r="4" spans="1:6" ht="15" customHeight="1" x14ac:dyDescent="0.25">
      <c r="A4" s="19" t="s">
        <v>369</v>
      </c>
      <c r="B4" s="19" t="s">
        <v>139</v>
      </c>
      <c r="C4" s="19" t="s">
        <v>370</v>
      </c>
      <c r="D4" s="19" t="s">
        <v>371</v>
      </c>
      <c r="E4" s="61">
        <v>43570</v>
      </c>
      <c r="F4" s="8">
        <v>130.10400000000001</v>
      </c>
    </row>
    <row r="5" spans="1:6" ht="15" customHeight="1" x14ac:dyDescent="0.25">
      <c r="A5" s="19" t="s">
        <v>369</v>
      </c>
      <c r="B5" s="19" t="s">
        <v>139</v>
      </c>
      <c r="C5" s="19" t="s">
        <v>372</v>
      </c>
      <c r="D5" s="19" t="s">
        <v>373</v>
      </c>
      <c r="E5" s="61">
        <v>43515</v>
      </c>
      <c r="F5" s="8">
        <v>188.79</v>
      </c>
    </row>
    <row r="6" spans="1:6" ht="15" customHeight="1" x14ac:dyDescent="0.25">
      <c r="A6" s="19" t="s">
        <v>915</v>
      </c>
      <c r="B6" s="19" t="s">
        <v>916</v>
      </c>
      <c r="C6" s="19" t="s">
        <v>431</v>
      </c>
      <c r="D6" s="19" t="s">
        <v>917</v>
      </c>
      <c r="E6" s="61">
        <v>43514</v>
      </c>
      <c r="F6" s="8">
        <v>20.9</v>
      </c>
    </row>
    <row r="7" spans="1:6" ht="15" customHeight="1" x14ac:dyDescent="0.25">
      <c r="A7" s="19" t="s">
        <v>374</v>
      </c>
      <c r="B7" s="19" t="s">
        <v>139</v>
      </c>
      <c r="C7" s="19" t="s">
        <v>375</v>
      </c>
      <c r="D7" s="19" t="s">
        <v>376</v>
      </c>
      <c r="E7" s="61">
        <v>43468</v>
      </c>
      <c r="F7" s="8">
        <v>22.87</v>
      </c>
    </row>
    <row r="8" spans="1:6" ht="15" customHeight="1" x14ac:dyDescent="0.25">
      <c r="A8" s="19" t="s">
        <v>374</v>
      </c>
      <c r="B8" s="19" t="s">
        <v>139</v>
      </c>
      <c r="C8" s="19" t="s">
        <v>669</v>
      </c>
      <c r="D8" s="19" t="s">
        <v>670</v>
      </c>
      <c r="E8" s="8" t="s">
        <v>671</v>
      </c>
      <c r="F8" s="69">
        <v>0</v>
      </c>
    </row>
    <row r="9" spans="1:6" ht="15" customHeight="1" x14ac:dyDescent="0.25">
      <c r="A9" s="19" t="s">
        <v>374</v>
      </c>
      <c r="B9" s="19" t="s">
        <v>139</v>
      </c>
      <c r="C9" s="19" t="s">
        <v>377</v>
      </c>
      <c r="D9" s="19" t="s">
        <v>378</v>
      </c>
      <c r="E9" s="8"/>
      <c r="F9" s="8">
        <v>0</v>
      </c>
    </row>
    <row r="10" spans="1:6" ht="15" customHeight="1" x14ac:dyDescent="0.25">
      <c r="A10" s="19" t="s">
        <v>321</v>
      </c>
      <c r="B10" s="19" t="s">
        <v>166</v>
      </c>
      <c r="C10" s="19" t="s">
        <v>322</v>
      </c>
      <c r="D10" s="19" t="s">
        <v>323</v>
      </c>
      <c r="E10" s="61">
        <v>43511</v>
      </c>
      <c r="F10" s="6">
        <v>60.5</v>
      </c>
    </row>
    <row r="11" spans="1:6" ht="15" customHeight="1" x14ac:dyDescent="0.25">
      <c r="A11" s="19" t="s">
        <v>321</v>
      </c>
      <c r="B11" s="19" t="s">
        <v>166</v>
      </c>
      <c r="C11" s="19" t="s">
        <v>325</v>
      </c>
      <c r="D11" s="19" t="s">
        <v>326</v>
      </c>
      <c r="E11" s="61">
        <v>43511</v>
      </c>
      <c r="F11" s="6">
        <v>0</v>
      </c>
    </row>
    <row r="12" spans="1:6" ht="15" customHeight="1" x14ac:dyDescent="0.25">
      <c r="A12" s="19" t="s">
        <v>920</v>
      </c>
      <c r="B12" s="19" t="s">
        <v>916</v>
      </c>
      <c r="C12" s="19" t="s">
        <v>434</v>
      </c>
      <c r="D12" s="19" t="s">
        <v>921</v>
      </c>
      <c r="E12" s="61">
        <v>43514</v>
      </c>
      <c r="F12" s="8">
        <v>704.82</v>
      </c>
    </row>
    <row r="13" spans="1:6" ht="15" customHeight="1" x14ac:dyDescent="0.25">
      <c r="A13" s="19" t="s">
        <v>453</v>
      </c>
      <c r="B13" s="19" t="s">
        <v>454</v>
      </c>
      <c r="C13" s="19" t="s">
        <v>455</v>
      </c>
      <c r="D13" s="19" t="s">
        <v>456</v>
      </c>
      <c r="E13" s="61">
        <v>43502</v>
      </c>
      <c r="F13" s="8">
        <v>225.64</v>
      </c>
    </row>
    <row r="14" spans="1:6" ht="15" customHeight="1" x14ac:dyDescent="0.25">
      <c r="A14" s="19" t="s">
        <v>473</v>
      </c>
      <c r="B14" s="19" t="s">
        <v>69</v>
      </c>
      <c r="C14" s="19" t="s">
        <v>43</v>
      </c>
      <c r="D14" s="19" t="s">
        <v>93</v>
      </c>
      <c r="E14" s="8" t="s">
        <v>1123</v>
      </c>
      <c r="F14" s="7">
        <v>12.71</v>
      </c>
    </row>
    <row r="15" spans="1:6" ht="15" customHeight="1" x14ac:dyDescent="0.25">
      <c r="A15" s="19" t="s">
        <v>473</v>
      </c>
      <c r="B15" s="19" t="s">
        <v>69</v>
      </c>
      <c r="C15" s="19" t="s">
        <v>36</v>
      </c>
      <c r="D15" s="19" t="s">
        <v>68</v>
      </c>
      <c r="E15" s="61">
        <v>43515</v>
      </c>
      <c r="F15" s="7">
        <v>89.3</v>
      </c>
    </row>
    <row r="16" spans="1:6" ht="15" customHeight="1" x14ac:dyDescent="0.25">
      <c r="A16" s="19" t="s">
        <v>473</v>
      </c>
      <c r="B16" s="19" t="s">
        <v>69</v>
      </c>
      <c r="C16" s="19" t="s">
        <v>113</v>
      </c>
      <c r="D16" s="19" t="s">
        <v>114</v>
      </c>
      <c r="E16" s="8" t="s">
        <v>1137</v>
      </c>
      <c r="F16" s="7">
        <v>51.87</v>
      </c>
    </row>
    <row r="17" spans="1:6" ht="15" customHeight="1" x14ac:dyDescent="0.25">
      <c r="A17" s="19" t="s">
        <v>473</v>
      </c>
      <c r="B17" s="19" t="s">
        <v>69</v>
      </c>
      <c r="C17" s="19" t="s">
        <v>111</v>
      </c>
      <c r="D17" s="19" t="s">
        <v>112</v>
      </c>
      <c r="E17" s="61">
        <v>43523</v>
      </c>
      <c r="F17" s="7">
        <v>731</v>
      </c>
    </row>
    <row r="18" spans="1:6" ht="15" customHeight="1" x14ac:dyDescent="0.25">
      <c r="A18" s="19" t="s">
        <v>473</v>
      </c>
      <c r="B18" s="19" t="s">
        <v>69</v>
      </c>
      <c r="C18" s="19" t="s">
        <v>117</v>
      </c>
      <c r="D18" s="19" t="s">
        <v>118</v>
      </c>
      <c r="E18" s="61">
        <v>43553</v>
      </c>
      <c r="F18" s="7">
        <v>0</v>
      </c>
    </row>
    <row r="19" spans="1:6" ht="15" customHeight="1" x14ac:dyDescent="0.25">
      <c r="A19" s="19" t="s">
        <v>473</v>
      </c>
      <c r="B19" s="19" t="s">
        <v>69</v>
      </c>
      <c r="C19" s="19" t="s">
        <v>35</v>
      </c>
      <c r="D19" s="19" t="s">
        <v>80</v>
      </c>
      <c r="E19" s="8" t="s">
        <v>1152</v>
      </c>
      <c r="F19" s="7">
        <v>206.96</v>
      </c>
    </row>
    <row r="20" spans="1:6" ht="15" customHeight="1" x14ac:dyDescent="0.25">
      <c r="A20" s="19" t="s">
        <v>473</v>
      </c>
      <c r="B20" s="19" t="s">
        <v>69</v>
      </c>
      <c r="C20" s="19" t="s">
        <v>217</v>
      </c>
      <c r="D20" s="19" t="s">
        <v>219</v>
      </c>
      <c r="E20" s="61">
        <v>43622</v>
      </c>
      <c r="F20" s="7">
        <v>29.56</v>
      </c>
    </row>
    <row r="21" spans="1:6" ht="15" customHeight="1" x14ac:dyDescent="0.25">
      <c r="A21" s="19" t="s">
        <v>379</v>
      </c>
      <c r="B21" s="19" t="s">
        <v>139</v>
      </c>
      <c r="C21" s="19" t="s">
        <v>380</v>
      </c>
      <c r="D21" s="19" t="s">
        <v>381</v>
      </c>
      <c r="E21" s="8"/>
      <c r="F21" s="8">
        <v>0</v>
      </c>
    </row>
    <row r="22" spans="1:6" ht="15" customHeight="1" x14ac:dyDescent="0.25">
      <c r="A22" s="19" t="s">
        <v>1103</v>
      </c>
      <c r="B22" s="19" t="s">
        <v>454</v>
      </c>
      <c r="C22" s="19" t="s">
        <v>1104</v>
      </c>
      <c r="D22" s="19" t="s">
        <v>1105</v>
      </c>
      <c r="E22" s="8"/>
      <c r="F22" s="8">
        <v>0</v>
      </c>
    </row>
    <row r="23" spans="1:6" ht="15" customHeight="1" x14ac:dyDescent="0.25">
      <c r="A23" s="19" t="s">
        <v>1103</v>
      </c>
      <c r="B23" s="19" t="s">
        <v>454</v>
      </c>
      <c r="C23" s="19" t="s">
        <v>1287</v>
      </c>
      <c r="D23" s="19" t="s">
        <v>1288</v>
      </c>
      <c r="E23" s="8" t="s">
        <v>1289</v>
      </c>
      <c r="F23" s="8">
        <v>0</v>
      </c>
    </row>
    <row r="24" spans="1:6" ht="15" customHeight="1" x14ac:dyDescent="0.25">
      <c r="A24" s="19" t="s">
        <v>382</v>
      </c>
      <c r="B24" s="19" t="s">
        <v>139</v>
      </c>
      <c r="C24" s="19" t="s">
        <v>230</v>
      </c>
      <c r="D24" s="19" t="s">
        <v>233</v>
      </c>
      <c r="E24" s="8"/>
      <c r="F24" s="8">
        <v>0</v>
      </c>
    </row>
    <row r="25" spans="1:6" ht="15" customHeight="1" x14ac:dyDescent="0.25">
      <c r="A25" s="19" t="s">
        <v>382</v>
      </c>
      <c r="B25" s="19" t="s">
        <v>139</v>
      </c>
      <c r="C25" s="19" t="s">
        <v>248</v>
      </c>
      <c r="D25" s="19" t="s">
        <v>251</v>
      </c>
      <c r="E25" s="61">
        <v>43514</v>
      </c>
      <c r="F25" s="8">
        <v>613.1</v>
      </c>
    </row>
    <row r="26" spans="1:6" ht="15" customHeight="1" x14ac:dyDescent="0.25">
      <c r="A26" s="19" t="s">
        <v>1290</v>
      </c>
      <c r="B26" s="19" t="s">
        <v>454</v>
      </c>
      <c r="C26" s="19" t="s">
        <v>1291</v>
      </c>
      <c r="D26" s="19" t="s">
        <v>1292</v>
      </c>
      <c r="E26" s="61">
        <v>43513</v>
      </c>
      <c r="F26" s="8">
        <v>0</v>
      </c>
    </row>
    <row r="27" spans="1:6" ht="15" customHeight="1" x14ac:dyDescent="0.25">
      <c r="A27" s="19" t="s">
        <v>1290</v>
      </c>
      <c r="B27" s="19" t="s">
        <v>454</v>
      </c>
      <c r="C27" s="19" t="s">
        <v>1293</v>
      </c>
      <c r="D27" s="19" t="s">
        <v>1294</v>
      </c>
      <c r="E27" s="61">
        <v>43504</v>
      </c>
      <c r="F27" s="8">
        <v>0</v>
      </c>
    </row>
    <row r="28" spans="1:6" ht="15" customHeight="1" x14ac:dyDescent="0.25">
      <c r="A28" s="19" t="s">
        <v>1290</v>
      </c>
      <c r="B28" s="19" t="s">
        <v>454</v>
      </c>
      <c r="C28" s="19" t="s">
        <v>1295</v>
      </c>
      <c r="D28" s="19" t="s">
        <v>1296</v>
      </c>
      <c r="E28" s="61">
        <v>43504</v>
      </c>
      <c r="F28" s="8">
        <v>0</v>
      </c>
    </row>
    <row r="29" spans="1:6" ht="15" customHeight="1" x14ac:dyDescent="0.25">
      <c r="A29" s="66" t="s">
        <v>383</v>
      </c>
      <c r="B29" s="19" t="s">
        <v>139</v>
      </c>
      <c r="C29" s="19" t="s">
        <v>695</v>
      </c>
      <c r="D29" s="19" t="s">
        <v>696</v>
      </c>
      <c r="E29" s="61">
        <v>43490</v>
      </c>
      <c r="F29" s="8">
        <v>2.2400000000000002</v>
      </c>
    </row>
    <row r="30" spans="1:6" ht="15" customHeight="1" x14ac:dyDescent="0.25">
      <c r="A30" s="66" t="s">
        <v>383</v>
      </c>
      <c r="B30" s="19" t="s">
        <v>139</v>
      </c>
      <c r="C30" s="19" t="s">
        <v>384</v>
      </c>
      <c r="D30" s="19" t="s">
        <v>385</v>
      </c>
      <c r="E30" s="61">
        <v>43509</v>
      </c>
      <c r="F30" s="8">
        <v>69.22</v>
      </c>
    </row>
    <row r="31" spans="1:6" ht="15" customHeight="1" x14ac:dyDescent="0.25">
      <c r="A31" s="19" t="s">
        <v>386</v>
      </c>
      <c r="B31" s="19" t="s">
        <v>139</v>
      </c>
      <c r="C31" s="19" t="s">
        <v>387</v>
      </c>
      <c r="D31" s="19" t="s">
        <v>388</v>
      </c>
      <c r="E31" s="8" t="s">
        <v>710</v>
      </c>
      <c r="F31" s="8">
        <v>115.6</v>
      </c>
    </row>
    <row r="32" spans="1:6" ht="15" customHeight="1" x14ac:dyDescent="0.25">
      <c r="A32" s="19" t="s">
        <v>717</v>
      </c>
      <c r="B32" s="19" t="s">
        <v>139</v>
      </c>
      <c r="C32" s="19" t="s">
        <v>718</v>
      </c>
      <c r="D32" s="19" t="s">
        <v>719</v>
      </c>
      <c r="E32" s="8"/>
      <c r="F32" s="8"/>
    </row>
    <row r="33" spans="1:6" ht="15" customHeight="1" x14ac:dyDescent="0.25">
      <c r="A33" s="19" t="s">
        <v>717</v>
      </c>
      <c r="B33" s="19" t="s">
        <v>139</v>
      </c>
      <c r="C33" s="19" t="s">
        <v>1285</v>
      </c>
      <c r="D33" s="19" t="s">
        <v>1286</v>
      </c>
      <c r="E33" s="61">
        <v>43515</v>
      </c>
      <c r="F33" s="8">
        <v>0</v>
      </c>
    </row>
    <row r="34" spans="1:6" ht="15" customHeight="1" x14ac:dyDescent="0.25">
      <c r="A34" s="19" t="s">
        <v>868</v>
      </c>
      <c r="B34" s="19" t="s">
        <v>430</v>
      </c>
      <c r="C34" s="19" t="s">
        <v>437</v>
      </c>
      <c r="D34" s="19" t="s">
        <v>869</v>
      </c>
      <c r="E34" s="61">
        <v>43504</v>
      </c>
      <c r="F34" s="8">
        <v>7.0890000000000004</v>
      </c>
    </row>
    <row r="35" spans="1:6" ht="15" customHeight="1" x14ac:dyDescent="0.25">
      <c r="A35" s="19" t="s">
        <v>389</v>
      </c>
      <c r="B35" s="19" t="s">
        <v>139</v>
      </c>
      <c r="C35" s="19" t="s">
        <v>287</v>
      </c>
      <c r="D35" s="19" t="s">
        <v>288</v>
      </c>
      <c r="E35" s="8"/>
      <c r="F35" s="8">
        <v>0</v>
      </c>
    </row>
    <row r="36" spans="1:6" ht="15" customHeight="1" x14ac:dyDescent="0.25">
      <c r="A36" s="19" t="s">
        <v>389</v>
      </c>
      <c r="B36" s="19" t="s">
        <v>139</v>
      </c>
      <c r="C36" s="19" t="s">
        <v>32</v>
      </c>
      <c r="D36" s="19" t="s">
        <v>267</v>
      </c>
      <c r="E36" s="8" t="s">
        <v>732</v>
      </c>
      <c r="F36" s="8">
        <v>5.98</v>
      </c>
    </row>
    <row r="37" spans="1:6" ht="15" customHeight="1" x14ac:dyDescent="0.25">
      <c r="A37" s="19" t="s">
        <v>389</v>
      </c>
      <c r="B37" s="19" t="s">
        <v>139</v>
      </c>
      <c r="C37" s="19" t="s">
        <v>390</v>
      </c>
      <c r="D37" s="19" t="s">
        <v>391</v>
      </c>
      <c r="E37" s="8"/>
      <c r="F37" s="8">
        <v>54.6</v>
      </c>
    </row>
    <row r="38" spans="1:6" ht="15" customHeight="1" x14ac:dyDescent="0.25">
      <c r="A38" s="19" t="s">
        <v>880</v>
      </c>
      <c r="B38" s="19" t="s">
        <v>430</v>
      </c>
      <c r="C38" s="19" t="s">
        <v>440</v>
      </c>
      <c r="D38" s="19" t="s">
        <v>881</v>
      </c>
      <c r="E38" s="61">
        <v>43523</v>
      </c>
      <c r="F38" s="8">
        <v>2855.9789999999998</v>
      </c>
    </row>
    <row r="39" spans="1:6" ht="15" customHeight="1" x14ac:dyDescent="0.25">
      <c r="A39" s="19" t="s">
        <v>392</v>
      </c>
      <c r="B39" s="19" t="s">
        <v>139</v>
      </c>
      <c r="C39" s="19" t="s">
        <v>393</v>
      </c>
      <c r="D39" s="19" t="s">
        <v>394</v>
      </c>
      <c r="E39" s="61">
        <v>43507</v>
      </c>
      <c r="F39" s="8">
        <v>90</v>
      </c>
    </row>
    <row r="40" spans="1:6" ht="15" customHeight="1" x14ac:dyDescent="0.25">
      <c r="A40" s="19" t="s">
        <v>474</v>
      </c>
      <c r="B40" s="19" t="s">
        <v>69</v>
      </c>
      <c r="C40" s="19" t="s">
        <v>475</v>
      </c>
      <c r="D40" s="19" t="s">
        <v>476</v>
      </c>
      <c r="E40" s="61">
        <v>43500</v>
      </c>
      <c r="F40" s="7">
        <v>45.65</v>
      </c>
    </row>
    <row r="41" spans="1:6" ht="15" customHeight="1" x14ac:dyDescent="0.25">
      <c r="A41" s="19" t="s">
        <v>477</v>
      </c>
      <c r="B41" s="19" t="s">
        <v>69</v>
      </c>
      <c r="C41" s="19" t="s">
        <v>1302</v>
      </c>
      <c r="D41" s="19" t="s">
        <v>1303</v>
      </c>
      <c r="E41" s="8" t="s">
        <v>1152</v>
      </c>
      <c r="F41" s="7">
        <v>0</v>
      </c>
    </row>
    <row r="42" spans="1:6" ht="15" customHeight="1" x14ac:dyDescent="0.25">
      <c r="A42" s="19" t="s">
        <v>477</v>
      </c>
      <c r="B42" s="19" t="s">
        <v>69</v>
      </c>
      <c r="C42" s="19" t="s">
        <v>25</v>
      </c>
      <c r="D42" s="19" t="s">
        <v>124</v>
      </c>
      <c r="E42" s="61">
        <v>43516</v>
      </c>
      <c r="F42" s="7">
        <v>97.8</v>
      </c>
    </row>
    <row r="43" spans="1:6" ht="15" customHeight="1" x14ac:dyDescent="0.25">
      <c r="A43" s="19" t="s">
        <v>477</v>
      </c>
      <c r="B43" s="19" t="s">
        <v>69</v>
      </c>
      <c r="C43" s="19" t="s">
        <v>478</v>
      </c>
      <c r="D43" s="19" t="s">
        <v>479</v>
      </c>
      <c r="E43" s="61">
        <v>43504</v>
      </c>
      <c r="F43" s="7">
        <v>933.02</v>
      </c>
    </row>
    <row r="44" spans="1:6" ht="15" customHeight="1" x14ac:dyDescent="0.25">
      <c r="A44" s="19" t="s">
        <v>477</v>
      </c>
      <c r="B44" s="19" t="s">
        <v>69</v>
      </c>
      <c r="C44" s="19" t="s">
        <v>29</v>
      </c>
      <c r="D44" s="19" t="s">
        <v>137</v>
      </c>
      <c r="E44" s="61">
        <v>43486</v>
      </c>
      <c r="F44" s="7">
        <v>174.15</v>
      </c>
    </row>
    <row r="45" spans="1:6" ht="15" customHeight="1" x14ac:dyDescent="0.25">
      <c r="A45" s="19" t="s">
        <v>477</v>
      </c>
      <c r="B45" s="19" t="s">
        <v>69</v>
      </c>
      <c r="C45" s="19" t="s">
        <v>1304</v>
      </c>
      <c r="D45" s="19" t="s">
        <v>1305</v>
      </c>
      <c r="E45" s="8" t="s">
        <v>1306</v>
      </c>
      <c r="F45" s="7">
        <v>187.54</v>
      </c>
    </row>
    <row r="46" spans="1:6" ht="15" customHeight="1" x14ac:dyDescent="0.25">
      <c r="A46" s="19" t="s">
        <v>459</v>
      </c>
      <c r="B46" s="19" t="s">
        <v>454</v>
      </c>
      <c r="C46" s="19" t="s">
        <v>460</v>
      </c>
      <c r="D46" s="19" t="s">
        <v>461</v>
      </c>
      <c r="E46" s="61">
        <v>43511</v>
      </c>
      <c r="F46" s="8">
        <v>564.04</v>
      </c>
    </row>
    <row r="47" spans="1:6" ht="15" customHeight="1" x14ac:dyDescent="0.25">
      <c r="A47" s="19" t="s">
        <v>514</v>
      </c>
      <c r="B47" s="19" t="s">
        <v>515</v>
      </c>
      <c r="C47" s="19" t="s">
        <v>516</v>
      </c>
      <c r="D47" s="19" t="s">
        <v>517</v>
      </c>
      <c r="E47" s="8" t="s">
        <v>732</v>
      </c>
      <c r="F47" s="7">
        <v>25.108000000000001</v>
      </c>
    </row>
    <row r="48" spans="1:6" ht="15" customHeight="1" x14ac:dyDescent="0.25">
      <c r="A48" s="19" t="s">
        <v>888</v>
      </c>
      <c r="B48" s="19" t="s">
        <v>430</v>
      </c>
      <c r="C48" s="19" t="s">
        <v>443</v>
      </c>
      <c r="D48" s="19" t="s">
        <v>889</v>
      </c>
      <c r="E48" s="61">
        <v>43511</v>
      </c>
      <c r="F48" s="8">
        <v>423.21</v>
      </c>
    </row>
    <row r="49" spans="1:6" ht="15" customHeight="1" x14ac:dyDescent="0.25">
      <c r="A49" s="19" t="s">
        <v>462</v>
      </c>
      <c r="B49" s="19" t="s">
        <v>463</v>
      </c>
      <c r="C49" s="19" t="s">
        <v>1297</v>
      </c>
      <c r="D49" s="19" t="s">
        <v>1298</v>
      </c>
      <c r="E49" s="61">
        <v>43510</v>
      </c>
      <c r="F49" s="8">
        <v>0</v>
      </c>
    </row>
    <row r="50" spans="1:6" ht="15" customHeight="1" x14ac:dyDescent="0.25">
      <c r="A50" s="19" t="s">
        <v>462</v>
      </c>
      <c r="B50" s="19" t="s">
        <v>463</v>
      </c>
      <c r="C50" s="19" t="s">
        <v>1299</v>
      </c>
      <c r="D50" s="19" t="s">
        <v>1300</v>
      </c>
      <c r="E50" s="61">
        <v>43515</v>
      </c>
      <c r="F50" s="8">
        <v>0</v>
      </c>
    </row>
    <row r="51" spans="1:6" ht="30" customHeight="1" x14ac:dyDescent="0.25">
      <c r="A51" s="19" t="s">
        <v>462</v>
      </c>
      <c r="B51" s="19" t="s">
        <v>463</v>
      </c>
      <c r="C51" s="19" t="s">
        <v>464</v>
      </c>
      <c r="D51" s="19" t="s">
        <v>465</v>
      </c>
      <c r="E51" s="8"/>
      <c r="F51" s="8">
        <v>0</v>
      </c>
    </row>
    <row r="52" spans="1:6" ht="15" customHeight="1" x14ac:dyDescent="0.25">
      <c r="A52" s="19" t="s">
        <v>462</v>
      </c>
      <c r="B52" s="19" t="s">
        <v>463</v>
      </c>
      <c r="C52" s="19" t="s">
        <v>467</v>
      </c>
      <c r="D52" s="19" t="s">
        <v>468</v>
      </c>
      <c r="E52" s="61">
        <v>43510</v>
      </c>
      <c r="F52" s="8">
        <v>2301.4</v>
      </c>
    </row>
    <row r="53" spans="1:6" ht="15" customHeight="1" x14ac:dyDescent="0.25">
      <c r="A53" s="19" t="s">
        <v>395</v>
      </c>
      <c r="B53" s="19" t="s">
        <v>139</v>
      </c>
      <c r="C53" s="19" t="s">
        <v>26</v>
      </c>
      <c r="D53" s="19" t="s">
        <v>227</v>
      </c>
      <c r="E53" s="8"/>
      <c r="F53" s="8">
        <v>0</v>
      </c>
    </row>
    <row r="54" spans="1:6" ht="15" customHeight="1" x14ac:dyDescent="0.25">
      <c r="A54" s="19" t="s">
        <v>395</v>
      </c>
      <c r="B54" s="19" t="s">
        <v>139</v>
      </c>
      <c r="C54" s="19" t="s">
        <v>273</v>
      </c>
      <c r="D54" s="19" t="s">
        <v>275</v>
      </c>
      <c r="E54" s="61">
        <v>43516</v>
      </c>
      <c r="F54" s="8">
        <v>8.6402000000000001</v>
      </c>
    </row>
    <row r="55" spans="1:6" ht="15" customHeight="1" x14ac:dyDescent="0.25">
      <c r="A55" s="19" t="s">
        <v>327</v>
      </c>
      <c r="B55" s="19" t="s">
        <v>166</v>
      </c>
      <c r="C55" s="19" t="s">
        <v>328</v>
      </c>
      <c r="D55" s="19" t="s">
        <v>329</v>
      </c>
      <c r="E55" s="61">
        <v>43515</v>
      </c>
      <c r="F55" s="6">
        <v>0</v>
      </c>
    </row>
    <row r="56" spans="1:6" ht="15" customHeight="1" x14ac:dyDescent="0.25">
      <c r="A56" s="19" t="s">
        <v>327</v>
      </c>
      <c r="B56" s="19" t="s">
        <v>166</v>
      </c>
      <c r="C56" s="19" t="s">
        <v>330</v>
      </c>
      <c r="D56" s="19" t="s">
        <v>331</v>
      </c>
      <c r="E56" s="61">
        <v>43487</v>
      </c>
      <c r="F56" s="6">
        <v>97.5</v>
      </c>
    </row>
    <row r="57" spans="1:6" ht="15" customHeight="1" x14ac:dyDescent="0.25">
      <c r="A57" s="19" t="s">
        <v>327</v>
      </c>
      <c r="B57" s="19" t="s">
        <v>166</v>
      </c>
      <c r="C57" s="19" t="s">
        <v>46</v>
      </c>
      <c r="D57" s="19" t="s">
        <v>334</v>
      </c>
      <c r="E57" s="61">
        <v>43583</v>
      </c>
      <c r="F57" s="6">
        <v>5.5</v>
      </c>
    </row>
    <row r="58" spans="1:6" ht="15" customHeight="1" x14ac:dyDescent="0.25">
      <c r="A58" s="19" t="s">
        <v>335</v>
      </c>
      <c r="B58" s="19" t="s">
        <v>166</v>
      </c>
      <c r="C58" s="19" t="s">
        <v>47</v>
      </c>
      <c r="D58" s="19" t="s">
        <v>336</v>
      </c>
      <c r="E58" s="61">
        <v>43612</v>
      </c>
      <c r="F58" s="6">
        <v>293</v>
      </c>
    </row>
    <row r="59" spans="1:6" ht="15" customHeight="1" x14ac:dyDescent="0.25">
      <c r="A59" s="19" t="s">
        <v>335</v>
      </c>
      <c r="B59" s="19" t="s">
        <v>139</v>
      </c>
      <c r="C59" s="19" t="s">
        <v>34</v>
      </c>
      <c r="D59" s="19" t="s">
        <v>144</v>
      </c>
      <c r="E59" s="8" t="s">
        <v>732</v>
      </c>
      <c r="F59" s="8">
        <v>0</v>
      </c>
    </row>
    <row r="60" spans="1:6" ht="15" customHeight="1" x14ac:dyDescent="0.25">
      <c r="A60" s="19" t="s">
        <v>335</v>
      </c>
      <c r="B60" s="19" t="s">
        <v>139</v>
      </c>
      <c r="C60" s="19" t="s">
        <v>149</v>
      </c>
      <c r="D60" s="19" t="s">
        <v>150</v>
      </c>
      <c r="E60" s="8" t="s">
        <v>732</v>
      </c>
      <c r="F60" s="8">
        <v>0</v>
      </c>
    </row>
    <row r="61" spans="1:6" ht="15" customHeight="1" x14ac:dyDescent="0.25">
      <c r="A61" s="19" t="s">
        <v>335</v>
      </c>
      <c r="B61" s="19" t="s">
        <v>139</v>
      </c>
      <c r="C61" s="19" t="s">
        <v>33</v>
      </c>
      <c r="D61" s="19" t="s">
        <v>153</v>
      </c>
      <c r="E61" s="61">
        <v>43518</v>
      </c>
      <c r="F61" s="8">
        <v>12.259</v>
      </c>
    </row>
    <row r="62" spans="1:6" ht="15" customHeight="1" x14ac:dyDescent="0.25">
      <c r="A62" s="19" t="s">
        <v>335</v>
      </c>
      <c r="B62" s="19" t="s">
        <v>139</v>
      </c>
      <c r="C62" s="19" t="s">
        <v>156</v>
      </c>
      <c r="D62" s="19" t="s">
        <v>159</v>
      </c>
      <c r="E62" s="61">
        <v>43518</v>
      </c>
      <c r="F62" s="8">
        <v>26.562000000000001</v>
      </c>
    </row>
    <row r="63" spans="1:6" ht="15" customHeight="1" x14ac:dyDescent="0.25">
      <c r="A63" s="19" t="s">
        <v>335</v>
      </c>
      <c r="B63" s="19" t="s">
        <v>139</v>
      </c>
      <c r="C63" s="19" t="s">
        <v>37</v>
      </c>
      <c r="D63" s="19" t="s">
        <v>138</v>
      </c>
      <c r="E63" s="61">
        <v>43537</v>
      </c>
      <c r="F63" s="8">
        <v>4.45</v>
      </c>
    </row>
    <row r="64" spans="1:6" ht="15" customHeight="1" x14ac:dyDescent="0.25">
      <c r="A64" s="19" t="s">
        <v>335</v>
      </c>
      <c r="B64" s="19" t="s">
        <v>139</v>
      </c>
      <c r="C64" s="19" t="s">
        <v>39</v>
      </c>
      <c r="D64" s="19" t="s">
        <v>162</v>
      </c>
      <c r="E64" s="61">
        <v>43537</v>
      </c>
      <c r="F64" s="8">
        <v>6.42</v>
      </c>
    </row>
    <row r="65" spans="1:6" ht="15" customHeight="1" x14ac:dyDescent="0.25">
      <c r="A65" s="19" t="s">
        <v>335</v>
      </c>
      <c r="B65" s="19" t="s">
        <v>139</v>
      </c>
      <c r="C65" s="19" t="s">
        <v>38</v>
      </c>
      <c r="D65" s="19" t="s">
        <v>163</v>
      </c>
      <c r="E65" s="8"/>
      <c r="F65" s="8"/>
    </row>
    <row r="66" spans="1:6" ht="15" customHeight="1" x14ac:dyDescent="0.25">
      <c r="A66" s="19" t="s">
        <v>335</v>
      </c>
      <c r="B66" s="19" t="s">
        <v>139</v>
      </c>
      <c r="C66" s="19" t="s">
        <v>172</v>
      </c>
      <c r="D66" s="19" t="s">
        <v>175</v>
      </c>
      <c r="E66" s="61">
        <v>43517</v>
      </c>
      <c r="F66" s="8">
        <v>122.1</v>
      </c>
    </row>
    <row r="67" spans="1:6" ht="15" customHeight="1" x14ac:dyDescent="0.25">
      <c r="A67" s="19" t="s">
        <v>335</v>
      </c>
      <c r="B67" s="19" t="s">
        <v>139</v>
      </c>
      <c r="C67" s="19" t="s">
        <v>213</v>
      </c>
      <c r="D67" s="19" t="s">
        <v>216</v>
      </c>
      <c r="E67" s="61">
        <v>43514</v>
      </c>
      <c r="F67" s="8">
        <v>0</v>
      </c>
    </row>
    <row r="68" spans="1:6" ht="15" customHeight="1" x14ac:dyDescent="0.25">
      <c r="A68" s="19" t="s">
        <v>335</v>
      </c>
      <c r="B68" s="19" t="s">
        <v>69</v>
      </c>
      <c r="C68" s="19" t="s">
        <v>106</v>
      </c>
      <c r="D68" s="19" t="s">
        <v>109</v>
      </c>
      <c r="E68" s="8" t="s">
        <v>1152</v>
      </c>
      <c r="F68" s="94">
        <v>0</v>
      </c>
    </row>
    <row r="69" spans="1:6" ht="15" customHeight="1" x14ac:dyDescent="0.25">
      <c r="A69" s="19" t="s">
        <v>924</v>
      </c>
      <c r="B69" s="19" t="s">
        <v>925</v>
      </c>
      <c r="C69" s="19" t="s">
        <v>446</v>
      </c>
      <c r="D69" s="19" t="s">
        <v>926</v>
      </c>
      <c r="E69" s="61">
        <v>43511</v>
      </c>
      <c r="F69" s="8">
        <v>9.41</v>
      </c>
    </row>
    <row r="70" spans="1:6" ht="15" customHeight="1" x14ac:dyDescent="0.25">
      <c r="A70" s="19" t="s">
        <v>397</v>
      </c>
      <c r="B70" s="19" t="s">
        <v>139</v>
      </c>
      <c r="C70" s="19" t="s">
        <v>398</v>
      </c>
      <c r="D70" s="19" t="s">
        <v>399</v>
      </c>
      <c r="E70" s="61">
        <v>43528</v>
      </c>
      <c r="F70" s="8">
        <v>6.57</v>
      </c>
    </row>
    <row r="71" spans="1:6" ht="15" customHeight="1" x14ac:dyDescent="0.25">
      <c r="A71" s="19" t="s">
        <v>337</v>
      </c>
      <c r="B71" s="19" t="s">
        <v>166</v>
      </c>
      <c r="C71" s="19" t="s">
        <v>42</v>
      </c>
      <c r="D71" s="19" t="s">
        <v>200</v>
      </c>
      <c r="E71" s="61">
        <v>43515</v>
      </c>
      <c r="F71" s="6">
        <v>193</v>
      </c>
    </row>
    <row r="72" spans="1:6" ht="15" customHeight="1" x14ac:dyDescent="0.25">
      <c r="A72" s="19" t="s">
        <v>337</v>
      </c>
      <c r="B72" s="19" t="s">
        <v>166</v>
      </c>
      <c r="C72" s="19" t="s">
        <v>30</v>
      </c>
      <c r="D72" s="19" t="s">
        <v>186</v>
      </c>
      <c r="E72" s="61">
        <v>43482</v>
      </c>
      <c r="F72" s="6">
        <v>57</v>
      </c>
    </row>
    <row r="73" spans="1:6" ht="15" customHeight="1" x14ac:dyDescent="0.25">
      <c r="A73" s="19" t="s">
        <v>337</v>
      </c>
      <c r="B73" s="66" t="s">
        <v>166</v>
      </c>
      <c r="C73" s="66" t="s">
        <v>24</v>
      </c>
      <c r="D73" s="66" t="s">
        <v>187</v>
      </c>
      <c r="E73" s="61">
        <v>43635</v>
      </c>
      <c r="F73" s="6">
        <v>440</v>
      </c>
    </row>
    <row r="74" spans="1:6" ht="15" customHeight="1" x14ac:dyDescent="0.25">
      <c r="A74" s="19" t="s">
        <v>337</v>
      </c>
      <c r="B74" s="66" t="s">
        <v>166</v>
      </c>
      <c r="C74" s="66" t="s">
        <v>1321</v>
      </c>
      <c r="D74" s="66" t="s">
        <v>1322</v>
      </c>
      <c r="E74" s="8" t="s">
        <v>1323</v>
      </c>
      <c r="F74" s="97">
        <v>0</v>
      </c>
    </row>
    <row r="75" spans="1:6" ht="15" customHeight="1" x14ac:dyDescent="0.25">
      <c r="A75" s="22" t="s">
        <v>337</v>
      </c>
      <c r="B75" s="22" t="s">
        <v>166</v>
      </c>
      <c r="C75" s="22" t="s">
        <v>1271</v>
      </c>
      <c r="D75" s="22" t="s">
        <v>1272</v>
      </c>
      <c r="E75" s="77"/>
      <c r="F75" s="77">
        <v>0</v>
      </c>
    </row>
    <row r="76" spans="1:6" ht="15" customHeight="1" x14ac:dyDescent="0.25">
      <c r="A76" s="19" t="s">
        <v>337</v>
      </c>
      <c r="B76" s="19" t="s">
        <v>166</v>
      </c>
      <c r="C76" s="19" t="s">
        <v>220</v>
      </c>
      <c r="D76" s="19" t="s">
        <v>221</v>
      </c>
      <c r="E76" s="61">
        <v>43524</v>
      </c>
      <c r="F76" s="6">
        <v>0</v>
      </c>
    </row>
    <row r="77" spans="1:6" ht="15" customHeight="1" x14ac:dyDescent="0.25">
      <c r="A77" s="19" t="s">
        <v>337</v>
      </c>
      <c r="B77" s="19" t="s">
        <v>166</v>
      </c>
      <c r="C77" s="19" t="s">
        <v>44</v>
      </c>
      <c r="D77" s="19" t="s">
        <v>1279</v>
      </c>
      <c r="E77" s="61">
        <v>43634</v>
      </c>
      <c r="F77" s="6">
        <v>504</v>
      </c>
    </row>
    <row r="78" spans="1:6" ht="15" customHeight="1" x14ac:dyDescent="0.25">
      <c r="A78" s="19" t="s">
        <v>337</v>
      </c>
      <c r="B78" s="19" t="s">
        <v>166</v>
      </c>
      <c r="C78" s="19" t="s">
        <v>164</v>
      </c>
      <c r="D78" s="19" t="s">
        <v>165</v>
      </c>
      <c r="E78" s="61">
        <v>43524</v>
      </c>
      <c r="F78" s="6">
        <v>0</v>
      </c>
    </row>
    <row r="79" spans="1:6" ht="15" customHeight="1" x14ac:dyDescent="0.25">
      <c r="A79" s="19" t="s">
        <v>337</v>
      </c>
      <c r="B79" s="19" t="s">
        <v>166</v>
      </c>
      <c r="C79" s="19" t="s">
        <v>194</v>
      </c>
      <c r="D79" s="19" t="s">
        <v>1283</v>
      </c>
      <c r="E79" s="61">
        <v>43612</v>
      </c>
      <c r="F79" s="6">
        <v>0</v>
      </c>
    </row>
    <row r="80" spans="1:6" ht="15" customHeight="1" x14ac:dyDescent="0.25">
      <c r="A80" s="19" t="s">
        <v>400</v>
      </c>
      <c r="B80" s="19" t="s">
        <v>139</v>
      </c>
      <c r="C80" s="19" t="s">
        <v>401</v>
      </c>
      <c r="D80" s="19" t="s">
        <v>402</v>
      </c>
      <c r="E80" s="61">
        <v>43528</v>
      </c>
      <c r="F80" s="8">
        <v>36.700000000000003</v>
      </c>
    </row>
    <row r="81" spans="1:6" ht="15" customHeight="1" x14ac:dyDescent="0.25">
      <c r="A81" s="22" t="s">
        <v>469</v>
      </c>
      <c r="B81" s="22" t="s">
        <v>463</v>
      </c>
      <c r="C81" s="22" t="s">
        <v>470</v>
      </c>
      <c r="D81" s="22" t="s">
        <v>1120</v>
      </c>
      <c r="E81" s="76">
        <v>43508</v>
      </c>
      <c r="F81" s="77">
        <v>131.79</v>
      </c>
    </row>
    <row r="82" spans="1:6" ht="15" customHeight="1" x14ac:dyDescent="0.25">
      <c r="A82" s="19" t="s">
        <v>344</v>
      </c>
      <c r="B82" s="19" t="s">
        <v>166</v>
      </c>
      <c r="C82" s="19" t="s">
        <v>345</v>
      </c>
      <c r="D82" s="19" t="s">
        <v>346</v>
      </c>
      <c r="E82" s="61">
        <v>43510</v>
      </c>
      <c r="F82" s="6">
        <v>2695</v>
      </c>
    </row>
    <row r="83" spans="1:6" ht="15" customHeight="1" x14ac:dyDescent="0.25">
      <c r="A83" s="19" t="s">
        <v>344</v>
      </c>
      <c r="B83" s="19" t="s">
        <v>166</v>
      </c>
      <c r="C83" s="19" t="s">
        <v>347</v>
      </c>
      <c r="D83" s="19" t="s">
        <v>348</v>
      </c>
      <c r="E83" s="61">
        <v>43516</v>
      </c>
      <c r="F83" s="6">
        <v>1526</v>
      </c>
    </row>
    <row r="84" spans="1:6" ht="15" customHeight="1" x14ac:dyDescent="0.25">
      <c r="A84" s="19" t="s">
        <v>344</v>
      </c>
      <c r="B84" s="19" t="s">
        <v>166</v>
      </c>
      <c r="C84" s="19" t="s">
        <v>349</v>
      </c>
      <c r="D84" s="19" t="s">
        <v>596</v>
      </c>
      <c r="E84" s="61">
        <v>43515</v>
      </c>
      <c r="F84" s="6">
        <v>6390</v>
      </c>
    </row>
    <row r="85" spans="1:6" ht="15" customHeight="1" x14ac:dyDescent="0.25">
      <c r="A85" s="19" t="s">
        <v>344</v>
      </c>
      <c r="B85" s="19" t="s">
        <v>166</v>
      </c>
      <c r="C85" s="19" t="s">
        <v>351</v>
      </c>
      <c r="D85" s="19" t="s">
        <v>352</v>
      </c>
      <c r="E85" s="61">
        <v>43510</v>
      </c>
      <c r="F85" s="6">
        <v>7485</v>
      </c>
    </row>
    <row r="86" spans="1:6" ht="15" customHeight="1" x14ac:dyDescent="0.25">
      <c r="A86" s="19" t="s">
        <v>344</v>
      </c>
      <c r="B86" s="19" t="s">
        <v>166</v>
      </c>
      <c r="C86" s="19" t="s">
        <v>353</v>
      </c>
      <c r="D86" s="19" t="s">
        <v>354</v>
      </c>
      <c r="E86" s="61">
        <v>43516</v>
      </c>
      <c r="F86" s="6">
        <v>26059</v>
      </c>
    </row>
    <row r="87" spans="1:6" ht="15" customHeight="1" x14ac:dyDescent="0.25">
      <c r="A87" s="19" t="s">
        <v>344</v>
      </c>
      <c r="B87" s="19" t="s">
        <v>166</v>
      </c>
      <c r="C87" s="19" t="s">
        <v>607</v>
      </c>
      <c r="D87" s="19" t="s">
        <v>608</v>
      </c>
      <c r="E87" s="61">
        <v>43504</v>
      </c>
      <c r="F87" s="6">
        <v>409</v>
      </c>
    </row>
    <row r="88" spans="1:6" ht="15" customHeight="1" x14ac:dyDescent="0.25">
      <c r="A88" s="19" t="s">
        <v>344</v>
      </c>
      <c r="B88" s="19" t="s">
        <v>166</v>
      </c>
      <c r="C88" s="19" t="s">
        <v>355</v>
      </c>
      <c r="D88" s="19" t="s">
        <v>356</v>
      </c>
      <c r="E88" s="61">
        <v>43510</v>
      </c>
      <c r="F88" s="6">
        <v>8903</v>
      </c>
    </row>
    <row r="89" spans="1:6" ht="15" customHeight="1" x14ac:dyDescent="0.25">
      <c r="A89" s="19" t="s">
        <v>344</v>
      </c>
      <c r="B89" s="19" t="s">
        <v>166</v>
      </c>
      <c r="C89" s="19" t="s">
        <v>357</v>
      </c>
      <c r="D89" s="19" t="s">
        <v>358</v>
      </c>
      <c r="E89" s="61">
        <v>43510</v>
      </c>
      <c r="F89" s="6">
        <v>4679</v>
      </c>
    </row>
    <row r="90" spans="1:6" ht="15" customHeight="1" x14ac:dyDescent="0.25">
      <c r="A90" s="19" t="s">
        <v>344</v>
      </c>
      <c r="B90" s="19" t="s">
        <v>166</v>
      </c>
      <c r="C90" s="19" t="s">
        <v>359</v>
      </c>
      <c r="D90" s="19" t="s">
        <v>360</v>
      </c>
      <c r="E90" s="61">
        <v>43516</v>
      </c>
      <c r="F90" s="6">
        <v>2961</v>
      </c>
    </row>
    <row r="91" spans="1:6" ht="15" customHeight="1" x14ac:dyDescent="0.25">
      <c r="A91" s="19" t="s">
        <v>480</v>
      </c>
      <c r="B91" s="19" t="s">
        <v>69</v>
      </c>
      <c r="C91" s="19" t="s">
        <v>481</v>
      </c>
      <c r="D91" s="19" t="s">
        <v>482</v>
      </c>
      <c r="E91" s="61">
        <v>43507</v>
      </c>
      <c r="F91" s="7">
        <v>2554.1</v>
      </c>
    </row>
    <row r="92" spans="1:6" ht="15" customHeight="1" x14ac:dyDescent="0.25">
      <c r="A92" s="19" t="s">
        <v>480</v>
      </c>
      <c r="B92" s="19" t="s">
        <v>69</v>
      </c>
      <c r="C92" s="19" t="s">
        <v>483</v>
      </c>
      <c r="D92" s="19" t="s">
        <v>484</v>
      </c>
      <c r="E92" s="61">
        <v>43553</v>
      </c>
      <c r="F92" s="7">
        <v>0</v>
      </c>
    </row>
    <row r="93" spans="1:6" ht="15" customHeight="1" x14ac:dyDescent="0.25">
      <c r="A93" s="19" t="s">
        <v>480</v>
      </c>
      <c r="B93" s="19" t="s">
        <v>69</v>
      </c>
      <c r="C93" s="19" t="s">
        <v>1307</v>
      </c>
      <c r="D93" s="19" t="s">
        <v>1308</v>
      </c>
      <c r="E93" s="8" t="s">
        <v>1152</v>
      </c>
      <c r="F93" s="94">
        <v>0</v>
      </c>
    </row>
    <row r="94" spans="1:6" ht="15" customHeight="1" x14ac:dyDescent="0.25">
      <c r="A94" s="19" t="s">
        <v>480</v>
      </c>
      <c r="B94" s="19" t="s">
        <v>69</v>
      </c>
      <c r="C94" s="19" t="s">
        <v>1184</v>
      </c>
      <c r="D94" s="19" t="s">
        <v>1185</v>
      </c>
      <c r="E94" s="8" t="s">
        <v>1152</v>
      </c>
      <c r="F94" s="7">
        <v>0</v>
      </c>
    </row>
    <row r="95" spans="1:6" ht="15" customHeight="1" x14ac:dyDescent="0.25">
      <c r="A95" s="19" t="s">
        <v>480</v>
      </c>
      <c r="B95" s="19" t="s">
        <v>69</v>
      </c>
      <c r="C95" s="19" t="s">
        <v>486</v>
      </c>
      <c r="D95" s="19" t="s">
        <v>487</v>
      </c>
      <c r="E95" s="61">
        <v>43503</v>
      </c>
      <c r="F95" s="7">
        <v>3677.59</v>
      </c>
    </row>
    <row r="96" spans="1:6" ht="15" customHeight="1" x14ac:dyDescent="0.25">
      <c r="A96" s="19" t="s">
        <v>480</v>
      </c>
      <c r="B96" s="19" t="s">
        <v>69</v>
      </c>
      <c r="C96" s="19" t="s">
        <v>1191</v>
      </c>
      <c r="D96" s="19" t="s">
        <v>1192</v>
      </c>
      <c r="E96" s="67"/>
      <c r="F96" s="98"/>
    </row>
    <row r="97" spans="1:6" ht="15" customHeight="1" x14ac:dyDescent="0.25">
      <c r="A97" s="19" t="s">
        <v>480</v>
      </c>
      <c r="B97" s="19" t="s">
        <v>69</v>
      </c>
      <c r="C97" s="19" t="s">
        <v>488</v>
      </c>
      <c r="D97" s="19" t="s">
        <v>489</v>
      </c>
      <c r="E97" s="61">
        <v>43636</v>
      </c>
      <c r="F97" s="7">
        <v>0</v>
      </c>
    </row>
    <row r="98" spans="1:6" ht="15" customHeight="1" x14ac:dyDescent="0.25">
      <c r="A98" s="19" t="s">
        <v>480</v>
      </c>
      <c r="B98" s="19" t="s">
        <v>69</v>
      </c>
      <c r="C98" s="19" t="s">
        <v>490</v>
      </c>
      <c r="D98" s="19" t="s">
        <v>491</v>
      </c>
      <c r="E98" s="61">
        <v>43507</v>
      </c>
      <c r="F98" s="7">
        <v>1065.7</v>
      </c>
    </row>
    <row r="99" spans="1:6" ht="15" customHeight="1" x14ac:dyDescent="0.25">
      <c r="A99" s="19" t="s">
        <v>480</v>
      </c>
      <c r="B99" s="19" t="s">
        <v>69</v>
      </c>
      <c r="C99" s="19" t="s">
        <v>1209</v>
      </c>
      <c r="D99" s="19" t="s">
        <v>1210</v>
      </c>
      <c r="E99" s="61">
        <v>43642</v>
      </c>
      <c r="F99" s="7">
        <v>48.9</v>
      </c>
    </row>
    <row r="100" spans="1:6" ht="15" customHeight="1" x14ac:dyDescent="0.25">
      <c r="A100" s="19" t="s">
        <v>480</v>
      </c>
      <c r="B100" s="19" t="s">
        <v>69</v>
      </c>
      <c r="C100" s="19" t="s">
        <v>492</v>
      </c>
      <c r="D100" s="19" t="s">
        <v>493</v>
      </c>
      <c r="E100" s="61">
        <v>43549</v>
      </c>
      <c r="F100" s="7">
        <v>1093.1300000000001</v>
      </c>
    </row>
    <row r="101" spans="1:6" ht="15" customHeight="1" x14ac:dyDescent="0.25">
      <c r="A101" s="19" t="s">
        <v>480</v>
      </c>
      <c r="B101" s="19" t="s">
        <v>69</v>
      </c>
      <c r="C101" s="19" t="s">
        <v>494</v>
      </c>
      <c r="D101" s="19" t="s">
        <v>495</v>
      </c>
      <c r="E101" s="67"/>
      <c r="F101" s="98"/>
    </row>
    <row r="102" spans="1:6" ht="15" customHeight="1" x14ac:dyDescent="0.25">
      <c r="A102" s="19" t="s">
        <v>480</v>
      </c>
      <c r="B102" s="19" t="s">
        <v>69</v>
      </c>
      <c r="C102" s="19" t="s">
        <v>496</v>
      </c>
      <c r="D102" s="19" t="s">
        <v>497</v>
      </c>
      <c r="E102" s="61">
        <v>43507</v>
      </c>
      <c r="F102" s="7">
        <v>337.2</v>
      </c>
    </row>
    <row r="103" spans="1:6" ht="15" customHeight="1" x14ac:dyDescent="0.25">
      <c r="A103" s="19" t="s">
        <v>480</v>
      </c>
      <c r="B103" s="19" t="s">
        <v>69</v>
      </c>
      <c r="C103" s="19" t="s">
        <v>498</v>
      </c>
      <c r="D103" s="19" t="s">
        <v>499</v>
      </c>
      <c r="E103" s="61">
        <v>43507</v>
      </c>
      <c r="F103" s="7">
        <v>1042.0999999999999</v>
      </c>
    </row>
    <row r="104" spans="1:6" ht="15" customHeight="1" x14ac:dyDescent="0.25">
      <c r="A104" s="19" t="s">
        <v>480</v>
      </c>
      <c r="B104" s="19" t="s">
        <v>69</v>
      </c>
      <c r="C104" s="19" t="s">
        <v>500</v>
      </c>
      <c r="D104" s="19" t="s">
        <v>501</v>
      </c>
      <c r="E104" s="8" t="s">
        <v>1152</v>
      </c>
      <c r="F104" s="7">
        <v>0</v>
      </c>
    </row>
    <row r="105" spans="1:6" ht="15" customHeight="1" x14ac:dyDescent="0.25">
      <c r="A105" s="19" t="s">
        <v>480</v>
      </c>
      <c r="B105" s="19" t="s">
        <v>69</v>
      </c>
      <c r="C105" s="19" t="s">
        <v>1234</v>
      </c>
      <c r="D105" s="19" t="s">
        <v>1235</v>
      </c>
      <c r="E105" s="61">
        <v>43507</v>
      </c>
      <c r="F105" s="7">
        <v>350.8</v>
      </c>
    </row>
    <row r="106" spans="1:6" ht="15" customHeight="1" x14ac:dyDescent="0.25">
      <c r="A106" s="19" t="s">
        <v>480</v>
      </c>
      <c r="B106" s="19" t="s">
        <v>69</v>
      </c>
      <c r="C106" s="19" t="s">
        <v>502</v>
      </c>
      <c r="D106" s="19" t="s">
        <v>503</v>
      </c>
      <c r="E106" s="8" t="s">
        <v>1152</v>
      </c>
      <c r="F106" s="7">
        <v>0</v>
      </c>
    </row>
    <row r="107" spans="1:6" ht="15" customHeight="1" x14ac:dyDescent="0.25">
      <c r="A107" s="19" t="s">
        <v>480</v>
      </c>
      <c r="B107" s="19" t="s">
        <v>69</v>
      </c>
      <c r="C107" s="19" t="s">
        <v>504</v>
      </c>
      <c r="D107" s="19" t="s">
        <v>505</v>
      </c>
      <c r="E107" s="61">
        <v>43504</v>
      </c>
      <c r="F107" s="7">
        <v>355.37</v>
      </c>
    </row>
    <row r="108" spans="1:6" ht="15" customHeight="1" x14ac:dyDescent="0.25">
      <c r="A108" s="19" t="s">
        <v>480</v>
      </c>
      <c r="B108" s="19" t="s">
        <v>69</v>
      </c>
      <c r="C108" s="19" t="s">
        <v>1238</v>
      </c>
      <c r="D108" s="19" t="s">
        <v>1239</v>
      </c>
      <c r="E108" s="67"/>
      <c r="F108" s="67"/>
    </row>
    <row r="109" spans="1:6" ht="15" customHeight="1" x14ac:dyDescent="0.25">
      <c r="A109" s="19" t="s">
        <v>480</v>
      </c>
      <c r="B109" s="19" t="s">
        <v>69</v>
      </c>
      <c r="C109" s="19" t="s">
        <v>506</v>
      </c>
      <c r="D109" s="19" t="s">
        <v>507</v>
      </c>
      <c r="E109" s="67"/>
      <c r="F109" s="67">
        <v>6.7553999999999998</v>
      </c>
    </row>
    <row r="110" spans="1:6" ht="15" customHeight="1" x14ac:dyDescent="0.25">
      <c r="A110" s="19" t="s">
        <v>480</v>
      </c>
      <c r="B110" s="19" t="s">
        <v>69</v>
      </c>
      <c r="C110" s="19" t="s">
        <v>508</v>
      </c>
      <c r="D110" s="19" t="s">
        <v>509</v>
      </c>
      <c r="E110" s="61">
        <v>43642</v>
      </c>
      <c r="F110" s="8" t="s">
        <v>1246</v>
      </c>
    </row>
    <row r="111" spans="1:6" ht="15" customHeight="1" x14ac:dyDescent="0.25">
      <c r="A111" s="19" t="s">
        <v>480</v>
      </c>
      <c r="B111" s="19" t="s">
        <v>69</v>
      </c>
      <c r="C111" s="19" t="s">
        <v>510</v>
      </c>
      <c r="D111" s="19" t="s">
        <v>511</v>
      </c>
      <c r="E111" s="61">
        <v>43542</v>
      </c>
      <c r="F111" s="8">
        <v>524.5</v>
      </c>
    </row>
    <row r="112" spans="1:6" ht="15" customHeight="1" x14ac:dyDescent="0.25">
      <c r="A112" s="19" t="s">
        <v>480</v>
      </c>
      <c r="B112" s="19" t="s">
        <v>69</v>
      </c>
      <c r="C112" s="19" t="s">
        <v>512</v>
      </c>
      <c r="D112" s="19" t="s">
        <v>513</v>
      </c>
      <c r="E112" s="61">
        <v>43642</v>
      </c>
      <c r="F112" s="8">
        <v>75.98</v>
      </c>
    </row>
    <row r="113" spans="1:6" ht="15" customHeight="1" x14ac:dyDescent="0.25">
      <c r="A113" s="19" t="s">
        <v>480</v>
      </c>
      <c r="B113" s="19" t="s">
        <v>69</v>
      </c>
      <c r="C113" s="19" t="s">
        <v>1260</v>
      </c>
      <c r="D113" s="19" t="s">
        <v>1261</v>
      </c>
      <c r="E113" s="61">
        <v>43515</v>
      </c>
      <c r="F113" s="8">
        <v>24.3</v>
      </c>
    </row>
    <row r="114" spans="1:6" ht="15" customHeight="1" x14ac:dyDescent="0.25">
      <c r="A114" s="19" t="s">
        <v>480</v>
      </c>
      <c r="B114" s="19" t="s">
        <v>69</v>
      </c>
      <c r="C114" s="19" t="s">
        <v>1263</v>
      </c>
      <c r="D114" s="19" t="s">
        <v>1264</v>
      </c>
      <c r="E114" s="67"/>
      <c r="F114" s="67"/>
    </row>
    <row r="115" spans="1:6" ht="15" customHeight="1" x14ac:dyDescent="0.25">
      <c r="A115" s="19" t="s">
        <v>480</v>
      </c>
      <c r="B115" s="19" t="s">
        <v>69</v>
      </c>
      <c r="C115" s="19" t="s">
        <v>1266</v>
      </c>
      <c r="D115" s="19" t="s">
        <v>1267</v>
      </c>
      <c r="E115" s="61">
        <v>43542</v>
      </c>
      <c r="F115" s="7">
        <v>0</v>
      </c>
    </row>
    <row r="116" spans="1:6" ht="15" customHeight="1" x14ac:dyDescent="0.25">
      <c r="A116" s="19" t="s">
        <v>403</v>
      </c>
      <c r="B116" s="19" t="s">
        <v>139</v>
      </c>
      <c r="C116" s="19" t="s">
        <v>404</v>
      </c>
      <c r="D116" s="19" t="s">
        <v>405</v>
      </c>
      <c r="E116" s="8"/>
      <c r="F116" s="8"/>
    </row>
    <row r="117" spans="1:6" ht="15" customHeight="1" x14ac:dyDescent="0.25">
      <c r="A117" s="19" t="s">
        <v>403</v>
      </c>
      <c r="B117" s="19" t="s">
        <v>139</v>
      </c>
      <c r="C117" s="19" t="s">
        <v>263</v>
      </c>
      <c r="D117" s="19" t="s">
        <v>264</v>
      </c>
      <c r="E117" s="8" t="s">
        <v>801</v>
      </c>
      <c r="F117" s="69">
        <v>0</v>
      </c>
    </row>
    <row r="118" spans="1:6" ht="15" customHeight="1" x14ac:dyDescent="0.25">
      <c r="A118" s="19" t="s">
        <v>408</v>
      </c>
      <c r="B118" s="19" t="s">
        <v>139</v>
      </c>
      <c r="C118" s="19" t="s">
        <v>409</v>
      </c>
      <c r="D118" s="19" t="s">
        <v>410</v>
      </c>
      <c r="E118" s="8"/>
      <c r="F118" s="8">
        <v>0</v>
      </c>
    </row>
    <row r="119" spans="1:6" ht="15" customHeight="1" x14ac:dyDescent="0.25">
      <c r="A119" s="19" t="s">
        <v>408</v>
      </c>
      <c r="B119" s="19" t="s">
        <v>139</v>
      </c>
      <c r="C119" s="19" t="s">
        <v>411</v>
      </c>
      <c r="D119" s="19" t="s">
        <v>412</v>
      </c>
      <c r="E119" s="8"/>
      <c r="F119" s="8">
        <v>10.4</v>
      </c>
    </row>
    <row r="120" spans="1:6" ht="15" customHeight="1" x14ac:dyDescent="0.25">
      <c r="A120" s="19" t="s">
        <v>408</v>
      </c>
      <c r="B120" s="19" t="s">
        <v>139</v>
      </c>
      <c r="C120" s="19" t="s">
        <v>413</v>
      </c>
      <c r="D120" s="19" t="s">
        <v>414</v>
      </c>
      <c r="E120" s="61">
        <v>43521</v>
      </c>
      <c r="F120" s="8">
        <v>13.51</v>
      </c>
    </row>
    <row r="121" spans="1:6" ht="15" customHeight="1" x14ac:dyDescent="0.25">
      <c r="A121" s="19" t="s">
        <v>361</v>
      </c>
      <c r="B121" s="19" t="s">
        <v>166</v>
      </c>
      <c r="C121" s="19" t="s">
        <v>362</v>
      </c>
      <c r="D121" s="19" t="s">
        <v>363</v>
      </c>
      <c r="E121" s="61">
        <v>43490</v>
      </c>
      <c r="F121" s="6">
        <v>19.149999999999999</v>
      </c>
    </row>
    <row r="122" spans="1:6" ht="15" customHeight="1" x14ac:dyDescent="0.25">
      <c r="A122" s="19" t="s">
        <v>415</v>
      </c>
      <c r="B122" s="19" t="s">
        <v>139</v>
      </c>
      <c r="C122" s="19" t="s">
        <v>28</v>
      </c>
      <c r="D122" s="19" t="s">
        <v>271</v>
      </c>
      <c r="E122" s="8"/>
      <c r="F122" s="8"/>
    </row>
    <row r="123" spans="1:6" ht="15" customHeight="1" x14ac:dyDescent="0.25">
      <c r="A123" s="19" t="s">
        <v>415</v>
      </c>
      <c r="B123" s="19" t="s">
        <v>139</v>
      </c>
      <c r="C123" s="19" t="s">
        <v>31</v>
      </c>
      <c r="D123" s="19" t="s">
        <v>277</v>
      </c>
      <c r="E123" s="61">
        <v>43514</v>
      </c>
      <c r="F123" s="8">
        <v>249.1</v>
      </c>
    </row>
    <row r="124" spans="1:6" ht="15" customHeight="1" x14ac:dyDescent="0.25">
      <c r="A124" s="19" t="s">
        <v>415</v>
      </c>
      <c r="B124" s="19" t="s">
        <v>139</v>
      </c>
      <c r="C124" s="19" t="s">
        <v>41</v>
      </c>
      <c r="D124" s="19" t="s">
        <v>279</v>
      </c>
      <c r="E124" s="61">
        <v>43515</v>
      </c>
      <c r="F124" s="8">
        <v>59.26</v>
      </c>
    </row>
    <row r="125" spans="1:6" ht="15" customHeight="1" x14ac:dyDescent="0.25">
      <c r="A125" s="19" t="s">
        <v>415</v>
      </c>
      <c r="B125" s="19" t="s">
        <v>139</v>
      </c>
      <c r="C125" s="19" t="s">
        <v>40</v>
      </c>
      <c r="D125" s="19" t="s">
        <v>291</v>
      </c>
      <c r="E125" s="61">
        <v>43626</v>
      </c>
      <c r="F125" s="8">
        <v>152.15600000000001</v>
      </c>
    </row>
    <row r="126" spans="1:6" ht="15" customHeight="1" x14ac:dyDescent="0.25">
      <c r="A126" s="19" t="s">
        <v>415</v>
      </c>
      <c r="B126" s="19" t="s">
        <v>139</v>
      </c>
      <c r="C126" s="19" t="s">
        <v>416</v>
      </c>
      <c r="D126" s="19" t="s">
        <v>417</v>
      </c>
      <c r="E126" s="61">
        <v>43514</v>
      </c>
      <c r="F126" s="8">
        <v>315</v>
      </c>
    </row>
    <row r="127" spans="1:6" ht="15" customHeight="1" x14ac:dyDescent="0.25">
      <c r="A127" s="19" t="s">
        <v>418</v>
      </c>
      <c r="B127" s="19" t="s">
        <v>139</v>
      </c>
      <c r="C127" s="19" t="s">
        <v>419</v>
      </c>
      <c r="D127" s="19" t="s">
        <v>420</v>
      </c>
      <c r="E127" s="8" t="s">
        <v>732</v>
      </c>
      <c r="F127" s="8">
        <v>41.1</v>
      </c>
    </row>
    <row r="128" spans="1:6" ht="15" customHeight="1" x14ac:dyDescent="0.25">
      <c r="A128" s="19" t="s">
        <v>418</v>
      </c>
      <c r="B128" s="19" t="s">
        <v>139</v>
      </c>
      <c r="C128" s="19" t="s">
        <v>421</v>
      </c>
      <c r="D128" s="19" t="s">
        <v>422</v>
      </c>
      <c r="E128" s="8"/>
      <c r="F128" s="8">
        <v>0</v>
      </c>
    </row>
    <row r="129" spans="1:6" ht="15" customHeight="1" x14ac:dyDescent="0.25">
      <c r="A129" s="19" t="s">
        <v>425</v>
      </c>
      <c r="B129" s="19" t="s">
        <v>139</v>
      </c>
      <c r="C129" s="19" t="s">
        <v>859</v>
      </c>
      <c r="D129" s="19" t="s">
        <v>860</v>
      </c>
      <c r="E129" s="61">
        <v>43514</v>
      </c>
      <c r="F129" s="8">
        <v>25.5</v>
      </c>
    </row>
    <row r="130" spans="1:6" ht="15" customHeight="1" x14ac:dyDescent="0.25">
      <c r="A130" s="19" t="s">
        <v>425</v>
      </c>
      <c r="B130" s="19" t="s">
        <v>139</v>
      </c>
      <c r="C130" s="19" t="s">
        <v>1324</v>
      </c>
      <c r="D130" s="19" t="s">
        <v>427</v>
      </c>
      <c r="E130" s="61">
        <v>43510</v>
      </c>
      <c r="F130" s="8">
        <v>21.65</v>
      </c>
    </row>
    <row r="131" spans="1:6" ht="15" customHeight="1" x14ac:dyDescent="0.25">
      <c r="A131" s="19" t="s">
        <v>364</v>
      </c>
      <c r="B131" s="19" t="s">
        <v>166</v>
      </c>
      <c r="C131" s="19" t="s">
        <v>45</v>
      </c>
      <c r="D131" s="19" t="s">
        <v>365</v>
      </c>
      <c r="E131" s="61">
        <v>43511</v>
      </c>
      <c r="F131" s="6">
        <v>14</v>
      </c>
    </row>
    <row r="132" spans="1:6" ht="15" customHeight="1" x14ac:dyDescent="0.25">
      <c r="A132" s="19" t="s">
        <v>364</v>
      </c>
      <c r="B132" s="19" t="s">
        <v>166</v>
      </c>
      <c r="C132" s="19" t="s">
        <v>366</v>
      </c>
      <c r="D132" s="19" t="s">
        <v>367</v>
      </c>
      <c r="E132" s="61">
        <v>43495</v>
      </c>
      <c r="F132" s="6">
        <v>190</v>
      </c>
    </row>
    <row r="133" spans="1:6" ht="15" customHeight="1" x14ac:dyDescent="0.25">
      <c r="A133" s="19" t="s">
        <v>899</v>
      </c>
      <c r="B133" s="19" t="s">
        <v>430</v>
      </c>
      <c r="C133" s="19" t="s">
        <v>451</v>
      </c>
      <c r="D133" s="19" t="s">
        <v>900</v>
      </c>
      <c r="E133" s="61">
        <v>43514</v>
      </c>
      <c r="F133" s="8">
        <v>0</v>
      </c>
    </row>
    <row r="134" spans="1:6" ht="30" x14ac:dyDescent="0.25">
      <c r="A134" s="53" t="s">
        <v>899</v>
      </c>
      <c r="B134" s="53" t="s">
        <v>430</v>
      </c>
      <c r="C134" s="53" t="s">
        <v>449</v>
      </c>
      <c r="D134" s="53" t="s">
        <v>905</v>
      </c>
      <c r="E134" s="99">
        <v>43515</v>
      </c>
      <c r="F134" s="90">
        <v>0</v>
      </c>
    </row>
    <row r="135" spans="1:6" x14ac:dyDescent="0.25">
      <c r="A135" s="53"/>
      <c r="B135" s="53" t="s">
        <v>69</v>
      </c>
      <c r="C135" s="53" t="s">
        <v>1309</v>
      </c>
      <c r="D135" s="53" t="s">
        <v>1310</v>
      </c>
      <c r="E135" s="90" t="s">
        <v>1152</v>
      </c>
      <c r="F135" s="95">
        <v>0</v>
      </c>
    </row>
    <row r="136" spans="1:6" x14ac:dyDescent="0.25">
      <c r="F136" s="91">
        <f>SUM(F3:F135)</f>
        <v>86428.522599999982</v>
      </c>
    </row>
  </sheetData>
  <autoFilter ref="A1:AC1" xr:uid="{00000000-0001-0000-0C00-000000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18"/>
  <sheetViews>
    <sheetView workbookViewId="0">
      <pane ySplit="1" topLeftCell="A2" activePane="bottomLeft" state="frozen"/>
      <selection pane="bottomLeft" activeCell="F148" sqref="F148"/>
    </sheetView>
  </sheetViews>
  <sheetFormatPr defaultRowHeight="15" x14ac:dyDescent="0.25"/>
  <cols>
    <col min="1" max="1" width="20.7109375" customWidth="1"/>
    <col min="3" max="3" width="12.42578125" customWidth="1"/>
    <col min="4" max="4" width="28.140625" customWidth="1"/>
    <col min="6" max="6" width="24.7109375" customWidth="1"/>
    <col min="8" max="8" width="42" customWidth="1"/>
    <col min="10" max="10" width="15.85546875" customWidth="1"/>
    <col min="12" max="12" width="10.7109375" customWidth="1"/>
    <col min="13" max="13" width="37.7109375" customWidth="1"/>
    <col min="16" max="16" width="40.7109375" customWidth="1"/>
    <col min="17" max="17" width="39.28515625" customWidth="1"/>
    <col min="18" max="18" width="31" customWidth="1"/>
    <col min="20" max="20" width="27.28515625" customWidth="1"/>
    <col min="21" max="21" width="23.42578125" customWidth="1"/>
    <col min="22" max="22" width="31.28515625" customWidth="1"/>
    <col min="23" max="23" width="19.28515625" customWidth="1"/>
    <col min="24" max="24" width="14.7109375" customWidth="1"/>
    <col min="25" max="25" width="17.7109375" customWidth="1"/>
    <col min="26" max="26" width="21.7109375" customWidth="1"/>
  </cols>
  <sheetData>
    <row r="1" spans="1:26" x14ac:dyDescent="0.25">
      <c r="A1" s="100" t="s">
        <v>313</v>
      </c>
      <c r="B1" s="100" t="s">
        <v>314</v>
      </c>
      <c r="C1" s="100" t="s">
        <v>315</v>
      </c>
      <c r="D1" s="100" t="s">
        <v>316</v>
      </c>
      <c r="E1" s="100" t="s">
        <v>1330</v>
      </c>
      <c r="F1" s="100" t="s">
        <v>1331</v>
      </c>
      <c r="G1" s="100" t="s">
        <v>525</v>
      </c>
      <c r="H1" s="100" t="s">
        <v>526</v>
      </c>
      <c r="I1" s="100" t="s">
        <v>527</v>
      </c>
      <c r="J1" s="100" t="s">
        <v>528</v>
      </c>
      <c r="K1" s="100" t="s">
        <v>529</v>
      </c>
      <c r="L1" s="100" t="s">
        <v>530</v>
      </c>
      <c r="M1" s="100" t="s">
        <v>531</v>
      </c>
      <c r="N1" s="100" t="s">
        <v>532</v>
      </c>
      <c r="O1" s="100" t="s">
        <v>533</v>
      </c>
      <c r="P1" s="100" t="s">
        <v>534</v>
      </c>
      <c r="Q1" s="100" t="s">
        <v>535</v>
      </c>
      <c r="R1" s="100" t="s">
        <v>536</v>
      </c>
      <c r="S1" s="100" t="s">
        <v>537</v>
      </c>
      <c r="T1" s="100" t="s">
        <v>538</v>
      </c>
      <c r="U1" s="100" t="s">
        <v>539</v>
      </c>
      <c r="V1" s="100" t="s">
        <v>540</v>
      </c>
      <c r="W1" s="100" t="s">
        <v>541</v>
      </c>
      <c r="X1" s="100" t="s">
        <v>542</v>
      </c>
      <c r="Y1" s="100" t="s">
        <v>543</v>
      </c>
      <c r="Z1" s="100" t="s">
        <v>544</v>
      </c>
    </row>
    <row r="2" spans="1:26" ht="30" x14ac:dyDescent="0.25">
      <c r="A2" s="101" t="s">
        <v>321</v>
      </c>
      <c r="B2" s="101" t="s">
        <v>166</v>
      </c>
      <c r="C2" s="101" t="s">
        <v>322</v>
      </c>
      <c r="D2" s="101" t="s">
        <v>323</v>
      </c>
      <c r="E2" s="101" t="s">
        <v>1332</v>
      </c>
      <c r="F2" s="101" t="s">
        <v>1333</v>
      </c>
      <c r="G2" s="101" t="s">
        <v>545</v>
      </c>
      <c r="H2" s="101" t="s">
        <v>546</v>
      </c>
      <c r="I2" s="101" t="s">
        <v>547</v>
      </c>
      <c r="J2" s="101" t="s">
        <v>548</v>
      </c>
      <c r="K2" s="101" t="s">
        <v>549</v>
      </c>
      <c r="L2" s="101" t="s">
        <v>550</v>
      </c>
      <c r="M2" s="101" t="s">
        <v>547</v>
      </c>
      <c r="N2" s="102"/>
      <c r="O2" s="101" t="s">
        <v>547</v>
      </c>
      <c r="P2" s="101" t="s">
        <v>551</v>
      </c>
      <c r="Q2" s="101" t="s">
        <v>552</v>
      </c>
      <c r="R2" s="101" t="s">
        <v>553</v>
      </c>
      <c r="S2" s="101" t="s">
        <v>547</v>
      </c>
      <c r="T2" s="101" t="s">
        <v>554</v>
      </c>
      <c r="U2" s="103">
        <v>3213835650</v>
      </c>
      <c r="V2" s="101" t="s">
        <v>555</v>
      </c>
      <c r="W2" s="104"/>
      <c r="X2" s="104"/>
      <c r="Y2" s="104"/>
      <c r="Z2" s="101" t="s">
        <v>547</v>
      </c>
    </row>
    <row r="3" spans="1:26" ht="30" x14ac:dyDescent="0.25">
      <c r="A3" s="101" t="s">
        <v>321</v>
      </c>
      <c r="B3" s="101" t="s">
        <v>166</v>
      </c>
      <c r="C3" s="101" t="s">
        <v>325</v>
      </c>
      <c r="D3" s="101" t="s">
        <v>326</v>
      </c>
      <c r="E3" s="101" t="s">
        <v>1332</v>
      </c>
      <c r="F3" s="101" t="s">
        <v>1333</v>
      </c>
      <c r="G3" s="101" t="s">
        <v>545</v>
      </c>
      <c r="H3" s="101" t="s">
        <v>556</v>
      </c>
      <c r="I3" s="101" t="s">
        <v>547</v>
      </c>
      <c r="J3" s="101" t="s">
        <v>557</v>
      </c>
      <c r="K3" s="101" t="s">
        <v>549</v>
      </c>
      <c r="L3" s="101" t="s">
        <v>550</v>
      </c>
      <c r="M3" s="101" t="s">
        <v>547</v>
      </c>
      <c r="N3" s="104"/>
      <c r="O3" s="101" t="s">
        <v>547</v>
      </c>
      <c r="P3" s="101" t="s">
        <v>551</v>
      </c>
      <c r="Q3" s="101" t="s">
        <v>552</v>
      </c>
      <c r="R3" s="101" t="s">
        <v>553</v>
      </c>
      <c r="S3" s="101" t="s">
        <v>547</v>
      </c>
      <c r="T3" s="101" t="s">
        <v>554</v>
      </c>
      <c r="U3" s="105">
        <v>3213835650</v>
      </c>
      <c r="V3" s="101" t="s">
        <v>558</v>
      </c>
      <c r="W3" s="104"/>
      <c r="X3" s="104"/>
      <c r="Y3" s="104"/>
      <c r="Z3" s="101" t="s">
        <v>547</v>
      </c>
    </row>
    <row r="4" spans="1:26" ht="30" x14ac:dyDescent="0.25">
      <c r="A4" s="101" t="s">
        <v>327</v>
      </c>
      <c r="B4" s="101" t="s">
        <v>166</v>
      </c>
      <c r="C4" s="101" t="s">
        <v>328</v>
      </c>
      <c r="D4" s="101" t="s">
        <v>329</v>
      </c>
      <c r="E4" s="101" t="s">
        <v>1332</v>
      </c>
      <c r="F4" s="101" t="s">
        <v>1333</v>
      </c>
      <c r="G4" s="101" t="s">
        <v>545</v>
      </c>
      <c r="H4" s="101" t="s">
        <v>559</v>
      </c>
      <c r="I4" s="101" t="s">
        <v>547</v>
      </c>
      <c r="J4" s="101" t="s">
        <v>560</v>
      </c>
      <c r="K4" s="101" t="s">
        <v>549</v>
      </c>
      <c r="L4" s="101" t="s">
        <v>550</v>
      </c>
      <c r="M4" s="101" t="s">
        <v>547</v>
      </c>
      <c r="N4" s="104"/>
      <c r="O4" s="101" t="s">
        <v>547</v>
      </c>
      <c r="P4" s="101" t="s">
        <v>561</v>
      </c>
      <c r="Q4" s="101" t="s">
        <v>562</v>
      </c>
      <c r="R4" s="101" t="s">
        <v>563</v>
      </c>
      <c r="S4" s="101" t="s">
        <v>547</v>
      </c>
      <c r="T4" s="101" t="s">
        <v>564</v>
      </c>
      <c r="U4" s="103">
        <v>4078898042</v>
      </c>
      <c r="V4" s="101" t="s">
        <v>565</v>
      </c>
      <c r="W4" s="106">
        <v>43291</v>
      </c>
      <c r="X4" s="106">
        <v>43291</v>
      </c>
      <c r="Y4" s="106">
        <v>45116</v>
      </c>
      <c r="Z4" s="101" t="s">
        <v>566</v>
      </c>
    </row>
    <row r="5" spans="1:26" ht="30" x14ac:dyDescent="0.25">
      <c r="A5" s="101" t="s">
        <v>327</v>
      </c>
      <c r="B5" s="101" t="s">
        <v>166</v>
      </c>
      <c r="C5" s="101" t="s">
        <v>46</v>
      </c>
      <c r="D5" s="101" t="s">
        <v>189</v>
      </c>
      <c r="E5" s="101" t="s">
        <v>1332</v>
      </c>
      <c r="F5" s="101" t="s">
        <v>1333</v>
      </c>
      <c r="G5" s="101" t="s">
        <v>545</v>
      </c>
      <c r="H5" s="101" t="s">
        <v>189</v>
      </c>
      <c r="I5" s="101" t="s">
        <v>547</v>
      </c>
      <c r="J5" s="101" t="s">
        <v>1334</v>
      </c>
      <c r="K5" s="101" t="s">
        <v>549</v>
      </c>
      <c r="L5" s="101" t="s">
        <v>550</v>
      </c>
      <c r="M5" s="101" t="s">
        <v>1335</v>
      </c>
      <c r="N5" s="102"/>
      <c r="O5" s="101" t="s">
        <v>547</v>
      </c>
      <c r="P5" s="101" t="s">
        <v>1336</v>
      </c>
      <c r="Q5" s="101" t="s">
        <v>1337</v>
      </c>
      <c r="R5" s="101" t="s">
        <v>1338</v>
      </c>
      <c r="S5" s="101" t="s">
        <v>547</v>
      </c>
      <c r="T5" s="101" t="s">
        <v>1339</v>
      </c>
      <c r="U5" s="103">
        <v>3527532460</v>
      </c>
      <c r="V5" s="101" t="s">
        <v>568</v>
      </c>
      <c r="W5" s="106">
        <v>43123</v>
      </c>
      <c r="X5" s="106">
        <v>43123</v>
      </c>
      <c r="Y5" s="106">
        <v>44948</v>
      </c>
      <c r="Z5" s="101" t="s">
        <v>566</v>
      </c>
    </row>
    <row r="6" spans="1:26" ht="30" x14ac:dyDescent="0.25">
      <c r="A6" s="101" t="s">
        <v>335</v>
      </c>
      <c r="B6" s="101" t="s">
        <v>166</v>
      </c>
      <c r="C6" s="101" t="s">
        <v>47</v>
      </c>
      <c r="D6" s="101" t="s">
        <v>188</v>
      </c>
      <c r="E6" s="101" t="s">
        <v>1332</v>
      </c>
      <c r="F6" s="101" t="s">
        <v>1333</v>
      </c>
      <c r="G6" s="101" t="s">
        <v>545</v>
      </c>
      <c r="H6" s="101" t="s">
        <v>1340</v>
      </c>
      <c r="I6" s="101" t="s">
        <v>547</v>
      </c>
      <c r="J6" s="101" t="s">
        <v>772</v>
      </c>
      <c r="K6" s="101" t="s">
        <v>549</v>
      </c>
      <c r="L6" s="101" t="s">
        <v>550</v>
      </c>
      <c r="M6" s="101" t="s">
        <v>1341</v>
      </c>
      <c r="N6" s="102"/>
      <c r="O6" s="101" t="s">
        <v>547</v>
      </c>
      <c r="P6" s="101" t="s">
        <v>1342</v>
      </c>
      <c r="Q6" s="101" t="s">
        <v>547</v>
      </c>
      <c r="R6" s="101" t="s">
        <v>1343</v>
      </c>
      <c r="S6" s="101" t="s">
        <v>547</v>
      </c>
      <c r="T6" s="101" t="s">
        <v>1344</v>
      </c>
      <c r="U6" s="105">
        <v>3524946918</v>
      </c>
      <c r="V6" s="101" t="s">
        <v>1345</v>
      </c>
      <c r="W6" s="107">
        <v>43150</v>
      </c>
      <c r="X6" s="107">
        <v>43150</v>
      </c>
      <c r="Y6" s="107">
        <v>44975</v>
      </c>
      <c r="Z6" s="101" t="s">
        <v>566</v>
      </c>
    </row>
    <row r="7" spans="1:26" ht="30" x14ac:dyDescent="0.25">
      <c r="A7" s="101" t="s">
        <v>337</v>
      </c>
      <c r="B7" s="101" t="s">
        <v>166</v>
      </c>
      <c r="C7" s="101" t="s">
        <v>44</v>
      </c>
      <c r="D7" s="101" t="s">
        <v>193</v>
      </c>
      <c r="E7" s="101" t="s">
        <v>1332</v>
      </c>
      <c r="F7" s="101" t="s">
        <v>1333</v>
      </c>
      <c r="G7" s="101" t="s">
        <v>545</v>
      </c>
      <c r="H7" s="101" t="s">
        <v>1346</v>
      </c>
      <c r="I7" s="101" t="s">
        <v>547</v>
      </c>
      <c r="J7" s="101" t="s">
        <v>582</v>
      </c>
      <c r="K7" s="101" t="s">
        <v>549</v>
      </c>
      <c r="L7" s="101" t="s">
        <v>550</v>
      </c>
      <c r="M7" s="101" t="s">
        <v>1347</v>
      </c>
      <c r="N7" s="102"/>
      <c r="O7" s="101" t="s">
        <v>547</v>
      </c>
      <c r="P7" s="101" t="s">
        <v>1348</v>
      </c>
      <c r="Q7" s="101" t="s">
        <v>192</v>
      </c>
      <c r="R7" s="101" t="s">
        <v>1349</v>
      </c>
      <c r="S7" s="101" t="s">
        <v>547</v>
      </c>
      <c r="T7" s="101" t="s">
        <v>1350</v>
      </c>
      <c r="U7" s="105">
        <v>3524256175</v>
      </c>
      <c r="V7" s="101" t="s">
        <v>547</v>
      </c>
      <c r="W7" s="107">
        <v>43126</v>
      </c>
      <c r="X7" s="107">
        <v>43126</v>
      </c>
      <c r="Y7" s="107">
        <v>44951</v>
      </c>
      <c r="Z7" s="101" t="s">
        <v>566</v>
      </c>
    </row>
    <row r="8" spans="1:26" ht="30" x14ac:dyDescent="0.25">
      <c r="A8" s="101" t="s">
        <v>337</v>
      </c>
      <c r="B8" s="101" t="s">
        <v>166</v>
      </c>
      <c r="C8" s="101" t="s">
        <v>42</v>
      </c>
      <c r="D8" s="101" t="s">
        <v>200</v>
      </c>
      <c r="E8" s="101" t="s">
        <v>1332</v>
      </c>
      <c r="F8" s="101" t="s">
        <v>1333</v>
      </c>
      <c r="G8" s="101" t="s">
        <v>545</v>
      </c>
      <c r="H8" s="101" t="s">
        <v>570</v>
      </c>
      <c r="I8" s="101" t="s">
        <v>547</v>
      </c>
      <c r="J8" s="101" t="s">
        <v>569</v>
      </c>
      <c r="K8" s="101" t="s">
        <v>549</v>
      </c>
      <c r="L8" s="101" t="s">
        <v>550</v>
      </c>
      <c r="M8" s="101" t="s">
        <v>1351</v>
      </c>
      <c r="N8" s="102"/>
      <c r="O8" s="101" t="s">
        <v>547</v>
      </c>
      <c r="P8" s="101" t="s">
        <v>1352</v>
      </c>
      <c r="Q8" s="101" t="s">
        <v>1353</v>
      </c>
      <c r="R8" s="101" t="s">
        <v>1354</v>
      </c>
      <c r="S8" s="101" t="s">
        <v>547</v>
      </c>
      <c r="T8" s="101" t="s">
        <v>1355</v>
      </c>
      <c r="U8" s="102"/>
      <c r="V8" s="101" t="s">
        <v>547</v>
      </c>
      <c r="W8" s="107">
        <v>42956</v>
      </c>
      <c r="X8" s="107">
        <v>42956</v>
      </c>
      <c r="Y8" s="107">
        <v>44719</v>
      </c>
      <c r="Z8" s="101" t="s">
        <v>566</v>
      </c>
    </row>
    <row r="9" spans="1:26" ht="30" x14ac:dyDescent="0.25">
      <c r="A9" s="101" t="s">
        <v>337</v>
      </c>
      <c r="B9" s="101" t="s">
        <v>166</v>
      </c>
      <c r="C9" s="101" t="s">
        <v>30</v>
      </c>
      <c r="D9" s="101" t="s">
        <v>186</v>
      </c>
      <c r="E9" s="101" t="s">
        <v>1332</v>
      </c>
      <c r="F9" s="101" t="s">
        <v>1333</v>
      </c>
      <c r="G9" s="101" t="s">
        <v>545</v>
      </c>
      <c r="H9" s="101" t="s">
        <v>571</v>
      </c>
      <c r="I9" s="101" t="s">
        <v>547</v>
      </c>
      <c r="J9" s="101" t="s">
        <v>569</v>
      </c>
      <c r="K9" s="101" t="s">
        <v>549</v>
      </c>
      <c r="L9" s="101" t="s">
        <v>550</v>
      </c>
      <c r="M9" s="101" t="s">
        <v>547</v>
      </c>
      <c r="N9" s="104"/>
      <c r="O9" s="101" t="s">
        <v>547</v>
      </c>
      <c r="P9" s="101" t="s">
        <v>547</v>
      </c>
      <c r="Q9" s="101" t="s">
        <v>547</v>
      </c>
      <c r="R9" s="101" t="s">
        <v>547</v>
      </c>
      <c r="S9" s="101" t="s">
        <v>547</v>
      </c>
      <c r="T9" s="101" t="s">
        <v>572</v>
      </c>
      <c r="U9" s="102"/>
      <c r="V9" s="101" t="s">
        <v>547</v>
      </c>
      <c r="W9" s="102"/>
      <c r="X9" s="102"/>
      <c r="Y9" s="102"/>
      <c r="Z9" s="101" t="s">
        <v>547</v>
      </c>
    </row>
    <row r="10" spans="1:26" ht="30" x14ac:dyDescent="0.25">
      <c r="A10" s="101" t="s">
        <v>337</v>
      </c>
      <c r="B10" s="101" t="s">
        <v>166</v>
      </c>
      <c r="C10" s="101" t="s">
        <v>24</v>
      </c>
      <c r="D10" s="101" t="s">
        <v>187</v>
      </c>
      <c r="E10" s="101" t="s">
        <v>1332</v>
      </c>
      <c r="F10" s="101" t="s">
        <v>1333</v>
      </c>
      <c r="G10" s="101" t="s">
        <v>545</v>
      </c>
      <c r="H10" s="101" t="s">
        <v>573</v>
      </c>
      <c r="I10" s="101" t="s">
        <v>547</v>
      </c>
      <c r="J10" s="101" t="s">
        <v>574</v>
      </c>
      <c r="K10" s="101" t="s">
        <v>549</v>
      </c>
      <c r="L10" s="101" t="s">
        <v>550</v>
      </c>
      <c r="M10" s="101" t="s">
        <v>547</v>
      </c>
      <c r="N10" s="102"/>
      <c r="O10" s="101" t="s">
        <v>547</v>
      </c>
      <c r="P10" s="101" t="s">
        <v>575</v>
      </c>
      <c r="Q10" s="101" t="s">
        <v>576</v>
      </c>
      <c r="R10" s="101" t="s">
        <v>577</v>
      </c>
      <c r="S10" s="101" t="s">
        <v>547</v>
      </c>
      <c r="T10" s="101" t="s">
        <v>578</v>
      </c>
      <c r="U10" s="105">
        <v>3522452015</v>
      </c>
      <c r="V10" s="101" t="s">
        <v>579</v>
      </c>
      <c r="W10" s="102"/>
      <c r="X10" s="102"/>
      <c r="Y10" s="102"/>
      <c r="Z10" s="101" t="s">
        <v>547</v>
      </c>
    </row>
    <row r="11" spans="1:26" ht="30" x14ac:dyDescent="0.25">
      <c r="A11" s="101" t="s">
        <v>337</v>
      </c>
      <c r="B11" s="101" t="s">
        <v>166</v>
      </c>
      <c r="C11" s="101" t="s">
        <v>194</v>
      </c>
      <c r="D11" s="101" t="s">
        <v>196</v>
      </c>
      <c r="E11" s="101" t="s">
        <v>1332</v>
      </c>
      <c r="F11" s="101" t="s">
        <v>1333</v>
      </c>
      <c r="G11" s="101" t="s">
        <v>545</v>
      </c>
      <c r="H11" s="101" t="s">
        <v>583</v>
      </c>
      <c r="I11" s="101" t="s">
        <v>547</v>
      </c>
      <c r="J11" s="101" t="s">
        <v>569</v>
      </c>
      <c r="K11" s="101" t="s">
        <v>549</v>
      </c>
      <c r="L11" s="101" t="s">
        <v>550</v>
      </c>
      <c r="M11" s="101" t="s">
        <v>1341</v>
      </c>
      <c r="N11" s="104"/>
      <c r="O11" s="101" t="s">
        <v>547</v>
      </c>
      <c r="P11" s="101" t="s">
        <v>1342</v>
      </c>
      <c r="Q11" s="101" t="s">
        <v>547</v>
      </c>
      <c r="R11" s="101" t="s">
        <v>1343</v>
      </c>
      <c r="S11" s="101" t="s">
        <v>547</v>
      </c>
      <c r="T11" s="101" t="s">
        <v>1344</v>
      </c>
      <c r="U11" s="103">
        <v>3524946918</v>
      </c>
      <c r="V11" s="101" t="s">
        <v>1345</v>
      </c>
      <c r="W11" s="107">
        <v>43150</v>
      </c>
      <c r="X11" s="107">
        <v>43150</v>
      </c>
      <c r="Y11" s="107">
        <v>44975</v>
      </c>
      <c r="Z11" s="101" t="s">
        <v>566</v>
      </c>
    </row>
    <row r="12" spans="1:26" ht="30" x14ac:dyDescent="0.25">
      <c r="A12" s="101" t="s">
        <v>337</v>
      </c>
      <c r="B12" s="101" t="s">
        <v>166</v>
      </c>
      <c r="C12" s="101" t="s">
        <v>220</v>
      </c>
      <c r="D12" s="101" t="s">
        <v>221</v>
      </c>
      <c r="E12" s="101" t="s">
        <v>1332</v>
      </c>
      <c r="F12" s="101" t="s">
        <v>1333</v>
      </c>
      <c r="G12" s="101" t="s">
        <v>545</v>
      </c>
      <c r="H12" s="101" t="s">
        <v>1273</v>
      </c>
      <c r="I12" s="101" t="s">
        <v>547</v>
      </c>
      <c r="J12" s="101" t="s">
        <v>569</v>
      </c>
      <c r="K12" s="101" t="s">
        <v>549</v>
      </c>
      <c r="L12" s="101" t="s">
        <v>550</v>
      </c>
      <c r="M12" s="101" t="s">
        <v>547</v>
      </c>
      <c r="N12" s="104"/>
      <c r="O12" s="101" t="s">
        <v>547</v>
      </c>
      <c r="P12" s="101" t="s">
        <v>1274</v>
      </c>
      <c r="Q12" s="101" t="s">
        <v>1275</v>
      </c>
      <c r="R12" s="101" t="s">
        <v>1276</v>
      </c>
      <c r="S12" s="101" t="s">
        <v>547</v>
      </c>
      <c r="T12" s="101" t="s">
        <v>1277</v>
      </c>
      <c r="U12" s="105">
        <v>3522364281</v>
      </c>
      <c r="V12" s="101" t="s">
        <v>1278</v>
      </c>
      <c r="W12" s="102"/>
      <c r="X12" s="102"/>
      <c r="Y12" s="102"/>
      <c r="Z12" s="101" t="s">
        <v>547</v>
      </c>
    </row>
    <row r="13" spans="1:26" ht="30" x14ac:dyDescent="0.25">
      <c r="A13" s="101" t="s">
        <v>337</v>
      </c>
      <c r="B13" s="101" t="s">
        <v>166</v>
      </c>
      <c r="C13" s="101" t="s">
        <v>164</v>
      </c>
      <c r="D13" s="101" t="s">
        <v>165</v>
      </c>
      <c r="E13" s="101" t="s">
        <v>1332</v>
      </c>
      <c r="F13" s="101" t="s">
        <v>1333</v>
      </c>
      <c r="G13" s="101" t="s">
        <v>545</v>
      </c>
      <c r="H13" s="101" t="s">
        <v>1281</v>
      </c>
      <c r="I13" s="101" t="s">
        <v>547</v>
      </c>
      <c r="J13" s="101" t="s">
        <v>1282</v>
      </c>
      <c r="K13" s="101" t="s">
        <v>549</v>
      </c>
      <c r="L13" s="101" t="s">
        <v>550</v>
      </c>
      <c r="M13" s="101" t="s">
        <v>547</v>
      </c>
      <c r="N13" s="104"/>
      <c r="O13" s="101" t="s">
        <v>547</v>
      </c>
      <c r="P13" s="101" t="s">
        <v>1274</v>
      </c>
      <c r="Q13" s="101" t="s">
        <v>1275</v>
      </c>
      <c r="R13" s="101" t="s">
        <v>1276</v>
      </c>
      <c r="S13" s="101" t="s">
        <v>547</v>
      </c>
      <c r="T13" s="101" t="s">
        <v>1277</v>
      </c>
      <c r="U13" s="105">
        <v>3522364281</v>
      </c>
      <c r="V13" s="101" t="s">
        <v>1278</v>
      </c>
      <c r="W13" s="102"/>
      <c r="X13" s="102"/>
      <c r="Y13" s="102"/>
      <c r="Z13" s="101" t="s">
        <v>547</v>
      </c>
    </row>
    <row r="14" spans="1:26" ht="30" x14ac:dyDescent="0.25">
      <c r="A14" s="101" t="s">
        <v>344</v>
      </c>
      <c r="B14" s="101" t="s">
        <v>166</v>
      </c>
      <c r="C14" s="101" t="s">
        <v>345</v>
      </c>
      <c r="D14" s="101" t="s">
        <v>346</v>
      </c>
      <c r="E14" s="101" t="s">
        <v>1332</v>
      </c>
      <c r="F14" s="101" t="s">
        <v>1333</v>
      </c>
      <c r="G14" s="101" t="s">
        <v>545</v>
      </c>
      <c r="H14" s="101" t="s">
        <v>584</v>
      </c>
      <c r="I14" s="101" t="s">
        <v>547</v>
      </c>
      <c r="J14" s="101" t="s">
        <v>585</v>
      </c>
      <c r="K14" s="101" t="s">
        <v>549</v>
      </c>
      <c r="L14" s="101" t="s">
        <v>550</v>
      </c>
      <c r="M14" s="101" t="s">
        <v>547</v>
      </c>
      <c r="N14" s="104"/>
      <c r="O14" s="101" t="s">
        <v>547</v>
      </c>
      <c r="P14" s="101" t="s">
        <v>586</v>
      </c>
      <c r="Q14" s="101" t="s">
        <v>587</v>
      </c>
      <c r="R14" s="101" t="s">
        <v>1229</v>
      </c>
      <c r="S14" s="101" t="s">
        <v>547</v>
      </c>
      <c r="T14" s="101" t="s">
        <v>1230</v>
      </c>
      <c r="U14" s="105">
        <v>8006530386</v>
      </c>
      <c r="V14" s="101" t="s">
        <v>547</v>
      </c>
      <c r="W14" s="107">
        <v>43549</v>
      </c>
      <c r="X14" s="107">
        <v>43718</v>
      </c>
      <c r="Y14" s="107">
        <v>47370</v>
      </c>
      <c r="Z14" s="101" t="s">
        <v>566</v>
      </c>
    </row>
    <row r="15" spans="1:26" ht="105" x14ac:dyDescent="0.25">
      <c r="A15" s="101" t="s">
        <v>344</v>
      </c>
      <c r="B15" s="101" t="s">
        <v>166</v>
      </c>
      <c r="C15" s="101" t="s">
        <v>1356</v>
      </c>
      <c r="D15" s="101" t="s">
        <v>348</v>
      </c>
      <c r="E15" s="101" t="s">
        <v>1332</v>
      </c>
      <c r="F15" s="101" t="s">
        <v>1333</v>
      </c>
      <c r="G15" s="101" t="s">
        <v>545</v>
      </c>
      <c r="H15" s="101" t="s">
        <v>590</v>
      </c>
      <c r="I15" s="101" t="s">
        <v>547</v>
      </c>
      <c r="J15" s="101" t="s">
        <v>591</v>
      </c>
      <c r="K15" s="101" t="s">
        <v>549</v>
      </c>
      <c r="L15" s="101" t="s">
        <v>550</v>
      </c>
      <c r="M15" s="101" t="s">
        <v>592</v>
      </c>
      <c r="N15" s="104"/>
      <c r="O15" s="101" t="s">
        <v>547</v>
      </c>
      <c r="P15" s="101" t="s">
        <v>593</v>
      </c>
      <c r="Q15" s="101" t="s">
        <v>547</v>
      </c>
      <c r="R15" s="101" t="s">
        <v>594</v>
      </c>
      <c r="S15" s="101" t="s">
        <v>547</v>
      </c>
      <c r="T15" s="101" t="s">
        <v>595</v>
      </c>
      <c r="U15" s="105">
        <v>4074514566</v>
      </c>
      <c r="V15" s="101" t="s">
        <v>547</v>
      </c>
      <c r="W15" s="107">
        <v>43237</v>
      </c>
      <c r="X15" s="107">
        <v>43254</v>
      </c>
      <c r="Y15" s="107">
        <v>45079</v>
      </c>
      <c r="Z15" s="101" t="s">
        <v>566</v>
      </c>
    </row>
    <row r="16" spans="1:26" ht="30" x14ac:dyDescent="0.25">
      <c r="A16" s="101" t="s">
        <v>344</v>
      </c>
      <c r="B16" s="101" t="s">
        <v>166</v>
      </c>
      <c r="C16" s="101" t="s">
        <v>349</v>
      </c>
      <c r="D16" s="101" t="s">
        <v>596</v>
      </c>
      <c r="E16" s="101" t="s">
        <v>1332</v>
      </c>
      <c r="F16" s="101" t="s">
        <v>1333</v>
      </c>
      <c r="G16" s="101" t="s">
        <v>545</v>
      </c>
      <c r="H16" s="101" t="s">
        <v>597</v>
      </c>
      <c r="I16" s="101" t="s">
        <v>547</v>
      </c>
      <c r="J16" s="101" t="s">
        <v>598</v>
      </c>
      <c r="K16" s="101" t="s">
        <v>549</v>
      </c>
      <c r="L16" s="101" t="s">
        <v>550</v>
      </c>
      <c r="M16" s="101" t="s">
        <v>547</v>
      </c>
      <c r="N16" s="104"/>
      <c r="O16" s="101" t="s">
        <v>547</v>
      </c>
      <c r="P16" s="101" t="s">
        <v>599</v>
      </c>
      <c r="Q16" s="101" t="s">
        <v>600</v>
      </c>
      <c r="R16" s="101" t="s">
        <v>601</v>
      </c>
      <c r="S16" s="101" t="s">
        <v>547</v>
      </c>
      <c r="T16" s="101" t="s">
        <v>602</v>
      </c>
      <c r="U16" s="105">
        <v>3527969805</v>
      </c>
      <c r="V16" s="101" t="s">
        <v>603</v>
      </c>
      <c r="W16" s="106">
        <v>43084</v>
      </c>
      <c r="X16" s="106">
        <v>43144</v>
      </c>
      <c r="Y16" s="106">
        <v>44969</v>
      </c>
      <c r="Z16" s="101" t="s">
        <v>566</v>
      </c>
    </row>
    <row r="17" spans="1:26" ht="30" x14ac:dyDescent="0.25">
      <c r="A17" s="101" t="s">
        <v>344</v>
      </c>
      <c r="B17" s="101" t="s">
        <v>166</v>
      </c>
      <c r="C17" s="101" t="s">
        <v>351</v>
      </c>
      <c r="D17" s="101" t="s">
        <v>352</v>
      </c>
      <c r="E17" s="101" t="s">
        <v>1332</v>
      </c>
      <c r="F17" s="101" t="s">
        <v>1333</v>
      </c>
      <c r="G17" s="101" t="s">
        <v>545</v>
      </c>
      <c r="H17" s="101" t="s">
        <v>604</v>
      </c>
      <c r="I17" s="101" t="s">
        <v>547</v>
      </c>
      <c r="J17" s="101" t="s">
        <v>598</v>
      </c>
      <c r="K17" s="101" t="s">
        <v>549</v>
      </c>
      <c r="L17" s="101" t="s">
        <v>550</v>
      </c>
      <c r="M17" s="101" t="s">
        <v>547</v>
      </c>
      <c r="N17" s="104"/>
      <c r="O17" s="101" t="s">
        <v>547</v>
      </c>
      <c r="P17" s="101" t="s">
        <v>586</v>
      </c>
      <c r="Q17" s="101" t="s">
        <v>587</v>
      </c>
      <c r="R17" s="101" t="s">
        <v>588</v>
      </c>
      <c r="S17" s="101" t="s">
        <v>547</v>
      </c>
      <c r="T17" s="101" t="s">
        <v>589</v>
      </c>
      <c r="U17" s="105">
        <v>8006530386</v>
      </c>
      <c r="V17" s="101" t="s">
        <v>605</v>
      </c>
      <c r="W17" s="107">
        <v>42928</v>
      </c>
      <c r="X17" s="107">
        <v>42928</v>
      </c>
      <c r="Y17" s="107">
        <v>44753</v>
      </c>
      <c r="Z17" s="101" t="s">
        <v>566</v>
      </c>
    </row>
    <row r="18" spans="1:26" ht="30" x14ac:dyDescent="0.25">
      <c r="A18" s="101" t="s">
        <v>344</v>
      </c>
      <c r="B18" s="101" t="s">
        <v>166</v>
      </c>
      <c r="C18" s="101" t="s">
        <v>353</v>
      </c>
      <c r="D18" s="101" t="s">
        <v>354</v>
      </c>
      <c r="E18" s="101" t="s">
        <v>1332</v>
      </c>
      <c r="F18" s="101" t="s">
        <v>1333</v>
      </c>
      <c r="G18" s="101" t="s">
        <v>545</v>
      </c>
      <c r="H18" s="101" t="s">
        <v>606</v>
      </c>
      <c r="I18" s="101" t="s">
        <v>547</v>
      </c>
      <c r="J18" s="101" t="s">
        <v>598</v>
      </c>
      <c r="K18" s="101" t="s">
        <v>549</v>
      </c>
      <c r="L18" s="101" t="s">
        <v>550</v>
      </c>
      <c r="M18" s="101" t="s">
        <v>547</v>
      </c>
      <c r="N18" s="104"/>
      <c r="O18" s="101" t="s">
        <v>547</v>
      </c>
      <c r="P18" s="101" t="s">
        <v>1357</v>
      </c>
      <c r="Q18" s="101" t="s">
        <v>1358</v>
      </c>
      <c r="R18" s="101" t="s">
        <v>606</v>
      </c>
      <c r="S18" s="101" t="s">
        <v>547</v>
      </c>
      <c r="T18" s="101" t="s">
        <v>1359</v>
      </c>
      <c r="U18" s="105">
        <v>4078923672</v>
      </c>
      <c r="V18" s="101" t="s">
        <v>1360</v>
      </c>
      <c r="W18" s="107">
        <v>43304</v>
      </c>
      <c r="X18" s="107">
        <v>43304</v>
      </c>
      <c r="Y18" s="107">
        <v>46851</v>
      </c>
      <c r="Z18" s="101" t="s">
        <v>566</v>
      </c>
    </row>
    <row r="19" spans="1:26" ht="30" x14ac:dyDescent="0.25">
      <c r="A19" s="101" t="s">
        <v>344</v>
      </c>
      <c r="B19" s="101" t="s">
        <v>166</v>
      </c>
      <c r="C19" s="101" t="s">
        <v>607</v>
      </c>
      <c r="D19" s="101" t="s">
        <v>608</v>
      </c>
      <c r="E19" s="101" t="s">
        <v>1332</v>
      </c>
      <c r="F19" s="101" t="s">
        <v>1333</v>
      </c>
      <c r="G19" s="101" t="s">
        <v>545</v>
      </c>
      <c r="H19" s="101" t="s">
        <v>611</v>
      </c>
      <c r="I19" s="101" t="s">
        <v>547</v>
      </c>
      <c r="J19" s="101" t="s">
        <v>591</v>
      </c>
      <c r="K19" s="101" t="s">
        <v>549</v>
      </c>
      <c r="L19" s="101" t="s">
        <v>550</v>
      </c>
      <c r="M19" s="101" t="s">
        <v>547</v>
      </c>
      <c r="N19" s="104"/>
      <c r="O19" s="101" t="s">
        <v>547</v>
      </c>
      <c r="P19" s="101" t="s">
        <v>612</v>
      </c>
      <c r="Q19" s="101" t="s">
        <v>600</v>
      </c>
      <c r="R19" s="101" t="s">
        <v>601</v>
      </c>
      <c r="S19" s="101" t="s">
        <v>547</v>
      </c>
      <c r="T19" s="101" t="s">
        <v>602</v>
      </c>
      <c r="U19" s="103">
        <v>7273740246</v>
      </c>
      <c r="V19" s="101" t="s">
        <v>613</v>
      </c>
      <c r="W19" s="106">
        <v>42198</v>
      </c>
      <c r="X19" s="106">
        <v>42198</v>
      </c>
      <c r="Y19" s="106">
        <v>44024</v>
      </c>
      <c r="Z19" s="101" t="s">
        <v>566</v>
      </c>
    </row>
    <row r="20" spans="1:26" ht="30" x14ac:dyDescent="0.25">
      <c r="A20" s="101" t="s">
        <v>344</v>
      </c>
      <c r="B20" s="101" t="s">
        <v>166</v>
      </c>
      <c r="C20" s="101" t="s">
        <v>355</v>
      </c>
      <c r="D20" s="101" t="s">
        <v>356</v>
      </c>
      <c r="E20" s="101" t="s">
        <v>1332</v>
      </c>
      <c r="F20" s="101" t="s">
        <v>1333</v>
      </c>
      <c r="G20" s="101" t="s">
        <v>545</v>
      </c>
      <c r="H20" s="101" t="s">
        <v>614</v>
      </c>
      <c r="I20" s="101" t="s">
        <v>547</v>
      </c>
      <c r="J20" s="101" t="s">
        <v>591</v>
      </c>
      <c r="K20" s="101" t="s">
        <v>549</v>
      </c>
      <c r="L20" s="101" t="s">
        <v>550</v>
      </c>
      <c r="M20" s="101" t="s">
        <v>547</v>
      </c>
      <c r="N20" s="104"/>
      <c r="O20" s="101" t="s">
        <v>547</v>
      </c>
      <c r="P20" s="101" t="s">
        <v>586</v>
      </c>
      <c r="Q20" s="101" t="s">
        <v>615</v>
      </c>
      <c r="R20" s="101" t="s">
        <v>588</v>
      </c>
      <c r="S20" s="101" t="s">
        <v>547</v>
      </c>
      <c r="T20" s="101" t="s">
        <v>589</v>
      </c>
      <c r="U20" s="105">
        <v>8006530386</v>
      </c>
      <c r="V20" s="101" t="s">
        <v>616</v>
      </c>
      <c r="W20" s="107">
        <v>43020</v>
      </c>
      <c r="X20" s="107">
        <v>43086</v>
      </c>
      <c r="Y20" s="107">
        <v>46737</v>
      </c>
      <c r="Z20" s="101" t="s">
        <v>566</v>
      </c>
    </row>
    <row r="21" spans="1:26" ht="30" x14ac:dyDescent="0.25">
      <c r="A21" s="101" t="s">
        <v>344</v>
      </c>
      <c r="B21" s="101" t="s">
        <v>166</v>
      </c>
      <c r="C21" s="101" t="s">
        <v>357</v>
      </c>
      <c r="D21" s="101" t="s">
        <v>358</v>
      </c>
      <c r="E21" s="101" t="s">
        <v>1332</v>
      </c>
      <c r="F21" s="101" t="s">
        <v>1333</v>
      </c>
      <c r="G21" s="101" t="s">
        <v>545</v>
      </c>
      <c r="H21" s="101" t="s">
        <v>617</v>
      </c>
      <c r="I21" s="101" t="s">
        <v>547</v>
      </c>
      <c r="J21" s="101" t="s">
        <v>591</v>
      </c>
      <c r="K21" s="101" t="s">
        <v>549</v>
      </c>
      <c r="L21" s="101" t="s">
        <v>550</v>
      </c>
      <c r="M21" s="101" t="s">
        <v>547</v>
      </c>
      <c r="N21" s="104"/>
      <c r="O21" s="101" t="s">
        <v>547</v>
      </c>
      <c r="P21" s="101" t="s">
        <v>618</v>
      </c>
      <c r="Q21" s="101" t="s">
        <v>358</v>
      </c>
      <c r="R21" s="101" t="s">
        <v>619</v>
      </c>
      <c r="S21" s="101" t="s">
        <v>547</v>
      </c>
      <c r="T21" s="101" t="s">
        <v>620</v>
      </c>
      <c r="U21" s="105">
        <v>4079083532</v>
      </c>
      <c r="V21" s="101" t="s">
        <v>621</v>
      </c>
      <c r="W21" s="107">
        <v>43363</v>
      </c>
      <c r="X21" s="107">
        <v>43416</v>
      </c>
      <c r="Y21" s="107">
        <v>47068</v>
      </c>
      <c r="Z21" s="101" t="s">
        <v>566</v>
      </c>
    </row>
    <row r="22" spans="1:26" ht="30" x14ac:dyDescent="0.25">
      <c r="A22" s="101" t="s">
        <v>344</v>
      </c>
      <c r="B22" s="101" t="s">
        <v>166</v>
      </c>
      <c r="C22" s="101" t="s">
        <v>359</v>
      </c>
      <c r="D22" s="101" t="s">
        <v>360</v>
      </c>
      <c r="E22" s="101" t="s">
        <v>1332</v>
      </c>
      <c r="F22" s="101" t="s">
        <v>1333</v>
      </c>
      <c r="G22" s="101" t="s">
        <v>545</v>
      </c>
      <c r="H22" s="101" t="s">
        <v>622</v>
      </c>
      <c r="I22" s="101" t="s">
        <v>547</v>
      </c>
      <c r="J22" s="101" t="s">
        <v>591</v>
      </c>
      <c r="K22" s="101" t="s">
        <v>549</v>
      </c>
      <c r="L22" s="101" t="s">
        <v>550</v>
      </c>
      <c r="M22" s="101" t="s">
        <v>547</v>
      </c>
      <c r="N22" s="104"/>
      <c r="O22" s="101" t="s">
        <v>547</v>
      </c>
      <c r="P22" s="101" t="s">
        <v>599</v>
      </c>
      <c r="Q22" s="101" t="s">
        <v>600</v>
      </c>
      <c r="R22" s="101" t="s">
        <v>601</v>
      </c>
      <c r="S22" s="101" t="s">
        <v>547</v>
      </c>
      <c r="T22" s="101" t="s">
        <v>602</v>
      </c>
      <c r="U22" s="105">
        <v>3527969805</v>
      </c>
      <c r="V22" s="101" t="s">
        <v>623</v>
      </c>
      <c r="W22" s="107">
        <v>43321</v>
      </c>
      <c r="X22" s="107">
        <v>43555</v>
      </c>
      <c r="Y22" s="107">
        <v>45381</v>
      </c>
      <c r="Z22" s="101" t="s">
        <v>566</v>
      </c>
    </row>
    <row r="23" spans="1:26" ht="30" x14ac:dyDescent="0.25">
      <c r="A23" s="101" t="s">
        <v>361</v>
      </c>
      <c r="B23" s="101" t="s">
        <v>166</v>
      </c>
      <c r="C23" s="101" t="s">
        <v>362</v>
      </c>
      <c r="D23" s="101" t="s">
        <v>363</v>
      </c>
      <c r="E23" s="101" t="s">
        <v>1332</v>
      </c>
      <c r="F23" s="101" t="s">
        <v>1333</v>
      </c>
      <c r="G23" s="101" t="s">
        <v>545</v>
      </c>
      <c r="H23" s="101" t="s">
        <v>624</v>
      </c>
      <c r="I23" s="101" t="s">
        <v>547</v>
      </c>
      <c r="J23" s="101" t="s">
        <v>625</v>
      </c>
      <c r="K23" s="101" t="s">
        <v>549</v>
      </c>
      <c r="L23" s="101" t="s">
        <v>626</v>
      </c>
      <c r="M23" s="101" t="s">
        <v>547</v>
      </c>
      <c r="N23" s="104"/>
      <c r="O23" s="101" t="s">
        <v>547</v>
      </c>
      <c r="P23" s="101" t="s">
        <v>627</v>
      </c>
      <c r="Q23" s="101" t="s">
        <v>628</v>
      </c>
      <c r="R23" s="101" t="s">
        <v>629</v>
      </c>
      <c r="S23" s="101" t="s">
        <v>547</v>
      </c>
      <c r="T23" s="101" t="s">
        <v>630</v>
      </c>
      <c r="U23" s="105">
        <v>8504104093</v>
      </c>
      <c r="V23" s="101" t="s">
        <v>631</v>
      </c>
      <c r="W23" s="102"/>
      <c r="X23" s="102"/>
      <c r="Y23" s="102"/>
      <c r="Z23" s="101" t="s">
        <v>547</v>
      </c>
    </row>
    <row r="24" spans="1:26" ht="30" x14ac:dyDescent="0.25">
      <c r="A24" s="101" t="s">
        <v>364</v>
      </c>
      <c r="B24" s="101" t="s">
        <v>166</v>
      </c>
      <c r="C24" s="101" t="s">
        <v>45</v>
      </c>
      <c r="D24" s="101" t="s">
        <v>207</v>
      </c>
      <c r="E24" s="101" t="s">
        <v>1332</v>
      </c>
      <c r="F24" s="101" t="s">
        <v>1333</v>
      </c>
      <c r="G24" s="101" t="s">
        <v>545</v>
      </c>
      <c r="H24" s="101" t="s">
        <v>1361</v>
      </c>
      <c r="I24" s="101" t="s">
        <v>547</v>
      </c>
      <c r="J24" s="101" t="s">
        <v>632</v>
      </c>
      <c r="K24" s="101" t="s">
        <v>549</v>
      </c>
      <c r="L24" s="101" t="s">
        <v>550</v>
      </c>
      <c r="M24" s="101" t="s">
        <v>1362</v>
      </c>
      <c r="N24" s="104"/>
      <c r="O24" s="101" t="s">
        <v>547</v>
      </c>
      <c r="P24" s="101" t="s">
        <v>1363</v>
      </c>
      <c r="Q24" s="101" t="s">
        <v>1364</v>
      </c>
      <c r="R24" s="101" t="s">
        <v>1365</v>
      </c>
      <c r="S24" s="101" t="s">
        <v>547</v>
      </c>
      <c r="T24" s="101" t="s">
        <v>1366</v>
      </c>
      <c r="U24" s="105">
        <v>3867340585</v>
      </c>
      <c r="V24" s="101" t="s">
        <v>1367</v>
      </c>
      <c r="W24" s="106">
        <v>43136</v>
      </c>
      <c r="X24" s="106">
        <v>43136</v>
      </c>
      <c r="Y24" s="106">
        <v>44961</v>
      </c>
      <c r="Z24" s="101" t="s">
        <v>566</v>
      </c>
    </row>
    <row r="25" spans="1:26" ht="60" x14ac:dyDescent="0.25">
      <c r="A25" s="101" t="s">
        <v>364</v>
      </c>
      <c r="B25" s="101" t="s">
        <v>166</v>
      </c>
      <c r="C25" s="101" t="s">
        <v>366</v>
      </c>
      <c r="D25" s="101" t="s">
        <v>367</v>
      </c>
      <c r="E25" s="101" t="s">
        <v>1332</v>
      </c>
      <c r="F25" s="101" t="s">
        <v>1333</v>
      </c>
      <c r="G25" s="101" t="s">
        <v>545</v>
      </c>
      <c r="H25" s="101" t="s">
        <v>633</v>
      </c>
      <c r="I25" s="101" t="s">
        <v>547</v>
      </c>
      <c r="J25" s="101" t="s">
        <v>634</v>
      </c>
      <c r="K25" s="101" t="s">
        <v>549</v>
      </c>
      <c r="L25" s="101" t="s">
        <v>550</v>
      </c>
      <c r="M25" s="101" t="s">
        <v>635</v>
      </c>
      <c r="N25" s="104"/>
      <c r="O25" s="101" t="s">
        <v>547</v>
      </c>
      <c r="P25" s="101" t="s">
        <v>636</v>
      </c>
      <c r="Q25" s="101" t="s">
        <v>637</v>
      </c>
      <c r="R25" s="101" t="s">
        <v>638</v>
      </c>
      <c r="S25" s="101" t="s">
        <v>547</v>
      </c>
      <c r="T25" s="101" t="s">
        <v>639</v>
      </c>
      <c r="U25" s="105">
        <v>3865471385</v>
      </c>
      <c r="V25" s="101" t="s">
        <v>640</v>
      </c>
      <c r="W25" s="104"/>
      <c r="X25" s="104"/>
      <c r="Y25" s="104"/>
      <c r="Z25" s="101" t="s">
        <v>547</v>
      </c>
    </row>
    <row r="26" spans="1:26" ht="30" x14ac:dyDescent="0.25">
      <c r="A26" s="101" t="s">
        <v>368</v>
      </c>
      <c r="B26" s="101" t="s">
        <v>139</v>
      </c>
      <c r="C26" s="101" t="s">
        <v>258</v>
      </c>
      <c r="D26" s="101" t="s">
        <v>259</v>
      </c>
      <c r="E26" s="101" t="s">
        <v>1332</v>
      </c>
      <c r="F26" s="101" t="s">
        <v>1333</v>
      </c>
      <c r="G26" s="101" t="s">
        <v>545</v>
      </c>
      <c r="H26" s="101" t="s">
        <v>641</v>
      </c>
      <c r="I26" s="101" t="s">
        <v>547</v>
      </c>
      <c r="J26" s="101" t="s">
        <v>642</v>
      </c>
      <c r="K26" s="101" t="s">
        <v>549</v>
      </c>
      <c r="L26" s="101" t="s">
        <v>550</v>
      </c>
      <c r="M26" s="101" t="s">
        <v>547</v>
      </c>
      <c r="N26" s="104"/>
      <c r="O26" s="101" t="s">
        <v>547</v>
      </c>
      <c r="P26" s="101" t="s">
        <v>643</v>
      </c>
      <c r="Q26" s="101" t="s">
        <v>644</v>
      </c>
      <c r="R26" s="101" t="s">
        <v>645</v>
      </c>
      <c r="S26" s="101" t="s">
        <v>547</v>
      </c>
      <c r="T26" s="101" t="s">
        <v>646</v>
      </c>
      <c r="U26" s="105">
        <v>3523782375</v>
      </c>
      <c r="V26" s="101" t="s">
        <v>547</v>
      </c>
      <c r="W26" s="106">
        <v>43150</v>
      </c>
      <c r="X26" s="106">
        <v>43150</v>
      </c>
      <c r="Y26" s="106">
        <v>44975</v>
      </c>
      <c r="Z26" s="101" t="s">
        <v>566</v>
      </c>
    </row>
    <row r="27" spans="1:26" ht="60" x14ac:dyDescent="0.25">
      <c r="A27" s="101" t="s">
        <v>368</v>
      </c>
      <c r="B27" s="101" t="s">
        <v>139</v>
      </c>
      <c r="C27" s="101" t="s">
        <v>27</v>
      </c>
      <c r="D27" s="101" t="s">
        <v>290</v>
      </c>
      <c r="E27" s="101" t="s">
        <v>1332</v>
      </c>
      <c r="F27" s="101" t="s">
        <v>1333</v>
      </c>
      <c r="G27" s="101" t="s">
        <v>545</v>
      </c>
      <c r="H27" s="101" t="s">
        <v>647</v>
      </c>
      <c r="I27" s="101" t="s">
        <v>648</v>
      </c>
      <c r="J27" s="101" t="s">
        <v>649</v>
      </c>
      <c r="K27" s="101" t="s">
        <v>549</v>
      </c>
      <c r="L27" s="101" t="s">
        <v>567</v>
      </c>
      <c r="M27" s="101" t="s">
        <v>547</v>
      </c>
      <c r="N27" s="103">
        <v>5.1999999999999998E-3</v>
      </c>
      <c r="O27" s="101" t="s">
        <v>547</v>
      </c>
      <c r="P27" s="101" t="s">
        <v>650</v>
      </c>
      <c r="Q27" s="101" t="s">
        <v>651</v>
      </c>
      <c r="R27" s="101" t="s">
        <v>652</v>
      </c>
      <c r="S27" s="101" t="s">
        <v>547</v>
      </c>
      <c r="T27" s="101" t="s">
        <v>653</v>
      </c>
      <c r="U27" s="105">
        <v>3524721537</v>
      </c>
      <c r="V27" s="101" t="s">
        <v>547</v>
      </c>
      <c r="W27" s="107">
        <v>43027</v>
      </c>
      <c r="X27" s="107">
        <v>43027</v>
      </c>
      <c r="Y27" s="107">
        <v>44852</v>
      </c>
      <c r="Z27" s="101" t="s">
        <v>566</v>
      </c>
    </row>
    <row r="28" spans="1:26" ht="30" x14ac:dyDescent="0.25">
      <c r="A28" s="101" t="s">
        <v>369</v>
      </c>
      <c r="B28" s="101" t="s">
        <v>139</v>
      </c>
      <c r="C28" s="101" t="s">
        <v>370</v>
      </c>
      <c r="D28" s="101" t="s">
        <v>371</v>
      </c>
      <c r="E28" s="101" t="s">
        <v>1332</v>
      </c>
      <c r="F28" s="101" t="s">
        <v>1333</v>
      </c>
      <c r="G28" s="101" t="s">
        <v>545</v>
      </c>
      <c r="H28" s="101" t="s">
        <v>654</v>
      </c>
      <c r="I28" s="101" t="s">
        <v>547</v>
      </c>
      <c r="J28" s="101" t="s">
        <v>655</v>
      </c>
      <c r="K28" s="101" t="s">
        <v>549</v>
      </c>
      <c r="L28" s="101" t="s">
        <v>550</v>
      </c>
      <c r="M28" s="101" t="s">
        <v>1368</v>
      </c>
      <c r="N28" s="104"/>
      <c r="O28" s="101" t="s">
        <v>547</v>
      </c>
      <c r="P28" s="101" t="s">
        <v>656</v>
      </c>
      <c r="Q28" s="101" t="s">
        <v>657</v>
      </c>
      <c r="R28" s="101" t="s">
        <v>654</v>
      </c>
      <c r="S28" s="101" t="s">
        <v>547</v>
      </c>
      <c r="T28" s="101" t="s">
        <v>658</v>
      </c>
      <c r="U28" s="105">
        <v>9049231241</v>
      </c>
      <c r="V28" s="101" t="s">
        <v>659</v>
      </c>
      <c r="W28" s="107">
        <v>43003</v>
      </c>
      <c r="X28" s="107">
        <v>43003</v>
      </c>
      <c r="Y28" s="107">
        <v>44828</v>
      </c>
      <c r="Z28" s="101" t="s">
        <v>566</v>
      </c>
    </row>
    <row r="29" spans="1:26" ht="30" x14ac:dyDescent="0.25">
      <c r="A29" s="101" t="s">
        <v>369</v>
      </c>
      <c r="B29" s="101" t="s">
        <v>139</v>
      </c>
      <c r="C29" s="101" t="s">
        <v>372</v>
      </c>
      <c r="D29" s="101" t="s">
        <v>373</v>
      </c>
      <c r="E29" s="101" t="s">
        <v>1332</v>
      </c>
      <c r="F29" s="101" t="s">
        <v>1333</v>
      </c>
      <c r="G29" s="101" t="s">
        <v>545</v>
      </c>
      <c r="H29" s="101" t="s">
        <v>660</v>
      </c>
      <c r="I29" s="101" t="s">
        <v>547</v>
      </c>
      <c r="J29" s="101" t="s">
        <v>661</v>
      </c>
      <c r="K29" s="101" t="s">
        <v>549</v>
      </c>
      <c r="L29" s="101" t="s">
        <v>550</v>
      </c>
      <c r="M29" s="101" t="s">
        <v>547</v>
      </c>
      <c r="N29" s="104"/>
      <c r="O29" s="101" t="s">
        <v>547</v>
      </c>
      <c r="P29" s="101" t="s">
        <v>662</v>
      </c>
      <c r="Q29" s="101" t="s">
        <v>1369</v>
      </c>
      <c r="R29" s="101" t="s">
        <v>1370</v>
      </c>
      <c r="S29" s="101" t="s">
        <v>547</v>
      </c>
      <c r="T29" s="101" t="s">
        <v>1371</v>
      </c>
      <c r="U29" s="105">
        <v>9048199170</v>
      </c>
      <c r="V29" s="101" t="s">
        <v>1372</v>
      </c>
      <c r="W29" s="107">
        <v>42971</v>
      </c>
      <c r="X29" s="107">
        <v>43041</v>
      </c>
      <c r="Y29" s="107">
        <v>44866</v>
      </c>
      <c r="Z29" s="101" t="s">
        <v>566</v>
      </c>
    </row>
    <row r="30" spans="1:26" ht="30" x14ac:dyDescent="0.25">
      <c r="A30" s="101" t="s">
        <v>374</v>
      </c>
      <c r="B30" s="101" t="s">
        <v>139</v>
      </c>
      <c r="C30" s="101" t="s">
        <v>375</v>
      </c>
      <c r="D30" s="101" t="s">
        <v>376</v>
      </c>
      <c r="E30" s="101" t="s">
        <v>1332</v>
      </c>
      <c r="F30" s="101" t="s">
        <v>1333</v>
      </c>
      <c r="G30" s="101" t="s">
        <v>545</v>
      </c>
      <c r="H30" s="101" t="s">
        <v>663</v>
      </c>
      <c r="I30" s="101" t="s">
        <v>547</v>
      </c>
      <c r="J30" s="101" t="s">
        <v>427</v>
      </c>
      <c r="K30" s="101" t="s">
        <v>549</v>
      </c>
      <c r="L30" s="101" t="s">
        <v>550</v>
      </c>
      <c r="M30" s="101" t="s">
        <v>547</v>
      </c>
      <c r="N30" s="104"/>
      <c r="O30" s="101" t="s">
        <v>547</v>
      </c>
      <c r="P30" s="101" t="s">
        <v>664</v>
      </c>
      <c r="Q30" s="101" t="s">
        <v>665</v>
      </c>
      <c r="R30" s="101" t="s">
        <v>666</v>
      </c>
      <c r="S30" s="101" t="s">
        <v>547</v>
      </c>
      <c r="T30" s="101" t="s">
        <v>667</v>
      </c>
      <c r="U30" s="105">
        <v>9049646468</v>
      </c>
      <c r="V30" s="101" t="s">
        <v>668</v>
      </c>
      <c r="W30" s="106">
        <v>42976</v>
      </c>
      <c r="X30" s="106">
        <v>42976</v>
      </c>
      <c r="Y30" s="106">
        <v>44801</v>
      </c>
      <c r="Z30" s="101" t="s">
        <v>566</v>
      </c>
    </row>
    <row r="31" spans="1:26" ht="30" x14ac:dyDescent="0.25">
      <c r="A31" s="101" t="s">
        <v>374</v>
      </c>
      <c r="B31" s="101" t="s">
        <v>139</v>
      </c>
      <c r="C31" s="101" t="s">
        <v>377</v>
      </c>
      <c r="D31" s="101" t="s">
        <v>378</v>
      </c>
      <c r="E31" s="101" t="s">
        <v>1332</v>
      </c>
      <c r="F31" s="101" t="s">
        <v>1333</v>
      </c>
      <c r="G31" s="101" t="s">
        <v>545</v>
      </c>
      <c r="H31" s="101" t="s">
        <v>672</v>
      </c>
      <c r="I31" s="101" t="s">
        <v>547</v>
      </c>
      <c r="J31" s="101" t="s">
        <v>673</v>
      </c>
      <c r="K31" s="101" t="s">
        <v>549</v>
      </c>
      <c r="L31" s="101" t="s">
        <v>567</v>
      </c>
      <c r="M31" s="101" t="s">
        <v>674</v>
      </c>
      <c r="N31" s="104"/>
      <c r="O31" s="101" t="s">
        <v>547</v>
      </c>
      <c r="P31" s="101" t="s">
        <v>675</v>
      </c>
      <c r="Q31" s="101" t="s">
        <v>676</v>
      </c>
      <c r="R31" s="101" t="s">
        <v>677</v>
      </c>
      <c r="S31" s="101" t="s">
        <v>547</v>
      </c>
      <c r="T31" s="101" t="s">
        <v>667</v>
      </c>
      <c r="U31" s="105">
        <v>9049645027</v>
      </c>
      <c r="V31" s="101" t="s">
        <v>678</v>
      </c>
      <c r="W31" s="107">
        <v>42279</v>
      </c>
      <c r="X31" s="107">
        <v>42279</v>
      </c>
      <c r="Y31" s="107">
        <v>42431</v>
      </c>
      <c r="Z31" s="101" t="s">
        <v>566</v>
      </c>
    </row>
    <row r="32" spans="1:26" ht="30" x14ac:dyDescent="0.25">
      <c r="A32" s="101" t="s">
        <v>379</v>
      </c>
      <c r="B32" s="101" t="s">
        <v>139</v>
      </c>
      <c r="C32" s="101" t="s">
        <v>380</v>
      </c>
      <c r="D32" s="101" t="s">
        <v>381</v>
      </c>
      <c r="E32" s="101" t="s">
        <v>1332</v>
      </c>
      <c r="F32" s="101" t="s">
        <v>1333</v>
      </c>
      <c r="G32" s="101" t="s">
        <v>545</v>
      </c>
      <c r="H32" s="101" t="s">
        <v>679</v>
      </c>
      <c r="I32" s="101" t="s">
        <v>547</v>
      </c>
      <c r="J32" s="101" t="s">
        <v>680</v>
      </c>
      <c r="K32" s="101" t="s">
        <v>549</v>
      </c>
      <c r="L32" s="101" t="s">
        <v>550</v>
      </c>
      <c r="M32" s="101" t="s">
        <v>547</v>
      </c>
      <c r="N32" s="104"/>
      <c r="O32" s="101" t="s">
        <v>547</v>
      </c>
      <c r="P32" s="101" t="s">
        <v>681</v>
      </c>
      <c r="Q32" s="101" t="s">
        <v>381</v>
      </c>
      <c r="R32" s="101" t="s">
        <v>679</v>
      </c>
      <c r="S32" s="101" t="s">
        <v>547</v>
      </c>
      <c r="T32" s="101" t="s">
        <v>682</v>
      </c>
      <c r="U32" s="103">
        <v>9042374288</v>
      </c>
      <c r="V32" s="101" t="s">
        <v>683</v>
      </c>
      <c r="W32" s="106">
        <v>43003</v>
      </c>
      <c r="X32" s="106">
        <v>43003</v>
      </c>
      <c r="Y32" s="106">
        <v>44828</v>
      </c>
      <c r="Z32" s="101" t="s">
        <v>566</v>
      </c>
    </row>
    <row r="33" spans="1:26" ht="30" x14ac:dyDescent="0.25">
      <c r="A33" s="101" t="s">
        <v>382</v>
      </c>
      <c r="B33" s="101" t="s">
        <v>139</v>
      </c>
      <c r="C33" s="101" t="s">
        <v>230</v>
      </c>
      <c r="D33" s="101" t="s">
        <v>233</v>
      </c>
      <c r="E33" s="101" t="s">
        <v>1332</v>
      </c>
      <c r="F33" s="101" t="s">
        <v>1333</v>
      </c>
      <c r="G33" s="101" t="s">
        <v>545</v>
      </c>
      <c r="H33" s="101" t="s">
        <v>684</v>
      </c>
      <c r="I33" s="101" t="s">
        <v>547</v>
      </c>
      <c r="J33" s="101" t="s">
        <v>685</v>
      </c>
      <c r="K33" s="101" t="s">
        <v>549</v>
      </c>
      <c r="L33" s="101" t="s">
        <v>567</v>
      </c>
      <c r="M33" s="101" t="s">
        <v>686</v>
      </c>
      <c r="N33" s="104"/>
      <c r="O33" s="101" t="s">
        <v>547</v>
      </c>
      <c r="P33" s="101" t="s">
        <v>687</v>
      </c>
      <c r="Q33" s="101" t="s">
        <v>688</v>
      </c>
      <c r="R33" s="101" t="s">
        <v>689</v>
      </c>
      <c r="S33" s="101" t="s">
        <v>547</v>
      </c>
      <c r="T33" s="101" t="s">
        <v>690</v>
      </c>
      <c r="U33" s="105">
        <v>3867195815</v>
      </c>
      <c r="V33" s="101" t="s">
        <v>691</v>
      </c>
      <c r="W33" s="107">
        <v>43423</v>
      </c>
      <c r="X33" s="107">
        <v>43423</v>
      </c>
      <c r="Y33" s="107">
        <v>45248</v>
      </c>
      <c r="Z33" s="101" t="s">
        <v>566</v>
      </c>
    </row>
    <row r="34" spans="1:26" ht="30" x14ac:dyDescent="0.25">
      <c r="A34" s="101" t="s">
        <v>382</v>
      </c>
      <c r="B34" s="101" t="s">
        <v>139</v>
      </c>
      <c r="C34" s="101" t="s">
        <v>248</v>
      </c>
      <c r="D34" s="101" t="s">
        <v>251</v>
      </c>
      <c r="E34" s="101" t="s">
        <v>1332</v>
      </c>
      <c r="F34" s="101" t="s">
        <v>1333</v>
      </c>
      <c r="G34" s="101" t="s">
        <v>545</v>
      </c>
      <c r="H34" s="101" t="s">
        <v>692</v>
      </c>
      <c r="I34" s="101" t="s">
        <v>547</v>
      </c>
      <c r="J34" s="101" t="s">
        <v>693</v>
      </c>
      <c r="K34" s="101" t="s">
        <v>549</v>
      </c>
      <c r="L34" s="101" t="s">
        <v>550</v>
      </c>
      <c r="M34" s="101" t="s">
        <v>694</v>
      </c>
      <c r="N34" s="104"/>
      <c r="O34" s="101" t="s">
        <v>547</v>
      </c>
      <c r="P34" s="101" t="s">
        <v>586</v>
      </c>
      <c r="Q34" s="101" t="s">
        <v>615</v>
      </c>
      <c r="R34" s="101" t="s">
        <v>588</v>
      </c>
      <c r="S34" s="101" t="s">
        <v>547</v>
      </c>
      <c r="T34" s="101" t="s">
        <v>589</v>
      </c>
      <c r="U34" s="105">
        <v>8006530386</v>
      </c>
      <c r="V34" s="101" t="s">
        <v>616</v>
      </c>
      <c r="W34" s="106">
        <v>43119</v>
      </c>
      <c r="X34" s="106">
        <v>43119</v>
      </c>
      <c r="Y34" s="106">
        <v>44944</v>
      </c>
      <c r="Z34" s="101" t="s">
        <v>566</v>
      </c>
    </row>
    <row r="35" spans="1:26" ht="30" x14ac:dyDescent="0.25">
      <c r="A35" s="101" t="s">
        <v>383</v>
      </c>
      <c r="B35" s="101" t="s">
        <v>139</v>
      </c>
      <c r="C35" s="101" t="s">
        <v>695</v>
      </c>
      <c r="D35" s="101" t="s">
        <v>696</v>
      </c>
      <c r="E35" s="101" t="s">
        <v>1332</v>
      </c>
      <c r="F35" s="101" t="s">
        <v>1333</v>
      </c>
      <c r="G35" s="101" t="s">
        <v>545</v>
      </c>
      <c r="H35" s="101" t="s">
        <v>697</v>
      </c>
      <c r="I35" s="101" t="s">
        <v>547</v>
      </c>
      <c r="J35" s="101" t="s">
        <v>698</v>
      </c>
      <c r="K35" s="101" t="s">
        <v>549</v>
      </c>
      <c r="L35" s="101" t="s">
        <v>550</v>
      </c>
      <c r="M35" s="101" t="s">
        <v>547</v>
      </c>
      <c r="N35" s="104"/>
      <c r="O35" s="101" t="s">
        <v>547</v>
      </c>
      <c r="P35" s="101" t="s">
        <v>699</v>
      </c>
      <c r="Q35" s="101" t="s">
        <v>700</v>
      </c>
      <c r="R35" s="101" t="s">
        <v>701</v>
      </c>
      <c r="S35" s="101" t="s">
        <v>547</v>
      </c>
      <c r="T35" s="101" t="s">
        <v>702</v>
      </c>
      <c r="U35" s="103">
        <v>3525427242</v>
      </c>
      <c r="V35" s="101" t="s">
        <v>703</v>
      </c>
      <c r="W35" s="106">
        <v>42968</v>
      </c>
      <c r="X35" s="106">
        <v>42968</v>
      </c>
      <c r="Y35" s="106">
        <v>44793</v>
      </c>
      <c r="Z35" s="101" t="s">
        <v>566</v>
      </c>
    </row>
    <row r="36" spans="1:26" ht="30" x14ac:dyDescent="0.25">
      <c r="A36" s="101" t="s">
        <v>383</v>
      </c>
      <c r="B36" s="101" t="s">
        <v>139</v>
      </c>
      <c r="C36" s="101" t="s">
        <v>384</v>
      </c>
      <c r="D36" s="101" t="s">
        <v>385</v>
      </c>
      <c r="E36" s="101" t="s">
        <v>1332</v>
      </c>
      <c r="F36" s="101" t="s">
        <v>1333</v>
      </c>
      <c r="G36" s="101" t="s">
        <v>545</v>
      </c>
      <c r="H36" s="101" t="s">
        <v>704</v>
      </c>
      <c r="I36" s="101" t="s">
        <v>547</v>
      </c>
      <c r="J36" s="101" t="s">
        <v>705</v>
      </c>
      <c r="K36" s="101" t="s">
        <v>549</v>
      </c>
      <c r="L36" s="101" t="s">
        <v>550</v>
      </c>
      <c r="M36" s="101" t="s">
        <v>547</v>
      </c>
      <c r="N36" s="104"/>
      <c r="O36" s="101" t="s">
        <v>547</v>
      </c>
      <c r="P36" s="101" t="s">
        <v>706</v>
      </c>
      <c r="Q36" s="101" t="s">
        <v>707</v>
      </c>
      <c r="R36" s="101" t="s">
        <v>704</v>
      </c>
      <c r="S36" s="101" t="s">
        <v>547</v>
      </c>
      <c r="T36" s="101" t="s">
        <v>708</v>
      </c>
      <c r="U36" s="105">
        <v>3525428659</v>
      </c>
      <c r="V36" s="101" t="s">
        <v>709</v>
      </c>
      <c r="W36" s="107">
        <v>42713</v>
      </c>
      <c r="X36" s="107">
        <v>42713</v>
      </c>
      <c r="Y36" s="107">
        <v>44538</v>
      </c>
      <c r="Z36" s="101" t="s">
        <v>566</v>
      </c>
    </row>
    <row r="37" spans="1:26" ht="30" x14ac:dyDescent="0.25">
      <c r="A37" s="101" t="s">
        <v>386</v>
      </c>
      <c r="B37" s="101" t="s">
        <v>139</v>
      </c>
      <c r="C37" s="101" t="s">
        <v>387</v>
      </c>
      <c r="D37" s="101" t="s">
        <v>388</v>
      </c>
      <c r="E37" s="101" t="s">
        <v>1332</v>
      </c>
      <c r="F37" s="101" t="s">
        <v>1333</v>
      </c>
      <c r="G37" s="101" t="s">
        <v>545</v>
      </c>
      <c r="H37" s="101" t="s">
        <v>711</v>
      </c>
      <c r="I37" s="101" t="s">
        <v>547</v>
      </c>
      <c r="J37" s="101" t="s">
        <v>712</v>
      </c>
      <c r="K37" s="101" t="s">
        <v>549</v>
      </c>
      <c r="L37" s="101" t="s">
        <v>550</v>
      </c>
      <c r="M37" s="101" t="s">
        <v>1373</v>
      </c>
      <c r="N37" s="104"/>
      <c r="O37" s="101" t="s">
        <v>547</v>
      </c>
      <c r="P37" s="101" t="s">
        <v>713</v>
      </c>
      <c r="Q37" s="101" t="s">
        <v>714</v>
      </c>
      <c r="R37" s="101" t="s">
        <v>715</v>
      </c>
      <c r="S37" s="101" t="s">
        <v>547</v>
      </c>
      <c r="T37" s="101" t="s">
        <v>716</v>
      </c>
      <c r="U37" s="103">
        <v>9046951911</v>
      </c>
      <c r="V37" s="101" t="s">
        <v>547</v>
      </c>
      <c r="W37" s="106">
        <v>42916</v>
      </c>
      <c r="X37" s="106">
        <v>42916</v>
      </c>
      <c r="Y37" s="106">
        <v>44741</v>
      </c>
      <c r="Z37" s="101" t="s">
        <v>566</v>
      </c>
    </row>
    <row r="38" spans="1:26" ht="30" x14ac:dyDescent="0.25">
      <c r="A38" s="101" t="s">
        <v>389</v>
      </c>
      <c r="B38" s="101" t="s">
        <v>139</v>
      </c>
      <c r="C38" s="101" t="s">
        <v>287</v>
      </c>
      <c r="D38" s="101" t="s">
        <v>288</v>
      </c>
      <c r="E38" s="101" t="s">
        <v>1332</v>
      </c>
      <c r="F38" s="101" t="s">
        <v>1333</v>
      </c>
      <c r="G38" s="101" t="s">
        <v>545</v>
      </c>
      <c r="H38" s="101" t="s">
        <v>726</v>
      </c>
      <c r="I38" s="101" t="s">
        <v>547</v>
      </c>
      <c r="J38" s="101" t="s">
        <v>727</v>
      </c>
      <c r="K38" s="101" t="s">
        <v>549</v>
      </c>
      <c r="L38" s="101" t="s">
        <v>567</v>
      </c>
      <c r="M38" s="101" t="s">
        <v>547</v>
      </c>
      <c r="N38" s="104"/>
      <c r="O38" s="101" t="s">
        <v>547</v>
      </c>
      <c r="P38" s="101" t="s">
        <v>728</v>
      </c>
      <c r="Q38" s="101" t="s">
        <v>729</v>
      </c>
      <c r="R38" s="101" t="s">
        <v>730</v>
      </c>
      <c r="S38" s="101" t="s">
        <v>547</v>
      </c>
      <c r="T38" s="101" t="s">
        <v>731</v>
      </c>
      <c r="U38" s="105">
        <v>3524634000</v>
      </c>
      <c r="V38" s="101" t="s">
        <v>547</v>
      </c>
      <c r="W38" s="102"/>
      <c r="X38" s="102"/>
      <c r="Y38" s="102"/>
      <c r="Z38" s="101" t="s">
        <v>547</v>
      </c>
    </row>
    <row r="39" spans="1:26" ht="30" x14ac:dyDescent="0.25">
      <c r="A39" s="101" t="s">
        <v>389</v>
      </c>
      <c r="B39" s="101" t="s">
        <v>139</v>
      </c>
      <c r="C39" s="101" t="s">
        <v>32</v>
      </c>
      <c r="D39" s="101" t="s">
        <v>267</v>
      </c>
      <c r="E39" s="101" t="s">
        <v>1332</v>
      </c>
      <c r="F39" s="101" t="s">
        <v>1333</v>
      </c>
      <c r="G39" s="101" t="s">
        <v>545</v>
      </c>
      <c r="H39" s="101" t="s">
        <v>733</v>
      </c>
      <c r="I39" s="101" t="s">
        <v>547</v>
      </c>
      <c r="J39" s="101" t="s">
        <v>727</v>
      </c>
      <c r="K39" s="101" t="s">
        <v>549</v>
      </c>
      <c r="L39" s="101" t="s">
        <v>550</v>
      </c>
      <c r="M39" s="101" t="s">
        <v>734</v>
      </c>
      <c r="N39" s="104"/>
      <c r="O39" s="101" t="s">
        <v>547</v>
      </c>
      <c r="P39" s="101" t="s">
        <v>547</v>
      </c>
      <c r="Q39" s="101" t="s">
        <v>547</v>
      </c>
      <c r="R39" s="101" t="s">
        <v>547</v>
      </c>
      <c r="S39" s="101" t="s">
        <v>547</v>
      </c>
      <c r="T39" s="101" t="s">
        <v>572</v>
      </c>
      <c r="U39" s="102"/>
      <c r="V39" s="101" t="s">
        <v>547</v>
      </c>
      <c r="W39" s="102"/>
      <c r="X39" s="102"/>
      <c r="Y39" s="102"/>
      <c r="Z39" s="101" t="s">
        <v>547</v>
      </c>
    </row>
    <row r="40" spans="1:26" ht="30" x14ac:dyDescent="0.25">
      <c r="A40" s="101" t="s">
        <v>389</v>
      </c>
      <c r="B40" s="101" t="s">
        <v>139</v>
      </c>
      <c r="C40" s="101" t="s">
        <v>390</v>
      </c>
      <c r="D40" s="101" t="s">
        <v>391</v>
      </c>
      <c r="E40" s="101" t="s">
        <v>1332</v>
      </c>
      <c r="F40" s="101" t="s">
        <v>1333</v>
      </c>
      <c r="G40" s="101" t="s">
        <v>545</v>
      </c>
      <c r="H40" s="101" t="s">
        <v>735</v>
      </c>
      <c r="I40" s="101" t="s">
        <v>547</v>
      </c>
      <c r="J40" s="101" t="s">
        <v>736</v>
      </c>
      <c r="K40" s="101" t="s">
        <v>549</v>
      </c>
      <c r="L40" s="101" t="s">
        <v>550</v>
      </c>
      <c r="M40" s="101" t="s">
        <v>547</v>
      </c>
      <c r="N40" s="104"/>
      <c r="O40" s="101" t="s">
        <v>547</v>
      </c>
      <c r="P40" s="101" t="s">
        <v>737</v>
      </c>
      <c r="Q40" s="101" t="s">
        <v>738</v>
      </c>
      <c r="R40" s="101" t="s">
        <v>739</v>
      </c>
      <c r="S40" s="101" t="s">
        <v>547</v>
      </c>
      <c r="T40" s="101" t="s">
        <v>740</v>
      </c>
      <c r="U40" s="105">
        <v>3869351429</v>
      </c>
      <c r="V40" s="101" t="s">
        <v>741</v>
      </c>
      <c r="W40" s="107">
        <v>42962</v>
      </c>
      <c r="X40" s="107">
        <v>42962</v>
      </c>
      <c r="Y40" s="107">
        <v>44787</v>
      </c>
      <c r="Z40" s="101" t="s">
        <v>566</v>
      </c>
    </row>
    <row r="41" spans="1:26" ht="30" x14ac:dyDescent="0.25">
      <c r="A41" s="101" t="s">
        <v>392</v>
      </c>
      <c r="B41" s="101" t="s">
        <v>139</v>
      </c>
      <c r="C41" s="101" t="s">
        <v>393</v>
      </c>
      <c r="D41" s="101" t="s">
        <v>394</v>
      </c>
      <c r="E41" s="101" t="s">
        <v>1332</v>
      </c>
      <c r="F41" s="101" t="s">
        <v>1333</v>
      </c>
      <c r="G41" s="101" t="s">
        <v>545</v>
      </c>
      <c r="H41" s="101" t="s">
        <v>742</v>
      </c>
      <c r="I41" s="101" t="s">
        <v>547</v>
      </c>
      <c r="J41" s="101" t="s">
        <v>743</v>
      </c>
      <c r="K41" s="101" t="s">
        <v>549</v>
      </c>
      <c r="L41" s="101" t="s">
        <v>567</v>
      </c>
      <c r="M41" s="101" t="s">
        <v>547</v>
      </c>
      <c r="N41" s="104"/>
      <c r="O41" s="101" t="s">
        <v>547</v>
      </c>
      <c r="P41" s="101" t="s">
        <v>744</v>
      </c>
      <c r="Q41" s="101" t="s">
        <v>745</v>
      </c>
      <c r="R41" s="101" t="s">
        <v>746</v>
      </c>
      <c r="S41" s="101" t="s">
        <v>547</v>
      </c>
      <c r="T41" s="101" t="s">
        <v>747</v>
      </c>
      <c r="U41" s="105">
        <v>3867922320</v>
      </c>
      <c r="V41" s="101" t="s">
        <v>748</v>
      </c>
      <c r="W41" s="107">
        <v>43266</v>
      </c>
      <c r="X41" s="107">
        <v>43266</v>
      </c>
      <c r="Y41" s="107">
        <v>45091</v>
      </c>
      <c r="Z41" s="101" t="s">
        <v>566</v>
      </c>
    </row>
    <row r="42" spans="1:26" ht="60" x14ac:dyDescent="0.25">
      <c r="A42" s="101" t="s">
        <v>395</v>
      </c>
      <c r="B42" s="101" t="s">
        <v>139</v>
      </c>
      <c r="C42" s="101" t="s">
        <v>26</v>
      </c>
      <c r="D42" s="101" t="s">
        <v>227</v>
      </c>
      <c r="E42" s="101" t="s">
        <v>1332</v>
      </c>
      <c r="F42" s="101" t="s">
        <v>1333</v>
      </c>
      <c r="G42" s="101" t="s">
        <v>545</v>
      </c>
      <c r="H42" s="101" t="s">
        <v>749</v>
      </c>
      <c r="I42" s="101" t="s">
        <v>750</v>
      </c>
      <c r="J42" s="101" t="s">
        <v>751</v>
      </c>
      <c r="K42" s="101" t="s">
        <v>549</v>
      </c>
      <c r="L42" s="101" t="s">
        <v>550</v>
      </c>
      <c r="M42" s="101" t="s">
        <v>752</v>
      </c>
      <c r="N42" s="103">
        <v>5.0000000000000001E-4</v>
      </c>
      <c r="O42" s="101" t="s">
        <v>547</v>
      </c>
      <c r="P42" s="101" t="s">
        <v>547</v>
      </c>
      <c r="Q42" s="101" t="s">
        <v>547</v>
      </c>
      <c r="R42" s="101" t="s">
        <v>547</v>
      </c>
      <c r="S42" s="101" t="s">
        <v>547</v>
      </c>
      <c r="T42" s="101" t="s">
        <v>572</v>
      </c>
      <c r="U42" s="102"/>
      <c r="V42" s="101" t="s">
        <v>547</v>
      </c>
      <c r="W42" s="102"/>
      <c r="X42" s="102"/>
      <c r="Y42" s="102"/>
      <c r="Z42" s="101" t="s">
        <v>547</v>
      </c>
    </row>
    <row r="43" spans="1:26" ht="45" x14ac:dyDescent="0.25">
      <c r="A43" s="101" t="s">
        <v>395</v>
      </c>
      <c r="B43" s="101" t="s">
        <v>139</v>
      </c>
      <c r="C43" s="101" t="s">
        <v>273</v>
      </c>
      <c r="D43" s="101" t="s">
        <v>275</v>
      </c>
      <c r="E43" s="101" t="s">
        <v>1332</v>
      </c>
      <c r="F43" s="101" t="s">
        <v>1333</v>
      </c>
      <c r="G43" s="101" t="s">
        <v>545</v>
      </c>
      <c r="H43" s="101" t="s">
        <v>753</v>
      </c>
      <c r="I43" s="101" t="s">
        <v>754</v>
      </c>
      <c r="J43" s="101" t="s">
        <v>751</v>
      </c>
      <c r="K43" s="101" t="s">
        <v>549</v>
      </c>
      <c r="L43" s="101" t="s">
        <v>567</v>
      </c>
      <c r="M43" s="101" t="s">
        <v>755</v>
      </c>
      <c r="N43" s="103">
        <v>2.5000000000000001E-3</v>
      </c>
      <c r="O43" s="101" t="s">
        <v>547</v>
      </c>
      <c r="P43" s="101" t="s">
        <v>756</v>
      </c>
      <c r="Q43" s="101" t="s">
        <v>757</v>
      </c>
      <c r="R43" s="101" t="s">
        <v>758</v>
      </c>
      <c r="S43" s="101" t="s">
        <v>547</v>
      </c>
      <c r="T43" s="101" t="s">
        <v>759</v>
      </c>
      <c r="U43" s="103">
        <v>9042941551</v>
      </c>
      <c r="V43" s="101" t="s">
        <v>547</v>
      </c>
      <c r="W43" s="106">
        <v>41271</v>
      </c>
      <c r="X43" s="106">
        <v>41271</v>
      </c>
      <c r="Y43" s="106">
        <v>43096</v>
      </c>
      <c r="Z43" s="101" t="s">
        <v>566</v>
      </c>
    </row>
    <row r="44" spans="1:26" ht="30" x14ac:dyDescent="0.25">
      <c r="A44" s="101" t="s">
        <v>335</v>
      </c>
      <c r="B44" s="101" t="s">
        <v>139</v>
      </c>
      <c r="C44" s="101" t="s">
        <v>34</v>
      </c>
      <c r="D44" s="101" t="s">
        <v>144</v>
      </c>
      <c r="E44" s="101" t="s">
        <v>1332</v>
      </c>
      <c r="F44" s="101" t="s">
        <v>1333</v>
      </c>
      <c r="G44" s="101" t="s">
        <v>545</v>
      </c>
      <c r="H44" s="101" t="s">
        <v>760</v>
      </c>
      <c r="I44" s="101" t="s">
        <v>547</v>
      </c>
      <c r="J44" s="101" t="s">
        <v>761</v>
      </c>
      <c r="K44" s="101" t="s">
        <v>549</v>
      </c>
      <c r="L44" s="101" t="s">
        <v>550</v>
      </c>
      <c r="M44" s="101" t="s">
        <v>547</v>
      </c>
      <c r="N44" s="104"/>
      <c r="O44" s="101" t="s">
        <v>547</v>
      </c>
      <c r="P44" s="101" t="s">
        <v>762</v>
      </c>
      <c r="Q44" s="101" t="s">
        <v>763</v>
      </c>
      <c r="R44" s="101" t="s">
        <v>764</v>
      </c>
      <c r="S44" s="101" t="s">
        <v>547</v>
      </c>
      <c r="T44" s="101" t="s">
        <v>765</v>
      </c>
      <c r="U44" s="105">
        <v>3524936711</v>
      </c>
      <c r="V44" s="101" t="s">
        <v>547</v>
      </c>
      <c r="W44" s="102"/>
      <c r="X44" s="102"/>
      <c r="Y44" s="102"/>
      <c r="Z44" s="101" t="s">
        <v>547</v>
      </c>
    </row>
    <row r="45" spans="1:26" ht="45" x14ac:dyDescent="0.25">
      <c r="A45" s="101" t="s">
        <v>335</v>
      </c>
      <c r="B45" s="101" t="s">
        <v>139</v>
      </c>
      <c r="C45" s="101" t="s">
        <v>149</v>
      </c>
      <c r="D45" s="101" t="s">
        <v>150</v>
      </c>
      <c r="E45" s="101" t="s">
        <v>1332</v>
      </c>
      <c r="F45" s="101" t="s">
        <v>1333</v>
      </c>
      <c r="G45" s="101" t="s">
        <v>545</v>
      </c>
      <c r="H45" s="101" t="s">
        <v>766</v>
      </c>
      <c r="I45" s="101" t="s">
        <v>547</v>
      </c>
      <c r="J45" s="101" t="s">
        <v>761</v>
      </c>
      <c r="K45" s="101" t="s">
        <v>549</v>
      </c>
      <c r="L45" s="101" t="s">
        <v>550</v>
      </c>
      <c r="M45" s="101" t="s">
        <v>767</v>
      </c>
      <c r="N45" s="104"/>
      <c r="O45" s="101" t="s">
        <v>547</v>
      </c>
      <c r="P45" s="101" t="s">
        <v>762</v>
      </c>
      <c r="Q45" s="101" t="s">
        <v>763</v>
      </c>
      <c r="R45" s="101" t="s">
        <v>764</v>
      </c>
      <c r="S45" s="101" t="s">
        <v>547</v>
      </c>
      <c r="T45" s="101" t="s">
        <v>765</v>
      </c>
      <c r="U45" s="105">
        <v>3524936711</v>
      </c>
      <c r="V45" s="101" t="s">
        <v>547</v>
      </c>
      <c r="W45" s="102"/>
      <c r="X45" s="102"/>
      <c r="Y45" s="102"/>
      <c r="Z45" s="101" t="s">
        <v>547</v>
      </c>
    </row>
    <row r="46" spans="1:26" ht="30" x14ac:dyDescent="0.25">
      <c r="A46" s="101" t="s">
        <v>335</v>
      </c>
      <c r="B46" s="101" t="s">
        <v>139</v>
      </c>
      <c r="C46" s="101" t="s">
        <v>33</v>
      </c>
      <c r="D46" s="101" t="s">
        <v>153</v>
      </c>
      <c r="E46" s="101" t="s">
        <v>1332</v>
      </c>
      <c r="F46" s="101" t="s">
        <v>1333</v>
      </c>
      <c r="G46" s="101" t="s">
        <v>545</v>
      </c>
      <c r="H46" s="101" t="s">
        <v>768</v>
      </c>
      <c r="I46" s="101" t="s">
        <v>547</v>
      </c>
      <c r="J46" s="101" t="s">
        <v>761</v>
      </c>
      <c r="K46" s="101" t="s">
        <v>549</v>
      </c>
      <c r="L46" s="101" t="s">
        <v>550</v>
      </c>
      <c r="M46" s="101" t="s">
        <v>547</v>
      </c>
      <c r="N46" s="104"/>
      <c r="O46" s="101" t="s">
        <v>547</v>
      </c>
      <c r="P46" s="101" t="s">
        <v>547</v>
      </c>
      <c r="Q46" s="101" t="s">
        <v>547</v>
      </c>
      <c r="R46" s="101" t="s">
        <v>547</v>
      </c>
      <c r="S46" s="101" t="s">
        <v>547</v>
      </c>
      <c r="T46" s="101" t="s">
        <v>572</v>
      </c>
      <c r="U46" s="102"/>
      <c r="V46" s="101" t="s">
        <v>547</v>
      </c>
      <c r="W46" s="102"/>
      <c r="X46" s="102"/>
      <c r="Y46" s="102"/>
      <c r="Z46" s="101" t="s">
        <v>547</v>
      </c>
    </row>
    <row r="47" spans="1:26" ht="30" x14ac:dyDescent="0.25">
      <c r="A47" s="101" t="s">
        <v>335</v>
      </c>
      <c r="B47" s="101" t="s">
        <v>139</v>
      </c>
      <c r="C47" s="101" t="s">
        <v>156</v>
      </c>
      <c r="D47" s="101" t="s">
        <v>159</v>
      </c>
      <c r="E47" s="101" t="s">
        <v>1332</v>
      </c>
      <c r="F47" s="101" t="s">
        <v>1333</v>
      </c>
      <c r="G47" s="101" t="s">
        <v>545</v>
      </c>
      <c r="H47" s="101" t="s">
        <v>769</v>
      </c>
      <c r="I47" s="101" t="s">
        <v>547</v>
      </c>
      <c r="J47" s="101" t="s">
        <v>761</v>
      </c>
      <c r="K47" s="101" t="s">
        <v>549</v>
      </c>
      <c r="L47" s="101" t="s">
        <v>550</v>
      </c>
      <c r="M47" s="101" t="s">
        <v>770</v>
      </c>
      <c r="N47" s="103">
        <v>0</v>
      </c>
      <c r="O47" s="101" t="s">
        <v>547</v>
      </c>
      <c r="P47" s="101" t="s">
        <v>547</v>
      </c>
      <c r="Q47" s="101" t="s">
        <v>547</v>
      </c>
      <c r="R47" s="101" t="s">
        <v>547</v>
      </c>
      <c r="S47" s="101" t="s">
        <v>547</v>
      </c>
      <c r="T47" s="101" t="s">
        <v>572</v>
      </c>
      <c r="U47" s="102"/>
      <c r="V47" s="101" t="s">
        <v>547</v>
      </c>
      <c r="W47" s="104"/>
      <c r="X47" s="104"/>
      <c r="Y47" s="104"/>
      <c r="Z47" s="101" t="s">
        <v>547</v>
      </c>
    </row>
    <row r="48" spans="1:26" ht="30" x14ac:dyDescent="0.25">
      <c r="A48" s="101" t="s">
        <v>335</v>
      </c>
      <c r="B48" s="101" t="s">
        <v>139</v>
      </c>
      <c r="C48" s="101" t="s">
        <v>106</v>
      </c>
      <c r="D48" s="101" t="s">
        <v>396</v>
      </c>
      <c r="E48" s="101" t="s">
        <v>1332</v>
      </c>
      <c r="F48" s="101" t="s">
        <v>1333</v>
      </c>
      <c r="G48" s="101" t="s">
        <v>545</v>
      </c>
      <c r="H48" s="101" t="s">
        <v>771</v>
      </c>
      <c r="I48" s="101" t="s">
        <v>547</v>
      </c>
      <c r="J48" s="101" t="s">
        <v>772</v>
      </c>
      <c r="K48" s="101" t="s">
        <v>549</v>
      </c>
      <c r="L48" s="101" t="s">
        <v>550</v>
      </c>
      <c r="M48" s="101" t="s">
        <v>1374</v>
      </c>
      <c r="N48" s="104"/>
      <c r="O48" s="101" t="s">
        <v>547</v>
      </c>
      <c r="P48" s="101" t="s">
        <v>547</v>
      </c>
      <c r="Q48" s="101" t="s">
        <v>547</v>
      </c>
      <c r="R48" s="101" t="s">
        <v>547</v>
      </c>
      <c r="S48" s="101" t="s">
        <v>547</v>
      </c>
      <c r="T48" s="101" t="s">
        <v>572</v>
      </c>
      <c r="U48" s="102"/>
      <c r="V48" s="101" t="s">
        <v>547</v>
      </c>
      <c r="W48" s="104"/>
      <c r="X48" s="104"/>
      <c r="Y48" s="104"/>
      <c r="Z48" s="101" t="s">
        <v>547</v>
      </c>
    </row>
    <row r="49" spans="1:26" ht="30" x14ac:dyDescent="0.25">
      <c r="A49" s="101" t="s">
        <v>335</v>
      </c>
      <c r="B49" s="101" t="s">
        <v>139</v>
      </c>
      <c r="C49" s="101" t="s">
        <v>37</v>
      </c>
      <c r="D49" s="101" t="s">
        <v>138</v>
      </c>
      <c r="E49" s="101" t="s">
        <v>1332</v>
      </c>
      <c r="F49" s="101" t="s">
        <v>1333</v>
      </c>
      <c r="G49" s="101" t="s">
        <v>545</v>
      </c>
      <c r="H49" s="101" t="s">
        <v>773</v>
      </c>
      <c r="I49" s="101" t="s">
        <v>547</v>
      </c>
      <c r="J49" s="101" t="s">
        <v>727</v>
      </c>
      <c r="K49" s="101" t="s">
        <v>549</v>
      </c>
      <c r="L49" s="101" t="s">
        <v>550</v>
      </c>
      <c r="M49" s="101" t="s">
        <v>547</v>
      </c>
      <c r="N49" s="104"/>
      <c r="O49" s="101" t="s">
        <v>547</v>
      </c>
      <c r="P49" s="101" t="s">
        <v>774</v>
      </c>
      <c r="Q49" s="101" t="s">
        <v>775</v>
      </c>
      <c r="R49" s="101" t="s">
        <v>776</v>
      </c>
      <c r="S49" s="101" t="s">
        <v>547</v>
      </c>
      <c r="T49" s="101" t="s">
        <v>731</v>
      </c>
      <c r="U49" s="105">
        <v>3522214473</v>
      </c>
      <c r="V49" s="101" t="s">
        <v>547</v>
      </c>
      <c r="W49" s="107">
        <v>42620</v>
      </c>
      <c r="X49" s="107">
        <v>42620</v>
      </c>
      <c r="Y49" s="107">
        <v>44445</v>
      </c>
      <c r="Z49" s="101" t="s">
        <v>566</v>
      </c>
    </row>
    <row r="50" spans="1:26" ht="30" x14ac:dyDescent="0.25">
      <c r="A50" s="101" t="s">
        <v>335</v>
      </c>
      <c r="B50" s="101" t="s">
        <v>139</v>
      </c>
      <c r="C50" s="101" t="s">
        <v>39</v>
      </c>
      <c r="D50" s="101" t="s">
        <v>162</v>
      </c>
      <c r="E50" s="101" t="s">
        <v>1332</v>
      </c>
      <c r="F50" s="101" t="s">
        <v>1333</v>
      </c>
      <c r="G50" s="101" t="s">
        <v>545</v>
      </c>
      <c r="H50" s="101" t="s">
        <v>777</v>
      </c>
      <c r="I50" s="101" t="s">
        <v>547</v>
      </c>
      <c r="J50" s="101" t="s">
        <v>761</v>
      </c>
      <c r="K50" s="101" t="s">
        <v>549</v>
      </c>
      <c r="L50" s="101" t="s">
        <v>550</v>
      </c>
      <c r="M50" s="101" t="s">
        <v>547</v>
      </c>
      <c r="N50" s="104"/>
      <c r="O50" s="101" t="s">
        <v>547</v>
      </c>
      <c r="P50" s="101" t="s">
        <v>774</v>
      </c>
      <c r="Q50" s="101" t="s">
        <v>775</v>
      </c>
      <c r="R50" s="101" t="s">
        <v>776</v>
      </c>
      <c r="S50" s="101" t="s">
        <v>547</v>
      </c>
      <c r="T50" s="101" t="s">
        <v>731</v>
      </c>
      <c r="U50" s="105">
        <v>3522214473</v>
      </c>
      <c r="V50" s="101" t="s">
        <v>778</v>
      </c>
      <c r="W50" s="107">
        <v>42859</v>
      </c>
      <c r="X50" s="107">
        <v>42859</v>
      </c>
      <c r="Y50" s="107">
        <v>44684</v>
      </c>
      <c r="Z50" s="101" t="s">
        <v>566</v>
      </c>
    </row>
    <row r="51" spans="1:26" ht="30" x14ac:dyDescent="0.25">
      <c r="A51" s="101" t="s">
        <v>335</v>
      </c>
      <c r="B51" s="101" t="s">
        <v>139</v>
      </c>
      <c r="C51" s="101" t="s">
        <v>38</v>
      </c>
      <c r="D51" s="101" t="s">
        <v>163</v>
      </c>
      <c r="E51" s="101" t="s">
        <v>1332</v>
      </c>
      <c r="F51" s="101" t="s">
        <v>1333</v>
      </c>
      <c r="G51" s="101" t="s">
        <v>545</v>
      </c>
      <c r="H51" s="101" t="s">
        <v>779</v>
      </c>
      <c r="I51" s="101" t="s">
        <v>547</v>
      </c>
      <c r="J51" s="101" t="s">
        <v>780</v>
      </c>
      <c r="K51" s="101" t="s">
        <v>549</v>
      </c>
      <c r="L51" s="101" t="s">
        <v>550</v>
      </c>
      <c r="M51" s="101" t="s">
        <v>547</v>
      </c>
      <c r="N51" s="104"/>
      <c r="O51" s="101" t="s">
        <v>547</v>
      </c>
      <c r="P51" s="101" t="s">
        <v>781</v>
      </c>
      <c r="Q51" s="101" t="s">
        <v>782</v>
      </c>
      <c r="R51" s="101" t="s">
        <v>783</v>
      </c>
      <c r="S51" s="101" t="s">
        <v>784</v>
      </c>
      <c r="T51" s="101" t="s">
        <v>653</v>
      </c>
      <c r="U51" s="105">
        <v>3523172527</v>
      </c>
      <c r="V51" s="101" t="s">
        <v>547</v>
      </c>
      <c r="W51" s="107">
        <v>42678</v>
      </c>
      <c r="X51" s="107">
        <v>42678</v>
      </c>
      <c r="Y51" s="107">
        <v>44503</v>
      </c>
      <c r="Z51" s="101" t="s">
        <v>566</v>
      </c>
    </row>
    <row r="52" spans="1:26" ht="45" x14ac:dyDescent="0.25">
      <c r="A52" s="101" t="s">
        <v>397</v>
      </c>
      <c r="B52" s="101" t="s">
        <v>139</v>
      </c>
      <c r="C52" s="101" t="s">
        <v>398</v>
      </c>
      <c r="D52" s="101" t="s">
        <v>399</v>
      </c>
      <c r="E52" s="101" t="s">
        <v>1332</v>
      </c>
      <c r="F52" s="101" t="s">
        <v>1333</v>
      </c>
      <c r="G52" s="101" t="s">
        <v>545</v>
      </c>
      <c r="H52" s="101" t="s">
        <v>786</v>
      </c>
      <c r="I52" s="101" t="s">
        <v>547</v>
      </c>
      <c r="J52" s="101" t="s">
        <v>787</v>
      </c>
      <c r="K52" s="101" t="s">
        <v>549</v>
      </c>
      <c r="L52" s="101" t="s">
        <v>567</v>
      </c>
      <c r="M52" s="101" t="s">
        <v>788</v>
      </c>
      <c r="N52" s="104"/>
      <c r="O52" s="101" t="s">
        <v>547</v>
      </c>
      <c r="P52" s="101" t="s">
        <v>789</v>
      </c>
      <c r="Q52" s="101" t="s">
        <v>547</v>
      </c>
      <c r="R52" s="101" t="s">
        <v>790</v>
      </c>
      <c r="S52" s="101" t="s">
        <v>547</v>
      </c>
      <c r="T52" s="101" t="s">
        <v>791</v>
      </c>
      <c r="U52" s="105">
        <v>8509735081</v>
      </c>
      <c r="V52" s="101" t="s">
        <v>792</v>
      </c>
      <c r="W52" s="107">
        <v>43314</v>
      </c>
      <c r="X52" s="107">
        <v>43314</v>
      </c>
      <c r="Y52" s="107">
        <v>45139</v>
      </c>
      <c r="Z52" s="101" t="s">
        <v>566</v>
      </c>
    </row>
    <row r="53" spans="1:26" ht="30" x14ac:dyDescent="0.25">
      <c r="A53" s="101" t="s">
        <v>400</v>
      </c>
      <c r="B53" s="101" t="s">
        <v>139</v>
      </c>
      <c r="C53" s="101" t="s">
        <v>401</v>
      </c>
      <c r="D53" s="101" t="s">
        <v>402</v>
      </c>
      <c r="E53" s="101" t="s">
        <v>1332</v>
      </c>
      <c r="F53" s="101" t="s">
        <v>1333</v>
      </c>
      <c r="G53" s="101" t="s">
        <v>545</v>
      </c>
      <c r="H53" s="101" t="s">
        <v>793</v>
      </c>
      <c r="I53" s="101" t="s">
        <v>547</v>
      </c>
      <c r="J53" s="101" t="s">
        <v>794</v>
      </c>
      <c r="K53" s="101" t="s">
        <v>549</v>
      </c>
      <c r="L53" s="101" t="s">
        <v>550</v>
      </c>
      <c r="M53" s="101" t="s">
        <v>547</v>
      </c>
      <c r="N53" s="104"/>
      <c r="O53" s="101" t="s">
        <v>547</v>
      </c>
      <c r="P53" s="101" t="s">
        <v>795</v>
      </c>
      <c r="Q53" s="101" t="s">
        <v>796</v>
      </c>
      <c r="R53" s="101" t="s">
        <v>793</v>
      </c>
      <c r="S53" s="101" t="s">
        <v>547</v>
      </c>
      <c r="T53" s="101" t="s">
        <v>797</v>
      </c>
      <c r="U53" s="105">
        <v>9048794701</v>
      </c>
      <c r="V53" s="101" t="s">
        <v>798</v>
      </c>
      <c r="W53" s="107">
        <v>43003</v>
      </c>
      <c r="X53" s="107">
        <v>43003</v>
      </c>
      <c r="Y53" s="107">
        <v>44828</v>
      </c>
      <c r="Z53" s="101" t="s">
        <v>566</v>
      </c>
    </row>
    <row r="54" spans="1:26" ht="45" x14ac:dyDescent="0.25">
      <c r="A54" s="101" t="s">
        <v>403</v>
      </c>
      <c r="B54" s="101" t="s">
        <v>139</v>
      </c>
      <c r="C54" s="101" t="s">
        <v>406</v>
      </c>
      <c r="D54" s="101" t="s">
        <v>1375</v>
      </c>
      <c r="E54" s="101" t="s">
        <v>1332</v>
      </c>
      <c r="F54" s="101" t="s">
        <v>1333</v>
      </c>
      <c r="G54" s="101" t="s">
        <v>545</v>
      </c>
      <c r="H54" s="101" t="s">
        <v>1376</v>
      </c>
      <c r="I54" s="101" t="s">
        <v>547</v>
      </c>
      <c r="J54" s="101" t="s">
        <v>1375</v>
      </c>
      <c r="K54" s="101" t="s">
        <v>549</v>
      </c>
      <c r="L54" s="101" t="s">
        <v>567</v>
      </c>
      <c r="M54" s="101" t="s">
        <v>1377</v>
      </c>
      <c r="N54" s="104"/>
      <c r="O54" s="101" t="s">
        <v>547</v>
      </c>
      <c r="P54" s="101" t="s">
        <v>744</v>
      </c>
      <c r="Q54" s="101" t="s">
        <v>1378</v>
      </c>
      <c r="R54" s="101" t="s">
        <v>1379</v>
      </c>
      <c r="S54" s="101" t="s">
        <v>547</v>
      </c>
      <c r="T54" s="101" t="s">
        <v>1380</v>
      </c>
      <c r="U54" s="102"/>
      <c r="V54" s="101" t="s">
        <v>547</v>
      </c>
      <c r="W54" s="102"/>
      <c r="X54" s="102"/>
      <c r="Y54" s="102"/>
      <c r="Z54" s="101" t="s">
        <v>547</v>
      </c>
    </row>
    <row r="55" spans="1:26" ht="30" x14ac:dyDescent="0.25">
      <c r="A55" s="101" t="s">
        <v>403</v>
      </c>
      <c r="B55" s="101" t="s">
        <v>139</v>
      </c>
      <c r="C55" s="101" t="s">
        <v>404</v>
      </c>
      <c r="D55" s="101" t="s">
        <v>405</v>
      </c>
      <c r="E55" s="101" t="s">
        <v>1332</v>
      </c>
      <c r="F55" s="101" t="s">
        <v>1333</v>
      </c>
      <c r="G55" s="101" t="s">
        <v>545</v>
      </c>
      <c r="H55" s="101" t="s">
        <v>799</v>
      </c>
      <c r="I55" s="101" t="s">
        <v>547</v>
      </c>
      <c r="J55" s="101" t="s">
        <v>800</v>
      </c>
      <c r="K55" s="101" t="s">
        <v>549</v>
      </c>
      <c r="L55" s="101" t="s">
        <v>550</v>
      </c>
      <c r="M55" s="101" t="s">
        <v>547</v>
      </c>
      <c r="N55" s="104"/>
      <c r="O55" s="101" t="s">
        <v>547</v>
      </c>
      <c r="P55" s="101" t="s">
        <v>721</v>
      </c>
      <c r="Q55" s="101" t="s">
        <v>722</v>
      </c>
      <c r="R55" s="101" t="s">
        <v>723</v>
      </c>
      <c r="S55" s="101" t="s">
        <v>547</v>
      </c>
      <c r="T55" s="101" t="s">
        <v>724</v>
      </c>
      <c r="U55" s="105">
        <v>3864372842</v>
      </c>
      <c r="V55" s="101" t="s">
        <v>725</v>
      </c>
      <c r="W55" s="107">
        <v>43118</v>
      </c>
      <c r="X55" s="107">
        <v>43118</v>
      </c>
      <c r="Y55" s="107">
        <v>44943</v>
      </c>
      <c r="Z55" s="101" t="s">
        <v>566</v>
      </c>
    </row>
    <row r="56" spans="1:26" ht="30" x14ac:dyDescent="0.25">
      <c r="A56" s="101" t="s">
        <v>403</v>
      </c>
      <c r="B56" s="101" t="s">
        <v>139</v>
      </c>
      <c r="C56" s="101" t="s">
        <v>263</v>
      </c>
      <c r="D56" s="101" t="s">
        <v>264</v>
      </c>
      <c r="E56" s="101" t="s">
        <v>1332</v>
      </c>
      <c r="F56" s="101" t="s">
        <v>1333</v>
      </c>
      <c r="G56" s="101" t="s">
        <v>545</v>
      </c>
      <c r="H56" s="101" t="s">
        <v>802</v>
      </c>
      <c r="I56" s="101" t="s">
        <v>547</v>
      </c>
      <c r="J56" s="101" t="s">
        <v>803</v>
      </c>
      <c r="K56" s="101" t="s">
        <v>549</v>
      </c>
      <c r="L56" s="101" t="s">
        <v>550</v>
      </c>
      <c r="M56" s="101" t="s">
        <v>547</v>
      </c>
      <c r="N56" s="104"/>
      <c r="O56" s="101" t="s">
        <v>547</v>
      </c>
      <c r="P56" s="101" t="s">
        <v>1381</v>
      </c>
      <c r="Q56" s="101" t="s">
        <v>1382</v>
      </c>
      <c r="R56" s="101" t="s">
        <v>1383</v>
      </c>
      <c r="S56" s="101" t="s">
        <v>547</v>
      </c>
      <c r="T56" s="101" t="s">
        <v>1384</v>
      </c>
      <c r="U56" s="102"/>
      <c r="V56" s="101" t="s">
        <v>1385</v>
      </c>
      <c r="W56" s="107">
        <v>43490</v>
      </c>
      <c r="X56" s="107">
        <v>43490</v>
      </c>
      <c r="Y56" s="107">
        <v>45315</v>
      </c>
      <c r="Z56" s="101" t="s">
        <v>566</v>
      </c>
    </row>
    <row r="57" spans="1:26" ht="30" x14ac:dyDescent="0.25">
      <c r="A57" s="101" t="s">
        <v>408</v>
      </c>
      <c r="B57" s="101" t="s">
        <v>139</v>
      </c>
      <c r="C57" s="101" t="s">
        <v>409</v>
      </c>
      <c r="D57" s="101" t="s">
        <v>410</v>
      </c>
      <c r="E57" s="101" t="s">
        <v>1332</v>
      </c>
      <c r="F57" s="101" t="s">
        <v>1333</v>
      </c>
      <c r="G57" s="101" t="s">
        <v>545</v>
      </c>
      <c r="H57" s="101" t="s">
        <v>547</v>
      </c>
      <c r="I57" s="101" t="s">
        <v>547</v>
      </c>
      <c r="J57" s="101" t="s">
        <v>804</v>
      </c>
      <c r="K57" s="101" t="s">
        <v>549</v>
      </c>
      <c r="L57" s="101" t="s">
        <v>550</v>
      </c>
      <c r="M57" s="101" t="s">
        <v>805</v>
      </c>
      <c r="N57" s="104"/>
      <c r="O57" s="101" t="s">
        <v>547</v>
      </c>
      <c r="P57" s="101" t="s">
        <v>806</v>
      </c>
      <c r="Q57" s="101" t="s">
        <v>807</v>
      </c>
      <c r="R57" s="101" t="s">
        <v>808</v>
      </c>
      <c r="S57" s="101" t="s">
        <v>547</v>
      </c>
      <c r="T57" s="101" t="s">
        <v>809</v>
      </c>
      <c r="U57" s="105">
        <v>9048292953</v>
      </c>
      <c r="V57" s="101" t="s">
        <v>810</v>
      </c>
      <c r="W57" s="107">
        <v>42608</v>
      </c>
      <c r="X57" s="107">
        <v>42608</v>
      </c>
      <c r="Y57" s="107">
        <v>44433</v>
      </c>
      <c r="Z57" s="101" t="s">
        <v>566</v>
      </c>
    </row>
    <row r="58" spans="1:26" ht="30" x14ac:dyDescent="0.25">
      <c r="A58" s="101" t="s">
        <v>408</v>
      </c>
      <c r="B58" s="101" t="s">
        <v>139</v>
      </c>
      <c r="C58" s="101" t="s">
        <v>411</v>
      </c>
      <c r="D58" s="101" t="s">
        <v>412</v>
      </c>
      <c r="E58" s="101" t="s">
        <v>1332</v>
      </c>
      <c r="F58" s="101" t="s">
        <v>1333</v>
      </c>
      <c r="G58" s="101" t="s">
        <v>545</v>
      </c>
      <c r="H58" s="101" t="s">
        <v>811</v>
      </c>
      <c r="I58" s="101" t="s">
        <v>547</v>
      </c>
      <c r="J58" s="101" t="s">
        <v>812</v>
      </c>
      <c r="K58" s="101" t="s">
        <v>549</v>
      </c>
      <c r="L58" s="101" t="s">
        <v>550</v>
      </c>
      <c r="M58" s="101" t="s">
        <v>813</v>
      </c>
      <c r="N58" s="104"/>
      <c r="O58" s="101" t="s">
        <v>547</v>
      </c>
      <c r="P58" s="101" t="s">
        <v>806</v>
      </c>
      <c r="Q58" s="101" t="s">
        <v>807</v>
      </c>
      <c r="R58" s="101" t="s">
        <v>808</v>
      </c>
      <c r="S58" s="101" t="s">
        <v>547</v>
      </c>
      <c r="T58" s="101" t="s">
        <v>809</v>
      </c>
      <c r="U58" s="105">
        <v>9048292953</v>
      </c>
      <c r="V58" s="101" t="s">
        <v>810</v>
      </c>
      <c r="W58" s="106">
        <v>42608</v>
      </c>
      <c r="X58" s="106">
        <v>42608</v>
      </c>
      <c r="Y58" s="106">
        <v>44433</v>
      </c>
      <c r="Z58" s="101" t="s">
        <v>566</v>
      </c>
    </row>
    <row r="59" spans="1:26" ht="45" x14ac:dyDescent="0.25">
      <c r="A59" s="101" t="s">
        <v>408</v>
      </c>
      <c r="B59" s="101" t="s">
        <v>139</v>
      </c>
      <c r="C59" s="101" t="s">
        <v>413</v>
      </c>
      <c r="D59" s="101" t="s">
        <v>414</v>
      </c>
      <c r="E59" s="101" t="s">
        <v>1332</v>
      </c>
      <c r="F59" s="101" t="s">
        <v>1333</v>
      </c>
      <c r="G59" s="101" t="s">
        <v>545</v>
      </c>
      <c r="H59" s="101" t="s">
        <v>814</v>
      </c>
      <c r="I59" s="101" t="s">
        <v>547</v>
      </c>
      <c r="J59" s="101" t="s">
        <v>812</v>
      </c>
      <c r="K59" s="101" t="s">
        <v>549</v>
      </c>
      <c r="L59" s="101" t="s">
        <v>550</v>
      </c>
      <c r="M59" s="101" t="s">
        <v>547</v>
      </c>
      <c r="N59" s="104"/>
      <c r="O59" s="101" t="s">
        <v>547</v>
      </c>
      <c r="P59" s="101" t="s">
        <v>815</v>
      </c>
      <c r="Q59" s="101" t="s">
        <v>816</v>
      </c>
      <c r="R59" s="101" t="s">
        <v>817</v>
      </c>
      <c r="S59" s="101" t="s">
        <v>547</v>
      </c>
      <c r="T59" s="101" t="s">
        <v>809</v>
      </c>
      <c r="U59" s="105">
        <v>9048248939</v>
      </c>
      <c r="V59" s="101" t="s">
        <v>818</v>
      </c>
      <c r="W59" s="107">
        <v>42515</v>
      </c>
      <c r="X59" s="107">
        <v>42552</v>
      </c>
      <c r="Y59" s="107">
        <v>44377</v>
      </c>
      <c r="Z59" s="101" t="s">
        <v>566</v>
      </c>
    </row>
    <row r="60" spans="1:26" ht="30" x14ac:dyDescent="0.25">
      <c r="A60" s="101" t="s">
        <v>415</v>
      </c>
      <c r="B60" s="101" t="s">
        <v>139</v>
      </c>
      <c r="C60" s="101" t="s">
        <v>28</v>
      </c>
      <c r="D60" s="101" t="s">
        <v>271</v>
      </c>
      <c r="E60" s="101" t="s">
        <v>1332</v>
      </c>
      <c r="F60" s="101" t="s">
        <v>1333</v>
      </c>
      <c r="G60" s="101" t="s">
        <v>545</v>
      </c>
      <c r="H60" s="101" t="s">
        <v>819</v>
      </c>
      <c r="I60" s="101" t="s">
        <v>547</v>
      </c>
      <c r="J60" s="101" t="s">
        <v>820</v>
      </c>
      <c r="K60" s="101" t="s">
        <v>549</v>
      </c>
      <c r="L60" s="101" t="s">
        <v>550</v>
      </c>
      <c r="M60" s="101" t="s">
        <v>821</v>
      </c>
      <c r="N60" s="104"/>
      <c r="O60" s="101" t="s">
        <v>547</v>
      </c>
      <c r="P60" s="101" t="s">
        <v>822</v>
      </c>
      <c r="Q60" s="101" t="s">
        <v>271</v>
      </c>
      <c r="R60" s="101" t="s">
        <v>823</v>
      </c>
      <c r="S60" s="101" t="s">
        <v>547</v>
      </c>
      <c r="T60" s="101" t="s">
        <v>824</v>
      </c>
      <c r="U60" s="102"/>
      <c r="V60" s="101" t="s">
        <v>547</v>
      </c>
      <c r="W60" s="107">
        <v>43543</v>
      </c>
      <c r="X60" s="107">
        <v>43543</v>
      </c>
      <c r="Y60" s="107">
        <v>45369</v>
      </c>
      <c r="Z60" s="101" t="s">
        <v>566</v>
      </c>
    </row>
    <row r="61" spans="1:26" ht="45" x14ac:dyDescent="0.25">
      <c r="A61" s="101" t="s">
        <v>415</v>
      </c>
      <c r="B61" s="101" t="s">
        <v>139</v>
      </c>
      <c r="C61" s="101" t="s">
        <v>31</v>
      </c>
      <c r="D61" s="101" t="s">
        <v>277</v>
      </c>
      <c r="E61" s="101" t="s">
        <v>1332</v>
      </c>
      <c r="F61" s="101" t="s">
        <v>1333</v>
      </c>
      <c r="G61" s="101" t="s">
        <v>545</v>
      </c>
      <c r="H61" s="101" t="s">
        <v>825</v>
      </c>
      <c r="I61" s="101" t="s">
        <v>547</v>
      </c>
      <c r="J61" s="101" t="s">
        <v>826</v>
      </c>
      <c r="K61" s="101" t="s">
        <v>549</v>
      </c>
      <c r="L61" s="101" t="s">
        <v>550</v>
      </c>
      <c r="M61" s="101" t="s">
        <v>827</v>
      </c>
      <c r="N61" s="104"/>
      <c r="O61" s="101" t="s">
        <v>547</v>
      </c>
      <c r="P61" s="101" t="s">
        <v>586</v>
      </c>
      <c r="Q61" s="101" t="s">
        <v>615</v>
      </c>
      <c r="R61" s="101" t="s">
        <v>588</v>
      </c>
      <c r="S61" s="101" t="s">
        <v>547</v>
      </c>
      <c r="T61" s="101" t="s">
        <v>589</v>
      </c>
      <c r="U61" s="105">
        <v>8006530386</v>
      </c>
      <c r="V61" s="101" t="s">
        <v>616</v>
      </c>
      <c r="W61" s="107">
        <v>43168</v>
      </c>
      <c r="X61" s="107">
        <v>43221</v>
      </c>
      <c r="Y61" s="107">
        <v>45046</v>
      </c>
      <c r="Z61" s="101" t="s">
        <v>566</v>
      </c>
    </row>
    <row r="62" spans="1:26" ht="30" x14ac:dyDescent="0.25">
      <c r="A62" s="101" t="s">
        <v>415</v>
      </c>
      <c r="B62" s="101" t="s">
        <v>139</v>
      </c>
      <c r="C62" s="101" t="s">
        <v>41</v>
      </c>
      <c r="D62" s="101" t="s">
        <v>279</v>
      </c>
      <c r="E62" s="101" t="s">
        <v>1332</v>
      </c>
      <c r="F62" s="101" t="s">
        <v>1333</v>
      </c>
      <c r="G62" s="101" t="s">
        <v>545</v>
      </c>
      <c r="H62" s="101" t="s">
        <v>828</v>
      </c>
      <c r="I62" s="101" t="s">
        <v>547</v>
      </c>
      <c r="J62" s="101" t="s">
        <v>829</v>
      </c>
      <c r="K62" s="101" t="s">
        <v>549</v>
      </c>
      <c r="L62" s="101" t="s">
        <v>550</v>
      </c>
      <c r="M62" s="101" t="s">
        <v>547</v>
      </c>
      <c r="N62" s="104"/>
      <c r="O62" s="101" t="s">
        <v>547</v>
      </c>
      <c r="P62" s="101" t="s">
        <v>830</v>
      </c>
      <c r="Q62" s="101" t="s">
        <v>831</v>
      </c>
      <c r="R62" s="101" t="s">
        <v>832</v>
      </c>
      <c r="S62" s="101" t="s">
        <v>547</v>
      </c>
      <c r="T62" s="101" t="s">
        <v>833</v>
      </c>
      <c r="U62" s="105">
        <v>3865906272</v>
      </c>
      <c r="V62" s="101" t="s">
        <v>834</v>
      </c>
      <c r="W62" s="106">
        <v>42955</v>
      </c>
      <c r="X62" s="106">
        <v>42955</v>
      </c>
      <c r="Y62" s="106">
        <v>44780</v>
      </c>
      <c r="Z62" s="101" t="s">
        <v>566</v>
      </c>
    </row>
    <row r="63" spans="1:26" ht="30" x14ac:dyDescent="0.25">
      <c r="A63" s="101" t="s">
        <v>415</v>
      </c>
      <c r="B63" s="101" t="s">
        <v>139</v>
      </c>
      <c r="C63" s="101" t="s">
        <v>40</v>
      </c>
      <c r="D63" s="101" t="s">
        <v>291</v>
      </c>
      <c r="E63" s="101" t="s">
        <v>1332</v>
      </c>
      <c r="F63" s="101" t="s">
        <v>1333</v>
      </c>
      <c r="G63" s="101" t="s">
        <v>545</v>
      </c>
      <c r="H63" s="101" t="s">
        <v>835</v>
      </c>
      <c r="I63" s="101" t="s">
        <v>547</v>
      </c>
      <c r="J63" s="101" t="s">
        <v>836</v>
      </c>
      <c r="K63" s="101" t="s">
        <v>549</v>
      </c>
      <c r="L63" s="101" t="s">
        <v>550</v>
      </c>
      <c r="M63" s="101" t="s">
        <v>547</v>
      </c>
      <c r="N63" s="104"/>
      <c r="O63" s="101" t="s">
        <v>547</v>
      </c>
      <c r="P63" s="101" t="s">
        <v>837</v>
      </c>
      <c r="Q63" s="101" t="s">
        <v>838</v>
      </c>
      <c r="R63" s="101" t="s">
        <v>839</v>
      </c>
      <c r="S63" s="101" t="s">
        <v>547</v>
      </c>
      <c r="T63" s="101" t="s">
        <v>840</v>
      </c>
      <c r="U63" s="105">
        <v>3869353334</v>
      </c>
      <c r="V63" s="101" t="s">
        <v>841</v>
      </c>
      <c r="W63" s="107">
        <v>42874</v>
      </c>
      <c r="X63" s="107">
        <v>42874</v>
      </c>
      <c r="Y63" s="107">
        <v>44699</v>
      </c>
      <c r="Z63" s="101" t="s">
        <v>566</v>
      </c>
    </row>
    <row r="64" spans="1:26" ht="30" x14ac:dyDescent="0.25">
      <c r="A64" s="101" t="s">
        <v>415</v>
      </c>
      <c r="B64" s="101" t="s">
        <v>139</v>
      </c>
      <c r="C64" s="101" t="s">
        <v>416</v>
      </c>
      <c r="D64" s="101" t="s">
        <v>417</v>
      </c>
      <c r="E64" s="101" t="s">
        <v>1332</v>
      </c>
      <c r="F64" s="101" t="s">
        <v>1333</v>
      </c>
      <c r="G64" s="101" t="s">
        <v>545</v>
      </c>
      <c r="H64" s="101" t="s">
        <v>842</v>
      </c>
      <c r="I64" s="101" t="s">
        <v>547</v>
      </c>
      <c r="J64" s="101" t="s">
        <v>693</v>
      </c>
      <c r="K64" s="101" t="s">
        <v>549</v>
      </c>
      <c r="L64" s="101" t="s">
        <v>550</v>
      </c>
      <c r="M64" s="101" t="s">
        <v>547</v>
      </c>
      <c r="N64" s="103">
        <v>1.9099999999999999E-2</v>
      </c>
      <c r="O64" s="101" t="s">
        <v>547</v>
      </c>
      <c r="P64" s="101" t="s">
        <v>586</v>
      </c>
      <c r="Q64" s="101" t="s">
        <v>615</v>
      </c>
      <c r="R64" s="101" t="s">
        <v>588</v>
      </c>
      <c r="S64" s="101" t="s">
        <v>547</v>
      </c>
      <c r="T64" s="101" t="s">
        <v>589</v>
      </c>
      <c r="U64" s="105">
        <v>8006530386</v>
      </c>
      <c r="V64" s="101" t="s">
        <v>843</v>
      </c>
      <c r="W64" s="107">
        <v>43137</v>
      </c>
      <c r="X64" s="107">
        <v>43137</v>
      </c>
      <c r="Y64" s="107">
        <v>46788</v>
      </c>
      <c r="Z64" s="101" t="s">
        <v>566</v>
      </c>
    </row>
    <row r="65" spans="1:26" ht="30" x14ac:dyDescent="0.25">
      <c r="A65" s="101" t="s">
        <v>418</v>
      </c>
      <c r="B65" s="101" t="s">
        <v>139</v>
      </c>
      <c r="C65" s="101" t="s">
        <v>419</v>
      </c>
      <c r="D65" s="101" t="s">
        <v>420</v>
      </c>
      <c r="E65" s="101" t="s">
        <v>1332</v>
      </c>
      <c r="F65" s="101" t="s">
        <v>1333</v>
      </c>
      <c r="G65" s="101" t="s">
        <v>545</v>
      </c>
      <c r="H65" s="101" t="s">
        <v>844</v>
      </c>
      <c r="I65" s="101" t="s">
        <v>547</v>
      </c>
      <c r="J65" s="101" t="s">
        <v>845</v>
      </c>
      <c r="K65" s="101" t="s">
        <v>549</v>
      </c>
      <c r="L65" s="101" t="s">
        <v>567</v>
      </c>
      <c r="M65" s="101" t="s">
        <v>846</v>
      </c>
      <c r="N65" s="104"/>
      <c r="O65" s="101" t="s">
        <v>547</v>
      </c>
      <c r="P65" s="101" t="s">
        <v>847</v>
      </c>
      <c r="Q65" s="101" t="s">
        <v>848</v>
      </c>
      <c r="R65" s="101" t="s">
        <v>849</v>
      </c>
      <c r="S65" s="101" t="s">
        <v>547</v>
      </c>
      <c r="T65" s="101" t="s">
        <v>850</v>
      </c>
      <c r="U65" s="105">
        <v>8505847161</v>
      </c>
      <c r="V65" s="101" t="s">
        <v>851</v>
      </c>
      <c r="W65" s="107">
        <v>43033</v>
      </c>
      <c r="X65" s="107">
        <v>43041</v>
      </c>
      <c r="Y65" s="107">
        <v>44866</v>
      </c>
      <c r="Z65" s="101" t="s">
        <v>566</v>
      </c>
    </row>
    <row r="66" spans="1:26" ht="30" x14ac:dyDescent="0.25">
      <c r="A66" s="101" t="s">
        <v>418</v>
      </c>
      <c r="B66" s="101" t="s">
        <v>139</v>
      </c>
      <c r="C66" s="101" t="s">
        <v>421</v>
      </c>
      <c r="D66" s="101" t="s">
        <v>422</v>
      </c>
      <c r="E66" s="101" t="s">
        <v>1332</v>
      </c>
      <c r="F66" s="101" t="s">
        <v>1333</v>
      </c>
      <c r="G66" s="101" t="s">
        <v>545</v>
      </c>
      <c r="H66" s="101" t="s">
        <v>852</v>
      </c>
      <c r="I66" s="101" t="s">
        <v>853</v>
      </c>
      <c r="J66" s="101" t="s">
        <v>845</v>
      </c>
      <c r="K66" s="101" t="s">
        <v>549</v>
      </c>
      <c r="L66" s="101" t="s">
        <v>10</v>
      </c>
      <c r="M66" s="101" t="s">
        <v>854</v>
      </c>
      <c r="N66" s="105">
        <v>5.4999999999999997E-3</v>
      </c>
      <c r="O66" s="101" t="s">
        <v>547</v>
      </c>
      <c r="P66" s="101" t="s">
        <v>855</v>
      </c>
      <c r="Q66" s="101" t="s">
        <v>856</v>
      </c>
      <c r="R66" s="101" t="s">
        <v>857</v>
      </c>
      <c r="S66" s="101" t="s">
        <v>547</v>
      </c>
      <c r="T66" s="101" t="s">
        <v>858</v>
      </c>
      <c r="U66" s="103">
        <v>8504883800</v>
      </c>
      <c r="V66" s="101" t="s">
        <v>547</v>
      </c>
      <c r="W66" s="106">
        <v>42947</v>
      </c>
      <c r="X66" s="106">
        <v>43096</v>
      </c>
      <c r="Y66" s="106">
        <v>44921</v>
      </c>
      <c r="Z66" s="101" t="s">
        <v>566</v>
      </c>
    </row>
    <row r="67" spans="1:26" ht="30" x14ac:dyDescent="0.25">
      <c r="A67" s="101" t="s">
        <v>418</v>
      </c>
      <c r="B67" s="101" t="s">
        <v>139</v>
      </c>
      <c r="C67" s="101" t="s">
        <v>423</v>
      </c>
      <c r="D67" s="101" t="s">
        <v>1386</v>
      </c>
      <c r="E67" s="101" t="s">
        <v>1332</v>
      </c>
      <c r="F67" s="101" t="s">
        <v>1333</v>
      </c>
      <c r="G67" s="101" t="s">
        <v>545</v>
      </c>
      <c r="H67" s="101" t="s">
        <v>1387</v>
      </c>
      <c r="I67" s="101" t="s">
        <v>547</v>
      </c>
      <c r="J67" s="101" t="s">
        <v>845</v>
      </c>
      <c r="K67" s="101" t="s">
        <v>549</v>
      </c>
      <c r="L67" s="101" t="s">
        <v>550</v>
      </c>
      <c r="M67" s="101" t="s">
        <v>547</v>
      </c>
      <c r="N67" s="104"/>
      <c r="O67" s="101" t="s">
        <v>547</v>
      </c>
      <c r="P67" s="101" t="s">
        <v>586</v>
      </c>
      <c r="Q67" s="101" t="s">
        <v>615</v>
      </c>
      <c r="R67" s="101" t="s">
        <v>588</v>
      </c>
      <c r="S67" s="101" t="s">
        <v>547</v>
      </c>
      <c r="T67" s="101" t="s">
        <v>589</v>
      </c>
      <c r="U67" s="105">
        <v>8006530386</v>
      </c>
      <c r="V67" s="101" t="s">
        <v>616</v>
      </c>
      <c r="W67" s="107">
        <v>43839</v>
      </c>
      <c r="X67" s="107">
        <v>43839</v>
      </c>
      <c r="Y67" s="107">
        <v>45665</v>
      </c>
      <c r="Z67" s="101" t="s">
        <v>566</v>
      </c>
    </row>
    <row r="68" spans="1:26" ht="30" x14ac:dyDescent="0.25">
      <c r="A68" s="101" t="s">
        <v>425</v>
      </c>
      <c r="B68" s="101" t="s">
        <v>139</v>
      </c>
      <c r="C68" s="101" t="s">
        <v>859</v>
      </c>
      <c r="D68" s="101" t="s">
        <v>860</v>
      </c>
      <c r="E68" s="101" t="s">
        <v>1332</v>
      </c>
      <c r="F68" s="101" t="s">
        <v>1333</v>
      </c>
      <c r="G68" s="101" t="s">
        <v>545</v>
      </c>
      <c r="H68" s="101" t="s">
        <v>861</v>
      </c>
      <c r="I68" s="101" t="s">
        <v>547</v>
      </c>
      <c r="J68" s="101" t="s">
        <v>427</v>
      </c>
      <c r="K68" s="101" t="s">
        <v>549</v>
      </c>
      <c r="L68" s="101" t="s">
        <v>550</v>
      </c>
      <c r="M68" s="101" t="s">
        <v>547</v>
      </c>
      <c r="N68" s="104"/>
      <c r="O68" s="101" t="s">
        <v>547</v>
      </c>
      <c r="P68" s="101" t="s">
        <v>586</v>
      </c>
      <c r="Q68" s="101" t="s">
        <v>615</v>
      </c>
      <c r="R68" s="101" t="s">
        <v>588</v>
      </c>
      <c r="S68" s="101" t="s">
        <v>547</v>
      </c>
      <c r="T68" s="101" t="s">
        <v>589</v>
      </c>
      <c r="U68" s="105">
        <v>8006530386</v>
      </c>
      <c r="V68" s="101" t="s">
        <v>616</v>
      </c>
      <c r="W68" s="107">
        <v>42860</v>
      </c>
      <c r="X68" s="107">
        <v>42860</v>
      </c>
      <c r="Y68" s="107">
        <v>44685</v>
      </c>
      <c r="Z68" s="101" t="s">
        <v>566</v>
      </c>
    </row>
    <row r="69" spans="1:26" ht="30" x14ac:dyDescent="0.25">
      <c r="A69" s="101" t="s">
        <v>425</v>
      </c>
      <c r="B69" s="101" t="s">
        <v>139</v>
      </c>
      <c r="C69" s="101" t="s">
        <v>1324</v>
      </c>
      <c r="D69" s="101" t="s">
        <v>427</v>
      </c>
      <c r="E69" s="101" t="s">
        <v>1332</v>
      </c>
      <c r="F69" s="101" t="s">
        <v>1333</v>
      </c>
      <c r="G69" s="101" t="s">
        <v>545</v>
      </c>
      <c r="H69" s="101" t="s">
        <v>1325</v>
      </c>
      <c r="I69" s="101" t="s">
        <v>547</v>
      </c>
      <c r="J69" s="101" t="s">
        <v>427</v>
      </c>
      <c r="K69" s="101" t="s">
        <v>549</v>
      </c>
      <c r="L69" s="101" t="s">
        <v>567</v>
      </c>
      <c r="M69" s="101" t="s">
        <v>547</v>
      </c>
      <c r="N69" s="104"/>
      <c r="O69" s="101" t="s">
        <v>547</v>
      </c>
      <c r="P69" s="101" t="s">
        <v>1326</v>
      </c>
      <c r="Q69" s="101" t="s">
        <v>1327</v>
      </c>
      <c r="R69" s="101" t="s">
        <v>1328</v>
      </c>
      <c r="S69" s="101" t="s">
        <v>547</v>
      </c>
      <c r="T69" s="101" t="s">
        <v>1329</v>
      </c>
      <c r="U69" s="105">
        <v>3864963401</v>
      </c>
      <c r="V69" s="101" t="s">
        <v>547</v>
      </c>
      <c r="W69" s="107">
        <v>43034</v>
      </c>
      <c r="X69" s="107">
        <v>43083</v>
      </c>
      <c r="Y69" s="107">
        <v>44908</v>
      </c>
      <c r="Z69" s="101" t="s">
        <v>566</v>
      </c>
    </row>
    <row r="70" spans="1:26" ht="30" x14ac:dyDescent="0.25">
      <c r="A70" s="101" t="s">
        <v>868</v>
      </c>
      <c r="B70" s="101" t="s">
        <v>430</v>
      </c>
      <c r="C70" s="101" t="s">
        <v>437</v>
      </c>
      <c r="D70" s="101" t="s">
        <v>869</v>
      </c>
      <c r="E70" s="101" t="s">
        <v>1332</v>
      </c>
      <c r="F70" s="101" t="s">
        <v>1333</v>
      </c>
      <c r="G70" s="101" t="s">
        <v>545</v>
      </c>
      <c r="H70" s="101" t="s">
        <v>870</v>
      </c>
      <c r="I70" s="101" t="s">
        <v>547</v>
      </c>
      <c r="J70" s="101" t="s">
        <v>871</v>
      </c>
      <c r="K70" s="101" t="s">
        <v>549</v>
      </c>
      <c r="L70" s="101" t="s">
        <v>550</v>
      </c>
      <c r="M70" s="101" t="s">
        <v>547</v>
      </c>
      <c r="N70" s="104"/>
      <c r="O70" s="101" t="s">
        <v>547</v>
      </c>
      <c r="P70" s="101" t="s">
        <v>872</v>
      </c>
      <c r="Q70" s="101" t="s">
        <v>873</v>
      </c>
      <c r="R70" s="101" t="s">
        <v>874</v>
      </c>
      <c r="S70" s="101" t="s">
        <v>547</v>
      </c>
      <c r="T70" s="101" t="s">
        <v>875</v>
      </c>
      <c r="U70" s="105">
        <v>8508565257</v>
      </c>
      <c r="V70" s="101" t="s">
        <v>876</v>
      </c>
      <c r="W70" s="107">
        <v>43283</v>
      </c>
      <c r="X70" s="107">
        <v>43283</v>
      </c>
      <c r="Y70" s="107">
        <v>45108</v>
      </c>
      <c r="Z70" s="101" t="s">
        <v>566</v>
      </c>
    </row>
    <row r="71" spans="1:26" ht="30" x14ac:dyDescent="0.25">
      <c r="A71" s="101" t="s">
        <v>880</v>
      </c>
      <c r="B71" s="101" t="s">
        <v>430</v>
      </c>
      <c r="C71" s="101" t="s">
        <v>440</v>
      </c>
      <c r="D71" s="101" t="s">
        <v>881</v>
      </c>
      <c r="E71" s="101" t="s">
        <v>1332</v>
      </c>
      <c r="F71" s="101" t="s">
        <v>1333</v>
      </c>
      <c r="G71" s="101" t="s">
        <v>545</v>
      </c>
      <c r="H71" s="101" t="s">
        <v>882</v>
      </c>
      <c r="I71" s="101" t="s">
        <v>547</v>
      </c>
      <c r="J71" s="101" t="s">
        <v>883</v>
      </c>
      <c r="K71" s="101" t="s">
        <v>549</v>
      </c>
      <c r="L71" s="101" t="s">
        <v>550</v>
      </c>
      <c r="M71" s="101" t="s">
        <v>547</v>
      </c>
      <c r="N71" s="104"/>
      <c r="O71" s="101" t="s">
        <v>547</v>
      </c>
      <c r="P71" s="101" t="s">
        <v>884</v>
      </c>
      <c r="Q71" s="101" t="s">
        <v>1388</v>
      </c>
      <c r="R71" s="101" t="s">
        <v>1389</v>
      </c>
      <c r="S71" s="101" t="s">
        <v>547</v>
      </c>
      <c r="T71" s="101" t="s">
        <v>1390</v>
      </c>
      <c r="U71" s="105">
        <v>8502711254</v>
      </c>
      <c r="V71" s="101" t="s">
        <v>885</v>
      </c>
      <c r="W71" s="107">
        <v>43389</v>
      </c>
      <c r="X71" s="107">
        <v>43389</v>
      </c>
      <c r="Y71" s="107">
        <v>45214</v>
      </c>
      <c r="Z71" s="101" t="s">
        <v>566</v>
      </c>
    </row>
    <row r="72" spans="1:26" ht="30" x14ac:dyDescent="0.25">
      <c r="A72" s="101" t="s">
        <v>888</v>
      </c>
      <c r="B72" s="101" t="s">
        <v>430</v>
      </c>
      <c r="C72" s="101" t="s">
        <v>443</v>
      </c>
      <c r="D72" s="101" t="s">
        <v>889</v>
      </c>
      <c r="E72" s="101" t="s">
        <v>1332</v>
      </c>
      <c r="F72" s="101" t="s">
        <v>1333</v>
      </c>
      <c r="G72" s="101" t="s">
        <v>545</v>
      </c>
      <c r="H72" s="101" t="s">
        <v>890</v>
      </c>
      <c r="I72" s="101" t="s">
        <v>547</v>
      </c>
      <c r="J72" s="101" t="s">
        <v>891</v>
      </c>
      <c r="K72" s="101" t="s">
        <v>549</v>
      </c>
      <c r="L72" s="101" t="s">
        <v>550</v>
      </c>
      <c r="M72" s="101" t="s">
        <v>547</v>
      </c>
      <c r="N72" s="104"/>
      <c r="O72" s="101" t="s">
        <v>547</v>
      </c>
      <c r="P72" s="101" t="s">
        <v>892</v>
      </c>
      <c r="Q72" s="101" t="s">
        <v>893</v>
      </c>
      <c r="R72" s="101" t="s">
        <v>894</v>
      </c>
      <c r="S72" s="101" t="s">
        <v>547</v>
      </c>
      <c r="T72" s="101" t="s">
        <v>895</v>
      </c>
      <c r="U72" s="105">
        <v>3348582622</v>
      </c>
      <c r="V72" s="101" t="s">
        <v>896</v>
      </c>
      <c r="W72" s="107">
        <v>43392</v>
      </c>
      <c r="X72" s="107">
        <v>43392</v>
      </c>
      <c r="Y72" s="107">
        <v>47044</v>
      </c>
      <c r="Z72" s="101" t="s">
        <v>566</v>
      </c>
    </row>
    <row r="73" spans="1:26" ht="30" x14ac:dyDescent="0.25">
      <c r="A73" s="101" t="s">
        <v>899</v>
      </c>
      <c r="B73" s="101" t="s">
        <v>430</v>
      </c>
      <c r="C73" s="101" t="s">
        <v>451</v>
      </c>
      <c r="D73" s="101" t="s">
        <v>900</v>
      </c>
      <c r="E73" s="101" t="s">
        <v>1332</v>
      </c>
      <c r="F73" s="101" t="s">
        <v>1333</v>
      </c>
      <c r="G73" s="101" t="s">
        <v>545</v>
      </c>
      <c r="H73" s="101" t="s">
        <v>901</v>
      </c>
      <c r="I73" s="101" t="s">
        <v>547</v>
      </c>
      <c r="J73" s="101" t="s">
        <v>902</v>
      </c>
      <c r="K73" s="101" t="s">
        <v>549</v>
      </c>
      <c r="L73" s="101" t="s">
        <v>550</v>
      </c>
      <c r="M73" s="101" t="s">
        <v>547</v>
      </c>
      <c r="N73" s="104"/>
      <c r="O73" s="101" t="s">
        <v>547</v>
      </c>
      <c r="P73" s="101" t="s">
        <v>892</v>
      </c>
      <c r="Q73" s="101" t="s">
        <v>893</v>
      </c>
      <c r="R73" s="101" t="s">
        <v>894</v>
      </c>
      <c r="S73" s="101" t="s">
        <v>547</v>
      </c>
      <c r="T73" s="101" t="s">
        <v>895</v>
      </c>
      <c r="U73" s="105">
        <v>3348582622</v>
      </c>
      <c r="V73" s="101" t="s">
        <v>896</v>
      </c>
      <c r="W73" s="107">
        <v>43074</v>
      </c>
      <c r="X73" s="107">
        <v>43230</v>
      </c>
      <c r="Y73" s="107">
        <v>46882</v>
      </c>
      <c r="Z73" s="101" t="s">
        <v>566</v>
      </c>
    </row>
    <row r="74" spans="1:26" ht="30" x14ac:dyDescent="0.25">
      <c r="A74" s="101" t="s">
        <v>899</v>
      </c>
      <c r="B74" s="101" t="s">
        <v>430</v>
      </c>
      <c r="C74" s="101" t="s">
        <v>449</v>
      </c>
      <c r="D74" s="101" t="s">
        <v>905</v>
      </c>
      <c r="E74" s="101" t="s">
        <v>1332</v>
      </c>
      <c r="F74" s="101" t="s">
        <v>1333</v>
      </c>
      <c r="G74" s="101" t="s">
        <v>545</v>
      </c>
      <c r="H74" s="101" t="s">
        <v>906</v>
      </c>
      <c r="I74" s="101" t="s">
        <v>547</v>
      </c>
      <c r="J74" s="101" t="s">
        <v>907</v>
      </c>
      <c r="K74" s="101" t="s">
        <v>549</v>
      </c>
      <c r="L74" s="101" t="s">
        <v>908</v>
      </c>
      <c r="M74" s="101" t="s">
        <v>547</v>
      </c>
      <c r="N74" s="104"/>
      <c r="O74" s="101" t="s">
        <v>547</v>
      </c>
      <c r="P74" s="101" t="s">
        <v>1391</v>
      </c>
      <c r="Q74" s="101" t="s">
        <v>909</v>
      </c>
      <c r="R74" s="101" t="s">
        <v>910</v>
      </c>
      <c r="S74" s="101" t="s">
        <v>547</v>
      </c>
      <c r="T74" s="101" t="s">
        <v>911</v>
      </c>
      <c r="U74" s="103">
        <v>8502315114</v>
      </c>
      <c r="V74" s="101" t="s">
        <v>912</v>
      </c>
      <c r="W74" s="106">
        <v>42219</v>
      </c>
      <c r="X74" s="106">
        <v>42219</v>
      </c>
      <c r="Y74" s="106">
        <v>45871</v>
      </c>
      <c r="Z74" s="101" t="s">
        <v>566</v>
      </c>
    </row>
    <row r="75" spans="1:26" ht="30" x14ac:dyDescent="0.25">
      <c r="A75" s="101" t="s">
        <v>915</v>
      </c>
      <c r="B75" s="101" t="s">
        <v>916</v>
      </c>
      <c r="C75" s="101" t="s">
        <v>431</v>
      </c>
      <c r="D75" s="101" t="s">
        <v>917</v>
      </c>
      <c r="E75" s="101" t="s">
        <v>1332</v>
      </c>
      <c r="F75" s="101" t="s">
        <v>1333</v>
      </c>
      <c r="G75" s="101" t="s">
        <v>545</v>
      </c>
      <c r="H75" s="101" t="s">
        <v>918</v>
      </c>
      <c r="I75" s="101" t="s">
        <v>547</v>
      </c>
      <c r="J75" s="101" t="s">
        <v>919</v>
      </c>
      <c r="K75" s="101" t="s">
        <v>549</v>
      </c>
      <c r="L75" s="101" t="s">
        <v>550</v>
      </c>
      <c r="M75" s="101" t="s">
        <v>547</v>
      </c>
      <c r="N75" s="104"/>
      <c r="O75" s="101" t="s">
        <v>547</v>
      </c>
      <c r="P75" s="101" t="s">
        <v>892</v>
      </c>
      <c r="Q75" s="101" t="s">
        <v>893</v>
      </c>
      <c r="R75" s="101" t="s">
        <v>894</v>
      </c>
      <c r="S75" s="101" t="s">
        <v>547</v>
      </c>
      <c r="T75" s="101" t="s">
        <v>895</v>
      </c>
      <c r="U75" s="105">
        <v>3348582622</v>
      </c>
      <c r="V75" s="101" t="s">
        <v>896</v>
      </c>
      <c r="W75" s="107">
        <v>43566</v>
      </c>
      <c r="X75" s="107">
        <v>43634</v>
      </c>
      <c r="Y75" s="107">
        <v>47286</v>
      </c>
      <c r="Z75" s="101" t="s">
        <v>566</v>
      </c>
    </row>
    <row r="76" spans="1:26" ht="30" x14ac:dyDescent="0.25">
      <c r="A76" s="101" t="s">
        <v>920</v>
      </c>
      <c r="B76" s="101" t="s">
        <v>916</v>
      </c>
      <c r="C76" s="101" t="s">
        <v>434</v>
      </c>
      <c r="D76" s="101" t="s">
        <v>921</v>
      </c>
      <c r="E76" s="101" t="s">
        <v>1332</v>
      </c>
      <c r="F76" s="101" t="s">
        <v>1333</v>
      </c>
      <c r="G76" s="101" t="s">
        <v>545</v>
      </c>
      <c r="H76" s="101" t="s">
        <v>922</v>
      </c>
      <c r="I76" s="101" t="s">
        <v>547</v>
      </c>
      <c r="J76" s="101" t="s">
        <v>923</v>
      </c>
      <c r="K76" s="101" t="s">
        <v>549</v>
      </c>
      <c r="L76" s="101" t="s">
        <v>550</v>
      </c>
      <c r="M76" s="101" t="s">
        <v>547</v>
      </c>
      <c r="N76" s="104"/>
      <c r="O76" s="101" t="s">
        <v>547</v>
      </c>
      <c r="P76" s="101" t="s">
        <v>892</v>
      </c>
      <c r="Q76" s="101" t="s">
        <v>893</v>
      </c>
      <c r="R76" s="101" t="s">
        <v>894</v>
      </c>
      <c r="S76" s="101" t="s">
        <v>547</v>
      </c>
      <c r="T76" s="101" t="s">
        <v>895</v>
      </c>
      <c r="U76" s="105">
        <v>3348582622</v>
      </c>
      <c r="V76" s="101" t="s">
        <v>896</v>
      </c>
      <c r="W76" s="107">
        <v>43389</v>
      </c>
      <c r="X76" s="107">
        <v>43389</v>
      </c>
      <c r="Y76" s="107">
        <v>45214</v>
      </c>
      <c r="Z76" s="101" t="s">
        <v>566</v>
      </c>
    </row>
    <row r="77" spans="1:26" ht="45" x14ac:dyDescent="0.25">
      <c r="A77" s="101" t="s">
        <v>924</v>
      </c>
      <c r="B77" s="101" t="s">
        <v>925</v>
      </c>
      <c r="C77" s="101" t="s">
        <v>446</v>
      </c>
      <c r="D77" s="101" t="s">
        <v>926</v>
      </c>
      <c r="E77" s="101" t="s">
        <v>1332</v>
      </c>
      <c r="F77" s="101" t="s">
        <v>1333</v>
      </c>
      <c r="G77" s="101" t="s">
        <v>545</v>
      </c>
      <c r="H77" s="101" t="s">
        <v>927</v>
      </c>
      <c r="I77" s="101" t="s">
        <v>928</v>
      </c>
      <c r="J77" s="101" t="s">
        <v>929</v>
      </c>
      <c r="K77" s="101" t="s">
        <v>549</v>
      </c>
      <c r="L77" s="101" t="s">
        <v>626</v>
      </c>
      <c r="M77" s="101" t="s">
        <v>547</v>
      </c>
      <c r="N77" s="104"/>
      <c r="O77" s="101" t="s">
        <v>547</v>
      </c>
      <c r="P77" s="101" t="s">
        <v>930</v>
      </c>
      <c r="Q77" s="101" t="s">
        <v>628</v>
      </c>
      <c r="R77" s="101" t="s">
        <v>931</v>
      </c>
      <c r="S77" s="101" t="s">
        <v>547</v>
      </c>
      <c r="T77" s="101" t="s">
        <v>932</v>
      </c>
      <c r="U77" s="105">
        <v>8507173926</v>
      </c>
      <c r="V77" s="101" t="s">
        <v>933</v>
      </c>
      <c r="W77" s="107">
        <v>43220</v>
      </c>
      <c r="X77" s="107">
        <v>43220</v>
      </c>
      <c r="Y77" s="107">
        <v>46872</v>
      </c>
      <c r="Z77" s="101" t="s">
        <v>566</v>
      </c>
    </row>
    <row r="78" spans="1:26" ht="30" x14ac:dyDescent="0.25">
      <c r="A78" s="101" t="s">
        <v>453</v>
      </c>
      <c r="B78" s="101" t="s">
        <v>454</v>
      </c>
      <c r="C78" s="101" t="s">
        <v>455</v>
      </c>
      <c r="D78" s="101" t="s">
        <v>456</v>
      </c>
      <c r="E78" s="101" t="s">
        <v>1332</v>
      </c>
      <c r="F78" s="101" t="s">
        <v>1333</v>
      </c>
      <c r="G78" s="101" t="s">
        <v>545</v>
      </c>
      <c r="H78" s="101" t="s">
        <v>1096</v>
      </c>
      <c r="I78" s="101" t="s">
        <v>547</v>
      </c>
      <c r="J78" s="101" t="s">
        <v>1097</v>
      </c>
      <c r="K78" s="101" t="s">
        <v>549</v>
      </c>
      <c r="L78" s="101" t="s">
        <v>550</v>
      </c>
      <c r="M78" s="101" t="s">
        <v>547</v>
      </c>
      <c r="N78" s="104"/>
      <c r="O78" s="101" t="s">
        <v>547</v>
      </c>
      <c r="P78" s="101" t="s">
        <v>1098</v>
      </c>
      <c r="Q78" s="101" t="s">
        <v>1099</v>
      </c>
      <c r="R78" s="101" t="s">
        <v>1100</v>
      </c>
      <c r="S78" s="101" t="s">
        <v>547</v>
      </c>
      <c r="T78" s="101" t="s">
        <v>1101</v>
      </c>
      <c r="U78" s="105">
        <v>9415753339</v>
      </c>
      <c r="V78" s="101" t="s">
        <v>1102</v>
      </c>
      <c r="W78" s="107">
        <v>43271</v>
      </c>
      <c r="X78" s="107">
        <v>43271</v>
      </c>
      <c r="Y78" s="107">
        <v>45096</v>
      </c>
      <c r="Z78" s="101" t="s">
        <v>566</v>
      </c>
    </row>
    <row r="79" spans="1:26" ht="30" x14ac:dyDescent="0.25">
      <c r="A79" s="101" t="s">
        <v>453</v>
      </c>
      <c r="B79" s="101" t="s">
        <v>454</v>
      </c>
      <c r="C79" s="101" t="s">
        <v>457</v>
      </c>
      <c r="D79" s="101" t="s">
        <v>458</v>
      </c>
      <c r="E79" s="101" t="s">
        <v>1332</v>
      </c>
      <c r="F79" s="101" t="s">
        <v>1333</v>
      </c>
      <c r="G79" s="101" t="s">
        <v>545</v>
      </c>
      <c r="H79" s="101" t="s">
        <v>1392</v>
      </c>
      <c r="I79" s="101" t="s">
        <v>547</v>
      </c>
      <c r="J79" s="101" t="s">
        <v>1097</v>
      </c>
      <c r="K79" s="101" t="s">
        <v>549</v>
      </c>
      <c r="L79" s="101" t="s">
        <v>550</v>
      </c>
      <c r="M79" s="101" t="s">
        <v>547</v>
      </c>
      <c r="N79" s="104"/>
      <c r="O79" s="101" t="s">
        <v>547</v>
      </c>
      <c r="P79" s="101" t="s">
        <v>1393</v>
      </c>
      <c r="Q79" s="101" t="s">
        <v>600</v>
      </c>
      <c r="R79" s="101" t="s">
        <v>601</v>
      </c>
      <c r="S79" s="101" t="s">
        <v>547</v>
      </c>
      <c r="T79" s="101" t="s">
        <v>602</v>
      </c>
      <c r="U79" s="105">
        <v>3527969805</v>
      </c>
      <c r="V79" s="101" t="s">
        <v>1190</v>
      </c>
      <c r="W79" s="107">
        <v>43878</v>
      </c>
      <c r="X79" s="107">
        <v>43878</v>
      </c>
      <c r="Y79" s="107">
        <v>45704</v>
      </c>
      <c r="Z79" s="101" t="s">
        <v>566</v>
      </c>
    </row>
    <row r="80" spans="1:26" ht="30" x14ac:dyDescent="0.25">
      <c r="A80" s="101" t="s">
        <v>1103</v>
      </c>
      <c r="B80" s="101" t="s">
        <v>454</v>
      </c>
      <c r="C80" s="101" t="s">
        <v>1104</v>
      </c>
      <c r="D80" s="101" t="s">
        <v>1105</v>
      </c>
      <c r="E80" s="101" t="s">
        <v>1332</v>
      </c>
      <c r="F80" s="101" t="s">
        <v>1333</v>
      </c>
      <c r="G80" s="101" t="s">
        <v>545</v>
      </c>
      <c r="H80" s="101" t="s">
        <v>1106</v>
      </c>
      <c r="I80" s="101" t="s">
        <v>547</v>
      </c>
      <c r="J80" s="101" t="s">
        <v>1107</v>
      </c>
      <c r="K80" s="101" t="s">
        <v>549</v>
      </c>
      <c r="L80" s="101" t="s">
        <v>550</v>
      </c>
      <c r="M80" s="101" t="s">
        <v>547</v>
      </c>
      <c r="N80" s="104"/>
      <c r="O80" s="101" t="s">
        <v>547</v>
      </c>
      <c r="P80" s="101" t="s">
        <v>1108</v>
      </c>
      <c r="Q80" s="101" t="s">
        <v>1109</v>
      </c>
      <c r="R80" s="101" t="s">
        <v>1110</v>
      </c>
      <c r="S80" s="101" t="s">
        <v>547</v>
      </c>
      <c r="T80" s="101" t="s">
        <v>1111</v>
      </c>
      <c r="U80" s="105">
        <v>2394036804</v>
      </c>
      <c r="V80" s="101" t="s">
        <v>547</v>
      </c>
      <c r="W80" s="107">
        <v>43090</v>
      </c>
      <c r="X80" s="107">
        <v>43090</v>
      </c>
      <c r="Y80" s="107">
        <v>44915</v>
      </c>
      <c r="Z80" s="101" t="s">
        <v>566</v>
      </c>
    </row>
    <row r="81" spans="1:26" ht="30" x14ac:dyDescent="0.25">
      <c r="A81" s="101" t="s">
        <v>459</v>
      </c>
      <c r="B81" s="101" t="s">
        <v>454</v>
      </c>
      <c r="C81" s="101" t="s">
        <v>460</v>
      </c>
      <c r="D81" s="101" t="s">
        <v>461</v>
      </c>
      <c r="E81" s="101" t="s">
        <v>1332</v>
      </c>
      <c r="F81" s="101" t="s">
        <v>1333</v>
      </c>
      <c r="G81" s="101" t="s">
        <v>545</v>
      </c>
      <c r="H81" s="101" t="s">
        <v>1112</v>
      </c>
      <c r="I81" s="101" t="s">
        <v>547</v>
      </c>
      <c r="J81" s="101" t="s">
        <v>1113</v>
      </c>
      <c r="K81" s="101" t="s">
        <v>549</v>
      </c>
      <c r="L81" s="101" t="s">
        <v>550</v>
      </c>
      <c r="M81" s="101" t="s">
        <v>547</v>
      </c>
      <c r="N81" s="104"/>
      <c r="O81" s="101" t="s">
        <v>547</v>
      </c>
      <c r="P81" s="101" t="s">
        <v>1114</v>
      </c>
      <c r="Q81" s="101" t="s">
        <v>1115</v>
      </c>
      <c r="R81" s="101" t="s">
        <v>1116</v>
      </c>
      <c r="S81" s="101" t="s">
        <v>547</v>
      </c>
      <c r="T81" s="101" t="s">
        <v>1117</v>
      </c>
      <c r="U81" s="105">
        <v>9415371343</v>
      </c>
      <c r="V81" s="101" t="s">
        <v>1118</v>
      </c>
      <c r="W81" s="107">
        <v>42783</v>
      </c>
      <c r="X81" s="107">
        <v>42863</v>
      </c>
      <c r="Y81" s="107">
        <v>44688</v>
      </c>
      <c r="Z81" s="101" t="s">
        <v>566</v>
      </c>
    </row>
    <row r="82" spans="1:26" ht="30" x14ac:dyDescent="0.25">
      <c r="A82" s="101" t="s">
        <v>473</v>
      </c>
      <c r="B82" s="101" t="s">
        <v>69</v>
      </c>
      <c r="C82" s="101" t="s">
        <v>43</v>
      </c>
      <c r="D82" s="101" t="s">
        <v>95</v>
      </c>
      <c r="E82" s="101" t="s">
        <v>1332</v>
      </c>
      <c r="F82" s="101" t="s">
        <v>1333</v>
      </c>
      <c r="G82" s="101" t="s">
        <v>545</v>
      </c>
      <c r="H82" s="101" t="s">
        <v>1124</v>
      </c>
      <c r="I82" s="101" t="s">
        <v>547</v>
      </c>
      <c r="J82" s="101" t="s">
        <v>1125</v>
      </c>
      <c r="K82" s="101" t="s">
        <v>549</v>
      </c>
      <c r="L82" s="101" t="s">
        <v>550</v>
      </c>
      <c r="M82" s="101" t="s">
        <v>1394</v>
      </c>
      <c r="N82" s="104"/>
      <c r="O82" s="101" t="s">
        <v>547</v>
      </c>
      <c r="P82" s="101" t="s">
        <v>547</v>
      </c>
      <c r="Q82" s="101" t="s">
        <v>547</v>
      </c>
      <c r="R82" s="101" t="s">
        <v>547</v>
      </c>
      <c r="S82" s="101" t="s">
        <v>547</v>
      </c>
      <c r="T82" s="101" t="s">
        <v>572</v>
      </c>
      <c r="U82" s="102"/>
      <c r="V82" s="101" t="s">
        <v>547</v>
      </c>
      <c r="W82" s="102"/>
      <c r="X82" s="102"/>
      <c r="Y82" s="102"/>
      <c r="Z82" s="101" t="s">
        <v>547</v>
      </c>
    </row>
    <row r="83" spans="1:26" ht="30" x14ac:dyDescent="0.25">
      <c r="A83" s="101" t="s">
        <v>473</v>
      </c>
      <c r="B83" s="101" t="s">
        <v>69</v>
      </c>
      <c r="C83" s="101" t="s">
        <v>36</v>
      </c>
      <c r="D83" s="101" t="s">
        <v>68</v>
      </c>
      <c r="E83" s="101" t="s">
        <v>1332</v>
      </c>
      <c r="F83" s="101" t="s">
        <v>1333</v>
      </c>
      <c r="G83" s="101" t="s">
        <v>545</v>
      </c>
      <c r="H83" s="101" t="s">
        <v>1128</v>
      </c>
      <c r="I83" s="101" t="s">
        <v>547</v>
      </c>
      <c r="J83" s="101" t="s">
        <v>1129</v>
      </c>
      <c r="K83" s="101" t="s">
        <v>549</v>
      </c>
      <c r="L83" s="101" t="s">
        <v>550</v>
      </c>
      <c r="M83" s="101" t="s">
        <v>547</v>
      </c>
      <c r="N83" s="104"/>
      <c r="O83" s="101" t="s">
        <v>547</v>
      </c>
      <c r="P83" s="101" t="s">
        <v>1130</v>
      </c>
      <c r="Q83" s="101" t="s">
        <v>1131</v>
      </c>
      <c r="R83" s="101" t="s">
        <v>1132</v>
      </c>
      <c r="S83" s="101" t="s">
        <v>547</v>
      </c>
      <c r="T83" s="101" t="s">
        <v>1133</v>
      </c>
      <c r="U83" s="105">
        <v>3527467761</v>
      </c>
      <c r="V83" s="101" t="s">
        <v>1134</v>
      </c>
      <c r="W83" s="107">
        <v>42585</v>
      </c>
      <c r="X83" s="107">
        <v>42585</v>
      </c>
      <c r="Y83" s="107">
        <v>44410</v>
      </c>
      <c r="Z83" s="101" t="s">
        <v>566</v>
      </c>
    </row>
    <row r="84" spans="1:26" ht="45" x14ac:dyDescent="0.25">
      <c r="A84" s="101" t="s">
        <v>473</v>
      </c>
      <c r="B84" s="101" t="s">
        <v>69</v>
      </c>
      <c r="C84" s="101" t="s">
        <v>113</v>
      </c>
      <c r="D84" s="101" t="s">
        <v>114</v>
      </c>
      <c r="E84" s="101" t="s">
        <v>1332</v>
      </c>
      <c r="F84" s="101" t="s">
        <v>1333</v>
      </c>
      <c r="G84" s="101" t="s">
        <v>545</v>
      </c>
      <c r="H84" s="101" t="s">
        <v>1138</v>
      </c>
      <c r="I84" s="101" t="s">
        <v>547</v>
      </c>
      <c r="J84" s="101" t="s">
        <v>1139</v>
      </c>
      <c r="K84" s="101" t="s">
        <v>549</v>
      </c>
      <c r="L84" s="101" t="s">
        <v>550</v>
      </c>
      <c r="M84" s="101" t="s">
        <v>547</v>
      </c>
      <c r="N84" s="104"/>
      <c r="O84" s="101" t="s">
        <v>547</v>
      </c>
      <c r="P84" s="101" t="s">
        <v>1140</v>
      </c>
      <c r="Q84" s="101" t="s">
        <v>1141</v>
      </c>
      <c r="R84" s="101" t="s">
        <v>1142</v>
      </c>
      <c r="S84" s="101" t="s">
        <v>1395</v>
      </c>
      <c r="T84" s="101" t="s">
        <v>1143</v>
      </c>
      <c r="U84" s="105">
        <v>3526371411</v>
      </c>
      <c r="V84" s="101" t="s">
        <v>547</v>
      </c>
      <c r="W84" s="107">
        <v>43110</v>
      </c>
      <c r="X84" s="107">
        <v>43110</v>
      </c>
      <c r="Y84" s="107">
        <v>44935</v>
      </c>
      <c r="Z84" s="101" t="s">
        <v>566</v>
      </c>
    </row>
    <row r="85" spans="1:26" ht="30" x14ac:dyDescent="0.25">
      <c r="A85" s="101" t="s">
        <v>473</v>
      </c>
      <c r="B85" s="101" t="s">
        <v>69</v>
      </c>
      <c r="C85" s="101" t="s">
        <v>111</v>
      </c>
      <c r="D85" s="101" t="s">
        <v>112</v>
      </c>
      <c r="E85" s="101" t="s">
        <v>1332</v>
      </c>
      <c r="F85" s="101" t="s">
        <v>1333</v>
      </c>
      <c r="G85" s="101" t="s">
        <v>545</v>
      </c>
      <c r="H85" s="101" t="s">
        <v>1144</v>
      </c>
      <c r="I85" s="101" t="s">
        <v>547</v>
      </c>
      <c r="J85" s="101" t="s">
        <v>1125</v>
      </c>
      <c r="K85" s="101" t="s">
        <v>549</v>
      </c>
      <c r="L85" s="101" t="s">
        <v>550</v>
      </c>
      <c r="M85" s="101" t="s">
        <v>547</v>
      </c>
      <c r="N85" s="104"/>
      <c r="O85" s="101" t="s">
        <v>547</v>
      </c>
      <c r="P85" s="101" t="s">
        <v>1145</v>
      </c>
      <c r="Q85" s="101" t="s">
        <v>1146</v>
      </c>
      <c r="R85" s="101" t="s">
        <v>1147</v>
      </c>
      <c r="S85" s="101" t="s">
        <v>547</v>
      </c>
      <c r="T85" s="101" t="s">
        <v>1148</v>
      </c>
      <c r="U85" s="103">
        <v>3527951554</v>
      </c>
      <c r="V85" s="101" t="s">
        <v>1149</v>
      </c>
      <c r="W85" s="106">
        <v>43074</v>
      </c>
      <c r="X85" s="106">
        <v>43146</v>
      </c>
      <c r="Y85" s="106">
        <v>44971</v>
      </c>
      <c r="Z85" s="101" t="s">
        <v>566</v>
      </c>
    </row>
    <row r="86" spans="1:26" ht="30" x14ac:dyDescent="0.25">
      <c r="A86" s="101" t="s">
        <v>473</v>
      </c>
      <c r="B86" s="101" t="s">
        <v>69</v>
      </c>
      <c r="C86" s="101" t="s">
        <v>35</v>
      </c>
      <c r="D86" s="101" t="s">
        <v>80</v>
      </c>
      <c r="E86" s="101" t="s">
        <v>1332</v>
      </c>
      <c r="F86" s="101" t="s">
        <v>1333</v>
      </c>
      <c r="G86" s="101" t="s">
        <v>545</v>
      </c>
      <c r="H86" s="101" t="s">
        <v>1153</v>
      </c>
      <c r="I86" s="101" t="s">
        <v>547</v>
      </c>
      <c r="J86" s="101" t="s">
        <v>1154</v>
      </c>
      <c r="K86" s="101" t="s">
        <v>549</v>
      </c>
      <c r="L86" s="101" t="s">
        <v>550</v>
      </c>
      <c r="M86" s="101" t="s">
        <v>547</v>
      </c>
      <c r="N86" s="104"/>
      <c r="O86" s="101" t="s">
        <v>547</v>
      </c>
      <c r="P86" s="101" t="s">
        <v>1396</v>
      </c>
      <c r="Q86" s="101" t="s">
        <v>1397</v>
      </c>
      <c r="R86" s="101" t="s">
        <v>1398</v>
      </c>
      <c r="S86" s="101" t="s">
        <v>547</v>
      </c>
      <c r="T86" s="101" t="s">
        <v>1399</v>
      </c>
      <c r="U86" s="105">
        <v>7159426619</v>
      </c>
      <c r="V86" s="101" t="s">
        <v>1400</v>
      </c>
      <c r="W86" s="107">
        <v>43697</v>
      </c>
      <c r="X86" s="107">
        <v>43697</v>
      </c>
      <c r="Y86" s="107">
        <v>45523</v>
      </c>
      <c r="Z86" s="101" t="s">
        <v>566</v>
      </c>
    </row>
    <row r="87" spans="1:26" ht="30" x14ac:dyDescent="0.25">
      <c r="A87" s="101" t="s">
        <v>473</v>
      </c>
      <c r="B87" s="101" t="s">
        <v>69</v>
      </c>
      <c r="C87" s="101" t="s">
        <v>217</v>
      </c>
      <c r="D87" s="101" t="s">
        <v>219</v>
      </c>
      <c r="E87" s="101" t="s">
        <v>1332</v>
      </c>
      <c r="F87" s="101" t="s">
        <v>1333</v>
      </c>
      <c r="G87" s="101" t="s">
        <v>545</v>
      </c>
      <c r="H87" s="101" t="s">
        <v>1159</v>
      </c>
      <c r="I87" s="101" t="s">
        <v>547</v>
      </c>
      <c r="J87" s="101" t="s">
        <v>1139</v>
      </c>
      <c r="K87" s="101" t="s">
        <v>549</v>
      </c>
      <c r="L87" s="101" t="s">
        <v>550</v>
      </c>
      <c r="M87" s="101" t="s">
        <v>547</v>
      </c>
      <c r="N87" s="104"/>
      <c r="O87" s="101" t="s">
        <v>547</v>
      </c>
      <c r="P87" s="101" t="s">
        <v>547</v>
      </c>
      <c r="Q87" s="101" t="s">
        <v>547</v>
      </c>
      <c r="R87" s="101" t="s">
        <v>547</v>
      </c>
      <c r="S87" s="101" t="s">
        <v>547</v>
      </c>
      <c r="T87" s="101" t="s">
        <v>572</v>
      </c>
      <c r="U87" s="104"/>
      <c r="V87" s="101" t="s">
        <v>547</v>
      </c>
      <c r="W87" s="104"/>
      <c r="X87" s="104"/>
      <c r="Y87" s="104"/>
      <c r="Z87" s="101" t="s">
        <v>547</v>
      </c>
    </row>
    <row r="88" spans="1:26" ht="30" x14ac:dyDescent="0.25">
      <c r="A88" s="101" t="s">
        <v>474</v>
      </c>
      <c r="B88" s="101" t="s">
        <v>69</v>
      </c>
      <c r="C88" s="101" t="s">
        <v>475</v>
      </c>
      <c r="D88" s="101" t="s">
        <v>476</v>
      </c>
      <c r="E88" s="101" t="s">
        <v>1332</v>
      </c>
      <c r="F88" s="101" t="s">
        <v>1333</v>
      </c>
      <c r="G88" s="101" t="s">
        <v>545</v>
      </c>
      <c r="H88" s="101" t="s">
        <v>1160</v>
      </c>
      <c r="I88" s="101" t="s">
        <v>547</v>
      </c>
      <c r="J88" s="101" t="s">
        <v>1161</v>
      </c>
      <c r="K88" s="101" t="s">
        <v>549</v>
      </c>
      <c r="L88" s="101" t="s">
        <v>567</v>
      </c>
      <c r="M88" s="101" t="s">
        <v>547</v>
      </c>
      <c r="N88" s="104"/>
      <c r="O88" s="101" t="s">
        <v>547</v>
      </c>
      <c r="P88" s="101" t="s">
        <v>1162</v>
      </c>
      <c r="Q88" s="101" t="s">
        <v>1163</v>
      </c>
      <c r="R88" s="101" t="s">
        <v>1164</v>
      </c>
      <c r="S88" s="101" t="s">
        <v>547</v>
      </c>
      <c r="T88" s="101" t="s">
        <v>1165</v>
      </c>
      <c r="U88" s="103">
        <v>8637733535</v>
      </c>
      <c r="V88" s="101" t="s">
        <v>1166</v>
      </c>
      <c r="W88" s="104"/>
      <c r="X88" s="104"/>
      <c r="Y88" s="104"/>
      <c r="Z88" s="101" t="s">
        <v>547</v>
      </c>
    </row>
    <row r="89" spans="1:26" ht="30" x14ac:dyDescent="0.25">
      <c r="A89" s="101" t="s">
        <v>477</v>
      </c>
      <c r="B89" s="101" t="s">
        <v>69</v>
      </c>
      <c r="C89" s="101" t="s">
        <v>1309</v>
      </c>
      <c r="D89" s="101" t="s">
        <v>1310</v>
      </c>
      <c r="E89" s="101" t="s">
        <v>1332</v>
      </c>
      <c r="F89" s="101" t="s">
        <v>1333</v>
      </c>
      <c r="G89" s="101" t="s">
        <v>545</v>
      </c>
      <c r="H89" s="101" t="s">
        <v>1311</v>
      </c>
      <c r="I89" s="101" t="s">
        <v>547</v>
      </c>
      <c r="J89" s="101" t="s">
        <v>1168</v>
      </c>
      <c r="K89" s="101" t="s">
        <v>549</v>
      </c>
      <c r="L89" s="101" t="s">
        <v>550</v>
      </c>
      <c r="M89" s="101" t="s">
        <v>547</v>
      </c>
      <c r="N89" s="104"/>
      <c r="O89" s="101" t="s">
        <v>547</v>
      </c>
      <c r="P89" s="101" t="s">
        <v>547</v>
      </c>
      <c r="Q89" s="101" t="s">
        <v>547</v>
      </c>
      <c r="R89" s="101" t="s">
        <v>547</v>
      </c>
      <c r="S89" s="101" t="s">
        <v>547</v>
      </c>
      <c r="T89" s="101" t="s">
        <v>572</v>
      </c>
      <c r="U89" s="104"/>
      <c r="V89" s="101" t="s">
        <v>547</v>
      </c>
      <c r="W89" s="102"/>
      <c r="X89" s="102"/>
      <c r="Y89" s="102"/>
      <c r="Z89" s="101" t="s">
        <v>547</v>
      </c>
    </row>
    <row r="90" spans="1:26" ht="30" x14ac:dyDescent="0.25">
      <c r="A90" s="101" t="s">
        <v>477</v>
      </c>
      <c r="B90" s="101" t="s">
        <v>69</v>
      </c>
      <c r="C90" s="101" t="s">
        <v>25</v>
      </c>
      <c r="D90" s="101" t="s">
        <v>124</v>
      </c>
      <c r="E90" s="101" t="s">
        <v>1332</v>
      </c>
      <c r="F90" s="101" t="s">
        <v>1333</v>
      </c>
      <c r="G90" s="101" t="s">
        <v>545</v>
      </c>
      <c r="H90" s="101" t="s">
        <v>1167</v>
      </c>
      <c r="I90" s="101" t="s">
        <v>547</v>
      </c>
      <c r="J90" s="101" t="s">
        <v>1168</v>
      </c>
      <c r="K90" s="101" t="s">
        <v>549</v>
      </c>
      <c r="L90" s="101" t="s">
        <v>550</v>
      </c>
      <c r="M90" s="101" t="s">
        <v>547</v>
      </c>
      <c r="N90" s="104"/>
      <c r="O90" s="101" t="s">
        <v>547</v>
      </c>
      <c r="P90" s="101" t="s">
        <v>547</v>
      </c>
      <c r="Q90" s="101" t="s">
        <v>547</v>
      </c>
      <c r="R90" s="101" t="s">
        <v>547</v>
      </c>
      <c r="S90" s="101" t="s">
        <v>547</v>
      </c>
      <c r="T90" s="101" t="s">
        <v>572</v>
      </c>
      <c r="U90" s="102"/>
      <c r="V90" s="101" t="s">
        <v>547</v>
      </c>
      <c r="W90" s="102"/>
      <c r="X90" s="102"/>
      <c r="Y90" s="102"/>
      <c r="Z90" s="101" t="s">
        <v>547</v>
      </c>
    </row>
    <row r="91" spans="1:26" ht="30" x14ac:dyDescent="0.25">
      <c r="A91" s="101" t="s">
        <v>477</v>
      </c>
      <c r="B91" s="101" t="s">
        <v>69</v>
      </c>
      <c r="C91" s="101" t="s">
        <v>478</v>
      </c>
      <c r="D91" s="101" t="s">
        <v>479</v>
      </c>
      <c r="E91" s="101" t="s">
        <v>1332</v>
      </c>
      <c r="F91" s="101" t="s">
        <v>1333</v>
      </c>
      <c r="G91" s="101" t="s">
        <v>545</v>
      </c>
      <c r="H91" s="101" t="s">
        <v>1170</v>
      </c>
      <c r="I91" s="101" t="s">
        <v>547</v>
      </c>
      <c r="J91" s="101" t="s">
        <v>1171</v>
      </c>
      <c r="K91" s="101" t="s">
        <v>549</v>
      </c>
      <c r="L91" s="101" t="s">
        <v>550</v>
      </c>
      <c r="M91" s="101" t="s">
        <v>547</v>
      </c>
      <c r="N91" s="104"/>
      <c r="O91" s="101" t="s">
        <v>547</v>
      </c>
      <c r="P91" s="101" t="s">
        <v>1172</v>
      </c>
      <c r="Q91" s="101" t="s">
        <v>1173</v>
      </c>
      <c r="R91" s="101" t="s">
        <v>1174</v>
      </c>
      <c r="S91" s="101" t="s">
        <v>547</v>
      </c>
      <c r="T91" s="101" t="s">
        <v>1175</v>
      </c>
      <c r="U91" s="105">
        <v>9417218787</v>
      </c>
      <c r="V91" s="101" t="s">
        <v>547</v>
      </c>
      <c r="W91" s="107">
        <v>43145</v>
      </c>
      <c r="X91" s="107">
        <v>43214</v>
      </c>
      <c r="Y91" s="107">
        <v>45039</v>
      </c>
      <c r="Z91" s="101" t="s">
        <v>566</v>
      </c>
    </row>
    <row r="92" spans="1:26" ht="30" x14ac:dyDescent="0.25">
      <c r="A92" s="101" t="s">
        <v>477</v>
      </c>
      <c r="B92" s="101" t="s">
        <v>69</v>
      </c>
      <c r="C92" s="101" t="s">
        <v>29</v>
      </c>
      <c r="D92" s="101" t="s">
        <v>137</v>
      </c>
      <c r="E92" s="101" t="s">
        <v>1332</v>
      </c>
      <c r="F92" s="101" t="s">
        <v>1333</v>
      </c>
      <c r="G92" s="101" t="s">
        <v>545</v>
      </c>
      <c r="H92" s="101" t="s">
        <v>1176</v>
      </c>
      <c r="I92" s="101" t="s">
        <v>547</v>
      </c>
      <c r="J92" s="101" t="s">
        <v>1168</v>
      </c>
      <c r="K92" s="101" t="s">
        <v>549</v>
      </c>
      <c r="L92" s="101" t="s">
        <v>550</v>
      </c>
      <c r="M92" s="101" t="s">
        <v>547</v>
      </c>
      <c r="N92" s="104"/>
      <c r="O92" s="101" t="s">
        <v>547</v>
      </c>
      <c r="P92" s="101" t="s">
        <v>1177</v>
      </c>
      <c r="Q92" s="101" t="s">
        <v>1178</v>
      </c>
      <c r="R92" s="101" t="s">
        <v>1179</v>
      </c>
      <c r="S92" s="101" t="s">
        <v>547</v>
      </c>
      <c r="T92" s="101" t="s">
        <v>1175</v>
      </c>
      <c r="U92" s="103">
        <v>9417768706</v>
      </c>
      <c r="V92" s="101" t="s">
        <v>1118</v>
      </c>
      <c r="W92" s="106">
        <v>43124</v>
      </c>
      <c r="X92" s="106">
        <v>43200</v>
      </c>
      <c r="Y92" s="106">
        <v>46852</v>
      </c>
      <c r="Z92" s="101" t="s">
        <v>566</v>
      </c>
    </row>
    <row r="93" spans="1:26" ht="30" x14ac:dyDescent="0.25">
      <c r="A93" s="101" t="s">
        <v>480</v>
      </c>
      <c r="B93" s="101" t="s">
        <v>69</v>
      </c>
      <c r="C93" s="101" t="s">
        <v>481</v>
      </c>
      <c r="D93" s="101" t="s">
        <v>482</v>
      </c>
      <c r="E93" s="101" t="s">
        <v>1332</v>
      </c>
      <c r="F93" s="101" t="s">
        <v>1333</v>
      </c>
      <c r="G93" s="101" t="s">
        <v>545</v>
      </c>
      <c r="H93" s="101" t="s">
        <v>1180</v>
      </c>
      <c r="I93" s="101" t="s">
        <v>547</v>
      </c>
      <c r="J93" s="101" t="s">
        <v>1181</v>
      </c>
      <c r="K93" s="101" t="s">
        <v>549</v>
      </c>
      <c r="L93" s="101" t="s">
        <v>550</v>
      </c>
      <c r="M93" s="101" t="s">
        <v>547</v>
      </c>
      <c r="N93" s="104"/>
      <c r="O93" s="101" t="s">
        <v>547</v>
      </c>
      <c r="P93" s="101" t="s">
        <v>586</v>
      </c>
      <c r="Q93" s="101" t="s">
        <v>615</v>
      </c>
      <c r="R93" s="101" t="s">
        <v>588</v>
      </c>
      <c r="S93" s="101" t="s">
        <v>547</v>
      </c>
      <c r="T93" s="101" t="s">
        <v>589</v>
      </c>
      <c r="U93" s="103">
        <v>8006530386</v>
      </c>
      <c r="V93" s="101" t="s">
        <v>843</v>
      </c>
      <c r="W93" s="106">
        <v>43059</v>
      </c>
      <c r="X93" s="106">
        <v>43118</v>
      </c>
      <c r="Y93" s="106">
        <v>44943</v>
      </c>
      <c r="Z93" s="101" t="s">
        <v>566</v>
      </c>
    </row>
    <row r="94" spans="1:26" ht="30" x14ac:dyDescent="0.25">
      <c r="A94" s="101" t="s">
        <v>480</v>
      </c>
      <c r="B94" s="101" t="s">
        <v>69</v>
      </c>
      <c r="C94" s="101" t="s">
        <v>483</v>
      </c>
      <c r="D94" s="101" t="s">
        <v>484</v>
      </c>
      <c r="E94" s="101" t="s">
        <v>1332</v>
      </c>
      <c r="F94" s="101" t="s">
        <v>1333</v>
      </c>
      <c r="G94" s="101" t="s">
        <v>545</v>
      </c>
      <c r="H94" s="101" t="s">
        <v>1182</v>
      </c>
      <c r="I94" s="101" t="s">
        <v>547</v>
      </c>
      <c r="J94" s="101" t="s">
        <v>1183</v>
      </c>
      <c r="K94" s="101" t="s">
        <v>549</v>
      </c>
      <c r="L94" s="101" t="s">
        <v>550</v>
      </c>
      <c r="M94" s="101" t="s">
        <v>547</v>
      </c>
      <c r="N94" s="104"/>
      <c r="O94" s="101" t="s">
        <v>547</v>
      </c>
      <c r="P94" s="101" t="s">
        <v>1155</v>
      </c>
      <c r="Q94" s="101" t="s">
        <v>1156</v>
      </c>
      <c r="R94" s="101" t="s">
        <v>1157</v>
      </c>
      <c r="S94" s="101" t="s">
        <v>547</v>
      </c>
      <c r="T94" s="101" t="s">
        <v>1158</v>
      </c>
      <c r="U94" s="103">
        <v>8635196677</v>
      </c>
      <c r="V94" s="101" t="s">
        <v>1151</v>
      </c>
      <c r="W94" s="106">
        <v>43699</v>
      </c>
      <c r="X94" s="106">
        <v>43699</v>
      </c>
      <c r="Y94" s="106">
        <v>45525</v>
      </c>
      <c r="Z94" s="101" t="s">
        <v>566</v>
      </c>
    </row>
    <row r="95" spans="1:26" ht="30" x14ac:dyDescent="0.25">
      <c r="A95" s="101" t="s">
        <v>480</v>
      </c>
      <c r="B95" s="101" t="s">
        <v>69</v>
      </c>
      <c r="C95" s="101" t="s">
        <v>1184</v>
      </c>
      <c r="D95" s="101" t="s">
        <v>1185</v>
      </c>
      <c r="E95" s="101" t="s">
        <v>1332</v>
      </c>
      <c r="F95" s="101" t="s">
        <v>1333</v>
      </c>
      <c r="G95" s="101" t="s">
        <v>545</v>
      </c>
      <c r="H95" s="101" t="s">
        <v>1186</v>
      </c>
      <c r="I95" s="101" t="s">
        <v>547</v>
      </c>
      <c r="J95" s="101" t="s">
        <v>1187</v>
      </c>
      <c r="K95" s="101" t="s">
        <v>549</v>
      </c>
      <c r="L95" s="101" t="s">
        <v>550</v>
      </c>
      <c r="M95" s="101" t="s">
        <v>547</v>
      </c>
      <c r="N95" s="104"/>
      <c r="O95" s="101" t="s">
        <v>547</v>
      </c>
      <c r="P95" s="101" t="s">
        <v>547</v>
      </c>
      <c r="Q95" s="101" t="s">
        <v>547</v>
      </c>
      <c r="R95" s="101" t="s">
        <v>547</v>
      </c>
      <c r="S95" s="101" t="s">
        <v>547</v>
      </c>
      <c r="T95" s="101" t="s">
        <v>572</v>
      </c>
      <c r="U95" s="102"/>
      <c r="V95" s="101" t="s">
        <v>547</v>
      </c>
      <c r="W95" s="102"/>
      <c r="X95" s="102"/>
      <c r="Y95" s="102"/>
      <c r="Z95" s="101" t="s">
        <v>547</v>
      </c>
    </row>
    <row r="96" spans="1:26" ht="30" x14ac:dyDescent="0.25">
      <c r="A96" s="101" t="s">
        <v>480</v>
      </c>
      <c r="B96" s="101" t="s">
        <v>69</v>
      </c>
      <c r="C96" s="101" t="s">
        <v>486</v>
      </c>
      <c r="D96" s="101" t="s">
        <v>487</v>
      </c>
      <c r="E96" s="101" t="s">
        <v>1332</v>
      </c>
      <c r="F96" s="101" t="s">
        <v>1333</v>
      </c>
      <c r="G96" s="101" t="s">
        <v>545</v>
      </c>
      <c r="H96" s="101" t="s">
        <v>1188</v>
      </c>
      <c r="I96" s="101" t="s">
        <v>547</v>
      </c>
      <c r="J96" s="101" t="s">
        <v>1189</v>
      </c>
      <c r="K96" s="101" t="s">
        <v>549</v>
      </c>
      <c r="L96" s="101" t="s">
        <v>550</v>
      </c>
      <c r="M96" s="101" t="s">
        <v>547</v>
      </c>
      <c r="N96" s="104"/>
      <c r="O96" s="101" t="s">
        <v>547</v>
      </c>
      <c r="P96" s="101" t="s">
        <v>599</v>
      </c>
      <c r="Q96" s="101" t="s">
        <v>600</v>
      </c>
      <c r="R96" s="101" t="s">
        <v>601</v>
      </c>
      <c r="S96" s="101" t="s">
        <v>547</v>
      </c>
      <c r="T96" s="101" t="s">
        <v>602</v>
      </c>
      <c r="U96" s="105">
        <v>3527969805</v>
      </c>
      <c r="V96" s="101" t="s">
        <v>1190</v>
      </c>
      <c r="W96" s="107">
        <v>42499</v>
      </c>
      <c r="X96" s="107">
        <v>42499</v>
      </c>
      <c r="Y96" s="107">
        <v>44324</v>
      </c>
      <c r="Z96" s="101" t="s">
        <v>566</v>
      </c>
    </row>
    <row r="97" spans="1:26" ht="30" x14ac:dyDescent="0.25">
      <c r="A97" s="101" t="s">
        <v>480</v>
      </c>
      <c r="B97" s="101" t="s">
        <v>69</v>
      </c>
      <c r="C97" s="101" t="s">
        <v>1191</v>
      </c>
      <c r="D97" s="101" t="s">
        <v>1192</v>
      </c>
      <c r="E97" s="101" t="s">
        <v>1332</v>
      </c>
      <c r="F97" s="101" t="s">
        <v>1333</v>
      </c>
      <c r="G97" s="101" t="s">
        <v>545</v>
      </c>
      <c r="H97" s="101" t="s">
        <v>1193</v>
      </c>
      <c r="I97" s="101" t="s">
        <v>547</v>
      </c>
      <c r="J97" s="101" t="s">
        <v>1187</v>
      </c>
      <c r="K97" s="101" t="s">
        <v>549</v>
      </c>
      <c r="L97" s="101" t="s">
        <v>550</v>
      </c>
      <c r="M97" s="101" t="s">
        <v>547</v>
      </c>
      <c r="N97" s="104"/>
      <c r="O97" s="101" t="s">
        <v>547</v>
      </c>
      <c r="P97" s="101" t="s">
        <v>1194</v>
      </c>
      <c r="Q97" s="101" t="s">
        <v>1195</v>
      </c>
      <c r="R97" s="101" t="s">
        <v>1196</v>
      </c>
      <c r="S97" s="101" t="s">
        <v>547</v>
      </c>
      <c r="T97" s="101" t="s">
        <v>1150</v>
      </c>
      <c r="U97" s="105">
        <v>8635375575</v>
      </c>
      <c r="V97" s="101" t="s">
        <v>1197</v>
      </c>
      <c r="W97" s="102"/>
      <c r="X97" s="102"/>
      <c r="Y97" s="102"/>
      <c r="Z97" s="101" t="s">
        <v>547</v>
      </c>
    </row>
    <row r="98" spans="1:26" ht="30" x14ac:dyDescent="0.25">
      <c r="A98" s="101" t="s">
        <v>480</v>
      </c>
      <c r="B98" s="101" t="s">
        <v>69</v>
      </c>
      <c r="C98" s="101" t="s">
        <v>488</v>
      </c>
      <c r="D98" s="101" t="s">
        <v>489</v>
      </c>
      <c r="E98" s="101" t="s">
        <v>1332</v>
      </c>
      <c r="F98" s="101" t="s">
        <v>1333</v>
      </c>
      <c r="G98" s="101" t="s">
        <v>545</v>
      </c>
      <c r="H98" s="101" t="s">
        <v>1198</v>
      </c>
      <c r="I98" s="101" t="s">
        <v>547</v>
      </c>
      <c r="J98" s="101" t="s">
        <v>1181</v>
      </c>
      <c r="K98" s="101" t="s">
        <v>549</v>
      </c>
      <c r="L98" s="101" t="s">
        <v>550</v>
      </c>
      <c r="M98" s="101" t="s">
        <v>547</v>
      </c>
      <c r="N98" s="104"/>
      <c r="O98" s="101" t="s">
        <v>547</v>
      </c>
      <c r="P98" s="101" t="s">
        <v>1199</v>
      </c>
      <c r="Q98" s="101" t="s">
        <v>1200</v>
      </c>
      <c r="R98" s="101" t="s">
        <v>1201</v>
      </c>
      <c r="S98" s="101" t="s">
        <v>547</v>
      </c>
      <c r="T98" s="101" t="s">
        <v>1202</v>
      </c>
      <c r="U98" s="105">
        <v>8636765287</v>
      </c>
      <c r="V98" s="101" t="s">
        <v>1203</v>
      </c>
      <c r="W98" s="102"/>
      <c r="X98" s="102"/>
      <c r="Y98" s="102"/>
      <c r="Z98" s="101" t="s">
        <v>547</v>
      </c>
    </row>
    <row r="99" spans="1:26" ht="30" x14ac:dyDescent="0.25">
      <c r="A99" s="101" t="s">
        <v>480</v>
      </c>
      <c r="B99" s="101" t="s">
        <v>69</v>
      </c>
      <c r="C99" s="101" t="s">
        <v>490</v>
      </c>
      <c r="D99" s="101" t="s">
        <v>491</v>
      </c>
      <c r="E99" s="101" t="s">
        <v>1332</v>
      </c>
      <c r="F99" s="101" t="s">
        <v>1333</v>
      </c>
      <c r="G99" s="101" t="s">
        <v>545</v>
      </c>
      <c r="H99" s="101" t="s">
        <v>1204</v>
      </c>
      <c r="I99" s="101" t="s">
        <v>547</v>
      </c>
      <c r="J99" s="101" t="s">
        <v>1181</v>
      </c>
      <c r="K99" s="101" t="s">
        <v>549</v>
      </c>
      <c r="L99" s="101" t="s">
        <v>550</v>
      </c>
      <c r="M99" s="101" t="s">
        <v>547</v>
      </c>
      <c r="N99" s="104"/>
      <c r="O99" s="101" t="s">
        <v>547</v>
      </c>
      <c r="P99" s="101" t="s">
        <v>1205</v>
      </c>
      <c r="Q99" s="101" t="s">
        <v>587</v>
      </c>
      <c r="R99" s="101" t="s">
        <v>1206</v>
      </c>
      <c r="S99" s="101" t="s">
        <v>547</v>
      </c>
      <c r="T99" s="101" t="s">
        <v>1207</v>
      </c>
      <c r="U99" s="105">
        <v>8886530386</v>
      </c>
      <c r="V99" s="101" t="s">
        <v>1208</v>
      </c>
      <c r="W99" s="107">
        <v>43304</v>
      </c>
      <c r="X99" s="107">
        <v>43306</v>
      </c>
      <c r="Y99" s="107">
        <v>45131</v>
      </c>
      <c r="Z99" s="101" t="s">
        <v>566</v>
      </c>
    </row>
    <row r="100" spans="1:26" ht="30" x14ac:dyDescent="0.25">
      <c r="A100" s="101" t="s">
        <v>480</v>
      </c>
      <c r="B100" s="101" t="s">
        <v>69</v>
      </c>
      <c r="C100" s="101" t="s">
        <v>1209</v>
      </c>
      <c r="D100" s="101" t="s">
        <v>1210</v>
      </c>
      <c r="E100" s="101" t="s">
        <v>1332</v>
      </c>
      <c r="F100" s="101" t="s">
        <v>1333</v>
      </c>
      <c r="G100" s="101" t="s">
        <v>545</v>
      </c>
      <c r="H100" s="101" t="s">
        <v>1212</v>
      </c>
      <c r="I100" s="101" t="s">
        <v>547</v>
      </c>
      <c r="J100" s="101" t="s">
        <v>1213</v>
      </c>
      <c r="K100" s="101" t="s">
        <v>549</v>
      </c>
      <c r="L100" s="101" t="s">
        <v>550</v>
      </c>
      <c r="M100" s="101" t="s">
        <v>547</v>
      </c>
      <c r="N100" s="104"/>
      <c r="O100" s="101" t="s">
        <v>547</v>
      </c>
      <c r="P100" s="101" t="s">
        <v>1214</v>
      </c>
      <c r="Q100" s="101" t="s">
        <v>1215</v>
      </c>
      <c r="R100" s="101" t="s">
        <v>1216</v>
      </c>
      <c r="S100" s="101" t="s">
        <v>547</v>
      </c>
      <c r="T100" s="101" t="s">
        <v>1217</v>
      </c>
      <c r="U100" s="105">
        <v>8634197958</v>
      </c>
      <c r="V100" s="101" t="s">
        <v>1218</v>
      </c>
      <c r="W100" s="104"/>
      <c r="X100" s="104"/>
      <c r="Y100" s="104"/>
      <c r="Z100" s="101" t="s">
        <v>547</v>
      </c>
    </row>
    <row r="101" spans="1:26" ht="30" x14ac:dyDescent="0.25">
      <c r="A101" s="101" t="s">
        <v>480</v>
      </c>
      <c r="B101" s="101" t="s">
        <v>69</v>
      </c>
      <c r="C101" s="101" t="s">
        <v>492</v>
      </c>
      <c r="D101" s="101" t="s">
        <v>493</v>
      </c>
      <c r="E101" s="101" t="s">
        <v>1332</v>
      </c>
      <c r="F101" s="101" t="s">
        <v>1333</v>
      </c>
      <c r="G101" s="101" t="s">
        <v>545</v>
      </c>
      <c r="H101" s="101" t="s">
        <v>1219</v>
      </c>
      <c r="I101" s="101" t="s">
        <v>547</v>
      </c>
      <c r="J101" s="101" t="s">
        <v>1181</v>
      </c>
      <c r="K101" s="101" t="s">
        <v>549</v>
      </c>
      <c r="L101" s="101" t="s">
        <v>550</v>
      </c>
      <c r="M101" s="101" t="s">
        <v>547</v>
      </c>
      <c r="N101" s="104"/>
      <c r="O101" s="101" t="s">
        <v>547</v>
      </c>
      <c r="P101" s="101" t="s">
        <v>1401</v>
      </c>
      <c r="Q101" s="101" t="s">
        <v>1178</v>
      </c>
      <c r="R101" s="101" t="s">
        <v>1402</v>
      </c>
      <c r="S101" s="101" t="s">
        <v>547</v>
      </c>
      <c r="T101" s="101" t="s">
        <v>1403</v>
      </c>
      <c r="U101" s="105">
        <v>9417768706</v>
      </c>
      <c r="V101" s="101" t="s">
        <v>1118</v>
      </c>
      <c r="W101" s="106">
        <v>43350</v>
      </c>
      <c r="X101" s="106">
        <v>43350</v>
      </c>
      <c r="Y101" s="106">
        <v>45175</v>
      </c>
      <c r="Z101" s="101" t="s">
        <v>566</v>
      </c>
    </row>
    <row r="102" spans="1:26" ht="30" x14ac:dyDescent="0.25">
      <c r="A102" s="101" t="s">
        <v>480</v>
      </c>
      <c r="B102" s="101" t="s">
        <v>69</v>
      </c>
      <c r="C102" s="101" t="s">
        <v>494</v>
      </c>
      <c r="D102" s="101" t="s">
        <v>495</v>
      </c>
      <c r="E102" s="101" t="s">
        <v>1332</v>
      </c>
      <c r="F102" s="101" t="s">
        <v>1333</v>
      </c>
      <c r="G102" s="101" t="s">
        <v>545</v>
      </c>
      <c r="H102" s="101" t="s">
        <v>1220</v>
      </c>
      <c r="I102" s="101" t="s">
        <v>547</v>
      </c>
      <c r="J102" s="101" t="s">
        <v>1221</v>
      </c>
      <c r="K102" s="101" t="s">
        <v>549</v>
      </c>
      <c r="L102" s="101" t="s">
        <v>550</v>
      </c>
      <c r="M102" s="101" t="s">
        <v>547</v>
      </c>
      <c r="N102" s="104"/>
      <c r="O102" s="101" t="s">
        <v>547</v>
      </c>
      <c r="P102" s="101" t="s">
        <v>1222</v>
      </c>
      <c r="Q102" s="101" t="s">
        <v>1223</v>
      </c>
      <c r="R102" s="101" t="s">
        <v>1224</v>
      </c>
      <c r="S102" s="101" t="s">
        <v>547</v>
      </c>
      <c r="T102" s="101" t="s">
        <v>1225</v>
      </c>
      <c r="U102" s="105">
        <v>8638580983</v>
      </c>
      <c r="V102" s="101" t="s">
        <v>1226</v>
      </c>
      <c r="W102" s="104"/>
      <c r="X102" s="104"/>
      <c r="Y102" s="104"/>
      <c r="Z102" s="101" t="s">
        <v>547</v>
      </c>
    </row>
    <row r="103" spans="1:26" ht="30" x14ac:dyDescent="0.25">
      <c r="A103" s="101" t="s">
        <v>480</v>
      </c>
      <c r="B103" s="101" t="s">
        <v>69</v>
      </c>
      <c r="C103" s="101" t="s">
        <v>496</v>
      </c>
      <c r="D103" s="101" t="s">
        <v>497</v>
      </c>
      <c r="E103" s="101" t="s">
        <v>1332</v>
      </c>
      <c r="F103" s="101" t="s">
        <v>1333</v>
      </c>
      <c r="G103" s="101" t="s">
        <v>545</v>
      </c>
      <c r="H103" s="101" t="s">
        <v>1227</v>
      </c>
      <c r="I103" s="101" t="s">
        <v>547</v>
      </c>
      <c r="J103" s="101" t="s">
        <v>1228</v>
      </c>
      <c r="K103" s="101" t="s">
        <v>549</v>
      </c>
      <c r="L103" s="101" t="s">
        <v>550</v>
      </c>
      <c r="M103" s="101" t="s">
        <v>547</v>
      </c>
      <c r="N103" s="104"/>
      <c r="O103" s="101" t="s">
        <v>547</v>
      </c>
      <c r="P103" s="101" t="s">
        <v>586</v>
      </c>
      <c r="Q103" s="101" t="s">
        <v>587</v>
      </c>
      <c r="R103" s="101" t="s">
        <v>1229</v>
      </c>
      <c r="S103" s="101" t="s">
        <v>547</v>
      </c>
      <c r="T103" s="101" t="s">
        <v>1230</v>
      </c>
      <c r="U103" s="105">
        <v>8006530986</v>
      </c>
      <c r="V103" s="101" t="s">
        <v>843</v>
      </c>
      <c r="W103" s="106">
        <v>43440</v>
      </c>
      <c r="X103" s="106">
        <v>43440</v>
      </c>
      <c r="Y103" s="106">
        <v>47092</v>
      </c>
      <c r="Z103" s="101" t="s">
        <v>566</v>
      </c>
    </row>
    <row r="104" spans="1:26" ht="30" x14ac:dyDescent="0.25">
      <c r="A104" s="101" t="s">
        <v>480</v>
      </c>
      <c r="B104" s="101" t="s">
        <v>69</v>
      </c>
      <c r="C104" s="101" t="s">
        <v>498</v>
      </c>
      <c r="D104" s="101" t="s">
        <v>499</v>
      </c>
      <c r="E104" s="101" t="s">
        <v>1332</v>
      </c>
      <c r="F104" s="101" t="s">
        <v>1333</v>
      </c>
      <c r="G104" s="101" t="s">
        <v>545</v>
      </c>
      <c r="H104" s="101" t="s">
        <v>1231</v>
      </c>
      <c r="I104" s="101" t="s">
        <v>547</v>
      </c>
      <c r="J104" s="101" t="s">
        <v>1181</v>
      </c>
      <c r="K104" s="101" t="s">
        <v>549</v>
      </c>
      <c r="L104" s="101" t="s">
        <v>550</v>
      </c>
      <c r="M104" s="101" t="s">
        <v>1232</v>
      </c>
      <c r="N104" s="104"/>
      <c r="O104" s="101" t="s">
        <v>547</v>
      </c>
      <c r="P104" s="101" t="s">
        <v>586</v>
      </c>
      <c r="Q104" s="101" t="s">
        <v>615</v>
      </c>
      <c r="R104" s="101" t="s">
        <v>1119</v>
      </c>
      <c r="S104" s="101" t="s">
        <v>547</v>
      </c>
      <c r="T104" s="101" t="s">
        <v>589</v>
      </c>
      <c r="U104" s="105">
        <v>8006530386</v>
      </c>
      <c r="V104" s="101" t="s">
        <v>616</v>
      </c>
      <c r="W104" s="106">
        <v>43222</v>
      </c>
      <c r="X104" s="106">
        <v>43223</v>
      </c>
      <c r="Y104" s="106">
        <v>46875</v>
      </c>
      <c r="Z104" s="101" t="s">
        <v>566</v>
      </c>
    </row>
    <row r="105" spans="1:26" ht="30" x14ac:dyDescent="0.25">
      <c r="A105" s="101" t="s">
        <v>480</v>
      </c>
      <c r="B105" s="101" t="s">
        <v>69</v>
      </c>
      <c r="C105" s="101" t="s">
        <v>500</v>
      </c>
      <c r="D105" s="101" t="s">
        <v>501</v>
      </c>
      <c r="E105" s="101" t="s">
        <v>1332</v>
      </c>
      <c r="F105" s="101" t="s">
        <v>1333</v>
      </c>
      <c r="G105" s="101" t="s">
        <v>545</v>
      </c>
      <c r="H105" s="101" t="s">
        <v>1233</v>
      </c>
      <c r="I105" s="101" t="s">
        <v>547</v>
      </c>
      <c r="J105" s="101" t="s">
        <v>1189</v>
      </c>
      <c r="K105" s="101" t="s">
        <v>549</v>
      </c>
      <c r="L105" s="101" t="s">
        <v>550</v>
      </c>
      <c r="M105" s="101" t="s">
        <v>547</v>
      </c>
      <c r="N105" s="104"/>
      <c r="O105" s="101" t="s">
        <v>547</v>
      </c>
      <c r="P105" s="101" t="s">
        <v>599</v>
      </c>
      <c r="Q105" s="101" t="s">
        <v>600</v>
      </c>
      <c r="R105" s="101" t="s">
        <v>601</v>
      </c>
      <c r="S105" s="101" t="s">
        <v>547</v>
      </c>
      <c r="T105" s="101" t="s">
        <v>602</v>
      </c>
      <c r="U105" s="105">
        <v>3527969805</v>
      </c>
      <c r="V105" s="101" t="s">
        <v>623</v>
      </c>
      <c r="W105" s="106">
        <v>43510</v>
      </c>
      <c r="X105" s="106">
        <v>43510</v>
      </c>
      <c r="Y105" s="106">
        <v>45335</v>
      </c>
      <c r="Z105" s="101" t="s">
        <v>566</v>
      </c>
    </row>
    <row r="106" spans="1:26" ht="30" x14ac:dyDescent="0.25">
      <c r="A106" s="101" t="s">
        <v>480</v>
      </c>
      <c r="B106" s="101" t="s">
        <v>69</v>
      </c>
      <c r="C106" s="101" t="s">
        <v>1234</v>
      </c>
      <c r="D106" s="101" t="s">
        <v>1235</v>
      </c>
      <c r="E106" s="101" t="s">
        <v>1332</v>
      </c>
      <c r="F106" s="101" t="s">
        <v>1333</v>
      </c>
      <c r="G106" s="101" t="s">
        <v>545</v>
      </c>
      <c r="H106" s="101" t="s">
        <v>1236</v>
      </c>
      <c r="I106" s="101" t="s">
        <v>547</v>
      </c>
      <c r="J106" s="101" t="s">
        <v>1221</v>
      </c>
      <c r="K106" s="101" t="s">
        <v>549</v>
      </c>
      <c r="L106" s="101" t="s">
        <v>550</v>
      </c>
      <c r="M106" s="101" t="s">
        <v>547</v>
      </c>
      <c r="N106" s="104"/>
      <c r="O106" s="101" t="s">
        <v>547</v>
      </c>
      <c r="P106" s="101" t="s">
        <v>586</v>
      </c>
      <c r="Q106" s="101" t="s">
        <v>615</v>
      </c>
      <c r="R106" s="101" t="s">
        <v>588</v>
      </c>
      <c r="S106" s="101" t="s">
        <v>547</v>
      </c>
      <c r="T106" s="101" t="s">
        <v>589</v>
      </c>
      <c r="U106" s="105">
        <v>8006530386</v>
      </c>
      <c r="V106" s="101" t="s">
        <v>616</v>
      </c>
      <c r="W106" s="106">
        <v>43332</v>
      </c>
      <c r="X106" s="106">
        <v>43332</v>
      </c>
      <c r="Y106" s="106">
        <v>46984</v>
      </c>
      <c r="Z106" s="101" t="s">
        <v>566</v>
      </c>
    </row>
    <row r="107" spans="1:26" ht="30" x14ac:dyDescent="0.25">
      <c r="A107" s="101" t="s">
        <v>480</v>
      </c>
      <c r="B107" s="101" t="s">
        <v>69</v>
      </c>
      <c r="C107" s="101" t="s">
        <v>502</v>
      </c>
      <c r="D107" s="101" t="s">
        <v>503</v>
      </c>
      <c r="E107" s="101" t="s">
        <v>1332</v>
      </c>
      <c r="F107" s="101" t="s">
        <v>1333</v>
      </c>
      <c r="G107" s="101" t="s">
        <v>545</v>
      </c>
      <c r="H107" s="101" t="s">
        <v>1237</v>
      </c>
      <c r="I107" s="101" t="s">
        <v>547</v>
      </c>
      <c r="J107" s="101" t="s">
        <v>1189</v>
      </c>
      <c r="K107" s="101" t="s">
        <v>549</v>
      </c>
      <c r="L107" s="101" t="s">
        <v>550</v>
      </c>
      <c r="M107" s="101" t="s">
        <v>547</v>
      </c>
      <c r="N107" s="104"/>
      <c r="O107" s="101" t="s">
        <v>547</v>
      </c>
      <c r="P107" s="101" t="s">
        <v>599</v>
      </c>
      <c r="Q107" s="101" t="s">
        <v>600</v>
      </c>
      <c r="R107" s="101" t="s">
        <v>601</v>
      </c>
      <c r="S107" s="101" t="s">
        <v>547</v>
      </c>
      <c r="T107" s="101" t="s">
        <v>602</v>
      </c>
      <c r="U107" s="105">
        <v>3527969805</v>
      </c>
      <c r="V107" s="101" t="s">
        <v>623</v>
      </c>
      <c r="W107" s="107">
        <v>43794</v>
      </c>
      <c r="X107" s="107">
        <v>43794</v>
      </c>
      <c r="Y107" s="107">
        <v>45620</v>
      </c>
      <c r="Z107" s="101" t="s">
        <v>566</v>
      </c>
    </row>
    <row r="108" spans="1:26" ht="30" x14ac:dyDescent="0.25">
      <c r="A108" s="101" t="s">
        <v>480</v>
      </c>
      <c r="B108" s="101" t="s">
        <v>69</v>
      </c>
      <c r="C108" s="101" t="s">
        <v>504</v>
      </c>
      <c r="D108" s="101" t="s">
        <v>505</v>
      </c>
      <c r="E108" s="101" t="s">
        <v>1332</v>
      </c>
      <c r="F108" s="101" t="s">
        <v>1333</v>
      </c>
      <c r="G108" s="101" t="s">
        <v>545</v>
      </c>
      <c r="H108" s="101" t="s">
        <v>1219</v>
      </c>
      <c r="I108" s="101" t="s">
        <v>547</v>
      </c>
      <c r="J108" s="101" t="s">
        <v>1181</v>
      </c>
      <c r="K108" s="101" t="s">
        <v>549</v>
      </c>
      <c r="L108" s="101" t="s">
        <v>550</v>
      </c>
      <c r="M108" s="101" t="s">
        <v>547</v>
      </c>
      <c r="N108" s="104"/>
      <c r="O108" s="101" t="s">
        <v>547</v>
      </c>
      <c r="P108" s="101" t="s">
        <v>1177</v>
      </c>
      <c r="Q108" s="101" t="s">
        <v>1178</v>
      </c>
      <c r="R108" s="101" t="s">
        <v>1179</v>
      </c>
      <c r="S108" s="101" t="s">
        <v>547</v>
      </c>
      <c r="T108" s="101" t="s">
        <v>1175</v>
      </c>
      <c r="U108" s="105">
        <v>9417768706</v>
      </c>
      <c r="V108" s="101" t="s">
        <v>1118</v>
      </c>
      <c r="W108" s="107">
        <v>43116</v>
      </c>
      <c r="X108" s="107">
        <v>43214</v>
      </c>
      <c r="Y108" s="107">
        <v>45039</v>
      </c>
      <c r="Z108" s="101" t="s">
        <v>566</v>
      </c>
    </row>
    <row r="109" spans="1:26" ht="30" x14ac:dyDescent="0.25">
      <c r="A109" s="101" t="s">
        <v>480</v>
      </c>
      <c r="B109" s="101" t="s">
        <v>69</v>
      </c>
      <c r="C109" s="101" t="s">
        <v>1238</v>
      </c>
      <c r="D109" s="101" t="s">
        <v>1239</v>
      </c>
      <c r="E109" s="101" t="s">
        <v>1332</v>
      </c>
      <c r="F109" s="101" t="s">
        <v>1333</v>
      </c>
      <c r="G109" s="101" t="s">
        <v>545</v>
      </c>
      <c r="H109" s="101" t="s">
        <v>1240</v>
      </c>
      <c r="I109" s="101" t="s">
        <v>547</v>
      </c>
      <c r="J109" s="101" t="s">
        <v>1221</v>
      </c>
      <c r="K109" s="101" t="s">
        <v>549</v>
      </c>
      <c r="L109" s="101" t="s">
        <v>550</v>
      </c>
      <c r="M109" s="101" t="s">
        <v>547</v>
      </c>
      <c r="N109" s="104"/>
      <c r="O109" s="101" t="s">
        <v>547</v>
      </c>
      <c r="P109" s="101" t="s">
        <v>547</v>
      </c>
      <c r="Q109" s="101" t="s">
        <v>547</v>
      </c>
      <c r="R109" s="101" t="s">
        <v>547</v>
      </c>
      <c r="S109" s="101" t="s">
        <v>547</v>
      </c>
      <c r="T109" s="101" t="s">
        <v>572</v>
      </c>
      <c r="U109" s="102"/>
      <c r="V109" s="101" t="s">
        <v>547</v>
      </c>
      <c r="W109" s="102"/>
      <c r="X109" s="102"/>
      <c r="Y109" s="102"/>
      <c r="Z109" s="101" t="s">
        <v>547</v>
      </c>
    </row>
    <row r="110" spans="1:26" ht="30" x14ac:dyDescent="0.25">
      <c r="A110" s="101" t="s">
        <v>480</v>
      </c>
      <c r="B110" s="101" t="s">
        <v>69</v>
      </c>
      <c r="C110" s="101" t="s">
        <v>506</v>
      </c>
      <c r="D110" s="101" t="s">
        <v>507</v>
      </c>
      <c r="E110" s="101" t="s">
        <v>1332</v>
      </c>
      <c r="F110" s="101" t="s">
        <v>1333</v>
      </c>
      <c r="G110" s="101" t="s">
        <v>545</v>
      </c>
      <c r="H110" s="101" t="s">
        <v>1241</v>
      </c>
      <c r="I110" s="101" t="s">
        <v>547</v>
      </c>
      <c r="J110" s="101" t="s">
        <v>1221</v>
      </c>
      <c r="K110" s="101" t="s">
        <v>549</v>
      </c>
      <c r="L110" s="101" t="s">
        <v>550</v>
      </c>
      <c r="M110" s="101" t="s">
        <v>547</v>
      </c>
      <c r="N110" s="104"/>
      <c r="O110" s="101" t="s">
        <v>547</v>
      </c>
      <c r="P110" s="101" t="s">
        <v>1242</v>
      </c>
      <c r="Q110" s="101" t="s">
        <v>1243</v>
      </c>
      <c r="R110" s="101" t="s">
        <v>1241</v>
      </c>
      <c r="S110" s="101" t="s">
        <v>547</v>
      </c>
      <c r="T110" s="101" t="s">
        <v>1244</v>
      </c>
      <c r="U110" s="105">
        <v>8636651322</v>
      </c>
      <c r="V110" s="101" t="s">
        <v>1245</v>
      </c>
      <c r="W110" s="102"/>
      <c r="X110" s="102"/>
      <c r="Y110" s="102"/>
      <c r="Z110" s="101" t="s">
        <v>547</v>
      </c>
    </row>
    <row r="111" spans="1:26" ht="30" x14ac:dyDescent="0.25">
      <c r="A111" s="101" t="s">
        <v>480</v>
      </c>
      <c r="B111" s="101" t="s">
        <v>69</v>
      </c>
      <c r="C111" s="101" t="s">
        <v>508</v>
      </c>
      <c r="D111" s="101" t="s">
        <v>1404</v>
      </c>
      <c r="E111" s="101" t="s">
        <v>1332</v>
      </c>
      <c r="F111" s="101" t="s">
        <v>1333</v>
      </c>
      <c r="G111" s="101" t="s">
        <v>545</v>
      </c>
      <c r="H111" s="101" t="s">
        <v>547</v>
      </c>
      <c r="I111" s="101" t="s">
        <v>547</v>
      </c>
      <c r="J111" s="101" t="s">
        <v>1247</v>
      </c>
      <c r="K111" s="101" t="s">
        <v>549</v>
      </c>
      <c r="L111" s="101" t="s">
        <v>550</v>
      </c>
      <c r="M111" s="101" t="s">
        <v>547</v>
      </c>
      <c r="N111" s="104"/>
      <c r="O111" s="101" t="s">
        <v>547</v>
      </c>
      <c r="P111" s="101" t="s">
        <v>1248</v>
      </c>
      <c r="Q111" s="101" t="s">
        <v>1249</v>
      </c>
      <c r="R111" s="101" t="s">
        <v>1405</v>
      </c>
      <c r="S111" s="101" t="s">
        <v>547</v>
      </c>
      <c r="T111" s="101" t="s">
        <v>1406</v>
      </c>
      <c r="U111" s="105">
        <v>8632989110</v>
      </c>
      <c r="V111" s="101" t="s">
        <v>1250</v>
      </c>
      <c r="W111" s="102"/>
      <c r="X111" s="102"/>
      <c r="Y111" s="102"/>
      <c r="Z111" s="101" t="s">
        <v>547</v>
      </c>
    </row>
    <row r="112" spans="1:26" ht="30" x14ac:dyDescent="0.25">
      <c r="A112" s="101" t="s">
        <v>480</v>
      </c>
      <c r="B112" s="101" t="s">
        <v>69</v>
      </c>
      <c r="C112" s="101" t="s">
        <v>510</v>
      </c>
      <c r="D112" s="101" t="s">
        <v>511</v>
      </c>
      <c r="E112" s="101" t="s">
        <v>1332</v>
      </c>
      <c r="F112" s="101" t="s">
        <v>1333</v>
      </c>
      <c r="G112" s="101" t="s">
        <v>545</v>
      </c>
      <c r="H112" s="101" t="s">
        <v>1251</v>
      </c>
      <c r="I112" s="101" t="s">
        <v>547</v>
      </c>
      <c r="J112" s="101" t="s">
        <v>1187</v>
      </c>
      <c r="K112" s="101" t="s">
        <v>549</v>
      </c>
      <c r="L112" s="101" t="s">
        <v>550</v>
      </c>
      <c r="M112" s="101" t="s">
        <v>547</v>
      </c>
      <c r="N112" s="104"/>
      <c r="O112" s="101" t="s">
        <v>547</v>
      </c>
      <c r="P112" s="101" t="s">
        <v>1252</v>
      </c>
      <c r="Q112" s="101" t="s">
        <v>1407</v>
      </c>
      <c r="R112" s="101" t="s">
        <v>1408</v>
      </c>
      <c r="S112" s="101" t="s">
        <v>547</v>
      </c>
      <c r="T112" s="101" t="s">
        <v>1409</v>
      </c>
      <c r="U112" s="105">
        <v>8639675150</v>
      </c>
      <c r="V112" s="101" t="s">
        <v>1253</v>
      </c>
      <c r="W112" s="107">
        <v>44148</v>
      </c>
      <c r="X112" s="107">
        <v>44262</v>
      </c>
      <c r="Y112" s="107">
        <v>46087</v>
      </c>
      <c r="Z112" s="101" t="s">
        <v>566</v>
      </c>
    </row>
    <row r="113" spans="1:26" ht="30" x14ac:dyDescent="0.25">
      <c r="A113" s="101" t="s">
        <v>480</v>
      </c>
      <c r="B113" s="101" t="s">
        <v>69</v>
      </c>
      <c r="C113" s="101" t="s">
        <v>512</v>
      </c>
      <c r="D113" s="101" t="s">
        <v>513</v>
      </c>
      <c r="E113" s="101" t="s">
        <v>1332</v>
      </c>
      <c r="F113" s="101" t="s">
        <v>1333</v>
      </c>
      <c r="G113" s="101" t="s">
        <v>545</v>
      </c>
      <c r="H113" s="101" t="s">
        <v>1254</v>
      </c>
      <c r="I113" s="101" t="s">
        <v>547</v>
      </c>
      <c r="J113" s="101" t="s">
        <v>1221</v>
      </c>
      <c r="K113" s="101" t="s">
        <v>549</v>
      </c>
      <c r="L113" s="101" t="s">
        <v>550</v>
      </c>
      <c r="M113" s="101" t="s">
        <v>547</v>
      </c>
      <c r="N113" s="104"/>
      <c r="O113" s="101" t="s">
        <v>547</v>
      </c>
      <c r="P113" s="101" t="s">
        <v>1255</v>
      </c>
      <c r="Q113" s="101" t="s">
        <v>1256</v>
      </c>
      <c r="R113" s="101" t="s">
        <v>1257</v>
      </c>
      <c r="S113" s="101" t="s">
        <v>547</v>
      </c>
      <c r="T113" s="101" t="s">
        <v>1258</v>
      </c>
      <c r="U113" s="105">
        <v>8638586293</v>
      </c>
      <c r="V113" s="101" t="s">
        <v>1259</v>
      </c>
      <c r="W113" s="102"/>
      <c r="X113" s="102"/>
      <c r="Y113" s="102"/>
      <c r="Z113" s="101" t="s">
        <v>547</v>
      </c>
    </row>
    <row r="114" spans="1:26" ht="30" x14ac:dyDescent="0.25">
      <c r="A114" s="101" t="s">
        <v>480</v>
      </c>
      <c r="B114" s="101" t="s">
        <v>69</v>
      </c>
      <c r="C114" s="101" t="s">
        <v>1260</v>
      </c>
      <c r="D114" s="101" t="s">
        <v>1261</v>
      </c>
      <c r="E114" s="101" t="s">
        <v>1332</v>
      </c>
      <c r="F114" s="101" t="s">
        <v>1333</v>
      </c>
      <c r="G114" s="101" t="s">
        <v>545</v>
      </c>
      <c r="H114" s="101" t="s">
        <v>1262</v>
      </c>
      <c r="I114" s="101" t="s">
        <v>547</v>
      </c>
      <c r="J114" s="101" t="s">
        <v>1221</v>
      </c>
      <c r="K114" s="101" t="s">
        <v>549</v>
      </c>
      <c r="L114" s="101" t="s">
        <v>550</v>
      </c>
      <c r="M114" s="101" t="s">
        <v>547</v>
      </c>
      <c r="N114" s="104"/>
      <c r="O114" s="101" t="s">
        <v>547</v>
      </c>
      <c r="P114" s="101" t="s">
        <v>547</v>
      </c>
      <c r="Q114" s="101" t="s">
        <v>547</v>
      </c>
      <c r="R114" s="101" t="s">
        <v>547</v>
      </c>
      <c r="S114" s="101" t="s">
        <v>547</v>
      </c>
      <c r="T114" s="101" t="s">
        <v>572</v>
      </c>
      <c r="U114" s="104"/>
      <c r="V114" s="101" t="s">
        <v>547</v>
      </c>
      <c r="W114" s="102"/>
      <c r="X114" s="102"/>
      <c r="Y114" s="102"/>
      <c r="Z114" s="101" t="s">
        <v>547</v>
      </c>
    </row>
    <row r="115" spans="1:26" ht="30" x14ac:dyDescent="0.25">
      <c r="A115" s="101" t="s">
        <v>480</v>
      </c>
      <c r="B115" s="101" t="s">
        <v>69</v>
      </c>
      <c r="C115" s="101" t="s">
        <v>1263</v>
      </c>
      <c r="D115" s="101" t="s">
        <v>1264</v>
      </c>
      <c r="E115" s="101" t="s">
        <v>1332</v>
      </c>
      <c r="F115" s="101" t="s">
        <v>1333</v>
      </c>
      <c r="G115" s="101" t="s">
        <v>545</v>
      </c>
      <c r="H115" s="101" t="s">
        <v>1265</v>
      </c>
      <c r="I115" s="101" t="s">
        <v>547</v>
      </c>
      <c r="J115" s="101" t="s">
        <v>1221</v>
      </c>
      <c r="K115" s="101" t="s">
        <v>549</v>
      </c>
      <c r="L115" s="101" t="s">
        <v>550</v>
      </c>
      <c r="M115" s="101" t="s">
        <v>547</v>
      </c>
      <c r="N115" s="104"/>
      <c r="O115" s="101" t="s">
        <v>547</v>
      </c>
      <c r="P115" s="101" t="s">
        <v>547</v>
      </c>
      <c r="Q115" s="101" t="s">
        <v>547</v>
      </c>
      <c r="R115" s="101" t="s">
        <v>547</v>
      </c>
      <c r="S115" s="101" t="s">
        <v>547</v>
      </c>
      <c r="T115" s="101" t="s">
        <v>572</v>
      </c>
      <c r="U115" s="104"/>
      <c r="V115" s="101" t="s">
        <v>547</v>
      </c>
      <c r="W115" s="104"/>
      <c r="X115" s="104"/>
      <c r="Y115" s="104"/>
      <c r="Z115" s="101" t="s">
        <v>547</v>
      </c>
    </row>
    <row r="116" spans="1:26" ht="30" x14ac:dyDescent="0.25">
      <c r="A116" s="101" t="s">
        <v>480</v>
      </c>
      <c r="B116" s="101" t="s">
        <v>69</v>
      </c>
      <c r="C116" s="101" t="s">
        <v>1410</v>
      </c>
      <c r="D116" s="101" t="s">
        <v>1411</v>
      </c>
      <c r="E116" s="101" t="s">
        <v>1332</v>
      </c>
      <c r="F116" s="101" t="s">
        <v>1333</v>
      </c>
      <c r="G116" s="101" t="s">
        <v>545</v>
      </c>
      <c r="H116" s="101" t="s">
        <v>1412</v>
      </c>
      <c r="I116" s="101" t="s">
        <v>547</v>
      </c>
      <c r="J116" s="101" t="s">
        <v>1183</v>
      </c>
      <c r="K116" s="101" t="s">
        <v>549</v>
      </c>
      <c r="L116" s="101" t="s">
        <v>550</v>
      </c>
      <c r="M116" s="101" t="s">
        <v>547</v>
      </c>
      <c r="N116" s="104"/>
      <c r="O116" s="101" t="s">
        <v>547</v>
      </c>
      <c r="P116" s="101" t="s">
        <v>547</v>
      </c>
      <c r="Q116" s="101" t="s">
        <v>547</v>
      </c>
      <c r="R116" s="101" t="s">
        <v>547</v>
      </c>
      <c r="S116" s="101" t="s">
        <v>547</v>
      </c>
      <c r="T116" s="101" t="s">
        <v>572</v>
      </c>
      <c r="U116" s="102"/>
      <c r="V116" s="101" t="s">
        <v>547</v>
      </c>
      <c r="W116" s="102"/>
      <c r="X116" s="102"/>
      <c r="Y116" s="102"/>
      <c r="Z116" s="101" t="s">
        <v>547</v>
      </c>
    </row>
    <row r="117" spans="1:26" ht="30" x14ac:dyDescent="0.25">
      <c r="A117" s="101" t="s">
        <v>480</v>
      </c>
      <c r="B117" s="101" t="s">
        <v>69</v>
      </c>
      <c r="C117" s="101" t="s">
        <v>1266</v>
      </c>
      <c r="D117" s="101" t="s">
        <v>1267</v>
      </c>
      <c r="E117" s="101" t="s">
        <v>1332</v>
      </c>
      <c r="F117" s="101" t="s">
        <v>1333</v>
      </c>
      <c r="G117" s="101" t="s">
        <v>545</v>
      </c>
      <c r="H117" s="101" t="s">
        <v>1268</v>
      </c>
      <c r="I117" s="101" t="s">
        <v>547</v>
      </c>
      <c r="J117" s="101" t="s">
        <v>1183</v>
      </c>
      <c r="K117" s="101" t="s">
        <v>549</v>
      </c>
      <c r="L117" s="101" t="s">
        <v>567</v>
      </c>
      <c r="M117" s="101" t="s">
        <v>547</v>
      </c>
      <c r="N117" s="104"/>
      <c r="O117" s="101" t="s">
        <v>547</v>
      </c>
      <c r="P117" s="101" t="s">
        <v>547</v>
      </c>
      <c r="Q117" s="101" t="s">
        <v>547</v>
      </c>
      <c r="R117" s="101" t="s">
        <v>547</v>
      </c>
      <c r="S117" s="101" t="s">
        <v>547</v>
      </c>
      <c r="T117" s="101" t="s">
        <v>572</v>
      </c>
      <c r="U117" s="102"/>
      <c r="V117" s="101" t="s">
        <v>547</v>
      </c>
      <c r="W117" s="102"/>
      <c r="X117" s="102"/>
      <c r="Y117" s="102"/>
      <c r="Z117" s="101" t="s">
        <v>547</v>
      </c>
    </row>
    <row r="118" spans="1:26" ht="30" x14ac:dyDescent="0.25">
      <c r="A118" s="101" t="s">
        <v>514</v>
      </c>
      <c r="B118" s="101" t="s">
        <v>515</v>
      </c>
      <c r="C118" s="101" t="s">
        <v>516</v>
      </c>
      <c r="D118" s="101" t="s">
        <v>517</v>
      </c>
      <c r="E118" s="101" t="s">
        <v>1332</v>
      </c>
      <c r="F118" s="101" t="s">
        <v>1333</v>
      </c>
      <c r="G118" s="101" t="s">
        <v>545</v>
      </c>
      <c r="H118" s="101" t="s">
        <v>1413</v>
      </c>
      <c r="I118" s="101" t="s">
        <v>547</v>
      </c>
      <c r="J118" s="101" t="s">
        <v>1269</v>
      </c>
      <c r="K118" s="101" t="s">
        <v>549</v>
      </c>
      <c r="L118" s="101" t="s">
        <v>550</v>
      </c>
      <c r="M118" s="101" t="s">
        <v>1270</v>
      </c>
      <c r="N118" s="103">
        <v>3.3999999999999998E-3</v>
      </c>
      <c r="O118" s="101" t="s">
        <v>547</v>
      </c>
      <c r="P118" s="101" t="s">
        <v>547</v>
      </c>
      <c r="Q118" s="101" t="s">
        <v>547</v>
      </c>
      <c r="R118" s="101" t="s">
        <v>547</v>
      </c>
      <c r="S118" s="101" t="s">
        <v>547</v>
      </c>
      <c r="T118" s="101" t="s">
        <v>572</v>
      </c>
      <c r="U118" s="104"/>
      <c r="V118" s="101" t="s">
        <v>547</v>
      </c>
      <c r="W118" s="104"/>
      <c r="X118" s="104"/>
      <c r="Y118" s="104"/>
      <c r="Z118" s="101" t="s">
        <v>547</v>
      </c>
    </row>
  </sheetData>
  <autoFilter ref="A1:Z118" xr:uid="{00000000-0009-0000-0000-00000D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9"/>
  <sheetViews>
    <sheetView workbookViewId="0">
      <selection activeCell="H16" sqref="H16"/>
    </sheetView>
  </sheetViews>
  <sheetFormatPr defaultRowHeight="12.75" x14ac:dyDescent="0.2"/>
  <cols>
    <col min="1" max="16384" width="9.140625" style="117"/>
  </cols>
  <sheetData>
    <row r="1" spans="1:22" x14ac:dyDescent="0.2">
      <c r="A1" s="117" t="s">
        <v>82</v>
      </c>
      <c r="D1" s="117" t="s">
        <v>82</v>
      </c>
      <c r="E1" s="117" t="s">
        <v>209</v>
      </c>
      <c r="F1" s="117" t="s">
        <v>252</v>
      </c>
      <c r="G1" s="117" t="s">
        <v>228</v>
      </c>
      <c r="H1" s="117" t="s">
        <v>140</v>
      </c>
      <c r="I1" s="117" t="s">
        <v>1414</v>
      </c>
      <c r="J1" s="117" t="s">
        <v>115</v>
      </c>
      <c r="K1" s="117" t="s">
        <v>261</v>
      </c>
      <c r="L1" s="117" t="s">
        <v>234</v>
      </c>
      <c r="M1" s="117" t="s">
        <v>1415</v>
      </c>
      <c r="N1" s="117" t="s">
        <v>73</v>
      </c>
      <c r="O1" s="117" t="s">
        <v>1416</v>
      </c>
      <c r="P1" s="117" t="s">
        <v>101</v>
      </c>
      <c r="Q1" s="117" t="s">
        <v>169</v>
      </c>
      <c r="R1" s="117" t="s">
        <v>1417</v>
      </c>
      <c r="S1" s="117" t="s">
        <v>1418</v>
      </c>
      <c r="T1" s="117" t="s">
        <v>1419</v>
      </c>
      <c r="U1" s="117" t="s">
        <v>128</v>
      </c>
      <c r="V1" s="117" t="s">
        <v>1</v>
      </c>
    </row>
    <row r="2" spans="1:22" x14ac:dyDescent="0.2">
      <c r="A2" s="117" t="s">
        <v>209</v>
      </c>
      <c r="D2" s="117" t="s">
        <v>70</v>
      </c>
      <c r="E2" s="117" t="s">
        <v>208</v>
      </c>
      <c r="F2" s="117" t="s">
        <v>260</v>
      </c>
      <c r="G2" s="117" t="s">
        <v>232</v>
      </c>
      <c r="H2" s="117" t="s">
        <v>1420</v>
      </c>
      <c r="I2" s="117" t="s">
        <v>190</v>
      </c>
      <c r="J2" s="117" t="s">
        <v>70</v>
      </c>
      <c r="K2" s="117" t="s">
        <v>260</v>
      </c>
      <c r="L2" s="117" t="s">
        <v>232</v>
      </c>
      <c r="M2" s="117" t="s">
        <v>982</v>
      </c>
      <c r="N2" s="117" t="s">
        <v>70</v>
      </c>
      <c r="O2" s="117" t="s">
        <v>1421</v>
      </c>
      <c r="P2" s="117" t="s">
        <v>108</v>
      </c>
      <c r="Q2" s="117" t="s">
        <v>260</v>
      </c>
      <c r="R2" s="117" t="s">
        <v>190</v>
      </c>
      <c r="S2" s="117" t="s">
        <v>999</v>
      </c>
      <c r="T2" s="117" t="s">
        <v>436</v>
      </c>
      <c r="U2" s="117" t="s">
        <v>125</v>
      </c>
      <c r="V2" s="117" t="s">
        <v>1422</v>
      </c>
    </row>
    <row r="3" spans="1:22" x14ac:dyDescent="0.2">
      <c r="A3" s="117" t="s">
        <v>252</v>
      </c>
      <c r="D3" s="117" t="s">
        <v>125</v>
      </c>
      <c r="E3" s="117" t="s">
        <v>1423</v>
      </c>
      <c r="F3" s="117" t="s">
        <v>232</v>
      </c>
      <c r="G3" s="117" t="s">
        <v>1421</v>
      </c>
      <c r="H3" s="117" t="s">
        <v>268</v>
      </c>
      <c r="I3" s="117" t="s">
        <v>1424</v>
      </c>
      <c r="J3" s="117" t="s">
        <v>125</v>
      </c>
      <c r="K3" s="117" t="s">
        <v>232</v>
      </c>
      <c r="L3" s="117" t="s">
        <v>141</v>
      </c>
      <c r="M3" s="117" t="s">
        <v>1423</v>
      </c>
      <c r="N3" s="117" t="s">
        <v>108</v>
      </c>
      <c r="O3" s="117" t="s">
        <v>787</v>
      </c>
      <c r="P3" s="117" t="s">
        <v>98</v>
      </c>
      <c r="Q3" s="117" t="s">
        <v>190</v>
      </c>
      <c r="R3" s="117" t="s">
        <v>208</v>
      </c>
      <c r="S3" s="117" t="s">
        <v>787</v>
      </c>
      <c r="T3" s="117" t="s">
        <v>999</v>
      </c>
      <c r="U3" s="117" t="s">
        <v>1425</v>
      </c>
      <c r="V3" s="117" t="s">
        <v>190</v>
      </c>
    </row>
    <row r="4" spans="1:22" x14ac:dyDescent="0.2">
      <c r="A4" s="117" t="s">
        <v>228</v>
      </c>
      <c r="D4" s="117" t="s">
        <v>1423</v>
      </c>
      <c r="E4" s="117" t="s">
        <v>1423</v>
      </c>
      <c r="F4" s="117" t="s">
        <v>268</v>
      </c>
      <c r="G4" s="117" t="s">
        <v>226</v>
      </c>
      <c r="H4" s="117" t="s">
        <v>108</v>
      </c>
      <c r="I4" s="117" t="s">
        <v>208</v>
      </c>
      <c r="J4" s="117" t="s">
        <v>1423</v>
      </c>
      <c r="K4" s="117" t="s">
        <v>1423</v>
      </c>
      <c r="L4" s="117" t="s">
        <v>1426</v>
      </c>
      <c r="M4" s="117" t="s">
        <v>1423</v>
      </c>
      <c r="N4" s="117" t="s">
        <v>98</v>
      </c>
      <c r="O4" s="117" t="s">
        <v>1423</v>
      </c>
      <c r="P4" s="117" t="s">
        <v>1423</v>
      </c>
      <c r="Q4" s="117" t="s">
        <v>98</v>
      </c>
      <c r="R4" s="117" t="s">
        <v>1423</v>
      </c>
      <c r="S4" s="117" t="s">
        <v>1423</v>
      </c>
      <c r="T4" s="117" t="s">
        <v>1006</v>
      </c>
      <c r="U4" s="117" t="s">
        <v>1423</v>
      </c>
      <c r="V4" s="117" t="s">
        <v>1424</v>
      </c>
    </row>
    <row r="5" spans="1:22" x14ac:dyDescent="0.2">
      <c r="A5" s="117" t="s">
        <v>140</v>
      </c>
      <c r="D5" s="117" t="s">
        <v>1423</v>
      </c>
      <c r="E5" s="117" t="s">
        <v>1423</v>
      </c>
      <c r="F5" s="117" t="s">
        <v>108</v>
      </c>
      <c r="G5" s="117" t="s">
        <v>787</v>
      </c>
      <c r="H5" s="117" t="s">
        <v>1423</v>
      </c>
      <c r="I5" s="117" t="s">
        <v>1423</v>
      </c>
      <c r="J5" s="117" t="s">
        <v>1423</v>
      </c>
      <c r="K5" s="117" t="s">
        <v>1423</v>
      </c>
      <c r="L5" s="117" t="s">
        <v>1423</v>
      </c>
      <c r="M5" s="117" t="s">
        <v>1423</v>
      </c>
      <c r="N5" s="117" t="s">
        <v>1423</v>
      </c>
      <c r="O5" s="117" t="s">
        <v>1423</v>
      </c>
      <c r="P5" s="117" t="s">
        <v>1423</v>
      </c>
      <c r="Q5" s="117" t="s">
        <v>265</v>
      </c>
      <c r="R5" s="117" t="s">
        <v>1423</v>
      </c>
      <c r="S5" s="117" t="s">
        <v>1423</v>
      </c>
      <c r="T5" s="117" t="s">
        <v>1059</v>
      </c>
      <c r="U5" s="117" t="s">
        <v>1423</v>
      </c>
      <c r="V5" s="117" t="s">
        <v>1423</v>
      </c>
    </row>
    <row r="6" spans="1:22" x14ac:dyDescent="0.2">
      <c r="A6" s="117" t="s">
        <v>1414</v>
      </c>
      <c r="D6" s="117" t="s">
        <v>1423</v>
      </c>
      <c r="E6" s="117" t="s">
        <v>1423</v>
      </c>
      <c r="F6" s="117" t="s">
        <v>1426</v>
      </c>
      <c r="G6" s="117" t="s">
        <v>141</v>
      </c>
      <c r="H6" s="117" t="s">
        <v>1423</v>
      </c>
      <c r="I6" s="117" t="s">
        <v>1423</v>
      </c>
      <c r="J6" s="117" t="s">
        <v>1423</v>
      </c>
      <c r="K6" s="117" t="s">
        <v>1423</v>
      </c>
      <c r="L6" s="117" t="s">
        <v>1423</v>
      </c>
      <c r="M6" s="117" t="s">
        <v>1423</v>
      </c>
      <c r="N6" s="117" t="s">
        <v>1423</v>
      </c>
      <c r="O6" s="117" t="s">
        <v>1423</v>
      </c>
      <c r="Q6" s="117" t="s">
        <v>1427</v>
      </c>
      <c r="R6" s="117" t="s">
        <v>1423</v>
      </c>
      <c r="S6" s="117" t="s">
        <v>1423</v>
      </c>
      <c r="T6" s="117" t="s">
        <v>1423</v>
      </c>
      <c r="U6" s="117" t="s">
        <v>1423</v>
      </c>
      <c r="V6" s="117" t="s">
        <v>1423</v>
      </c>
    </row>
    <row r="7" spans="1:22" x14ac:dyDescent="0.2">
      <c r="A7" s="117" t="s">
        <v>115</v>
      </c>
      <c r="D7" s="117" t="s">
        <v>1423</v>
      </c>
      <c r="E7" s="117" t="s">
        <v>1423</v>
      </c>
      <c r="F7" s="117" t="s">
        <v>1423</v>
      </c>
      <c r="G7" s="117" t="s">
        <v>1428</v>
      </c>
      <c r="H7" s="117" t="s">
        <v>1423</v>
      </c>
      <c r="I7" s="117" t="s">
        <v>1423</v>
      </c>
      <c r="J7" s="117" t="s">
        <v>1423</v>
      </c>
      <c r="K7" s="117" t="s">
        <v>1423</v>
      </c>
      <c r="L7" s="117" t="s">
        <v>1423</v>
      </c>
      <c r="M7" s="117" t="s">
        <v>1423</v>
      </c>
      <c r="O7" s="117" t="s">
        <v>1423</v>
      </c>
      <c r="Q7" s="117" t="s">
        <v>1423</v>
      </c>
      <c r="R7" s="117" t="s">
        <v>1423</v>
      </c>
      <c r="S7" s="117" t="s">
        <v>1423</v>
      </c>
      <c r="T7" s="117" t="s">
        <v>1423</v>
      </c>
      <c r="U7" s="117" t="s">
        <v>1423</v>
      </c>
      <c r="V7" s="117" t="s">
        <v>1423</v>
      </c>
    </row>
    <row r="8" spans="1:22" x14ac:dyDescent="0.2">
      <c r="A8" s="117" t="s">
        <v>261</v>
      </c>
    </row>
    <row r="9" spans="1:22" x14ac:dyDescent="0.2">
      <c r="A9" s="117" t="s">
        <v>234</v>
      </c>
    </row>
    <row r="10" spans="1:22" x14ac:dyDescent="0.2">
      <c r="A10" s="117" t="s">
        <v>1415</v>
      </c>
    </row>
    <row r="11" spans="1:22" x14ac:dyDescent="0.2">
      <c r="A11" s="117" t="s">
        <v>73</v>
      </c>
    </row>
    <row r="12" spans="1:22" x14ac:dyDescent="0.2">
      <c r="A12" s="117" t="s">
        <v>1416</v>
      </c>
    </row>
    <row r="13" spans="1:22" x14ac:dyDescent="0.2">
      <c r="A13" s="117" t="s">
        <v>101</v>
      </c>
    </row>
    <row r="14" spans="1:22" x14ac:dyDescent="0.2">
      <c r="A14" s="117" t="s">
        <v>169</v>
      </c>
    </row>
    <row r="15" spans="1:22" x14ac:dyDescent="0.2">
      <c r="A15" s="117" t="s">
        <v>1417</v>
      </c>
    </row>
    <row r="16" spans="1:22" x14ac:dyDescent="0.2">
      <c r="A16" s="117" t="s">
        <v>1418</v>
      </c>
    </row>
    <row r="17" spans="1:1" x14ac:dyDescent="0.2">
      <c r="A17" s="117" t="s">
        <v>1419</v>
      </c>
    </row>
    <row r="18" spans="1:1" x14ac:dyDescent="0.2">
      <c r="A18" s="117" t="s">
        <v>128</v>
      </c>
    </row>
    <row r="19" spans="1:1" x14ac:dyDescent="0.2">
      <c r="A19" s="117"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workbookViewId="0">
      <selection activeCell="B1" sqref="B1"/>
    </sheetView>
  </sheetViews>
  <sheetFormatPr defaultRowHeight="12.75" x14ac:dyDescent="0.2"/>
  <cols>
    <col min="1" max="16384" width="9.140625" style="117"/>
  </cols>
  <sheetData>
    <row r="1" spans="1:2" x14ac:dyDescent="0.2">
      <c r="A1" s="117" t="s">
        <v>0</v>
      </c>
      <c r="B1" s="117" t="s">
        <v>101</v>
      </c>
    </row>
    <row r="3" spans="1:2" x14ac:dyDescent="0.2">
      <c r="B3" s="117" t="s">
        <v>2</v>
      </c>
    </row>
    <row r="4" spans="1:2" x14ac:dyDescent="0.2">
      <c r="A4" s="117" t="s">
        <v>3</v>
      </c>
      <c r="B4" s="117" t="str" cm="1">
        <f t="array" ref="B4:B9">IF(B1=Hidden_Dropdowns!D1,Hidden_Dropdowns!D2:D7,IF(B1=Hidden_Dropdowns!E1,Hidden_Dropdowns!E2:E7,IF(B1=Hidden_Dropdowns!F1,Hidden_Dropdowns!F2:F7,IF(B1=Hidden_Dropdowns!G1,Hidden_Dropdowns!G2:G7,IF(B1=Hidden_Dropdowns!H1,Hidden_Dropdowns!H2:H7,IF(B1=Hidden_Dropdowns!I1,Hidden_Dropdowns!I2:I7,IF(B1=Hidden_Dropdowns!J1,Hidden_Dropdowns!J2:J7,IF(B1=Hidden_Dropdowns!K1,Hidden_Dropdowns!K2:K7,IF(B1=Hidden_Dropdowns!L1,Hidden_Dropdowns!L2:L7,IF(B1=Hidden_Dropdowns!M1,Hidden_Dropdowns!M2:M7,IF(B1=Hidden_Dropdowns!N1,Hidden_Dropdowns!N2:N7,IF(B1=Hidden_Dropdowns!O1,Hidden_Dropdowns!O2:O7,IF(B1=Hidden_Dropdowns!P1,Hidden_Dropdowns!P2:P7,IF(B1=Hidden_Dropdowns!Q1,Hidden_Dropdowns!Q2:Q7,IF(B1=Hidden_Dropdowns!R1,Hidden_Dropdowns!R2:R7,IF(B1=Hidden_Dropdowns!S1,Hidden_Dropdowns!S2:S7,IF(B1=Hidden_Dropdowns!T1,Hidden_Dropdowns!T2:T7,IF(B1=Hidden_Dropdowns!U1,Hidden_Dropdowns!U2:U7,IF(B1=Hidden_Dropdowns!V1,Hidden_Dropdowns!V2:V7,0)))))))))))))))))))</f>
        <v>Levy</v>
      </c>
    </row>
    <row r="5" spans="1:2" x14ac:dyDescent="0.2">
      <c r="A5" s="117" t="s">
        <v>4</v>
      </c>
      <c r="B5" s="117" t="str">
        <v>Marion</v>
      </c>
    </row>
    <row r="6" spans="1:2" x14ac:dyDescent="0.2">
      <c r="A6" s="117" t="s">
        <v>5</v>
      </c>
      <c r="B6" s="117" t="str">
        <v>-</v>
      </c>
    </row>
    <row r="7" spans="1:2" x14ac:dyDescent="0.2">
      <c r="A7" s="117" t="s">
        <v>6</v>
      </c>
      <c r="B7" s="117" t="str">
        <v>-</v>
      </c>
    </row>
    <row r="8" spans="1:2" x14ac:dyDescent="0.2">
      <c r="A8" s="117" t="s">
        <v>7</v>
      </c>
      <c r="B8" s="117">
        <v>0</v>
      </c>
    </row>
    <row r="9" spans="1:2" x14ac:dyDescent="0.2">
      <c r="A9" s="117" t="s">
        <v>8</v>
      </c>
      <c r="B9" s="117">
        <v>0</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Hidden_Dropdowns!$A$1:$A$19</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
  <sheetViews>
    <sheetView workbookViewId="0">
      <selection sqref="A1:E8"/>
    </sheetView>
  </sheetViews>
  <sheetFormatPr defaultRowHeight="15" x14ac:dyDescent="0.25"/>
  <cols>
    <col min="1" max="1" width="18.28515625" bestFit="1" customWidth="1"/>
  </cols>
  <sheetData>
    <row r="1" spans="1:5" x14ac:dyDescent="0.25">
      <c r="A1" t="str">
        <f>'Basin Selection'!B1</f>
        <v>Rainbow Spring Group</v>
      </c>
      <c r="B1" t="s">
        <v>9</v>
      </c>
    </row>
    <row r="2" spans="1:5" x14ac:dyDescent="0.25">
      <c r="A2" t="s">
        <v>10</v>
      </c>
      <c r="B2" t="s">
        <v>11</v>
      </c>
      <c r="C2" t="s">
        <v>12</v>
      </c>
      <c r="D2" t="s">
        <v>13</v>
      </c>
      <c r="E2" t="s">
        <v>14</v>
      </c>
    </row>
    <row r="3" spans="1:5" x14ac:dyDescent="0.25">
      <c r="A3" t="str">
        <f>'Basin Selection'!B4</f>
        <v>Levy</v>
      </c>
      <c r="B3">
        <f>SUMIFS('Loading Totals'!I:I,'Loading Totals'!$C:$C,'6 - Biosolids'!$A$1,'Loading Totals'!$B:$B,'6 - Biosolids'!$A3)</f>
        <v>18478.025896014376</v>
      </c>
      <c r="C3">
        <f>SUMIFS('Loading Totals'!J:J,'Loading Totals'!$C:$C,'6 - Biosolids'!$A$1,'Loading Totals'!$B:$B,'6 - Biosolids'!$A3)</f>
        <v>16456.974103985634</v>
      </c>
      <c r="D3">
        <f>SUMIFS('Loading Totals'!K:K,'Loading Totals'!$C:$C,'6 - Biosolids'!$A$1,'Loading Totals'!$B:$B,'6 - Biosolids'!$A3)</f>
        <v>0</v>
      </c>
      <c r="E3">
        <f ca="1">SUMIFS('Loading Totals'!L:L,'Loading Totals'!$C:$C,'6 - Biosolids'!$A$1,'Loading Totals'!$B:$B,'6 - Biosolids'!$A3)</f>
        <v>0</v>
      </c>
    </row>
    <row r="4" spans="1:5" x14ac:dyDescent="0.25">
      <c r="A4" t="str">
        <f>'Basin Selection'!B5</f>
        <v>Marion</v>
      </c>
      <c r="B4">
        <f>SUMIFS('Loading Totals'!I:I,'Loading Totals'!$C:$C,'6 - Biosolids'!$A$1,'Loading Totals'!$B:$B,'6 - Biosolids'!$A4)</f>
        <v>36707.699999999997</v>
      </c>
      <c r="C4">
        <f>SUMIFS('Loading Totals'!J:J,'Loading Totals'!$C:$C,'6 - Biosolids'!$A$1,'Loading Totals'!$B:$B,'6 - Biosolids'!$A4)</f>
        <v>0</v>
      </c>
      <c r="D4">
        <f>SUMIFS('Loading Totals'!K:K,'Loading Totals'!$C:$C,'6 - Biosolids'!$A$1,'Loading Totals'!$B:$B,'6 - Biosolids'!$A4)</f>
        <v>0</v>
      </c>
      <c r="E4">
        <f ca="1">SUMIFS('Loading Totals'!L:L,'Loading Totals'!$C:$C,'6 - Biosolids'!$A$1,'Loading Totals'!$B:$B,'6 - Biosolids'!$A4)</f>
        <v>0</v>
      </c>
    </row>
    <row r="5" spans="1:5" x14ac:dyDescent="0.25">
      <c r="A5" t="str">
        <f>'Basin Selection'!B6</f>
        <v>-</v>
      </c>
      <c r="B5">
        <f>SUMIFS('Loading Totals'!I:I,'Loading Totals'!$C:$C,'6 - Biosolids'!$A$1,'Loading Totals'!$B:$B,'6 - Biosolids'!$A5)</f>
        <v>0</v>
      </c>
      <c r="C5">
        <f>SUMIFS('Loading Totals'!J:J,'Loading Totals'!$C:$C,'6 - Biosolids'!$A$1,'Loading Totals'!$B:$B,'6 - Biosolids'!$A5)</f>
        <v>0</v>
      </c>
      <c r="D5">
        <f>SUMIFS('Loading Totals'!K:K,'Loading Totals'!$C:$C,'6 - Biosolids'!$A$1,'Loading Totals'!$B:$B,'6 - Biosolids'!$A5)</f>
        <v>0</v>
      </c>
      <c r="E5">
        <f ca="1">SUMIFS('Loading Totals'!L:L,'Loading Totals'!$C:$C,'6 - Biosolids'!$A$1,'Loading Totals'!$B:$B,'6 - Biosolids'!$A5)</f>
        <v>0</v>
      </c>
    </row>
    <row r="6" spans="1:5" x14ac:dyDescent="0.25">
      <c r="A6" t="str">
        <f>'Basin Selection'!B7</f>
        <v>-</v>
      </c>
      <c r="B6">
        <f>SUMIFS('Loading Totals'!I:I,'Loading Totals'!$C:$C,'6 - Biosolids'!$A$1,'Loading Totals'!$B:$B,'6 - Biosolids'!$A6)</f>
        <v>0</v>
      </c>
      <c r="C6">
        <f>SUMIFS('Loading Totals'!J:J,'Loading Totals'!$C:$C,'6 - Biosolids'!$A$1,'Loading Totals'!$B:$B,'6 - Biosolids'!$A6)</f>
        <v>0</v>
      </c>
      <c r="D6">
        <f>SUMIFS('Loading Totals'!K:K,'Loading Totals'!$C:$C,'6 - Biosolids'!$A$1,'Loading Totals'!$B:$B,'6 - Biosolids'!$A6)</f>
        <v>0</v>
      </c>
      <c r="E6">
        <f ca="1">SUMIFS('Loading Totals'!L:L,'Loading Totals'!$C:$C,'6 - Biosolids'!$A$1,'Loading Totals'!$B:$B,'6 - Biosolids'!$A6)</f>
        <v>0</v>
      </c>
    </row>
    <row r="7" spans="1:5" x14ac:dyDescent="0.25">
      <c r="A7">
        <f>'Basin Selection'!B8</f>
        <v>0</v>
      </c>
      <c r="B7">
        <f>SUMIFS('Loading Totals'!I:I,'Loading Totals'!$C:$C,'6 - Biosolids'!$A$1,'Loading Totals'!$B:$B,'6 - Biosolids'!$A7)</f>
        <v>0</v>
      </c>
      <c r="C7">
        <f>SUMIFS('Loading Totals'!J:J,'Loading Totals'!$C:$C,'6 - Biosolids'!$A$1,'Loading Totals'!$B:$B,'6 - Biosolids'!$A7)</f>
        <v>0</v>
      </c>
      <c r="D7">
        <f>SUMIFS('Loading Totals'!K:K,'Loading Totals'!$C:$C,'6 - Biosolids'!$A$1,'Loading Totals'!$B:$B,'6 - Biosolids'!$A7)</f>
        <v>0</v>
      </c>
      <c r="E7">
        <f ca="1">SUMIFS('Loading Totals'!L:L,'Loading Totals'!$C:$C,'6 - Biosolids'!$A$1,'Loading Totals'!$B:$B,'6 - Biosolids'!$A7)</f>
        <v>0</v>
      </c>
    </row>
    <row r="8" spans="1:5" x14ac:dyDescent="0.25">
      <c r="A8">
        <f>'Basin Selection'!B9</f>
        <v>0</v>
      </c>
      <c r="B8">
        <f>SUMIFS('Loading Totals'!I:I,'Loading Totals'!$C:$C,'6 - Biosolids'!$A$1,'Loading Totals'!$B:$B,'6 - Biosolids'!$A8)</f>
        <v>0</v>
      </c>
      <c r="C8">
        <f>SUMIFS('Loading Totals'!J:J,'Loading Totals'!$C:$C,'6 - Biosolids'!$A$1,'Loading Totals'!$B:$B,'6 - Biosolids'!$A8)</f>
        <v>0</v>
      </c>
      <c r="D8">
        <f>SUMIFS('Loading Totals'!K:K,'Loading Totals'!$C:$C,'6 - Biosolids'!$A$1,'Loading Totals'!$B:$B,'6 - Biosolids'!$A8)</f>
        <v>0</v>
      </c>
      <c r="E8">
        <f ca="1">SUMIFS('Loading Totals'!L:L,'Loading Totals'!$C:$C,'6 - Biosolids'!$A$1,'Loading Totals'!$B:$B,'6 - Biosolids'!$A8)</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
  <sheetViews>
    <sheetView tabSelected="1" workbookViewId="0">
      <selection activeCell="C23" sqref="C23"/>
    </sheetView>
  </sheetViews>
  <sheetFormatPr defaultRowHeight="15" x14ac:dyDescent="0.25"/>
  <cols>
    <col min="1" max="3" width="17.7109375" customWidth="1"/>
    <col min="4" max="4" width="25.140625" bestFit="1" customWidth="1"/>
    <col min="5" max="5" width="27.28515625" bestFit="1" customWidth="1"/>
    <col min="6" max="6" width="11.5703125" bestFit="1" customWidth="1"/>
    <col min="7" max="7" width="15.140625" bestFit="1" customWidth="1"/>
    <col min="8" max="9" width="11.140625" bestFit="1" customWidth="1"/>
    <col min="12" max="12" width="37.42578125" bestFit="1" customWidth="1"/>
  </cols>
  <sheetData>
    <row r="1" spans="1:11" x14ac:dyDescent="0.25">
      <c r="F1" t="s">
        <v>11</v>
      </c>
      <c r="G1" t="s">
        <v>12</v>
      </c>
      <c r="H1" t="s">
        <v>13</v>
      </c>
      <c r="I1" t="s">
        <v>15</v>
      </c>
    </row>
    <row r="2" spans="1:11" x14ac:dyDescent="0.25">
      <c r="A2" t="s">
        <v>16</v>
      </c>
      <c r="B2" t="s">
        <v>10</v>
      </c>
      <c r="C2" t="s">
        <v>17</v>
      </c>
      <c r="D2" t="s">
        <v>18</v>
      </c>
      <c r="E2" t="s">
        <v>19</v>
      </c>
      <c r="F2" t="s">
        <v>20</v>
      </c>
      <c r="G2" t="s">
        <v>21</v>
      </c>
      <c r="H2" t="s">
        <v>22</v>
      </c>
      <c r="I2" t="s">
        <v>11</v>
      </c>
      <c r="J2" t="s">
        <v>23</v>
      </c>
      <c r="K2" t="s">
        <v>13</v>
      </c>
    </row>
    <row r="3" spans="1:11" x14ac:dyDescent="0.25">
      <c r="A3" t="s">
        <v>24</v>
      </c>
      <c r="B3" t="str">
        <f>INDEX('Biosolids_Springsheds GIS'!Q:Q,MATCH('Loading Totals'!A3,'Biosolids_Springsheds GIS'!B:B,0))</f>
        <v>Marion</v>
      </c>
      <c r="C3" t="str">
        <f>INDEX('Biosolids_Springsheds GIS'!K:K,MATCH('Loading Totals'!A3,'Biosolids_Springsheds GIS'!B:B,0))</f>
        <v>Silver Springs</v>
      </c>
      <c r="D3">
        <v>156.02250000000001</v>
      </c>
      <c r="E3">
        <f>(D3*2000)*0.05</f>
        <v>15602.25</v>
      </c>
      <c r="F3" s="110">
        <f>GETPIVOTDATA("ACRES",'Recharge Evaluation'!$A$1,"FACILITY_I",$A3,"RECH_RANGE",F$1)/GETPIVOTDATA("ACRES",'Recharge Evaluation'!$A$1,"FACILITY_I",$A3)</f>
        <v>0.39170513894767472</v>
      </c>
      <c r="G3" s="110">
        <f>GETPIVOTDATA("ACRES",'Recharge Evaluation'!$A$1,"FACILITY_I",$A3,"RECH_RANGE",G$1)/GETPIVOTDATA("ACRES",'Recharge Evaluation'!$A$1,"FACILITY_I",$A3)</f>
        <v>0.60829486105232522</v>
      </c>
      <c r="H3" s="110">
        <f>GETPIVOTDATA("ACRES",'Recharge Evaluation'!$A$1,"FACILITY_I",$A3,"RECH_RANGE",H$1)/GETPIVOTDATA("ACRES",'Recharge Evaluation'!$A$1,"FACILITY_I",$A3)</f>
        <v>0</v>
      </c>
      <c r="I3" s="118">
        <f>$E3*F3</f>
        <v>6111.481504146358</v>
      </c>
      <c r="J3" s="118">
        <f t="shared" ref="J3:K18" si="0">$E3*G3</f>
        <v>9490.7684958536411</v>
      </c>
      <c r="K3" s="118">
        <f t="shared" si="0"/>
        <v>0</v>
      </c>
    </row>
    <row r="4" spans="1:11" x14ac:dyDescent="0.25">
      <c r="A4" t="s">
        <v>25</v>
      </c>
      <c r="B4" t="str">
        <f>INDEX('Biosolids_Springsheds GIS'!Q:Q,MATCH('Loading Totals'!A4,'Biosolids_Springsheds GIS'!B:B,0))</f>
        <v>Hernando</v>
      </c>
      <c r="C4" t="str">
        <f>INDEX('Biosolids_Springsheds GIS'!K:K,MATCH('Loading Totals'!A4,'Biosolids_Springsheds GIS'!B:B,0))</f>
        <v>Weeki Wachee Spring Group</v>
      </c>
      <c r="D4">
        <v>131.07</v>
      </c>
      <c r="E4">
        <f t="shared" ref="E4:E26" si="1">(D4*2000)*0.05</f>
        <v>13107</v>
      </c>
      <c r="F4" s="110">
        <f>GETPIVOTDATA("ACRES",'Recharge Evaluation'!$A$1,"FACILITY_I",$A4,"RECH_RANGE",F$1)/GETPIVOTDATA("ACRES",'Recharge Evaluation'!$A$1,"FACILITY_I",$A4)</f>
        <v>1</v>
      </c>
      <c r="G4" s="110">
        <f>GETPIVOTDATA("ACRES",'Recharge Evaluation'!$A$1,"FACILITY_I",$A4,"RECH_RANGE",G$1)/GETPIVOTDATA("ACRES",'Recharge Evaluation'!$A$1,"FACILITY_I",$A4)</f>
        <v>0</v>
      </c>
      <c r="H4" s="110">
        <f>GETPIVOTDATA("ACRES",'Recharge Evaluation'!$A$1,"FACILITY_I",$A4,"RECH_RANGE",H$1)/GETPIVOTDATA("ACRES",'Recharge Evaluation'!$A$1,"FACILITY_I",$A4)</f>
        <v>0</v>
      </c>
      <c r="I4" s="118">
        <f t="shared" ref="I4:K26" si="2">$E4*F4</f>
        <v>13107</v>
      </c>
      <c r="J4" s="118">
        <f t="shared" si="0"/>
        <v>0</v>
      </c>
      <c r="K4" s="118">
        <f t="shared" si="0"/>
        <v>0</v>
      </c>
    </row>
    <row r="5" spans="1:11" x14ac:dyDescent="0.25">
      <c r="A5" t="s">
        <v>26</v>
      </c>
      <c r="B5" t="str">
        <f>INDEX('Biosolids_Springsheds GIS'!Q:Q,MATCH('Loading Totals'!A5,'Biosolids_Springsheds GIS'!B:B,0))</f>
        <v>Lafayette</v>
      </c>
      <c r="C5" t="str">
        <f>INDEX('Biosolids_Springsheds GIS'!K:K,MATCH('Loading Totals'!A5,'Biosolids_Springsheds GIS'!B:B,0))</f>
        <v>Falmouth Spring</v>
      </c>
      <c r="D5">
        <v>0.67500000000000004</v>
      </c>
      <c r="E5">
        <f t="shared" si="1"/>
        <v>67.5</v>
      </c>
      <c r="F5" s="110">
        <f>GETPIVOTDATA("ACRES",'Recharge Evaluation'!$A$1,"FACILITY_I",$A5,"RECH_RANGE",F$1)/GETPIVOTDATA("ACRES",'Recharge Evaluation'!$A$1,"FACILITY_I",$A5)</f>
        <v>0</v>
      </c>
      <c r="G5" s="110">
        <f>GETPIVOTDATA("ACRES",'Recharge Evaluation'!$A$1,"FACILITY_I",$A5,"RECH_RANGE",G$1)/GETPIVOTDATA("ACRES",'Recharge Evaluation'!$A$1,"FACILITY_I",$A5)</f>
        <v>1</v>
      </c>
      <c r="H5" s="110">
        <f>GETPIVOTDATA("ACRES",'Recharge Evaluation'!$A$1,"FACILITY_I",$A5,"RECH_RANGE",H$1)/GETPIVOTDATA("ACRES",'Recharge Evaluation'!$A$1,"FACILITY_I",$A5)</f>
        <v>0</v>
      </c>
      <c r="I5" s="118">
        <f t="shared" si="2"/>
        <v>0</v>
      </c>
      <c r="J5" s="118">
        <f t="shared" si="0"/>
        <v>67.5</v>
      </c>
      <c r="K5" s="118">
        <f t="shared" si="0"/>
        <v>0</v>
      </c>
    </row>
    <row r="6" spans="1:11" x14ac:dyDescent="0.25">
      <c r="A6" t="s">
        <v>27</v>
      </c>
      <c r="B6" t="str">
        <f>INDEX('Biosolids_Springsheds GIS'!Q:Q,MATCH('Loading Totals'!A6,'Biosolids_Springsheds GIS'!B:B,0))</f>
        <v>Alachua</v>
      </c>
      <c r="C6" t="str">
        <f>INDEX('Biosolids_Springsheds GIS'!K:K,MATCH('Loading Totals'!A6,'Biosolids_Springsheds GIS'!B:B,0))</f>
        <v>Devil's Ear Spring</v>
      </c>
      <c r="D6">
        <v>34.207999999999998</v>
      </c>
      <c r="E6">
        <f t="shared" si="1"/>
        <v>3420.8</v>
      </c>
      <c r="F6" s="110">
        <f>GETPIVOTDATA("ACRES",'Recharge Evaluation'!$A$1,"FACILITY_I",$A6,"RECH_RANGE",F$1)/GETPIVOTDATA("ACRES",'Recharge Evaluation'!$A$1,"FACILITY_I",$A6)</f>
        <v>0</v>
      </c>
      <c r="G6" s="110">
        <f>GETPIVOTDATA("ACRES",'Recharge Evaluation'!$A$1,"FACILITY_I",$A6,"RECH_RANGE",G$1)/GETPIVOTDATA("ACRES",'Recharge Evaluation'!$A$1,"FACILITY_I",$A6)</f>
        <v>1</v>
      </c>
      <c r="H6" s="110">
        <f>GETPIVOTDATA("ACRES",'Recharge Evaluation'!$A$1,"FACILITY_I",$A6,"RECH_RANGE",H$1)/GETPIVOTDATA("ACRES",'Recharge Evaluation'!$A$1,"FACILITY_I",$A6)</f>
        <v>0</v>
      </c>
      <c r="I6" s="118">
        <f t="shared" si="2"/>
        <v>0</v>
      </c>
      <c r="J6" s="118">
        <f t="shared" si="0"/>
        <v>3420.8</v>
      </c>
      <c r="K6" s="118">
        <f t="shared" si="0"/>
        <v>0</v>
      </c>
    </row>
    <row r="7" spans="1:11" x14ac:dyDescent="0.25">
      <c r="A7" t="s">
        <v>28</v>
      </c>
      <c r="B7" t="str">
        <f>INDEX('Biosolids_Springsheds GIS'!Q:Q,MATCH('Loading Totals'!A7,'Biosolids_Springsheds GIS'!B:B,0))</f>
        <v>Suwannee</v>
      </c>
      <c r="C7" t="str">
        <f>INDEX('Biosolids_Springsheds GIS'!K:K,MATCH('Loading Totals'!A7,'Biosolids_Springsheds GIS'!B:B,0))</f>
        <v>Falmouth Spring</v>
      </c>
      <c r="D7">
        <v>3.2275</v>
      </c>
      <c r="E7">
        <f t="shared" si="1"/>
        <v>322.75</v>
      </c>
      <c r="F7" s="110">
        <f>GETPIVOTDATA("ACRES",'Recharge Evaluation'!$A$1,"FACILITY_I",$A7,"RECH_RANGE",F$1)/GETPIVOTDATA("ACRES",'Recharge Evaluation'!$A$1,"FACILITY_I",$A7)</f>
        <v>1</v>
      </c>
      <c r="G7" s="110">
        <f>GETPIVOTDATA("ACRES",'Recharge Evaluation'!$A$1,"FACILITY_I",$A7,"RECH_RANGE",G$1)/GETPIVOTDATA("ACRES",'Recharge Evaluation'!$A$1,"FACILITY_I",$A7)</f>
        <v>0</v>
      </c>
      <c r="H7" s="110">
        <f>GETPIVOTDATA("ACRES",'Recharge Evaluation'!$A$1,"FACILITY_I",$A7,"RECH_RANGE",H$1)/GETPIVOTDATA("ACRES",'Recharge Evaluation'!$A$1,"FACILITY_I",$A7)</f>
        <v>0</v>
      </c>
      <c r="I7" s="118">
        <f t="shared" si="2"/>
        <v>322.75</v>
      </c>
      <c r="J7" s="118">
        <f t="shared" si="0"/>
        <v>0</v>
      </c>
      <c r="K7" s="118">
        <f t="shared" si="0"/>
        <v>0</v>
      </c>
    </row>
    <row r="8" spans="1:11" x14ac:dyDescent="0.25">
      <c r="A8" t="s">
        <v>29</v>
      </c>
      <c r="B8" t="str">
        <f>INDEX('Biosolids_Springsheds GIS'!Q:Q,MATCH('Loading Totals'!A8,'Biosolids_Springsheds GIS'!B:B,0))</f>
        <v>Hernando</v>
      </c>
      <c r="C8" t="str">
        <f>INDEX('Biosolids_Springsheds GIS'!K:K,MATCH('Loading Totals'!A8,'Biosolids_Springsheds GIS'!B:B,0))</f>
        <v>Weeki Wachee Spring Group</v>
      </c>
      <c r="D8">
        <v>155.10999999999999</v>
      </c>
      <c r="E8">
        <f t="shared" si="1"/>
        <v>15510.999999999998</v>
      </c>
      <c r="F8" s="110">
        <f>GETPIVOTDATA("ACRES",'Recharge Evaluation'!$A$1,"FACILITY_I",$A8,"RECH_RANGE",F$1)/GETPIVOTDATA("ACRES",'Recharge Evaluation'!$A$1,"FACILITY_I",$A8)</f>
        <v>1</v>
      </c>
      <c r="G8" s="110">
        <f>GETPIVOTDATA("ACRES",'Recharge Evaluation'!$A$1,"FACILITY_I",$A8,"RECH_RANGE",G$1)/GETPIVOTDATA("ACRES",'Recharge Evaluation'!$A$1,"FACILITY_I",$A8)</f>
        <v>0</v>
      </c>
      <c r="H8" s="110">
        <f>GETPIVOTDATA("ACRES",'Recharge Evaluation'!$A$1,"FACILITY_I",$A8,"RECH_RANGE",H$1)/GETPIVOTDATA("ACRES",'Recharge Evaluation'!$A$1,"FACILITY_I",$A8)</f>
        <v>0</v>
      </c>
      <c r="I8" s="118">
        <f t="shared" si="2"/>
        <v>15510.999999999998</v>
      </c>
      <c r="J8" s="118">
        <f t="shared" si="0"/>
        <v>0</v>
      </c>
      <c r="K8" s="118">
        <f t="shared" si="0"/>
        <v>0</v>
      </c>
    </row>
    <row r="9" spans="1:11" x14ac:dyDescent="0.25">
      <c r="A9" t="s">
        <v>30</v>
      </c>
      <c r="B9" t="str">
        <f>INDEX('Biosolids_Springsheds GIS'!Q:Q,MATCH('Loading Totals'!A9,'Biosolids_Springsheds GIS'!B:B,0))</f>
        <v>Marion</v>
      </c>
      <c r="C9" t="str">
        <f>INDEX('Biosolids_Springsheds GIS'!K:K,MATCH('Loading Totals'!A9,'Biosolids_Springsheds GIS'!B:B,0))</f>
        <v>Rainbow Spring Group</v>
      </c>
      <c r="D9">
        <v>142.55199999999999</v>
      </c>
      <c r="E9">
        <f t="shared" si="1"/>
        <v>14255.2</v>
      </c>
      <c r="F9" s="110">
        <f>GETPIVOTDATA("ACRES",'Recharge Evaluation'!$A$1,"FACILITY_I",$A9,"RECH_RANGE",F$1)/GETPIVOTDATA("ACRES",'Recharge Evaluation'!$A$1,"FACILITY_I",$A9)</f>
        <v>1</v>
      </c>
      <c r="G9" s="110">
        <f>GETPIVOTDATA("ACRES",'Recharge Evaluation'!$A$1,"FACILITY_I",$A9,"RECH_RANGE",G$1)/GETPIVOTDATA("ACRES",'Recharge Evaluation'!$A$1,"FACILITY_I",$A9)</f>
        <v>0</v>
      </c>
      <c r="H9" s="110">
        <f>GETPIVOTDATA("ACRES",'Recharge Evaluation'!$A$1,"FACILITY_I",$A9,"RECH_RANGE",H$1)/GETPIVOTDATA("ACRES",'Recharge Evaluation'!$A$1,"FACILITY_I",$A9)</f>
        <v>0</v>
      </c>
      <c r="I9" s="118">
        <f t="shared" si="2"/>
        <v>14255.2</v>
      </c>
      <c r="J9" s="118">
        <f t="shared" si="0"/>
        <v>0</v>
      </c>
      <c r="K9" s="118">
        <f t="shared" si="0"/>
        <v>0</v>
      </c>
    </row>
    <row r="10" spans="1:11" x14ac:dyDescent="0.25">
      <c r="A10" t="s">
        <v>31</v>
      </c>
      <c r="B10" t="str">
        <f>INDEX('Biosolids_Springsheds GIS'!Q:Q,MATCH('Loading Totals'!A10,'Biosolids_Springsheds GIS'!B:B,0))</f>
        <v>Suwannee</v>
      </c>
      <c r="C10" t="str">
        <f>INDEX('Biosolids_Springsheds GIS'!K:K,MATCH('Loading Totals'!A10,'Biosolids_Springsheds GIS'!B:B,0))</f>
        <v>Falmouth Spring</v>
      </c>
      <c r="D10">
        <v>202.14</v>
      </c>
      <c r="E10">
        <f t="shared" si="1"/>
        <v>20214</v>
      </c>
      <c r="F10" s="110">
        <f>GETPIVOTDATA("ACRES",'Recharge Evaluation'!$A$1,"FACILITY_I",$A10,"RECH_RANGE",F$1)/GETPIVOTDATA("ACRES",'Recharge Evaluation'!$A$1,"FACILITY_I",$A10)</f>
        <v>1</v>
      </c>
      <c r="G10" s="110">
        <f>GETPIVOTDATA("ACRES",'Recharge Evaluation'!$A$1,"FACILITY_I",$A10,"RECH_RANGE",G$1)/GETPIVOTDATA("ACRES",'Recharge Evaluation'!$A$1,"FACILITY_I",$A10)</f>
        <v>0</v>
      </c>
      <c r="H10" s="110">
        <f>GETPIVOTDATA("ACRES",'Recharge Evaluation'!$A$1,"FACILITY_I",$A10,"RECH_RANGE",H$1)/GETPIVOTDATA("ACRES",'Recharge Evaluation'!$A$1,"FACILITY_I",$A10)</f>
        <v>0</v>
      </c>
      <c r="I10" s="118">
        <f t="shared" si="2"/>
        <v>20214</v>
      </c>
      <c r="J10" s="118">
        <f t="shared" si="0"/>
        <v>0</v>
      </c>
      <c r="K10" s="118">
        <f t="shared" si="0"/>
        <v>0</v>
      </c>
    </row>
    <row r="11" spans="1:11" x14ac:dyDescent="0.25">
      <c r="A11" t="s">
        <v>32</v>
      </c>
      <c r="B11" t="str">
        <f>INDEX('Biosolids_Springsheds GIS'!Q:Q,MATCH('Loading Totals'!A11,'Biosolids_Springsheds GIS'!B:B,0))</f>
        <v>Gilchrist</v>
      </c>
      <c r="C11" t="str">
        <f>INDEX('Biosolids_Springsheds GIS'!K:K,MATCH('Loading Totals'!A11,'Biosolids_Springsheds GIS'!B:B,0))</f>
        <v>Fanning Springs and Manatee Spring</v>
      </c>
      <c r="D11">
        <v>5.415</v>
      </c>
      <c r="E11">
        <f t="shared" si="1"/>
        <v>541.5</v>
      </c>
      <c r="F11" s="110">
        <f>GETPIVOTDATA("ACRES",'Recharge Evaluation'!$A$1,"FACILITY_I",$A11,"RECH_RANGE",F$1)/GETPIVOTDATA("ACRES",'Recharge Evaluation'!$A$1,"FACILITY_I",$A11)</f>
        <v>1</v>
      </c>
      <c r="G11" s="110">
        <f>GETPIVOTDATA("ACRES",'Recharge Evaluation'!$A$1,"FACILITY_I",$A11,"RECH_RANGE",G$1)/GETPIVOTDATA("ACRES",'Recharge Evaluation'!$A$1,"FACILITY_I",$A11)</f>
        <v>0</v>
      </c>
      <c r="H11" s="110">
        <f>GETPIVOTDATA("ACRES",'Recharge Evaluation'!$A$1,"FACILITY_I",$A11,"RECH_RANGE",H$1)/GETPIVOTDATA("ACRES",'Recharge Evaluation'!$A$1,"FACILITY_I",$A11)</f>
        <v>0</v>
      </c>
      <c r="I11" s="118">
        <f t="shared" si="2"/>
        <v>541.5</v>
      </c>
      <c r="J11" s="118">
        <f t="shared" si="0"/>
        <v>0</v>
      </c>
      <c r="K11" s="118">
        <f t="shared" si="0"/>
        <v>0</v>
      </c>
    </row>
    <row r="12" spans="1:11" x14ac:dyDescent="0.25">
      <c r="A12" t="s">
        <v>33</v>
      </c>
      <c r="B12" t="str">
        <f>INDEX('Biosolids_Springsheds GIS'!Q:Q,MATCH('Loading Totals'!A12,'Biosolids_Springsheds GIS'!B:B,0))</f>
        <v>Levy</v>
      </c>
      <c r="C12" t="str">
        <f>INDEX('Biosolids_Springsheds GIS'!K:K,MATCH('Loading Totals'!A12,'Biosolids_Springsheds GIS'!B:B,0))</f>
        <v>Fanning Springs and Manatee Spring</v>
      </c>
      <c r="D12">
        <v>16.171799999999998</v>
      </c>
      <c r="E12">
        <f t="shared" si="1"/>
        <v>1617.1799999999998</v>
      </c>
      <c r="F12" s="110">
        <f>GETPIVOTDATA("ACRES",'Recharge Evaluation'!$A$1,"FACILITY_I",$A12,"RECH_RANGE",F$1)/GETPIVOTDATA("ACRES",'Recharge Evaluation'!$A$1,"FACILITY_I",$A12)</f>
        <v>1</v>
      </c>
      <c r="G12" s="110">
        <f>GETPIVOTDATA("ACRES",'Recharge Evaluation'!$A$1,"FACILITY_I",$A12,"RECH_RANGE",G$1)/GETPIVOTDATA("ACRES",'Recharge Evaluation'!$A$1,"FACILITY_I",$A12)</f>
        <v>0</v>
      </c>
      <c r="H12" s="110">
        <f>GETPIVOTDATA("ACRES",'Recharge Evaluation'!$A$1,"FACILITY_I",$A12,"RECH_RANGE",H$1)/GETPIVOTDATA("ACRES",'Recharge Evaluation'!$A$1,"FACILITY_I",$A12)</f>
        <v>0</v>
      </c>
      <c r="I12" s="118">
        <f t="shared" si="2"/>
        <v>1617.1799999999998</v>
      </c>
      <c r="J12" s="118">
        <f t="shared" si="0"/>
        <v>0</v>
      </c>
      <c r="K12" s="118">
        <f t="shared" si="0"/>
        <v>0</v>
      </c>
    </row>
    <row r="13" spans="1:11" x14ac:dyDescent="0.25">
      <c r="A13" t="s">
        <v>34</v>
      </c>
      <c r="B13" t="str">
        <f>INDEX('Biosolids_Springsheds GIS'!Q:Q,MATCH('Loading Totals'!A13,'Biosolids_Springsheds GIS'!B:B,0))</f>
        <v>Levy</v>
      </c>
      <c r="C13" t="str">
        <f>INDEX('Biosolids_Springsheds GIS'!K:K,MATCH('Loading Totals'!A13,'Biosolids_Springsheds GIS'!B:B,0))</f>
        <v>Fanning Springs and Manatee Spring</v>
      </c>
      <c r="D13">
        <v>20.251999999999999</v>
      </c>
      <c r="E13">
        <f t="shared" si="1"/>
        <v>2025.2</v>
      </c>
      <c r="F13" s="110">
        <f>GETPIVOTDATA("ACRES",'Recharge Evaluation'!$A$1,"FACILITY_I",$A13,"RECH_RANGE",F$1)/GETPIVOTDATA("ACRES",'Recharge Evaluation'!$A$1,"FACILITY_I",$A13)</f>
        <v>1</v>
      </c>
      <c r="G13" s="110">
        <f>GETPIVOTDATA("ACRES",'Recharge Evaluation'!$A$1,"FACILITY_I",$A13,"RECH_RANGE",G$1)/GETPIVOTDATA("ACRES",'Recharge Evaluation'!$A$1,"FACILITY_I",$A13)</f>
        <v>0</v>
      </c>
      <c r="H13" s="110">
        <f>GETPIVOTDATA("ACRES",'Recharge Evaluation'!$A$1,"FACILITY_I",$A13,"RECH_RANGE",H$1)/GETPIVOTDATA("ACRES",'Recharge Evaluation'!$A$1,"FACILITY_I",$A13)</f>
        <v>0</v>
      </c>
      <c r="I13" s="118">
        <f t="shared" si="2"/>
        <v>2025.2</v>
      </c>
      <c r="J13" s="118">
        <f t="shared" si="0"/>
        <v>0</v>
      </c>
      <c r="K13" s="118">
        <f t="shared" si="0"/>
        <v>0</v>
      </c>
    </row>
    <row r="14" spans="1:11" x14ac:dyDescent="0.25">
      <c r="A14" t="s">
        <v>35</v>
      </c>
      <c r="B14" t="str">
        <f>INDEX('Biosolids_Springsheds GIS'!Q:Q,MATCH('Loading Totals'!A14,'Biosolids_Springsheds GIS'!B:B,0))</f>
        <v>Citrus</v>
      </c>
      <c r="C14" t="str">
        <f>INDEX('Biosolids_Springsheds GIS'!K:K,MATCH('Loading Totals'!A14,'Biosolids_Springsheds GIS'!B:B,0))</f>
        <v>Chassahowitzka Spring Group</v>
      </c>
      <c r="D14">
        <v>200.95600000000002</v>
      </c>
      <c r="E14">
        <f t="shared" si="1"/>
        <v>20095.600000000006</v>
      </c>
      <c r="F14" s="110">
        <f>GETPIVOTDATA("ACRES",'Recharge Evaluation'!$A$1,"FACILITY_I",$A14,"RECH_RANGE",F$1)/GETPIVOTDATA("ACRES",'Recharge Evaluation'!$A$1,"FACILITY_I",$A14)</f>
        <v>1</v>
      </c>
      <c r="G14" s="110">
        <f>GETPIVOTDATA("ACRES",'Recharge Evaluation'!$A$1,"FACILITY_I",$A14,"RECH_RANGE",G$1)/GETPIVOTDATA("ACRES",'Recharge Evaluation'!$A$1,"FACILITY_I",$A14)</f>
        <v>0</v>
      </c>
      <c r="H14" s="110">
        <f>GETPIVOTDATA("ACRES",'Recharge Evaluation'!$A$1,"FACILITY_I",$A14,"RECH_RANGE",H$1)/GETPIVOTDATA("ACRES",'Recharge Evaluation'!$A$1,"FACILITY_I",$A14)</f>
        <v>0</v>
      </c>
      <c r="I14" s="118">
        <f t="shared" si="2"/>
        <v>20095.600000000006</v>
      </c>
      <c r="J14" s="118">
        <f t="shared" si="0"/>
        <v>0</v>
      </c>
      <c r="K14" s="118">
        <f t="shared" si="0"/>
        <v>0</v>
      </c>
    </row>
    <row r="15" spans="1:11" x14ac:dyDescent="0.25">
      <c r="A15" t="s">
        <v>36</v>
      </c>
      <c r="B15" t="str">
        <f>INDEX('Biosolids_Springsheds GIS'!Q:Q,MATCH('Loading Totals'!A15,'Biosolids_Springsheds GIS'!B:B,0))</f>
        <v>Citrus</v>
      </c>
      <c r="C15" t="str">
        <f>INDEX('Biosolids_Springsheds GIS'!K:K,MATCH('Loading Totals'!A15,'Biosolids_Springsheds GIS'!B:B,0))</f>
        <v>Kings Bay</v>
      </c>
      <c r="D15">
        <v>103.44455000000001</v>
      </c>
      <c r="E15">
        <f t="shared" si="1"/>
        <v>10344.455000000002</v>
      </c>
      <c r="F15" s="110">
        <f>GETPIVOTDATA("ACRES",'Recharge Evaluation'!$A$1,"FACILITY_I",$A15,"RECH_RANGE",F$1)/GETPIVOTDATA("ACRES",'Recharge Evaluation'!$A$1,"FACILITY_I",$A15)</f>
        <v>1</v>
      </c>
      <c r="G15" s="110">
        <f>GETPIVOTDATA("ACRES",'Recharge Evaluation'!$A$1,"FACILITY_I",$A15,"RECH_RANGE",G$1)/GETPIVOTDATA("ACRES",'Recharge Evaluation'!$A$1,"FACILITY_I",$A15)</f>
        <v>0</v>
      </c>
      <c r="H15" s="110">
        <f>GETPIVOTDATA("ACRES",'Recharge Evaluation'!$A$1,"FACILITY_I",$A15,"RECH_RANGE",H$1)/GETPIVOTDATA("ACRES",'Recharge Evaluation'!$A$1,"FACILITY_I",$A15)</f>
        <v>0</v>
      </c>
      <c r="I15" s="118">
        <f t="shared" si="2"/>
        <v>10344.455000000002</v>
      </c>
      <c r="J15" s="118">
        <f t="shared" si="0"/>
        <v>0</v>
      </c>
      <c r="K15" s="118">
        <f t="shared" si="0"/>
        <v>0</v>
      </c>
    </row>
    <row r="16" spans="1:11" x14ac:dyDescent="0.25">
      <c r="A16" t="s">
        <v>37</v>
      </c>
      <c r="B16" t="str">
        <f>INDEX('Biosolids_Springsheds GIS'!Q:Q,MATCH('Loading Totals'!A16,'Biosolids_Springsheds GIS'!B:B,0))</f>
        <v>Levy</v>
      </c>
      <c r="C16" t="str">
        <f>INDEX('Biosolids_Springsheds GIS'!K:K,MATCH('Loading Totals'!A16,'Biosolids_Springsheds GIS'!B:B,0))</f>
        <v>Fanning Springs and Manatee Spring</v>
      </c>
      <c r="D16">
        <v>17.234000000000002</v>
      </c>
      <c r="E16">
        <f t="shared" si="1"/>
        <v>1723.4</v>
      </c>
      <c r="F16" s="110">
        <f>GETPIVOTDATA("ACRES",'Recharge Evaluation'!$A$1,"FACILITY_I",$A16,"RECH_RANGE",F$1)/GETPIVOTDATA("ACRES",'Recharge Evaluation'!$A$1,"FACILITY_I",$A16)</f>
        <v>1</v>
      </c>
      <c r="G16" s="110">
        <f>GETPIVOTDATA("ACRES",'Recharge Evaluation'!$A$1,"FACILITY_I",$A16,"RECH_RANGE",G$1)/GETPIVOTDATA("ACRES",'Recharge Evaluation'!$A$1,"FACILITY_I",$A16)</f>
        <v>0</v>
      </c>
      <c r="H16" s="110">
        <f>GETPIVOTDATA("ACRES",'Recharge Evaluation'!$A$1,"FACILITY_I",$A16,"RECH_RANGE",H$1)/GETPIVOTDATA("ACRES",'Recharge Evaluation'!$A$1,"FACILITY_I",$A16)</f>
        <v>0</v>
      </c>
      <c r="I16" s="118">
        <f t="shared" si="2"/>
        <v>1723.4</v>
      </c>
      <c r="J16" s="118">
        <f t="shared" si="0"/>
        <v>0</v>
      </c>
      <c r="K16" s="118">
        <f t="shared" si="0"/>
        <v>0</v>
      </c>
    </row>
    <row r="17" spans="1:11" x14ac:dyDescent="0.25">
      <c r="A17" t="s">
        <v>38</v>
      </c>
      <c r="B17" t="str">
        <f>INDEX('Biosolids_Springsheds GIS'!Q:Q,MATCH('Loading Totals'!A17,'Biosolids_Springsheds GIS'!B:B,0))</f>
        <v>Levy</v>
      </c>
      <c r="C17" t="str">
        <f>INDEX('Biosolids_Springsheds GIS'!K:K,MATCH('Loading Totals'!A17,'Biosolids_Springsheds GIS'!B:B,0))</f>
        <v>Rainbow Spring Group</v>
      </c>
      <c r="D17">
        <v>16.580000000000002</v>
      </c>
      <c r="E17">
        <f t="shared" si="1"/>
        <v>1658.0000000000005</v>
      </c>
      <c r="F17" s="110">
        <f>GETPIVOTDATA("ACRES",'Recharge Evaluation'!$A$1,"FACILITY_I",$A17,"RECH_RANGE",F$1)/GETPIVOTDATA("ACRES",'Recharge Evaluation'!$A$1,"FACILITY_I",$A17)</f>
        <v>0.70874533371762927</v>
      </c>
      <c r="G17" s="110">
        <f>GETPIVOTDATA("ACRES",'Recharge Evaluation'!$A$1,"FACILITY_I",$A17,"RECH_RANGE",G$1)/GETPIVOTDATA("ACRES",'Recharge Evaluation'!$A$1,"FACILITY_I",$A17)</f>
        <v>0.29125466628237068</v>
      </c>
      <c r="H17" s="110">
        <f>GETPIVOTDATA("ACRES",'Recharge Evaluation'!$A$1,"FACILITY_I",$A17,"RECH_RANGE",H$1)/GETPIVOTDATA("ACRES",'Recharge Evaluation'!$A$1,"FACILITY_I",$A17)</f>
        <v>0</v>
      </c>
      <c r="I17" s="118">
        <f t="shared" si="2"/>
        <v>1175.0997633038296</v>
      </c>
      <c r="J17" s="118">
        <f t="shared" si="0"/>
        <v>482.90023669617074</v>
      </c>
      <c r="K17" s="118">
        <f t="shared" si="0"/>
        <v>0</v>
      </c>
    </row>
    <row r="18" spans="1:11" x14ac:dyDescent="0.25">
      <c r="A18" t="s">
        <v>39</v>
      </c>
      <c r="B18" t="str">
        <f>INDEX('Biosolids_Springsheds GIS'!Q:Q,MATCH('Loading Totals'!A18,'Biosolids_Springsheds GIS'!B:B,0))</f>
        <v>Levy</v>
      </c>
      <c r="C18" t="str">
        <f>INDEX('Biosolids_Springsheds GIS'!K:K,MATCH('Loading Totals'!A18,'Biosolids_Springsheds GIS'!B:B,0))</f>
        <v>Fanning Springs and Manatee Spring</v>
      </c>
      <c r="D18">
        <v>28.1205</v>
      </c>
      <c r="E18">
        <f t="shared" si="1"/>
        <v>2812.05</v>
      </c>
      <c r="F18" s="110">
        <f>GETPIVOTDATA("ACRES",'Recharge Evaluation'!$A$1,"FACILITY_I",$A18,"RECH_RANGE",F$1)/GETPIVOTDATA("ACRES",'Recharge Evaluation'!$A$1,"FACILITY_I",$A18)</f>
        <v>1</v>
      </c>
      <c r="G18" s="110">
        <f>GETPIVOTDATA("ACRES",'Recharge Evaluation'!$A$1,"FACILITY_I",$A18,"RECH_RANGE",G$1)/GETPIVOTDATA("ACRES",'Recharge Evaluation'!$A$1,"FACILITY_I",$A18)</f>
        <v>0</v>
      </c>
      <c r="H18" s="110">
        <f>GETPIVOTDATA("ACRES",'Recharge Evaluation'!$A$1,"FACILITY_I",$A18,"RECH_RANGE",H$1)/GETPIVOTDATA("ACRES",'Recharge Evaluation'!$A$1,"FACILITY_I",$A18)</f>
        <v>0</v>
      </c>
      <c r="I18" s="118">
        <f t="shared" si="2"/>
        <v>2812.05</v>
      </c>
      <c r="J18" s="118">
        <f t="shared" si="0"/>
        <v>0</v>
      </c>
      <c r="K18" s="118">
        <f t="shared" si="0"/>
        <v>0</v>
      </c>
    </row>
    <row r="19" spans="1:11" x14ac:dyDescent="0.25">
      <c r="A19" t="s">
        <v>40</v>
      </c>
      <c r="B19" t="str">
        <f>INDEX('Biosolids_Springsheds GIS'!Q:Q,MATCH('Loading Totals'!A19,'Biosolids_Springsheds GIS'!B:B,0))</f>
        <v>Suwannee</v>
      </c>
      <c r="C19" t="str">
        <f>INDEX('Biosolids_Springsheds GIS'!K:K,MATCH('Loading Totals'!A19,'Biosolids_Springsheds GIS'!B:B,0))</f>
        <v>Falmouth Spring</v>
      </c>
      <c r="D19">
        <v>38.039000000000001</v>
      </c>
      <c r="E19">
        <f t="shared" si="1"/>
        <v>3803.9</v>
      </c>
      <c r="F19" s="110">
        <f>GETPIVOTDATA("ACRES",'Recharge Evaluation'!$A$1,"FACILITY_I",$A19,"RECH_RANGE",F$1)/GETPIVOTDATA("ACRES",'Recharge Evaluation'!$A$1,"FACILITY_I",$A19)</f>
        <v>1</v>
      </c>
      <c r="G19" s="110">
        <f>GETPIVOTDATA("ACRES",'Recharge Evaluation'!$A$1,"FACILITY_I",$A19,"RECH_RANGE",G$1)/GETPIVOTDATA("ACRES",'Recharge Evaluation'!$A$1,"FACILITY_I",$A19)</f>
        <v>0</v>
      </c>
      <c r="H19" s="110">
        <f>GETPIVOTDATA("ACRES",'Recharge Evaluation'!$A$1,"FACILITY_I",$A19,"RECH_RANGE",H$1)/GETPIVOTDATA("ACRES",'Recharge Evaluation'!$A$1,"FACILITY_I",$A19)</f>
        <v>0</v>
      </c>
      <c r="I19" s="118">
        <f t="shared" si="2"/>
        <v>3803.9</v>
      </c>
      <c r="J19" s="118">
        <f t="shared" si="2"/>
        <v>0</v>
      </c>
      <c r="K19" s="118">
        <f t="shared" si="2"/>
        <v>0</v>
      </c>
    </row>
    <row r="20" spans="1:11" x14ac:dyDescent="0.25">
      <c r="A20" t="s">
        <v>41</v>
      </c>
      <c r="B20" t="str">
        <f>INDEX('Biosolids_Springsheds GIS'!Q:Q,MATCH('Loading Totals'!A20,'Biosolids_Springsheds GIS'!B:B,0))</f>
        <v>Suwannee</v>
      </c>
      <c r="C20" t="str">
        <f>INDEX('Biosolids_Springsheds GIS'!K:K,MATCH('Loading Totals'!A20,'Biosolids_Springsheds GIS'!B:B,0))</f>
        <v>Falmouth Spring</v>
      </c>
      <c r="D20">
        <v>47.364999999999995</v>
      </c>
      <c r="E20">
        <f t="shared" si="1"/>
        <v>4736.4999999999991</v>
      </c>
      <c r="F20" s="110">
        <f>GETPIVOTDATA("ACRES",'Recharge Evaluation'!$A$1,"FACILITY_I",$A20,"RECH_RANGE",F$1)/GETPIVOTDATA("ACRES",'Recharge Evaluation'!$A$1,"FACILITY_I",$A20)</f>
        <v>1</v>
      </c>
      <c r="G20" s="110">
        <f>GETPIVOTDATA("ACRES",'Recharge Evaluation'!$A$1,"FACILITY_I",$A20,"RECH_RANGE",G$1)/GETPIVOTDATA("ACRES",'Recharge Evaluation'!$A$1,"FACILITY_I",$A20)</f>
        <v>0</v>
      </c>
      <c r="H20" s="110">
        <f>GETPIVOTDATA("ACRES",'Recharge Evaluation'!$A$1,"FACILITY_I",$A20,"RECH_RANGE",H$1)/GETPIVOTDATA("ACRES",'Recharge Evaluation'!$A$1,"FACILITY_I",$A20)</f>
        <v>0</v>
      </c>
      <c r="I20" s="118">
        <f t="shared" si="2"/>
        <v>4736.4999999999991</v>
      </c>
      <c r="J20" s="118">
        <f t="shared" si="2"/>
        <v>0</v>
      </c>
      <c r="K20" s="118">
        <f t="shared" si="2"/>
        <v>0</v>
      </c>
    </row>
    <row r="21" spans="1:11" x14ac:dyDescent="0.25">
      <c r="A21" t="s">
        <v>42</v>
      </c>
      <c r="B21" t="str">
        <f>INDEX('Biosolids_Springsheds GIS'!Q:Q,MATCH('Loading Totals'!A21,'Biosolids_Springsheds GIS'!B:B,0))</f>
        <v>Marion</v>
      </c>
      <c r="C21" t="str">
        <f>INDEX('Biosolids_Springsheds GIS'!K:K,MATCH('Loading Totals'!A21,'Biosolids_Springsheds GIS'!B:B,0))</f>
        <v>Rainbow Spring Group</v>
      </c>
      <c r="D21">
        <v>224.52499999999998</v>
      </c>
      <c r="E21">
        <f t="shared" si="1"/>
        <v>22452.5</v>
      </c>
      <c r="F21" s="110">
        <f>GETPIVOTDATA("ACRES",'Recharge Evaluation'!$A$1,"FACILITY_I",$A21,"RECH_RANGE",F$1)/GETPIVOTDATA("ACRES",'Recharge Evaluation'!$A$1,"FACILITY_I",$A21)</f>
        <v>1</v>
      </c>
      <c r="G21" s="110">
        <f>GETPIVOTDATA("ACRES",'Recharge Evaluation'!$A$1,"FACILITY_I",$A21,"RECH_RANGE",G$1)/GETPIVOTDATA("ACRES",'Recharge Evaluation'!$A$1,"FACILITY_I",$A21)</f>
        <v>0</v>
      </c>
      <c r="H21" s="110">
        <f>GETPIVOTDATA("ACRES",'Recharge Evaluation'!$A$1,"FACILITY_I",$A21,"RECH_RANGE",H$1)/GETPIVOTDATA("ACRES",'Recharge Evaluation'!$A$1,"FACILITY_I",$A21)</f>
        <v>0</v>
      </c>
      <c r="I21" s="118">
        <f t="shared" si="2"/>
        <v>22452.5</v>
      </c>
      <c r="J21" s="118">
        <f t="shared" si="2"/>
        <v>0</v>
      </c>
      <c r="K21" s="118">
        <f t="shared" si="2"/>
        <v>0</v>
      </c>
    </row>
    <row r="22" spans="1:11" x14ac:dyDescent="0.25">
      <c r="A22" t="s">
        <v>43</v>
      </c>
      <c r="B22" t="str">
        <f>INDEX('Biosolids_Springsheds GIS'!Q:Q,MATCH('Loading Totals'!A22,'Biosolids_Springsheds GIS'!B:B,0))</f>
        <v>Citrus</v>
      </c>
      <c r="C22" t="str">
        <f>INDEX('Biosolids_Springsheds GIS'!K:K,MATCH('Loading Totals'!A22,'Biosolids_Springsheds GIS'!B:B,0))</f>
        <v>Kings Bay</v>
      </c>
      <c r="D22">
        <v>25.760000000000005</v>
      </c>
      <c r="E22">
        <f t="shared" si="1"/>
        <v>2576.0000000000005</v>
      </c>
      <c r="F22" s="110">
        <f>GETPIVOTDATA("ACRES",'Recharge Evaluation'!$A$1,"FACILITY_I",$A22,"RECH_RANGE",F$1)/GETPIVOTDATA("ACRES",'Recharge Evaluation'!$A$1,"FACILITY_I",$A22)</f>
        <v>0.93663700889509971</v>
      </c>
      <c r="G22" s="110">
        <f>GETPIVOTDATA("ACRES",'Recharge Evaluation'!$A$1,"FACILITY_I",$A22,"RECH_RANGE",G$1)/GETPIVOTDATA("ACRES",'Recharge Evaluation'!$A$1,"FACILITY_I",$A22)</f>
        <v>6.3362991104900346E-2</v>
      </c>
      <c r="H22" s="110">
        <f>GETPIVOTDATA("ACRES",'Recharge Evaluation'!$A$1,"FACILITY_I",$A22,"RECH_RANGE",H$1)/GETPIVOTDATA("ACRES",'Recharge Evaluation'!$A$1,"FACILITY_I",$A22)</f>
        <v>0</v>
      </c>
      <c r="I22" s="118">
        <f t="shared" si="2"/>
        <v>2412.7769349137775</v>
      </c>
      <c r="J22" s="118">
        <f t="shared" si="2"/>
        <v>163.22306508622333</v>
      </c>
      <c r="K22" s="118">
        <f t="shared" si="2"/>
        <v>0</v>
      </c>
    </row>
    <row r="23" spans="1:11" x14ac:dyDescent="0.25">
      <c r="A23" t="s">
        <v>44</v>
      </c>
      <c r="B23" t="str">
        <f>INDEX('Biosolids_Springsheds GIS'!Q:Q,MATCH('Loading Totals'!A23,'Biosolids_Springsheds GIS'!B:B,0))</f>
        <v>Marion</v>
      </c>
      <c r="C23" t="str">
        <f>INDEX('Biosolids_Springsheds GIS'!K:K,MATCH('Loading Totals'!A23,'Biosolids_Springsheds GIS'!B:B,0))</f>
        <v>Silver Springs</v>
      </c>
      <c r="D23">
        <v>165.155</v>
      </c>
      <c r="E23">
        <f t="shared" si="1"/>
        <v>16515.5</v>
      </c>
      <c r="F23" s="110">
        <f>GETPIVOTDATA("ACRES",'Recharge Evaluation'!$A$1,"FACILITY_I",$A23,"RECH_RANGE",F$1)/GETPIVOTDATA("ACRES",'Recharge Evaluation'!$A$1,"FACILITY_I",$A23)</f>
        <v>0.99306386444334638</v>
      </c>
      <c r="G23" s="110">
        <f>GETPIVOTDATA("ACRES",'Recharge Evaluation'!$A$1,"FACILITY_I",$A23,"RECH_RANGE",G$1)/GETPIVOTDATA("ACRES",'Recharge Evaluation'!$A$1,"FACILITY_I",$A23)</f>
        <v>6.9361355566536879E-3</v>
      </c>
      <c r="H23" s="110">
        <f>GETPIVOTDATA("ACRES",'Recharge Evaluation'!$A$1,"FACILITY_I",$A23,"RECH_RANGE",H$1)/GETPIVOTDATA("ACRES",'Recharge Evaluation'!$A$1,"FACILITY_I",$A23)</f>
        <v>0</v>
      </c>
      <c r="I23" s="118">
        <f t="shared" si="2"/>
        <v>16400.946253214086</v>
      </c>
      <c r="J23" s="118">
        <f t="shared" si="2"/>
        <v>114.55374678591399</v>
      </c>
      <c r="K23" s="118">
        <f t="shared" si="2"/>
        <v>0</v>
      </c>
    </row>
    <row r="24" spans="1:11" x14ac:dyDescent="0.25">
      <c r="A24" t="s">
        <v>45</v>
      </c>
      <c r="B24" t="str">
        <f>INDEX('Biosolids_Springsheds GIS'!Q:Q,MATCH('Loading Totals'!A24,'Biosolids_Springsheds GIS'!B:B,0))</f>
        <v>Volusia</v>
      </c>
      <c r="C24" t="str">
        <f>INDEX('Biosolids_Springsheds GIS'!K:K,MATCH('Loading Totals'!A24,'Biosolids_Springsheds GIS'!B:B,0))</f>
        <v>DeLeon Spring</v>
      </c>
      <c r="D24">
        <v>20.125</v>
      </c>
      <c r="E24">
        <f t="shared" si="1"/>
        <v>2012.5</v>
      </c>
      <c r="F24" s="110">
        <f>GETPIVOTDATA("ACRES",'Recharge Evaluation'!$A$1,"FACILITY_I",$A24,"RECH_RANGE",F$1)/GETPIVOTDATA("ACRES",'Recharge Evaluation'!$A$1,"FACILITY_I",$A24)</f>
        <v>1</v>
      </c>
      <c r="G24" s="110">
        <f>GETPIVOTDATA("ACRES",'Recharge Evaluation'!$A$1,"FACILITY_I",$A24,"RECH_RANGE",G$1)/GETPIVOTDATA("ACRES",'Recharge Evaluation'!$A$1,"FACILITY_I",$A24)</f>
        <v>0</v>
      </c>
      <c r="H24" s="110">
        <f>GETPIVOTDATA("ACRES",'Recharge Evaluation'!$A$1,"FACILITY_I",$A24,"RECH_RANGE",H$1)/GETPIVOTDATA("ACRES",'Recharge Evaluation'!$A$1,"FACILITY_I",$A24)</f>
        <v>0</v>
      </c>
      <c r="I24" s="118">
        <f t="shared" si="2"/>
        <v>2012.5</v>
      </c>
      <c r="J24" s="118">
        <f t="shared" si="2"/>
        <v>0</v>
      </c>
      <c r="K24" s="118">
        <f t="shared" si="2"/>
        <v>0</v>
      </c>
    </row>
    <row r="25" spans="1:11" x14ac:dyDescent="0.25">
      <c r="A25" t="s">
        <v>46</v>
      </c>
      <c r="B25" t="str">
        <f>INDEX('Biosolids_Springsheds GIS'!Q:Q,MATCH('Loading Totals'!A25,'Biosolids_Springsheds GIS'!B:B,0))</f>
        <v>Lake</v>
      </c>
      <c r="C25" t="str">
        <f>INDEX('Biosolids_Springsheds GIS'!K:K,MATCH('Loading Totals'!A25,'Biosolids_Springsheds GIS'!B:B,0))</f>
        <v>Silver Springs</v>
      </c>
      <c r="D25">
        <v>3.25075</v>
      </c>
      <c r="E25">
        <f t="shared" si="1"/>
        <v>325.07500000000005</v>
      </c>
      <c r="F25" s="110">
        <f>GETPIVOTDATA("ACRES",'Recharge Evaluation'!$A$1,"FACILITY_I",$A25,"RECH_RANGE",F$1)/GETPIVOTDATA("ACRES",'Recharge Evaluation'!$A$1,"FACILITY_I",$A25)</f>
        <v>0</v>
      </c>
      <c r="G25" s="110">
        <f>GETPIVOTDATA("ACRES",'Recharge Evaluation'!$A$1,"FACILITY_I",$A25,"RECH_RANGE",G$1)/GETPIVOTDATA("ACRES",'Recharge Evaluation'!$A$1,"FACILITY_I",$A25)</f>
        <v>1</v>
      </c>
      <c r="H25" s="110">
        <f>GETPIVOTDATA("ACRES",'Recharge Evaluation'!$A$1,"FACILITY_I",$A25,"RECH_RANGE",H$1)/GETPIVOTDATA("ACRES",'Recharge Evaluation'!$A$1,"FACILITY_I",$A25)</f>
        <v>0</v>
      </c>
      <c r="I25" s="118">
        <f t="shared" si="2"/>
        <v>0</v>
      </c>
      <c r="J25" s="118">
        <f t="shared" si="2"/>
        <v>325.07500000000005</v>
      </c>
      <c r="K25" s="118">
        <f t="shared" si="2"/>
        <v>0</v>
      </c>
    </row>
    <row r="26" spans="1:11" x14ac:dyDescent="0.25">
      <c r="A26" t="s">
        <v>47</v>
      </c>
      <c r="B26" t="str">
        <f>INDEX('Biosolids_Springsheds GIS'!Q:Q,MATCH('Loading Totals'!A26,'Biosolids_Springsheds GIS'!B:B,0))</f>
        <v>Levy</v>
      </c>
      <c r="C26" t="str">
        <f>INDEX('Biosolids_Springsheds GIS'!K:K,MATCH('Loading Totals'!A26,'Biosolids_Springsheds GIS'!B:B,0))</f>
        <v>Rainbow Spring Group</v>
      </c>
      <c r="D26">
        <v>332.77000000000004</v>
      </c>
      <c r="E26">
        <f t="shared" si="1"/>
        <v>33277.000000000007</v>
      </c>
      <c r="F26" s="110">
        <f>GETPIVOTDATA("ACRES",'Recharge Evaluation'!$A$1,"FACILITY_I",$A26,"RECH_RANGE",F$1)/GETPIVOTDATA("ACRES",'Recharge Evaluation'!$A$1,"FACILITY_I",$A26)</f>
        <v>0.5199665274126436</v>
      </c>
      <c r="G26" s="110">
        <f>GETPIVOTDATA("ACRES",'Recharge Evaluation'!$A$1,"FACILITY_I",$A26,"RECH_RANGE",G$1)/GETPIVOTDATA("ACRES",'Recharge Evaluation'!$A$1,"FACILITY_I",$A26)</f>
        <v>0.48003347258735646</v>
      </c>
      <c r="H26" s="110">
        <f>GETPIVOTDATA("ACRES",'Recharge Evaluation'!$A$1,"FACILITY_I",$A26,"RECH_RANGE",H$1)/GETPIVOTDATA("ACRES",'Recharge Evaluation'!$A$1,"FACILITY_I",$A26)</f>
        <v>0</v>
      </c>
      <c r="I26" s="118">
        <f t="shared" si="2"/>
        <v>17302.926132710545</v>
      </c>
      <c r="J26" s="118">
        <f t="shared" si="2"/>
        <v>15974.073867289464</v>
      </c>
      <c r="K26" s="118">
        <f t="shared" si="2"/>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41"/>
  <sheetViews>
    <sheetView topLeftCell="A13" workbookViewId="0">
      <selection activeCell="K25" sqref="K25"/>
    </sheetView>
  </sheetViews>
  <sheetFormatPr defaultColWidth="20" defaultRowHeight="15" x14ac:dyDescent="0.25"/>
  <cols>
    <col min="1" max="13" width="20" style="1"/>
    <col min="14" max="14" width="20" style="2"/>
    <col min="15" max="18" width="20" style="1"/>
    <col min="19" max="21" width="20" style="2"/>
  </cols>
  <sheetData>
    <row r="1" spans="1:21" x14ac:dyDescent="0.25">
      <c r="A1" s="1" t="s">
        <v>48</v>
      </c>
      <c r="B1" s="1" t="s">
        <v>16</v>
      </c>
      <c r="C1" s="1" t="s">
        <v>49</v>
      </c>
      <c r="D1" s="1" t="s">
        <v>50</v>
      </c>
      <c r="E1" s="1" t="s">
        <v>51</v>
      </c>
      <c r="F1" s="1" t="s">
        <v>52</v>
      </c>
      <c r="G1" s="1" t="s">
        <v>53</v>
      </c>
      <c r="H1" s="1" t="s">
        <v>54</v>
      </c>
      <c r="I1" s="1" t="s">
        <v>55</v>
      </c>
      <c r="J1" s="1" t="s">
        <v>56</v>
      </c>
      <c r="K1" s="1" t="s">
        <v>57</v>
      </c>
      <c r="L1" s="1" t="s">
        <v>58</v>
      </c>
      <c r="M1" s="1" t="s">
        <v>59</v>
      </c>
      <c r="N1" s="2" t="s">
        <v>60</v>
      </c>
      <c r="O1" s="1" t="s">
        <v>61</v>
      </c>
      <c r="P1" s="1" t="s">
        <v>62</v>
      </c>
      <c r="Q1" s="1" t="s">
        <v>63</v>
      </c>
      <c r="R1" s="1" t="s">
        <v>64</v>
      </c>
      <c r="S1" s="2" t="s">
        <v>65</v>
      </c>
      <c r="T1" s="2" t="s">
        <v>66</v>
      </c>
      <c r="U1" s="2" t="s">
        <v>67</v>
      </c>
    </row>
    <row r="2" spans="1:21" x14ac:dyDescent="0.25">
      <c r="A2" s="1">
        <v>141</v>
      </c>
      <c r="B2" s="1" t="s">
        <v>36</v>
      </c>
      <c r="C2" s="1" t="s">
        <v>68</v>
      </c>
      <c r="D2" s="1" t="s">
        <v>69</v>
      </c>
      <c r="E2" s="1" t="s">
        <v>70</v>
      </c>
      <c r="F2" s="1" t="s">
        <v>71</v>
      </c>
      <c r="G2" s="1" t="s">
        <v>72</v>
      </c>
      <c r="H2" s="1" t="s">
        <v>68</v>
      </c>
      <c r="I2" s="1">
        <v>0</v>
      </c>
      <c r="J2" s="1">
        <v>839</v>
      </c>
      <c r="K2" s="1" t="s">
        <v>73</v>
      </c>
      <c r="L2" s="1" t="s">
        <v>73</v>
      </c>
      <c r="M2" s="1" t="s">
        <v>74</v>
      </c>
      <c r="N2" s="2">
        <v>24.681090776800001</v>
      </c>
      <c r="O2" s="1" t="s">
        <v>75</v>
      </c>
      <c r="P2" s="1" t="s">
        <v>11</v>
      </c>
      <c r="Q2" s="1" t="s">
        <v>70</v>
      </c>
      <c r="R2" s="1" t="s">
        <v>76</v>
      </c>
      <c r="S2" s="2">
        <v>160611.782916</v>
      </c>
      <c r="T2" s="2">
        <v>1347.5075645300001</v>
      </c>
      <c r="U2" s="2">
        <v>99880.830721699997</v>
      </c>
    </row>
    <row r="3" spans="1:21" x14ac:dyDescent="0.25">
      <c r="A3" s="1">
        <v>142</v>
      </c>
      <c r="B3" s="1" t="s">
        <v>36</v>
      </c>
      <c r="C3" s="1" t="s">
        <v>68</v>
      </c>
      <c r="D3" s="1" t="s">
        <v>69</v>
      </c>
      <c r="E3" s="1" t="s">
        <v>70</v>
      </c>
      <c r="F3" s="1" t="s">
        <v>77</v>
      </c>
      <c r="G3" s="1" t="s">
        <v>72</v>
      </c>
      <c r="H3" s="1" t="s">
        <v>68</v>
      </c>
      <c r="I3" s="1">
        <v>0</v>
      </c>
      <c r="J3" s="1">
        <v>839</v>
      </c>
      <c r="K3" s="1" t="s">
        <v>73</v>
      </c>
      <c r="L3" s="1" t="s">
        <v>73</v>
      </c>
      <c r="M3" s="1" t="s">
        <v>74</v>
      </c>
      <c r="N3" s="2">
        <v>25.1544222958</v>
      </c>
      <c r="O3" s="1" t="s">
        <v>75</v>
      </c>
      <c r="P3" s="1" t="s">
        <v>11</v>
      </c>
      <c r="Q3" s="1" t="s">
        <v>70</v>
      </c>
      <c r="R3" s="1" t="s">
        <v>76</v>
      </c>
      <c r="S3" s="2">
        <v>160611.782916</v>
      </c>
      <c r="T3" s="2">
        <v>1351.3135044200001</v>
      </c>
      <c r="U3" s="2">
        <v>101796.335419</v>
      </c>
    </row>
    <row r="4" spans="1:21" x14ac:dyDescent="0.25">
      <c r="A4" s="1">
        <v>143</v>
      </c>
      <c r="B4" s="1" t="s">
        <v>36</v>
      </c>
      <c r="C4" s="1" t="s">
        <v>68</v>
      </c>
      <c r="D4" s="1" t="s">
        <v>69</v>
      </c>
      <c r="E4" s="1" t="s">
        <v>70</v>
      </c>
      <c r="F4" s="1" t="s">
        <v>78</v>
      </c>
      <c r="G4" s="1" t="s">
        <v>72</v>
      </c>
      <c r="H4" s="1" t="s">
        <v>68</v>
      </c>
      <c r="I4" s="1">
        <v>0</v>
      </c>
      <c r="J4" s="1">
        <v>839</v>
      </c>
      <c r="K4" s="1" t="s">
        <v>73</v>
      </c>
      <c r="L4" s="1" t="s">
        <v>73</v>
      </c>
      <c r="M4" s="1" t="s">
        <v>74</v>
      </c>
      <c r="N4" s="2">
        <v>16.690908407199998</v>
      </c>
      <c r="O4" s="1" t="s">
        <v>75</v>
      </c>
      <c r="P4" s="1" t="s">
        <v>11</v>
      </c>
      <c r="Q4" s="1" t="s">
        <v>70</v>
      </c>
      <c r="R4" s="1" t="s">
        <v>76</v>
      </c>
      <c r="S4" s="2">
        <v>160611.782916</v>
      </c>
      <c r="T4" s="2">
        <v>1040.53600099</v>
      </c>
      <c r="U4" s="2">
        <v>67545.709883500007</v>
      </c>
    </row>
    <row r="5" spans="1:21" x14ac:dyDescent="0.25">
      <c r="A5" s="1">
        <v>144</v>
      </c>
      <c r="B5" s="1" t="s">
        <v>36</v>
      </c>
      <c r="C5" s="1" t="s">
        <v>68</v>
      </c>
      <c r="D5" s="1" t="s">
        <v>69</v>
      </c>
      <c r="E5" s="1" t="s">
        <v>70</v>
      </c>
      <c r="F5" s="1" t="s">
        <v>79</v>
      </c>
      <c r="G5" s="1" t="s">
        <v>72</v>
      </c>
      <c r="H5" s="1" t="s">
        <v>68</v>
      </c>
      <c r="I5" s="1">
        <v>0</v>
      </c>
      <c r="J5" s="1">
        <v>839</v>
      </c>
      <c r="K5" s="1" t="s">
        <v>73</v>
      </c>
      <c r="L5" s="1" t="s">
        <v>73</v>
      </c>
      <c r="M5" s="1" t="s">
        <v>74</v>
      </c>
      <c r="N5" s="2">
        <v>18.096409388800001</v>
      </c>
      <c r="O5" s="1" t="s">
        <v>75</v>
      </c>
      <c r="P5" s="1" t="s">
        <v>11</v>
      </c>
      <c r="Q5" s="1" t="s">
        <v>70</v>
      </c>
      <c r="R5" s="1" t="s">
        <v>76</v>
      </c>
      <c r="S5" s="2">
        <v>160611.782916</v>
      </c>
      <c r="T5" s="2">
        <v>1082.5296512800001</v>
      </c>
      <c r="U5" s="2">
        <v>73233.570557600004</v>
      </c>
    </row>
    <row r="6" spans="1:21" ht="75" x14ac:dyDescent="0.25">
      <c r="A6" s="1">
        <v>209</v>
      </c>
      <c r="B6" s="1" t="s">
        <v>35</v>
      </c>
      <c r="C6" s="1" t="s">
        <v>80</v>
      </c>
      <c r="D6" s="1" t="s">
        <v>69</v>
      </c>
      <c r="E6" s="1" t="s">
        <v>70</v>
      </c>
      <c r="F6" s="1" t="s">
        <v>79</v>
      </c>
      <c r="G6" s="1" t="s">
        <v>81</v>
      </c>
      <c r="H6" s="1" t="s">
        <v>80</v>
      </c>
      <c r="I6" s="1">
        <v>0</v>
      </c>
      <c r="J6" s="1">
        <v>232</v>
      </c>
      <c r="K6" s="1" t="s">
        <v>82</v>
      </c>
      <c r="L6" s="3" t="s">
        <v>83</v>
      </c>
      <c r="M6" s="3" t="s">
        <v>84</v>
      </c>
      <c r="N6" s="2">
        <v>85.858814134799999</v>
      </c>
      <c r="O6" s="1" t="s">
        <v>85</v>
      </c>
      <c r="P6" s="1" t="s">
        <v>11</v>
      </c>
      <c r="Q6" s="1" t="s">
        <v>70</v>
      </c>
      <c r="R6" s="1" t="s">
        <v>76</v>
      </c>
      <c r="S6" s="2">
        <v>46619.825544799998</v>
      </c>
      <c r="T6" s="2">
        <v>2869.6761922300002</v>
      </c>
      <c r="U6" s="2">
        <v>347458.29340099997</v>
      </c>
    </row>
    <row r="7" spans="1:21" ht="75" x14ac:dyDescent="0.25">
      <c r="A7" s="1">
        <v>210</v>
      </c>
      <c r="B7" s="1" t="s">
        <v>35</v>
      </c>
      <c r="C7" s="1" t="s">
        <v>80</v>
      </c>
      <c r="D7" s="1" t="s">
        <v>69</v>
      </c>
      <c r="E7" s="1" t="s">
        <v>70</v>
      </c>
      <c r="F7" s="1" t="s">
        <v>86</v>
      </c>
      <c r="G7" s="1" t="s">
        <v>81</v>
      </c>
      <c r="H7" s="1" t="s">
        <v>80</v>
      </c>
      <c r="I7" s="1">
        <v>0</v>
      </c>
      <c r="J7" s="1">
        <v>114</v>
      </c>
      <c r="K7" s="1" t="s">
        <v>82</v>
      </c>
      <c r="L7" s="3" t="s">
        <v>83</v>
      </c>
      <c r="M7" s="3" t="s">
        <v>84</v>
      </c>
      <c r="N7" s="2">
        <v>25.560798176500001</v>
      </c>
      <c r="O7" s="1" t="s">
        <v>85</v>
      </c>
      <c r="P7" s="1" t="s">
        <v>11</v>
      </c>
      <c r="Q7" s="1" t="s">
        <v>70</v>
      </c>
      <c r="R7" s="1" t="s">
        <v>76</v>
      </c>
      <c r="S7" s="2">
        <v>41476.909453400003</v>
      </c>
      <c r="T7" s="2">
        <v>1363.81798964</v>
      </c>
      <c r="U7" s="2">
        <v>103440.88026200001</v>
      </c>
    </row>
    <row r="8" spans="1:21" ht="75" x14ac:dyDescent="0.25">
      <c r="A8" s="1">
        <v>210</v>
      </c>
      <c r="B8" s="1" t="s">
        <v>35</v>
      </c>
      <c r="C8" s="1" t="s">
        <v>80</v>
      </c>
      <c r="D8" s="1" t="s">
        <v>69</v>
      </c>
      <c r="E8" s="1" t="s">
        <v>70</v>
      </c>
      <c r="F8" s="1" t="s">
        <v>86</v>
      </c>
      <c r="G8" s="1" t="s">
        <v>81</v>
      </c>
      <c r="H8" s="1" t="s">
        <v>80</v>
      </c>
      <c r="I8" s="1">
        <v>0</v>
      </c>
      <c r="J8" s="1">
        <v>232</v>
      </c>
      <c r="K8" s="1" t="s">
        <v>82</v>
      </c>
      <c r="L8" s="3" t="s">
        <v>83</v>
      </c>
      <c r="M8" s="3" t="s">
        <v>84</v>
      </c>
      <c r="N8" s="2">
        <v>46.229364061399998</v>
      </c>
      <c r="O8" s="1" t="s">
        <v>85</v>
      </c>
      <c r="P8" s="1" t="s">
        <v>11</v>
      </c>
      <c r="Q8" s="1" t="s">
        <v>70</v>
      </c>
      <c r="R8" s="1" t="s">
        <v>76</v>
      </c>
      <c r="S8" s="2">
        <v>46619.825544799998</v>
      </c>
      <c r="T8" s="2">
        <v>1850.52821737</v>
      </c>
      <c r="U8" s="2">
        <v>187083.59885499999</v>
      </c>
    </row>
    <row r="9" spans="1:21" ht="75" x14ac:dyDescent="0.25">
      <c r="A9" s="1">
        <v>211</v>
      </c>
      <c r="B9" s="1" t="s">
        <v>35</v>
      </c>
      <c r="C9" s="1" t="s">
        <v>80</v>
      </c>
      <c r="D9" s="1" t="s">
        <v>69</v>
      </c>
      <c r="E9" s="1" t="s">
        <v>70</v>
      </c>
      <c r="F9" s="1" t="s">
        <v>87</v>
      </c>
      <c r="G9" s="1" t="s">
        <v>81</v>
      </c>
      <c r="H9" s="1" t="s">
        <v>80</v>
      </c>
      <c r="I9" s="1">
        <v>0</v>
      </c>
      <c r="J9" s="1">
        <v>114</v>
      </c>
      <c r="K9" s="1" t="s">
        <v>82</v>
      </c>
      <c r="L9" s="3" t="s">
        <v>83</v>
      </c>
      <c r="M9" s="3" t="s">
        <v>84</v>
      </c>
      <c r="N9" s="2">
        <v>61.244060213600001</v>
      </c>
      <c r="O9" s="1" t="s">
        <v>85</v>
      </c>
      <c r="P9" s="1" t="s">
        <v>11</v>
      </c>
      <c r="Q9" s="1" t="s">
        <v>70</v>
      </c>
      <c r="R9" s="1" t="s">
        <v>76</v>
      </c>
      <c r="S9" s="2">
        <v>41476.909453400003</v>
      </c>
      <c r="T9" s="2">
        <v>2106.8651814099999</v>
      </c>
      <c r="U9" s="2">
        <v>247845.91840900001</v>
      </c>
    </row>
    <row r="10" spans="1:21" ht="75" x14ac:dyDescent="0.25">
      <c r="A10" s="1">
        <v>211</v>
      </c>
      <c r="B10" s="1" t="s">
        <v>35</v>
      </c>
      <c r="C10" s="1" t="s">
        <v>80</v>
      </c>
      <c r="D10" s="1" t="s">
        <v>69</v>
      </c>
      <c r="E10" s="1" t="s">
        <v>70</v>
      </c>
      <c r="F10" s="1" t="s">
        <v>87</v>
      </c>
      <c r="G10" s="1" t="s">
        <v>81</v>
      </c>
      <c r="H10" s="1" t="s">
        <v>80</v>
      </c>
      <c r="I10" s="1">
        <v>0</v>
      </c>
      <c r="J10" s="1">
        <v>232</v>
      </c>
      <c r="K10" s="1" t="s">
        <v>82</v>
      </c>
      <c r="L10" s="3" t="s">
        <v>83</v>
      </c>
      <c r="M10" s="3" t="s">
        <v>84</v>
      </c>
      <c r="N10" s="2">
        <v>13.4608847307</v>
      </c>
      <c r="O10" s="1" t="s">
        <v>85</v>
      </c>
      <c r="P10" s="1" t="s">
        <v>11</v>
      </c>
      <c r="Q10" s="1" t="s">
        <v>70</v>
      </c>
      <c r="R10" s="1" t="s">
        <v>76</v>
      </c>
      <c r="S10" s="2">
        <v>46619.825544799998</v>
      </c>
      <c r="T10" s="2">
        <v>1115.0926149500001</v>
      </c>
      <c r="U10" s="2">
        <v>54474.267823599999</v>
      </c>
    </row>
    <row r="11" spans="1:21" ht="75" x14ac:dyDescent="0.25">
      <c r="A11" s="1">
        <v>212</v>
      </c>
      <c r="B11" s="1" t="s">
        <v>35</v>
      </c>
      <c r="C11" s="1" t="s">
        <v>80</v>
      </c>
      <c r="D11" s="1" t="s">
        <v>69</v>
      </c>
      <c r="E11" s="1" t="s">
        <v>70</v>
      </c>
      <c r="F11" s="1" t="s">
        <v>88</v>
      </c>
      <c r="G11" s="1" t="s">
        <v>81</v>
      </c>
      <c r="H11" s="1" t="s">
        <v>80</v>
      </c>
      <c r="I11" s="1">
        <v>0</v>
      </c>
      <c r="J11" s="1">
        <v>114</v>
      </c>
      <c r="K11" s="1" t="s">
        <v>82</v>
      </c>
      <c r="L11" s="3" t="s">
        <v>83</v>
      </c>
      <c r="M11" s="3" t="s">
        <v>84</v>
      </c>
      <c r="N11" s="2">
        <v>79.041895398199998</v>
      </c>
      <c r="O11" s="1" t="s">
        <v>85</v>
      </c>
      <c r="P11" s="1" t="s">
        <v>11</v>
      </c>
      <c r="Q11" s="1" t="s">
        <v>70</v>
      </c>
      <c r="R11" s="1" t="s">
        <v>76</v>
      </c>
      <c r="S11" s="2">
        <v>41476.909453400003</v>
      </c>
      <c r="T11" s="2">
        <v>2483.8565775100001</v>
      </c>
      <c r="U11" s="2">
        <v>319871.20203099999</v>
      </c>
    </row>
    <row r="12" spans="1:21" ht="75" x14ac:dyDescent="0.25">
      <c r="A12" s="1">
        <v>213</v>
      </c>
      <c r="B12" s="1" t="s">
        <v>35</v>
      </c>
      <c r="C12" s="1" t="s">
        <v>80</v>
      </c>
      <c r="D12" s="1" t="s">
        <v>69</v>
      </c>
      <c r="E12" s="1" t="s">
        <v>70</v>
      </c>
      <c r="F12" s="1" t="s">
        <v>89</v>
      </c>
      <c r="G12" s="1" t="s">
        <v>81</v>
      </c>
      <c r="H12" s="1" t="s">
        <v>80</v>
      </c>
      <c r="I12" s="1">
        <v>0</v>
      </c>
      <c r="J12" s="1">
        <v>114</v>
      </c>
      <c r="K12" s="1" t="s">
        <v>82</v>
      </c>
      <c r="L12" s="3" t="s">
        <v>83</v>
      </c>
      <c r="M12" s="3" t="s">
        <v>84</v>
      </c>
      <c r="N12" s="2">
        <v>73.3885790171</v>
      </c>
      <c r="O12" s="1" t="s">
        <v>85</v>
      </c>
      <c r="P12" s="1" t="s">
        <v>11</v>
      </c>
      <c r="Q12" s="1" t="s">
        <v>70</v>
      </c>
      <c r="R12" s="1" t="s">
        <v>76</v>
      </c>
      <c r="S12" s="2">
        <v>41476.909453400003</v>
      </c>
      <c r="T12" s="2">
        <v>2733.5838535900002</v>
      </c>
      <c r="U12" s="2">
        <v>296993.042326</v>
      </c>
    </row>
    <row r="13" spans="1:21" ht="75" x14ac:dyDescent="0.25">
      <c r="A13" s="1">
        <v>214</v>
      </c>
      <c r="B13" s="1" t="s">
        <v>35</v>
      </c>
      <c r="C13" s="1" t="s">
        <v>80</v>
      </c>
      <c r="D13" s="1" t="s">
        <v>69</v>
      </c>
      <c r="E13" s="1" t="s">
        <v>70</v>
      </c>
      <c r="F13" s="1" t="s">
        <v>90</v>
      </c>
      <c r="G13" s="1" t="s">
        <v>81</v>
      </c>
      <c r="H13" s="1" t="s">
        <v>80</v>
      </c>
      <c r="I13" s="1">
        <v>0</v>
      </c>
      <c r="J13" s="1">
        <v>114</v>
      </c>
      <c r="K13" s="1" t="s">
        <v>82</v>
      </c>
      <c r="L13" s="3" t="s">
        <v>83</v>
      </c>
      <c r="M13" s="3" t="s">
        <v>84</v>
      </c>
      <c r="N13" s="2">
        <v>72.8284028554</v>
      </c>
      <c r="O13" s="1" t="s">
        <v>85</v>
      </c>
      <c r="P13" s="1" t="s">
        <v>11</v>
      </c>
      <c r="Q13" s="1" t="s">
        <v>70</v>
      </c>
      <c r="R13" s="1" t="s">
        <v>76</v>
      </c>
      <c r="S13" s="2">
        <v>41476.909453400003</v>
      </c>
      <c r="T13" s="2">
        <v>2535.5015991400001</v>
      </c>
      <c r="U13" s="2">
        <v>294726.089829</v>
      </c>
    </row>
    <row r="14" spans="1:21" ht="75" x14ac:dyDescent="0.25">
      <c r="A14" s="1">
        <v>215</v>
      </c>
      <c r="B14" s="1" t="s">
        <v>35</v>
      </c>
      <c r="C14" s="1" t="s">
        <v>80</v>
      </c>
      <c r="D14" s="1" t="s">
        <v>69</v>
      </c>
      <c r="E14" s="1" t="s">
        <v>70</v>
      </c>
      <c r="F14" s="1" t="s">
        <v>91</v>
      </c>
      <c r="G14" s="1" t="s">
        <v>81</v>
      </c>
      <c r="H14" s="1" t="s">
        <v>80</v>
      </c>
      <c r="I14" s="1">
        <v>0</v>
      </c>
      <c r="J14" s="1">
        <v>114</v>
      </c>
      <c r="K14" s="1" t="s">
        <v>82</v>
      </c>
      <c r="L14" s="3" t="s">
        <v>83</v>
      </c>
      <c r="M14" s="3" t="s">
        <v>84</v>
      </c>
      <c r="N14" s="2">
        <v>62.840112778300004</v>
      </c>
      <c r="O14" s="1" t="s">
        <v>85</v>
      </c>
      <c r="P14" s="1" t="s">
        <v>11</v>
      </c>
      <c r="Q14" s="1" t="s">
        <v>70</v>
      </c>
      <c r="R14" s="1" t="s">
        <v>76</v>
      </c>
      <c r="S14" s="2">
        <v>41476.909453400003</v>
      </c>
      <c r="T14" s="2">
        <v>2310.8562223700001</v>
      </c>
      <c r="U14" s="2">
        <v>254304.91398099999</v>
      </c>
    </row>
    <row r="15" spans="1:21" ht="75" x14ac:dyDescent="0.25">
      <c r="A15" s="1">
        <v>216</v>
      </c>
      <c r="B15" s="1" t="s">
        <v>35</v>
      </c>
      <c r="C15" s="1" t="s">
        <v>80</v>
      </c>
      <c r="D15" s="1" t="s">
        <v>69</v>
      </c>
      <c r="E15" s="1" t="s">
        <v>70</v>
      </c>
      <c r="F15" s="1" t="s">
        <v>92</v>
      </c>
      <c r="G15" s="1" t="s">
        <v>81</v>
      </c>
      <c r="H15" s="1" t="s">
        <v>80</v>
      </c>
      <c r="I15" s="1">
        <v>0</v>
      </c>
      <c r="J15" s="1">
        <v>114</v>
      </c>
      <c r="K15" s="1" t="s">
        <v>82</v>
      </c>
      <c r="L15" s="3" t="s">
        <v>83</v>
      </c>
      <c r="M15" s="3" t="s">
        <v>84</v>
      </c>
      <c r="N15" s="2">
        <v>58.467538488999999</v>
      </c>
      <c r="O15" s="1" t="s">
        <v>85</v>
      </c>
      <c r="P15" s="1" t="s">
        <v>11</v>
      </c>
      <c r="Q15" s="1" t="s">
        <v>70</v>
      </c>
      <c r="R15" s="1" t="s">
        <v>76</v>
      </c>
      <c r="S15" s="2">
        <v>41476.909453400003</v>
      </c>
      <c r="T15" s="2">
        <v>2469.5761910400001</v>
      </c>
      <c r="U15" s="2">
        <v>236609.73363599999</v>
      </c>
    </row>
    <row r="16" spans="1:21" ht="75" x14ac:dyDescent="0.25">
      <c r="A16" s="1">
        <v>216</v>
      </c>
      <c r="B16" s="1" t="s">
        <v>35</v>
      </c>
      <c r="C16" s="1" t="s">
        <v>80</v>
      </c>
      <c r="D16" s="1" t="s">
        <v>69</v>
      </c>
      <c r="E16" s="1" t="s">
        <v>70</v>
      </c>
      <c r="F16" s="1" t="s">
        <v>92</v>
      </c>
      <c r="G16" s="1" t="s">
        <v>81</v>
      </c>
      <c r="H16" s="1" t="s">
        <v>80</v>
      </c>
      <c r="I16" s="1">
        <v>0</v>
      </c>
      <c r="J16" s="1">
        <v>232</v>
      </c>
      <c r="K16" s="1" t="s">
        <v>82</v>
      </c>
      <c r="L16" s="3" t="s">
        <v>83</v>
      </c>
      <c r="M16" s="3" t="s">
        <v>84</v>
      </c>
      <c r="N16" s="2">
        <v>9.4607508948899994</v>
      </c>
      <c r="O16" s="1" t="s">
        <v>85</v>
      </c>
      <c r="P16" s="1" t="s">
        <v>11</v>
      </c>
      <c r="Q16" s="1" t="s">
        <v>70</v>
      </c>
      <c r="R16" s="1" t="s">
        <v>76</v>
      </c>
      <c r="S16" s="2">
        <v>46619.825544799998</v>
      </c>
      <c r="T16" s="2">
        <v>1188.66181841</v>
      </c>
      <c r="U16" s="2">
        <v>38286.300519700002</v>
      </c>
    </row>
    <row r="17" spans="1:21" x14ac:dyDescent="0.25">
      <c r="A17" s="1">
        <v>235</v>
      </c>
      <c r="B17" s="1" t="s">
        <v>43</v>
      </c>
      <c r="C17" s="1" t="s">
        <v>93</v>
      </c>
      <c r="D17" s="1" t="s">
        <v>69</v>
      </c>
      <c r="E17" s="1" t="s">
        <v>70</v>
      </c>
      <c r="F17" s="1" t="s">
        <v>77</v>
      </c>
      <c r="G17" s="1" t="s">
        <v>94</v>
      </c>
      <c r="H17" s="1" t="s">
        <v>95</v>
      </c>
      <c r="I17" s="1">
        <v>0</v>
      </c>
      <c r="J17" s="1">
        <v>839</v>
      </c>
      <c r="K17" s="1" t="s">
        <v>73</v>
      </c>
      <c r="L17" s="1" t="s">
        <v>73</v>
      </c>
      <c r="M17" s="1" t="s">
        <v>74</v>
      </c>
      <c r="N17" s="2">
        <v>6.91478310875</v>
      </c>
      <c r="O17" s="1" t="s">
        <v>75</v>
      </c>
      <c r="P17" s="1" t="s">
        <v>11</v>
      </c>
      <c r="Q17" s="1" t="s">
        <v>70</v>
      </c>
      <c r="R17" s="1" t="s">
        <v>76</v>
      </c>
      <c r="S17" s="2">
        <v>160611.782916</v>
      </c>
      <c r="T17" s="2">
        <v>732.45814788799998</v>
      </c>
      <c r="U17" s="2">
        <v>27983.1344331</v>
      </c>
    </row>
    <row r="18" spans="1:21" x14ac:dyDescent="0.25">
      <c r="A18" s="1">
        <v>236</v>
      </c>
      <c r="B18" s="1" t="s">
        <v>43</v>
      </c>
      <c r="C18" s="1" t="s">
        <v>93</v>
      </c>
      <c r="D18" s="1" t="s">
        <v>69</v>
      </c>
      <c r="E18" s="1" t="s">
        <v>70</v>
      </c>
      <c r="F18" s="1" t="s">
        <v>71</v>
      </c>
      <c r="G18" s="1" t="s">
        <v>94</v>
      </c>
      <c r="H18" s="1" t="s">
        <v>95</v>
      </c>
      <c r="I18" s="1">
        <v>0</v>
      </c>
      <c r="J18" s="1">
        <v>839</v>
      </c>
      <c r="K18" s="1" t="s">
        <v>73</v>
      </c>
      <c r="L18" s="1" t="s">
        <v>73</v>
      </c>
      <c r="M18" s="1" t="s">
        <v>74</v>
      </c>
      <c r="N18" s="2">
        <v>6.1652617247899997</v>
      </c>
      <c r="O18" s="1" t="s">
        <v>75</v>
      </c>
      <c r="P18" s="1" t="s">
        <v>11</v>
      </c>
      <c r="Q18" s="1" t="s">
        <v>70</v>
      </c>
      <c r="R18" s="1" t="s">
        <v>76</v>
      </c>
      <c r="S18" s="2">
        <v>160611.782916</v>
      </c>
      <c r="T18" s="2">
        <v>1083.21072916</v>
      </c>
      <c r="U18" s="2">
        <v>24949.9290067</v>
      </c>
    </row>
    <row r="19" spans="1:21" x14ac:dyDescent="0.25">
      <c r="A19" s="1">
        <v>236</v>
      </c>
      <c r="B19" s="1" t="s">
        <v>43</v>
      </c>
      <c r="C19" s="1" t="s">
        <v>93</v>
      </c>
      <c r="D19" s="1" t="s">
        <v>69</v>
      </c>
      <c r="E19" s="1" t="s">
        <v>70</v>
      </c>
      <c r="F19" s="1" t="s">
        <v>71</v>
      </c>
      <c r="G19" s="1" t="s">
        <v>94</v>
      </c>
      <c r="H19" s="1" t="s">
        <v>95</v>
      </c>
      <c r="I19" s="1">
        <v>0</v>
      </c>
      <c r="J19" s="1">
        <v>848</v>
      </c>
      <c r="K19" s="1" t="s">
        <v>73</v>
      </c>
      <c r="L19" s="1" t="s">
        <v>73</v>
      </c>
      <c r="M19" s="1" t="s">
        <v>74</v>
      </c>
      <c r="N19" s="2">
        <v>0.88485801497100003</v>
      </c>
      <c r="O19" s="1" t="s">
        <v>75</v>
      </c>
      <c r="P19" s="1" t="s">
        <v>12</v>
      </c>
      <c r="Q19" s="1" t="s">
        <v>70</v>
      </c>
      <c r="R19" s="1" t="s">
        <v>76</v>
      </c>
      <c r="S19" s="2">
        <v>57133.994728500002</v>
      </c>
      <c r="T19" s="2">
        <v>399.50957466099999</v>
      </c>
      <c r="U19" s="2">
        <v>3580.8933407999998</v>
      </c>
    </row>
    <row r="20" spans="1:21" x14ac:dyDescent="0.25">
      <c r="A20" s="1">
        <v>237</v>
      </c>
      <c r="B20" s="1" t="s">
        <v>96</v>
      </c>
      <c r="C20" s="1" t="s">
        <v>97</v>
      </c>
      <c r="D20" s="1" t="s">
        <v>69</v>
      </c>
      <c r="E20" s="1" t="s">
        <v>98</v>
      </c>
      <c r="F20" s="1" t="s">
        <v>71</v>
      </c>
      <c r="G20" s="1" t="s">
        <v>99</v>
      </c>
      <c r="H20" s="1" t="s">
        <v>100</v>
      </c>
      <c r="I20" s="1">
        <v>1</v>
      </c>
      <c r="J20" s="1">
        <v>887</v>
      </c>
      <c r="K20" s="1" t="s">
        <v>101</v>
      </c>
      <c r="L20" s="1" t="s">
        <v>102</v>
      </c>
      <c r="M20" s="1" t="s">
        <v>103</v>
      </c>
      <c r="N20" s="2">
        <v>49.790604857600002</v>
      </c>
      <c r="O20" s="1" t="s">
        <v>104</v>
      </c>
      <c r="P20" s="1" t="s">
        <v>12</v>
      </c>
      <c r="Q20" s="1" t="s">
        <v>98</v>
      </c>
      <c r="R20" s="1" t="s">
        <v>105</v>
      </c>
      <c r="S20" s="2">
        <v>60420.568264900001</v>
      </c>
      <c r="T20" s="2">
        <v>2413.61006529</v>
      </c>
      <c r="U20" s="2">
        <v>201495.42904300001</v>
      </c>
    </row>
    <row r="21" spans="1:21" x14ac:dyDescent="0.25">
      <c r="A21" s="1">
        <v>238</v>
      </c>
      <c r="B21" s="1" t="s">
        <v>106</v>
      </c>
      <c r="C21" s="1" t="s">
        <v>107</v>
      </c>
      <c r="D21" s="1" t="s">
        <v>69</v>
      </c>
      <c r="E21" s="1" t="s">
        <v>108</v>
      </c>
      <c r="F21" s="1" t="s">
        <v>71</v>
      </c>
      <c r="G21" s="1" t="s">
        <v>99</v>
      </c>
      <c r="H21" s="1" t="s">
        <v>109</v>
      </c>
      <c r="I21" s="1">
        <v>1</v>
      </c>
      <c r="J21" s="1">
        <v>886</v>
      </c>
      <c r="K21" s="1" t="s">
        <v>101</v>
      </c>
      <c r="L21" s="1" t="s">
        <v>102</v>
      </c>
      <c r="M21" s="1" t="s">
        <v>103</v>
      </c>
      <c r="N21" s="2">
        <v>49.803081738899998</v>
      </c>
      <c r="O21" s="1" t="s">
        <v>104</v>
      </c>
      <c r="P21" s="1" t="s">
        <v>12</v>
      </c>
      <c r="Q21" s="1" t="s">
        <v>108</v>
      </c>
      <c r="R21" s="1" t="s">
        <v>110</v>
      </c>
      <c r="S21" s="2">
        <v>176573.592794</v>
      </c>
      <c r="T21" s="2">
        <v>1815.819702</v>
      </c>
      <c r="U21" s="2">
        <v>201545.92118999999</v>
      </c>
    </row>
    <row r="22" spans="1:21" x14ac:dyDescent="0.25">
      <c r="A22" s="1">
        <v>240</v>
      </c>
      <c r="B22" s="1" t="s">
        <v>111</v>
      </c>
      <c r="C22" s="1" t="s">
        <v>112</v>
      </c>
      <c r="D22" s="1" t="s">
        <v>69</v>
      </c>
      <c r="E22" s="1" t="s">
        <v>70</v>
      </c>
      <c r="F22" s="1" t="s">
        <v>71</v>
      </c>
      <c r="G22" s="1" t="s">
        <v>81</v>
      </c>
      <c r="H22" s="1" t="s">
        <v>112</v>
      </c>
      <c r="I22" s="1">
        <v>1</v>
      </c>
      <c r="J22" s="1">
        <v>848</v>
      </c>
      <c r="K22" s="1" t="s">
        <v>73</v>
      </c>
      <c r="L22" s="1" t="s">
        <v>73</v>
      </c>
      <c r="M22" s="1" t="s">
        <v>74</v>
      </c>
      <c r="N22" s="2">
        <v>66.297876683799998</v>
      </c>
      <c r="O22" s="1" t="s">
        <v>75</v>
      </c>
      <c r="P22" s="1" t="s">
        <v>12</v>
      </c>
      <c r="Q22" s="1" t="s">
        <v>70</v>
      </c>
      <c r="R22" s="1" t="s">
        <v>76</v>
      </c>
      <c r="S22" s="2">
        <v>57133.994728500002</v>
      </c>
      <c r="T22" s="2">
        <v>2472.7722733800001</v>
      </c>
      <c r="U22" s="2">
        <v>268297.98804899998</v>
      </c>
    </row>
    <row r="23" spans="1:21" x14ac:dyDescent="0.25">
      <c r="A23" s="1">
        <v>241</v>
      </c>
      <c r="B23" s="1" t="s">
        <v>111</v>
      </c>
      <c r="C23" s="1" t="s">
        <v>112</v>
      </c>
      <c r="D23" s="1" t="s">
        <v>69</v>
      </c>
      <c r="E23" s="1" t="s">
        <v>70</v>
      </c>
      <c r="F23" s="1" t="s">
        <v>78</v>
      </c>
      <c r="G23" s="1" t="s">
        <v>81</v>
      </c>
      <c r="H23" s="1" t="s">
        <v>112</v>
      </c>
      <c r="I23" s="1">
        <v>1</v>
      </c>
      <c r="J23" s="1">
        <v>848</v>
      </c>
      <c r="K23" s="1" t="s">
        <v>73</v>
      </c>
      <c r="L23" s="1" t="s">
        <v>73</v>
      </c>
      <c r="M23" s="1" t="s">
        <v>74</v>
      </c>
      <c r="N23" s="2">
        <v>63.5707533462</v>
      </c>
      <c r="O23" s="1" t="s">
        <v>75</v>
      </c>
      <c r="P23" s="1" t="s">
        <v>12</v>
      </c>
      <c r="Q23" s="1" t="s">
        <v>70</v>
      </c>
      <c r="R23" s="1" t="s">
        <v>76</v>
      </c>
      <c r="S23" s="2">
        <v>57133.994728500002</v>
      </c>
      <c r="T23" s="2">
        <v>2341.5979710299998</v>
      </c>
      <c r="U23" s="2">
        <v>257261.71145599999</v>
      </c>
    </row>
    <row r="24" spans="1:21" x14ac:dyDescent="0.25">
      <c r="A24" s="1">
        <v>242</v>
      </c>
      <c r="B24" s="1" t="s">
        <v>111</v>
      </c>
      <c r="C24" s="1" t="s">
        <v>112</v>
      </c>
      <c r="D24" s="1" t="s">
        <v>69</v>
      </c>
      <c r="E24" s="1" t="s">
        <v>70</v>
      </c>
      <c r="F24" s="1" t="s">
        <v>79</v>
      </c>
      <c r="G24" s="1" t="s">
        <v>81</v>
      </c>
      <c r="H24" s="1" t="s">
        <v>112</v>
      </c>
      <c r="I24" s="1">
        <v>1</v>
      </c>
      <c r="J24" s="1">
        <v>848</v>
      </c>
      <c r="K24" s="1" t="s">
        <v>73</v>
      </c>
      <c r="L24" s="1" t="s">
        <v>73</v>
      </c>
      <c r="M24" s="1" t="s">
        <v>74</v>
      </c>
      <c r="N24" s="2">
        <v>84.476203274499994</v>
      </c>
      <c r="O24" s="1" t="s">
        <v>75</v>
      </c>
      <c r="P24" s="1" t="s">
        <v>12</v>
      </c>
      <c r="Q24" s="1" t="s">
        <v>70</v>
      </c>
      <c r="R24" s="1" t="s">
        <v>76</v>
      </c>
      <c r="S24" s="2">
        <v>57133.994728500002</v>
      </c>
      <c r="T24" s="2">
        <v>2416.7115385400002</v>
      </c>
      <c r="U24" s="2">
        <v>341863.06576199998</v>
      </c>
    </row>
    <row r="25" spans="1:21" x14ac:dyDescent="0.25">
      <c r="A25" s="1">
        <v>243</v>
      </c>
      <c r="B25" s="1" t="s">
        <v>111</v>
      </c>
      <c r="C25" s="1" t="s">
        <v>112</v>
      </c>
      <c r="D25" s="1" t="s">
        <v>69</v>
      </c>
      <c r="E25" s="1" t="s">
        <v>70</v>
      </c>
      <c r="F25" s="1" t="s">
        <v>86</v>
      </c>
      <c r="G25" s="1" t="s">
        <v>81</v>
      </c>
      <c r="H25" s="1" t="s">
        <v>112</v>
      </c>
      <c r="I25" s="1">
        <v>1</v>
      </c>
      <c r="J25" s="1">
        <v>848</v>
      </c>
      <c r="K25" s="1" t="s">
        <v>73</v>
      </c>
      <c r="L25" s="1" t="s">
        <v>73</v>
      </c>
      <c r="M25" s="1" t="s">
        <v>74</v>
      </c>
      <c r="N25" s="2">
        <v>50.356126790600001</v>
      </c>
      <c r="O25" s="1" t="s">
        <v>75</v>
      </c>
      <c r="P25" s="1" t="s">
        <v>12</v>
      </c>
      <c r="Q25" s="1" t="s">
        <v>70</v>
      </c>
      <c r="R25" s="1" t="s">
        <v>76</v>
      </c>
      <c r="S25" s="2">
        <v>57133.994728500002</v>
      </c>
      <c r="T25" s="2">
        <v>2406.6194340000002</v>
      </c>
      <c r="U25" s="2">
        <v>203784.01511000001</v>
      </c>
    </row>
    <row r="26" spans="1:21" x14ac:dyDescent="0.25">
      <c r="A26" s="1">
        <v>244</v>
      </c>
      <c r="B26" s="1" t="s">
        <v>111</v>
      </c>
      <c r="C26" s="1" t="s">
        <v>112</v>
      </c>
      <c r="D26" s="1" t="s">
        <v>69</v>
      </c>
      <c r="E26" s="1" t="s">
        <v>70</v>
      </c>
      <c r="F26" s="1" t="s">
        <v>77</v>
      </c>
      <c r="G26" s="1" t="s">
        <v>81</v>
      </c>
      <c r="H26" s="1" t="s">
        <v>112</v>
      </c>
      <c r="I26" s="1">
        <v>1</v>
      </c>
      <c r="J26" s="1">
        <v>848</v>
      </c>
      <c r="K26" s="1" t="s">
        <v>73</v>
      </c>
      <c r="L26" s="1" t="s">
        <v>73</v>
      </c>
      <c r="M26" s="1" t="s">
        <v>74</v>
      </c>
      <c r="N26" s="2">
        <v>37.089130839399999</v>
      </c>
      <c r="O26" s="1" t="s">
        <v>75</v>
      </c>
      <c r="P26" s="1" t="s">
        <v>12</v>
      </c>
      <c r="Q26" s="1" t="s">
        <v>70</v>
      </c>
      <c r="R26" s="1" t="s">
        <v>76</v>
      </c>
      <c r="S26" s="2">
        <v>57133.994728500002</v>
      </c>
      <c r="T26" s="2">
        <v>1543.1950465299999</v>
      </c>
      <c r="U26" s="2">
        <v>150094.38733900001</v>
      </c>
    </row>
    <row r="27" spans="1:21" x14ac:dyDescent="0.25">
      <c r="A27" s="1">
        <v>245</v>
      </c>
      <c r="B27" s="1" t="s">
        <v>111</v>
      </c>
      <c r="C27" s="1" t="s">
        <v>112</v>
      </c>
      <c r="D27" s="1" t="s">
        <v>69</v>
      </c>
      <c r="E27" s="1" t="s">
        <v>70</v>
      </c>
      <c r="F27" s="1" t="s">
        <v>89</v>
      </c>
      <c r="G27" s="1" t="s">
        <v>81</v>
      </c>
      <c r="H27" s="1" t="s">
        <v>112</v>
      </c>
      <c r="I27" s="1">
        <v>1</v>
      </c>
      <c r="J27" s="1">
        <v>848</v>
      </c>
      <c r="K27" s="1" t="s">
        <v>73</v>
      </c>
      <c r="L27" s="1" t="s">
        <v>73</v>
      </c>
      <c r="M27" s="1" t="s">
        <v>74</v>
      </c>
      <c r="N27" s="2">
        <v>62.285049829899997</v>
      </c>
      <c r="O27" s="1" t="s">
        <v>75</v>
      </c>
      <c r="P27" s="1" t="s">
        <v>12</v>
      </c>
      <c r="Q27" s="1" t="s">
        <v>70</v>
      </c>
      <c r="R27" s="1" t="s">
        <v>76</v>
      </c>
      <c r="S27" s="2">
        <v>57133.994728500002</v>
      </c>
      <c r="T27" s="2">
        <v>2425.50097959</v>
      </c>
      <c r="U27" s="2">
        <v>252058.65392400001</v>
      </c>
    </row>
    <row r="28" spans="1:21" x14ac:dyDescent="0.25">
      <c r="A28" s="1">
        <v>246</v>
      </c>
      <c r="B28" s="1" t="s">
        <v>111</v>
      </c>
      <c r="C28" s="1" t="s">
        <v>112</v>
      </c>
      <c r="D28" s="1" t="s">
        <v>69</v>
      </c>
      <c r="E28" s="1" t="s">
        <v>70</v>
      </c>
      <c r="F28" s="1" t="s">
        <v>92</v>
      </c>
      <c r="G28" s="1" t="s">
        <v>81</v>
      </c>
      <c r="H28" s="1" t="s">
        <v>112</v>
      </c>
      <c r="I28" s="1">
        <v>1</v>
      </c>
      <c r="J28" s="1">
        <v>848</v>
      </c>
      <c r="K28" s="1" t="s">
        <v>73</v>
      </c>
      <c r="L28" s="1" t="s">
        <v>73</v>
      </c>
      <c r="M28" s="1" t="s">
        <v>74</v>
      </c>
      <c r="N28" s="2">
        <v>170.46565021999999</v>
      </c>
      <c r="O28" s="1" t="s">
        <v>75</v>
      </c>
      <c r="P28" s="1" t="s">
        <v>12</v>
      </c>
      <c r="Q28" s="1" t="s">
        <v>70</v>
      </c>
      <c r="R28" s="1" t="s">
        <v>76</v>
      </c>
      <c r="S28" s="2">
        <v>57133.994728500002</v>
      </c>
      <c r="T28" s="2">
        <v>3691.4387516699999</v>
      </c>
      <c r="U28" s="2">
        <v>689850.01139200001</v>
      </c>
    </row>
    <row r="29" spans="1:21" x14ac:dyDescent="0.25">
      <c r="A29" s="1">
        <v>247</v>
      </c>
      <c r="B29" s="1" t="s">
        <v>113</v>
      </c>
      <c r="C29" s="1" t="s">
        <v>114</v>
      </c>
      <c r="D29" s="1" t="s">
        <v>69</v>
      </c>
      <c r="E29" s="1" t="s">
        <v>70</v>
      </c>
      <c r="F29" s="1" t="s">
        <v>77</v>
      </c>
      <c r="G29" s="1" t="s">
        <v>99</v>
      </c>
      <c r="H29" s="1" t="s">
        <v>114</v>
      </c>
      <c r="I29" s="1">
        <v>1</v>
      </c>
      <c r="J29" s="1">
        <v>839</v>
      </c>
      <c r="K29" s="1" t="s">
        <v>73</v>
      </c>
      <c r="L29" s="1" t="s">
        <v>73</v>
      </c>
      <c r="M29" s="1" t="s">
        <v>74</v>
      </c>
      <c r="N29" s="2">
        <v>33.154755328199997</v>
      </c>
      <c r="O29" s="1" t="s">
        <v>75</v>
      </c>
      <c r="P29" s="1" t="s">
        <v>11</v>
      </c>
      <c r="Q29" s="1" t="s">
        <v>70</v>
      </c>
      <c r="R29" s="1" t="s">
        <v>76</v>
      </c>
      <c r="S29" s="2">
        <v>160611.782916</v>
      </c>
      <c r="T29" s="2">
        <v>1943.21062886</v>
      </c>
      <c r="U29" s="2">
        <v>134172.534533</v>
      </c>
    </row>
    <row r="30" spans="1:21" x14ac:dyDescent="0.25">
      <c r="A30" s="1">
        <v>248</v>
      </c>
      <c r="B30" s="1" t="s">
        <v>113</v>
      </c>
      <c r="C30" s="1" t="s">
        <v>114</v>
      </c>
      <c r="D30" s="1" t="s">
        <v>69</v>
      </c>
      <c r="E30" s="1" t="s">
        <v>70</v>
      </c>
      <c r="F30" s="1" t="s">
        <v>78</v>
      </c>
      <c r="G30" s="1" t="s">
        <v>72</v>
      </c>
      <c r="H30" s="1" t="s">
        <v>114</v>
      </c>
      <c r="I30" s="1">
        <v>1</v>
      </c>
      <c r="J30" s="1">
        <v>839</v>
      </c>
      <c r="K30" s="1" t="s">
        <v>73</v>
      </c>
      <c r="L30" s="1" t="s">
        <v>73</v>
      </c>
      <c r="M30" s="1" t="s">
        <v>74</v>
      </c>
      <c r="N30" s="2">
        <v>12.988269557100001</v>
      </c>
      <c r="O30" s="1" t="s">
        <v>75</v>
      </c>
      <c r="P30" s="1" t="s">
        <v>11</v>
      </c>
      <c r="Q30" s="1" t="s">
        <v>70</v>
      </c>
      <c r="R30" s="1" t="s">
        <v>76</v>
      </c>
      <c r="S30" s="2">
        <v>160611.782916</v>
      </c>
      <c r="T30" s="2">
        <v>1214.3267881500001</v>
      </c>
      <c r="U30" s="2">
        <v>52561.662073200001</v>
      </c>
    </row>
    <row r="31" spans="1:21" x14ac:dyDescent="0.25">
      <c r="A31" s="1">
        <v>271</v>
      </c>
      <c r="B31" s="1" t="s">
        <v>36</v>
      </c>
      <c r="C31" s="1" t="s">
        <v>68</v>
      </c>
      <c r="D31" s="1" t="s">
        <v>69</v>
      </c>
      <c r="E31" s="1" t="s">
        <v>70</v>
      </c>
      <c r="F31" s="1" t="s">
        <v>86</v>
      </c>
      <c r="G31" s="1" t="s">
        <v>72</v>
      </c>
      <c r="H31" s="1" t="s">
        <v>68</v>
      </c>
      <c r="I31" s="1">
        <v>0</v>
      </c>
      <c r="J31" s="1">
        <v>839</v>
      </c>
      <c r="K31" s="1" t="s">
        <v>73</v>
      </c>
      <c r="L31" s="1" t="s">
        <v>73</v>
      </c>
      <c r="M31" s="1" t="s">
        <v>74</v>
      </c>
      <c r="N31" s="2">
        <v>22.673166327499999</v>
      </c>
      <c r="O31" s="1" t="s">
        <v>75</v>
      </c>
      <c r="P31" s="1" t="s">
        <v>11</v>
      </c>
      <c r="Q31" s="1" t="s">
        <v>70</v>
      </c>
      <c r="R31" s="1" t="s">
        <v>76</v>
      </c>
      <c r="S31" s="2">
        <v>160611.782916</v>
      </c>
      <c r="T31" s="2">
        <v>1348.5947532600001</v>
      </c>
      <c r="U31" s="2">
        <v>91755.048768499997</v>
      </c>
    </row>
    <row r="32" spans="1:21" x14ac:dyDescent="0.25">
      <c r="A32" s="1">
        <v>272</v>
      </c>
      <c r="B32" s="1" t="s">
        <v>36</v>
      </c>
      <c r="C32" s="1" t="s">
        <v>68</v>
      </c>
      <c r="D32" s="1" t="s">
        <v>69</v>
      </c>
      <c r="E32" s="1" t="s">
        <v>70</v>
      </c>
      <c r="F32" s="1" t="s">
        <v>92</v>
      </c>
      <c r="G32" s="1" t="s">
        <v>72</v>
      </c>
      <c r="H32" s="1" t="s">
        <v>68</v>
      </c>
      <c r="I32" s="1">
        <v>0</v>
      </c>
      <c r="J32" s="1">
        <v>839</v>
      </c>
      <c r="K32" s="1" t="s">
        <v>73</v>
      </c>
      <c r="L32" s="1" t="s">
        <v>73</v>
      </c>
      <c r="M32" s="1" t="s">
        <v>74</v>
      </c>
      <c r="N32" s="2">
        <v>22.883994920100001</v>
      </c>
      <c r="O32" s="1" t="s">
        <v>75</v>
      </c>
      <c r="P32" s="1" t="s">
        <v>11</v>
      </c>
      <c r="Q32" s="1" t="s">
        <v>70</v>
      </c>
      <c r="R32" s="1" t="s">
        <v>76</v>
      </c>
      <c r="S32" s="2">
        <v>160611.782916</v>
      </c>
      <c r="T32" s="2">
        <v>1428.49622378</v>
      </c>
      <c r="U32" s="2">
        <v>92608.241812699998</v>
      </c>
    </row>
    <row r="33" spans="1:21" ht="75" x14ac:dyDescent="0.25">
      <c r="A33" s="1">
        <v>273</v>
      </c>
      <c r="B33" s="1" t="s">
        <v>113</v>
      </c>
      <c r="C33" s="1" t="s">
        <v>114</v>
      </c>
      <c r="D33" s="1" t="s">
        <v>69</v>
      </c>
      <c r="E33" s="1" t="s">
        <v>70</v>
      </c>
      <c r="F33" s="1" t="s">
        <v>71</v>
      </c>
      <c r="G33" s="1" t="s">
        <v>81</v>
      </c>
      <c r="H33" s="1" t="s">
        <v>114</v>
      </c>
      <c r="I33" s="1">
        <v>1</v>
      </c>
      <c r="J33" s="1">
        <v>487</v>
      </c>
      <c r="K33" s="1" t="s">
        <v>115</v>
      </c>
      <c r="L33" s="1" t="s">
        <v>116</v>
      </c>
      <c r="M33" s="3" t="s">
        <v>84</v>
      </c>
      <c r="N33" s="2">
        <v>4.0777591021299999</v>
      </c>
      <c r="O33" s="1" t="s">
        <v>85</v>
      </c>
      <c r="P33" s="1" t="s">
        <v>11</v>
      </c>
      <c r="Q33" s="1" t="s">
        <v>70</v>
      </c>
      <c r="R33" s="1" t="s">
        <v>76</v>
      </c>
      <c r="S33" s="2">
        <v>230710.76754900001</v>
      </c>
      <c r="T33" s="2">
        <v>545.51226380699995</v>
      </c>
      <c r="U33" s="2">
        <v>16502.105611499999</v>
      </c>
    </row>
    <row r="34" spans="1:21" ht="75" x14ac:dyDescent="0.25">
      <c r="A34" s="1">
        <v>274</v>
      </c>
      <c r="B34" s="1" t="s">
        <v>117</v>
      </c>
      <c r="C34" s="1" t="s">
        <v>118</v>
      </c>
      <c r="D34" s="1" t="s">
        <v>69</v>
      </c>
      <c r="E34" s="1" t="s">
        <v>70</v>
      </c>
      <c r="F34" s="1" t="s">
        <v>71</v>
      </c>
      <c r="G34" s="1" t="s">
        <v>81</v>
      </c>
      <c r="H34" s="1" t="s">
        <v>118</v>
      </c>
      <c r="I34" s="1">
        <v>1</v>
      </c>
      <c r="J34" s="1">
        <v>487</v>
      </c>
      <c r="K34" s="1" t="s">
        <v>115</v>
      </c>
      <c r="L34" s="1" t="s">
        <v>116</v>
      </c>
      <c r="M34" s="3" t="s">
        <v>84</v>
      </c>
      <c r="N34" s="2">
        <v>137.42219345000001</v>
      </c>
      <c r="O34" s="1" t="s">
        <v>85</v>
      </c>
      <c r="P34" s="1" t="s">
        <v>11</v>
      </c>
      <c r="Q34" s="1" t="s">
        <v>70</v>
      </c>
      <c r="R34" s="1" t="s">
        <v>76</v>
      </c>
      <c r="S34" s="2">
        <v>230710.76754900001</v>
      </c>
      <c r="T34" s="2">
        <v>4039.2783666099999</v>
      </c>
      <c r="U34" s="2">
        <v>556127.88614299998</v>
      </c>
    </row>
    <row r="35" spans="1:21" ht="75" x14ac:dyDescent="0.25">
      <c r="A35" s="1">
        <v>275</v>
      </c>
      <c r="B35" s="1" t="s">
        <v>117</v>
      </c>
      <c r="C35" s="1" t="s">
        <v>118</v>
      </c>
      <c r="D35" s="1" t="s">
        <v>69</v>
      </c>
      <c r="E35" s="1" t="s">
        <v>70</v>
      </c>
      <c r="F35" s="1" t="s">
        <v>86</v>
      </c>
      <c r="G35" s="1" t="s">
        <v>81</v>
      </c>
      <c r="H35" s="1" t="s">
        <v>118</v>
      </c>
      <c r="I35" s="1">
        <v>1</v>
      </c>
      <c r="J35" s="1">
        <v>487</v>
      </c>
      <c r="K35" s="1" t="s">
        <v>115</v>
      </c>
      <c r="L35" s="1" t="s">
        <v>116</v>
      </c>
      <c r="M35" s="3" t="s">
        <v>84</v>
      </c>
      <c r="N35" s="2">
        <v>61.686771038899998</v>
      </c>
      <c r="O35" s="1" t="s">
        <v>85</v>
      </c>
      <c r="P35" s="1" t="s">
        <v>11</v>
      </c>
      <c r="Q35" s="1" t="s">
        <v>70</v>
      </c>
      <c r="R35" s="1" t="s">
        <v>76</v>
      </c>
      <c r="S35" s="2">
        <v>230710.76754900001</v>
      </c>
      <c r="T35" s="2">
        <v>2451.7320531800001</v>
      </c>
      <c r="U35" s="2">
        <v>249637.50555599999</v>
      </c>
    </row>
    <row r="36" spans="1:21" ht="75" x14ac:dyDescent="0.25">
      <c r="A36" s="1">
        <v>276</v>
      </c>
      <c r="B36" s="1" t="s">
        <v>117</v>
      </c>
      <c r="C36" s="1" t="s">
        <v>118</v>
      </c>
      <c r="D36" s="1" t="s">
        <v>69</v>
      </c>
      <c r="E36" s="1" t="s">
        <v>70</v>
      </c>
      <c r="F36" s="1" t="s">
        <v>79</v>
      </c>
      <c r="G36" s="1" t="s">
        <v>81</v>
      </c>
      <c r="H36" s="1" t="s">
        <v>118</v>
      </c>
      <c r="I36" s="1">
        <v>1</v>
      </c>
      <c r="J36" s="1">
        <v>487</v>
      </c>
      <c r="K36" s="1" t="s">
        <v>115</v>
      </c>
      <c r="L36" s="1" t="s">
        <v>116</v>
      </c>
      <c r="M36" s="3" t="s">
        <v>84</v>
      </c>
      <c r="N36" s="2">
        <v>57.619325248700001</v>
      </c>
      <c r="O36" s="1" t="s">
        <v>85</v>
      </c>
      <c r="P36" s="1" t="s">
        <v>11</v>
      </c>
      <c r="Q36" s="1" t="s">
        <v>70</v>
      </c>
      <c r="R36" s="1" t="s">
        <v>76</v>
      </c>
      <c r="S36" s="2">
        <v>230710.76754900001</v>
      </c>
      <c r="T36" s="2">
        <v>2241.1667920599998</v>
      </c>
      <c r="U36" s="2">
        <v>233177.13643700001</v>
      </c>
    </row>
    <row r="37" spans="1:21" ht="75" x14ac:dyDescent="0.25">
      <c r="A37" s="1">
        <v>277</v>
      </c>
      <c r="B37" s="1" t="s">
        <v>117</v>
      </c>
      <c r="C37" s="1" t="s">
        <v>118</v>
      </c>
      <c r="D37" s="1" t="s">
        <v>69</v>
      </c>
      <c r="E37" s="1" t="s">
        <v>70</v>
      </c>
      <c r="F37" s="1" t="s">
        <v>89</v>
      </c>
      <c r="G37" s="1" t="s">
        <v>81</v>
      </c>
      <c r="H37" s="1" t="s">
        <v>118</v>
      </c>
      <c r="I37" s="1">
        <v>1</v>
      </c>
      <c r="J37" s="1">
        <v>487</v>
      </c>
      <c r="K37" s="1" t="s">
        <v>115</v>
      </c>
      <c r="L37" s="1" t="s">
        <v>116</v>
      </c>
      <c r="M37" s="3" t="s">
        <v>84</v>
      </c>
      <c r="N37" s="2">
        <v>88.904570058700003</v>
      </c>
      <c r="O37" s="1" t="s">
        <v>85</v>
      </c>
      <c r="P37" s="1" t="s">
        <v>11</v>
      </c>
      <c r="Q37" s="1" t="s">
        <v>70</v>
      </c>
      <c r="R37" s="1" t="s">
        <v>76</v>
      </c>
      <c r="S37" s="2">
        <v>230710.76754900001</v>
      </c>
      <c r="T37" s="2">
        <v>2492.3125822799998</v>
      </c>
      <c r="U37" s="2">
        <v>359784.03032299998</v>
      </c>
    </row>
    <row r="38" spans="1:21" ht="75" x14ac:dyDescent="0.25">
      <c r="A38" s="1">
        <v>278</v>
      </c>
      <c r="B38" s="1" t="s">
        <v>117</v>
      </c>
      <c r="C38" s="1" t="s">
        <v>118</v>
      </c>
      <c r="D38" s="1" t="s">
        <v>69</v>
      </c>
      <c r="E38" s="1" t="s">
        <v>70</v>
      </c>
      <c r="F38" s="1" t="s">
        <v>119</v>
      </c>
      <c r="G38" s="1" t="s">
        <v>81</v>
      </c>
      <c r="H38" s="1" t="s">
        <v>118</v>
      </c>
      <c r="I38" s="1">
        <v>1</v>
      </c>
      <c r="J38" s="1">
        <v>487</v>
      </c>
      <c r="K38" s="1" t="s">
        <v>115</v>
      </c>
      <c r="L38" s="1" t="s">
        <v>116</v>
      </c>
      <c r="M38" s="3" t="s">
        <v>84</v>
      </c>
      <c r="N38" s="2">
        <v>80.996121639500004</v>
      </c>
      <c r="O38" s="1" t="s">
        <v>85</v>
      </c>
      <c r="P38" s="1" t="s">
        <v>11</v>
      </c>
      <c r="Q38" s="1" t="s">
        <v>70</v>
      </c>
      <c r="R38" s="1" t="s">
        <v>76</v>
      </c>
      <c r="S38" s="2">
        <v>230710.76754900001</v>
      </c>
      <c r="T38" s="2">
        <v>2402.6329769600002</v>
      </c>
      <c r="U38" s="2">
        <v>327779.67504599999</v>
      </c>
    </row>
    <row r="39" spans="1:21" ht="75" x14ac:dyDescent="0.25">
      <c r="A39" s="1">
        <v>279</v>
      </c>
      <c r="B39" s="1" t="s">
        <v>117</v>
      </c>
      <c r="C39" s="1" t="s">
        <v>118</v>
      </c>
      <c r="D39" s="1" t="s">
        <v>69</v>
      </c>
      <c r="E39" s="1" t="s">
        <v>70</v>
      </c>
      <c r="F39" s="1" t="s">
        <v>90</v>
      </c>
      <c r="G39" s="1" t="s">
        <v>81</v>
      </c>
      <c r="H39" s="1" t="s">
        <v>118</v>
      </c>
      <c r="I39" s="1">
        <v>1</v>
      </c>
      <c r="J39" s="1">
        <v>487</v>
      </c>
      <c r="K39" s="1" t="s">
        <v>115</v>
      </c>
      <c r="L39" s="1" t="s">
        <v>116</v>
      </c>
      <c r="M39" s="3" t="s">
        <v>84</v>
      </c>
      <c r="N39" s="2">
        <v>66.0408943451</v>
      </c>
      <c r="O39" s="1" t="s">
        <v>85</v>
      </c>
      <c r="P39" s="1" t="s">
        <v>11</v>
      </c>
      <c r="Q39" s="1" t="s">
        <v>70</v>
      </c>
      <c r="R39" s="1" t="s">
        <v>76</v>
      </c>
      <c r="S39" s="2">
        <v>230710.76754900001</v>
      </c>
      <c r="T39" s="2">
        <v>2255.7110674300002</v>
      </c>
      <c r="U39" s="2">
        <v>267258.017422</v>
      </c>
    </row>
    <row r="40" spans="1:21" ht="75" x14ac:dyDescent="0.25">
      <c r="A40" s="1">
        <v>280</v>
      </c>
      <c r="B40" s="1" t="s">
        <v>117</v>
      </c>
      <c r="C40" s="1" t="s">
        <v>118</v>
      </c>
      <c r="D40" s="1" t="s">
        <v>69</v>
      </c>
      <c r="E40" s="1" t="s">
        <v>70</v>
      </c>
      <c r="F40" s="1" t="s">
        <v>87</v>
      </c>
      <c r="G40" s="1" t="s">
        <v>81</v>
      </c>
      <c r="H40" s="1" t="s">
        <v>118</v>
      </c>
      <c r="I40" s="1">
        <v>1</v>
      </c>
      <c r="J40" s="1">
        <v>487</v>
      </c>
      <c r="K40" s="1" t="s">
        <v>115</v>
      </c>
      <c r="L40" s="1" t="s">
        <v>116</v>
      </c>
      <c r="M40" s="3" t="s">
        <v>84</v>
      </c>
      <c r="N40" s="2">
        <v>104.94122163599999</v>
      </c>
      <c r="O40" s="1" t="s">
        <v>85</v>
      </c>
      <c r="P40" s="1" t="s">
        <v>11</v>
      </c>
      <c r="Q40" s="1" t="s">
        <v>70</v>
      </c>
      <c r="R40" s="1" t="s">
        <v>76</v>
      </c>
      <c r="S40" s="2">
        <v>230710.76754900001</v>
      </c>
      <c r="T40" s="2">
        <v>2981.9060757399998</v>
      </c>
      <c r="U40" s="2">
        <v>424682.05675300001</v>
      </c>
    </row>
    <row r="41" spans="1:21" ht="75" x14ac:dyDescent="0.25">
      <c r="A41" s="1">
        <v>281</v>
      </c>
      <c r="B41" s="1" t="s">
        <v>117</v>
      </c>
      <c r="C41" s="1" t="s">
        <v>118</v>
      </c>
      <c r="D41" s="1" t="s">
        <v>69</v>
      </c>
      <c r="E41" s="1" t="s">
        <v>70</v>
      </c>
      <c r="F41" s="1" t="s">
        <v>88</v>
      </c>
      <c r="G41" s="1" t="s">
        <v>81</v>
      </c>
      <c r="H41" s="1" t="s">
        <v>118</v>
      </c>
      <c r="I41" s="1">
        <v>1</v>
      </c>
      <c r="J41" s="1">
        <v>487</v>
      </c>
      <c r="K41" s="1" t="s">
        <v>115</v>
      </c>
      <c r="L41" s="1" t="s">
        <v>116</v>
      </c>
      <c r="M41" s="3" t="s">
        <v>84</v>
      </c>
      <c r="N41" s="2">
        <v>79.886600801499995</v>
      </c>
      <c r="O41" s="1" t="s">
        <v>85</v>
      </c>
      <c r="P41" s="1" t="s">
        <v>11</v>
      </c>
      <c r="Q41" s="1" t="s">
        <v>70</v>
      </c>
      <c r="R41" s="1" t="s">
        <v>76</v>
      </c>
      <c r="S41" s="2">
        <v>230710.76754900001</v>
      </c>
      <c r="T41" s="2">
        <v>2383.6582855299998</v>
      </c>
      <c r="U41" s="2">
        <v>323289.60351699998</v>
      </c>
    </row>
    <row r="42" spans="1:21" ht="75" x14ac:dyDescent="0.25">
      <c r="A42" s="1">
        <v>282</v>
      </c>
      <c r="B42" s="1" t="s">
        <v>117</v>
      </c>
      <c r="C42" s="1" t="s">
        <v>118</v>
      </c>
      <c r="D42" s="1" t="s">
        <v>69</v>
      </c>
      <c r="E42" s="1" t="s">
        <v>70</v>
      </c>
      <c r="F42" s="1" t="s">
        <v>91</v>
      </c>
      <c r="G42" s="1" t="s">
        <v>81</v>
      </c>
      <c r="H42" s="1" t="s">
        <v>118</v>
      </c>
      <c r="I42" s="1">
        <v>1</v>
      </c>
      <c r="J42" s="1">
        <v>487</v>
      </c>
      <c r="K42" s="1" t="s">
        <v>115</v>
      </c>
      <c r="L42" s="1" t="s">
        <v>116</v>
      </c>
      <c r="M42" s="3" t="s">
        <v>84</v>
      </c>
      <c r="N42" s="2">
        <v>81.982386509500003</v>
      </c>
      <c r="O42" s="1" t="s">
        <v>85</v>
      </c>
      <c r="P42" s="1" t="s">
        <v>11</v>
      </c>
      <c r="Q42" s="1" t="s">
        <v>70</v>
      </c>
      <c r="R42" s="1" t="s">
        <v>76</v>
      </c>
      <c r="S42" s="2">
        <v>230710.76754900001</v>
      </c>
      <c r="T42" s="2">
        <v>2407.0212846099998</v>
      </c>
      <c r="U42" s="2">
        <v>331770.94737000001</v>
      </c>
    </row>
    <row r="43" spans="1:21" ht="75" x14ac:dyDescent="0.25">
      <c r="A43" s="1">
        <v>283</v>
      </c>
      <c r="B43" s="1" t="s">
        <v>117</v>
      </c>
      <c r="C43" s="1" t="s">
        <v>118</v>
      </c>
      <c r="D43" s="1" t="s">
        <v>69</v>
      </c>
      <c r="E43" s="1" t="s">
        <v>70</v>
      </c>
      <c r="F43" s="1" t="s">
        <v>120</v>
      </c>
      <c r="G43" s="1" t="s">
        <v>81</v>
      </c>
      <c r="H43" s="1" t="s">
        <v>118</v>
      </c>
      <c r="I43" s="1">
        <v>1</v>
      </c>
      <c r="J43" s="1">
        <v>487</v>
      </c>
      <c r="K43" s="1" t="s">
        <v>115</v>
      </c>
      <c r="L43" s="1" t="s">
        <v>116</v>
      </c>
      <c r="M43" s="3" t="s">
        <v>84</v>
      </c>
      <c r="N43" s="2">
        <v>57.905470684000001</v>
      </c>
      <c r="O43" s="1" t="s">
        <v>85</v>
      </c>
      <c r="P43" s="1" t="s">
        <v>11</v>
      </c>
      <c r="Q43" s="1" t="s">
        <v>70</v>
      </c>
      <c r="R43" s="1" t="s">
        <v>76</v>
      </c>
      <c r="S43" s="2">
        <v>230710.76754900001</v>
      </c>
      <c r="T43" s="2">
        <v>1979.60837113</v>
      </c>
      <c r="U43" s="2">
        <v>234335.125929</v>
      </c>
    </row>
    <row r="44" spans="1:21" ht="75" x14ac:dyDescent="0.25">
      <c r="A44" s="1">
        <v>284</v>
      </c>
      <c r="B44" s="1" t="s">
        <v>117</v>
      </c>
      <c r="C44" s="1" t="s">
        <v>118</v>
      </c>
      <c r="D44" s="1" t="s">
        <v>69</v>
      </c>
      <c r="E44" s="1" t="s">
        <v>70</v>
      </c>
      <c r="F44" s="1" t="s">
        <v>121</v>
      </c>
      <c r="G44" s="1" t="s">
        <v>81</v>
      </c>
      <c r="H44" s="1" t="s">
        <v>118</v>
      </c>
      <c r="I44" s="1">
        <v>1</v>
      </c>
      <c r="J44" s="1">
        <v>487</v>
      </c>
      <c r="K44" s="1" t="s">
        <v>115</v>
      </c>
      <c r="L44" s="1" t="s">
        <v>116</v>
      </c>
      <c r="M44" s="3" t="s">
        <v>84</v>
      </c>
      <c r="N44" s="2">
        <v>60.617220948700002</v>
      </c>
      <c r="O44" s="1" t="s">
        <v>85</v>
      </c>
      <c r="P44" s="1" t="s">
        <v>11</v>
      </c>
      <c r="Q44" s="1" t="s">
        <v>70</v>
      </c>
      <c r="R44" s="1" t="s">
        <v>76</v>
      </c>
      <c r="S44" s="2">
        <v>230710.76754900001</v>
      </c>
      <c r="T44" s="2">
        <v>1991.6014424499999</v>
      </c>
      <c r="U44" s="2">
        <v>245309.189904</v>
      </c>
    </row>
    <row r="45" spans="1:21" ht="75" x14ac:dyDescent="0.25">
      <c r="A45" s="1">
        <v>285</v>
      </c>
      <c r="B45" s="1" t="s">
        <v>117</v>
      </c>
      <c r="C45" s="1" t="s">
        <v>118</v>
      </c>
      <c r="D45" s="1" t="s">
        <v>69</v>
      </c>
      <c r="E45" s="1" t="s">
        <v>70</v>
      </c>
      <c r="F45" s="1" t="s">
        <v>122</v>
      </c>
      <c r="G45" s="1" t="s">
        <v>81</v>
      </c>
      <c r="H45" s="1" t="s">
        <v>118</v>
      </c>
      <c r="I45" s="1">
        <v>1</v>
      </c>
      <c r="J45" s="1">
        <v>487</v>
      </c>
      <c r="K45" s="1" t="s">
        <v>115</v>
      </c>
      <c r="L45" s="1" t="s">
        <v>116</v>
      </c>
      <c r="M45" s="3" t="s">
        <v>84</v>
      </c>
      <c r="N45" s="2">
        <v>22.853866710399998</v>
      </c>
      <c r="O45" s="1" t="s">
        <v>85</v>
      </c>
      <c r="P45" s="1" t="s">
        <v>11</v>
      </c>
      <c r="Q45" s="1" t="s">
        <v>70</v>
      </c>
      <c r="R45" s="1" t="s">
        <v>76</v>
      </c>
      <c r="S45" s="2">
        <v>230710.76754900001</v>
      </c>
      <c r="T45" s="2">
        <v>1293.3496900499999</v>
      </c>
      <c r="U45" s="2">
        <v>92486.317273799999</v>
      </c>
    </row>
    <row r="46" spans="1:21" ht="75" x14ac:dyDescent="0.25">
      <c r="A46" s="1">
        <v>286</v>
      </c>
      <c r="B46" s="1" t="s">
        <v>117</v>
      </c>
      <c r="C46" s="1" t="s">
        <v>118</v>
      </c>
      <c r="D46" s="1" t="s">
        <v>69</v>
      </c>
      <c r="E46" s="1" t="s">
        <v>70</v>
      </c>
      <c r="F46" s="1" t="s">
        <v>123</v>
      </c>
      <c r="G46" s="1" t="s">
        <v>81</v>
      </c>
      <c r="H46" s="1" t="s">
        <v>118</v>
      </c>
      <c r="I46" s="1">
        <v>1</v>
      </c>
      <c r="J46" s="1">
        <v>487</v>
      </c>
      <c r="K46" s="1" t="s">
        <v>115</v>
      </c>
      <c r="L46" s="1" t="s">
        <v>116</v>
      </c>
      <c r="M46" s="3" t="s">
        <v>84</v>
      </c>
      <c r="N46" s="2">
        <v>21.882694084299999</v>
      </c>
      <c r="O46" s="1" t="s">
        <v>85</v>
      </c>
      <c r="P46" s="1" t="s">
        <v>11</v>
      </c>
      <c r="Q46" s="1" t="s">
        <v>70</v>
      </c>
      <c r="R46" s="1" t="s">
        <v>76</v>
      </c>
      <c r="S46" s="2">
        <v>230710.76754900001</v>
      </c>
      <c r="T46" s="2">
        <v>1257.99060766</v>
      </c>
      <c r="U46" s="2">
        <v>88556.121094500006</v>
      </c>
    </row>
    <row r="47" spans="1:21" ht="75" x14ac:dyDescent="0.25">
      <c r="A47" s="1">
        <v>287</v>
      </c>
      <c r="B47" s="1" t="s">
        <v>35</v>
      </c>
      <c r="C47" s="1" t="s">
        <v>80</v>
      </c>
      <c r="D47" s="1" t="s">
        <v>69</v>
      </c>
      <c r="E47" s="1" t="s">
        <v>70</v>
      </c>
      <c r="F47" s="1" t="s">
        <v>77</v>
      </c>
      <c r="G47" s="1" t="s">
        <v>81</v>
      </c>
      <c r="H47" s="1" t="s">
        <v>80</v>
      </c>
      <c r="I47" s="1">
        <v>0</v>
      </c>
      <c r="J47" s="1">
        <v>232</v>
      </c>
      <c r="K47" s="1" t="s">
        <v>82</v>
      </c>
      <c r="L47" s="3" t="s">
        <v>83</v>
      </c>
      <c r="M47" s="3" t="s">
        <v>84</v>
      </c>
      <c r="N47" s="2">
        <v>92.903222662000005</v>
      </c>
      <c r="O47" s="1" t="s">
        <v>85</v>
      </c>
      <c r="P47" s="1" t="s">
        <v>11</v>
      </c>
      <c r="Q47" s="1" t="s">
        <v>70</v>
      </c>
      <c r="R47" s="1" t="s">
        <v>76</v>
      </c>
      <c r="S47" s="2">
        <v>46619.825544799998</v>
      </c>
      <c r="T47" s="2">
        <v>2873.2765588000002</v>
      </c>
      <c r="U47" s="2">
        <v>375966.00329099997</v>
      </c>
    </row>
    <row r="48" spans="1:21" ht="75" x14ac:dyDescent="0.25">
      <c r="A48" s="1">
        <v>288</v>
      </c>
      <c r="B48" s="1" t="s">
        <v>35</v>
      </c>
      <c r="C48" s="1" t="s">
        <v>80</v>
      </c>
      <c r="D48" s="1" t="s">
        <v>69</v>
      </c>
      <c r="E48" s="1" t="s">
        <v>70</v>
      </c>
      <c r="F48" s="1" t="s">
        <v>71</v>
      </c>
      <c r="G48" s="1" t="s">
        <v>81</v>
      </c>
      <c r="H48" s="1" t="s">
        <v>80</v>
      </c>
      <c r="I48" s="1">
        <v>0</v>
      </c>
      <c r="J48" s="1">
        <v>232</v>
      </c>
      <c r="K48" s="1" t="s">
        <v>82</v>
      </c>
      <c r="L48" s="3" t="s">
        <v>83</v>
      </c>
      <c r="M48" s="3" t="s">
        <v>84</v>
      </c>
      <c r="N48" s="2">
        <v>79.090281152800003</v>
      </c>
      <c r="O48" s="1" t="s">
        <v>85</v>
      </c>
      <c r="P48" s="1" t="s">
        <v>11</v>
      </c>
      <c r="Q48" s="1" t="s">
        <v>70</v>
      </c>
      <c r="R48" s="1" t="s">
        <v>76</v>
      </c>
      <c r="S48" s="2">
        <v>46619.825544799998</v>
      </c>
      <c r="T48" s="2">
        <v>2564.11518449</v>
      </c>
      <c r="U48" s="2">
        <v>320067.01223300002</v>
      </c>
    </row>
    <row r="49" spans="1:21" x14ac:dyDescent="0.25">
      <c r="A49" s="1">
        <v>292</v>
      </c>
      <c r="B49" s="1" t="s">
        <v>25</v>
      </c>
      <c r="C49" s="1" t="s">
        <v>124</v>
      </c>
      <c r="D49" s="1" t="s">
        <v>69</v>
      </c>
      <c r="E49" s="1" t="s">
        <v>125</v>
      </c>
      <c r="F49" s="1" t="s">
        <v>126</v>
      </c>
      <c r="G49" s="1" t="s">
        <v>127</v>
      </c>
      <c r="H49" s="1" t="s">
        <v>124</v>
      </c>
      <c r="I49" s="1">
        <v>0</v>
      </c>
      <c r="J49" s="1">
        <v>2077</v>
      </c>
      <c r="K49" s="1" t="s">
        <v>128</v>
      </c>
      <c r="L49" s="1" t="s">
        <v>129</v>
      </c>
      <c r="M49" s="1" t="s">
        <v>130</v>
      </c>
      <c r="N49" s="2">
        <v>6.8614683394</v>
      </c>
      <c r="O49" s="1" t="s">
        <v>131</v>
      </c>
      <c r="P49" s="1" t="s">
        <v>11</v>
      </c>
      <c r="Q49" s="1" t="s">
        <v>125</v>
      </c>
      <c r="R49" s="1" t="s">
        <v>132</v>
      </c>
      <c r="S49" s="2">
        <v>120831.790049</v>
      </c>
      <c r="T49" s="2">
        <v>864.08644193299995</v>
      </c>
      <c r="U49" s="2">
        <v>27767.3772164</v>
      </c>
    </row>
    <row r="50" spans="1:21" x14ac:dyDescent="0.25">
      <c r="A50" s="1">
        <v>293</v>
      </c>
      <c r="B50" s="1" t="s">
        <v>25</v>
      </c>
      <c r="C50" s="1" t="s">
        <v>124</v>
      </c>
      <c r="D50" s="1" t="s">
        <v>69</v>
      </c>
      <c r="E50" s="1" t="s">
        <v>125</v>
      </c>
      <c r="F50" s="1" t="s">
        <v>133</v>
      </c>
      <c r="G50" s="1" t="s">
        <v>127</v>
      </c>
      <c r="H50" s="1" t="s">
        <v>124</v>
      </c>
      <c r="I50" s="1">
        <v>0</v>
      </c>
      <c r="J50" s="1">
        <v>2077</v>
      </c>
      <c r="K50" s="1" t="s">
        <v>128</v>
      </c>
      <c r="L50" s="1" t="s">
        <v>129</v>
      </c>
      <c r="M50" s="1" t="s">
        <v>130</v>
      </c>
      <c r="N50" s="2">
        <v>4.2926592007900002</v>
      </c>
      <c r="O50" s="1" t="s">
        <v>131</v>
      </c>
      <c r="P50" s="1" t="s">
        <v>11</v>
      </c>
      <c r="Q50" s="1" t="s">
        <v>125</v>
      </c>
      <c r="R50" s="1" t="s">
        <v>132</v>
      </c>
      <c r="S50" s="2">
        <v>120831.790049</v>
      </c>
      <c r="T50" s="2">
        <v>704.88386117799996</v>
      </c>
      <c r="U50" s="2">
        <v>17371.775455899999</v>
      </c>
    </row>
    <row r="51" spans="1:21" x14ac:dyDescent="0.25">
      <c r="A51" s="1">
        <v>294</v>
      </c>
      <c r="B51" s="1" t="s">
        <v>25</v>
      </c>
      <c r="C51" s="1" t="s">
        <v>124</v>
      </c>
      <c r="D51" s="1" t="s">
        <v>69</v>
      </c>
      <c r="E51" s="1" t="s">
        <v>125</v>
      </c>
      <c r="F51" s="1" t="s">
        <v>134</v>
      </c>
      <c r="G51" s="1" t="s">
        <v>127</v>
      </c>
      <c r="H51" s="1" t="s">
        <v>124</v>
      </c>
      <c r="I51" s="1">
        <v>0</v>
      </c>
      <c r="J51" s="1">
        <v>2077</v>
      </c>
      <c r="K51" s="1" t="s">
        <v>128</v>
      </c>
      <c r="L51" s="1" t="s">
        <v>129</v>
      </c>
      <c r="M51" s="1" t="s">
        <v>130</v>
      </c>
      <c r="N51" s="2">
        <v>6.8681338722699996</v>
      </c>
      <c r="O51" s="1" t="s">
        <v>131</v>
      </c>
      <c r="P51" s="1" t="s">
        <v>11</v>
      </c>
      <c r="Q51" s="1" t="s">
        <v>125</v>
      </c>
      <c r="R51" s="1" t="s">
        <v>132</v>
      </c>
      <c r="S51" s="2">
        <v>120831.790049</v>
      </c>
      <c r="T51" s="2">
        <v>870.21546431100001</v>
      </c>
      <c r="U51" s="2">
        <v>27794.3516709</v>
      </c>
    </row>
    <row r="52" spans="1:21" x14ac:dyDescent="0.25">
      <c r="A52" s="1">
        <v>295</v>
      </c>
      <c r="B52" s="1" t="s">
        <v>25</v>
      </c>
      <c r="C52" s="1" t="s">
        <v>124</v>
      </c>
      <c r="D52" s="1" t="s">
        <v>69</v>
      </c>
      <c r="E52" s="1" t="s">
        <v>125</v>
      </c>
      <c r="F52" s="1" t="s">
        <v>135</v>
      </c>
      <c r="G52" s="1" t="s">
        <v>127</v>
      </c>
      <c r="H52" s="1" t="s">
        <v>124</v>
      </c>
      <c r="I52" s="1">
        <v>0</v>
      </c>
      <c r="J52" s="1">
        <v>2077</v>
      </c>
      <c r="K52" s="1" t="s">
        <v>128</v>
      </c>
      <c r="L52" s="1" t="s">
        <v>129</v>
      </c>
      <c r="M52" s="1" t="s">
        <v>130</v>
      </c>
      <c r="N52" s="2">
        <v>4.27787353144</v>
      </c>
      <c r="O52" s="1" t="s">
        <v>131</v>
      </c>
      <c r="P52" s="1" t="s">
        <v>11</v>
      </c>
      <c r="Q52" s="1" t="s">
        <v>125</v>
      </c>
      <c r="R52" s="1" t="s">
        <v>132</v>
      </c>
      <c r="S52" s="2">
        <v>120831.790049</v>
      </c>
      <c r="T52" s="2">
        <v>804.37628100100005</v>
      </c>
      <c r="U52" s="2">
        <v>17311.9399749</v>
      </c>
    </row>
    <row r="53" spans="1:21" x14ac:dyDescent="0.25">
      <c r="A53" s="1">
        <v>332</v>
      </c>
      <c r="B53" s="1" t="s">
        <v>29</v>
      </c>
      <c r="C53" s="1" t="s">
        <v>136</v>
      </c>
      <c r="D53" s="1" t="s">
        <v>69</v>
      </c>
      <c r="E53" s="1" t="s">
        <v>125</v>
      </c>
      <c r="F53" s="1" t="s">
        <v>90</v>
      </c>
      <c r="G53" s="1" t="s">
        <v>127</v>
      </c>
      <c r="H53" s="1" t="s">
        <v>137</v>
      </c>
      <c r="I53" s="1">
        <v>0</v>
      </c>
      <c r="J53" s="1">
        <v>2077</v>
      </c>
      <c r="K53" s="1" t="s">
        <v>128</v>
      </c>
      <c r="L53" s="1" t="s">
        <v>129</v>
      </c>
      <c r="M53" s="1" t="s">
        <v>130</v>
      </c>
      <c r="N53" s="2">
        <v>10.509245114700001</v>
      </c>
      <c r="O53" s="1" t="s">
        <v>131</v>
      </c>
      <c r="P53" s="1" t="s">
        <v>11</v>
      </c>
      <c r="Q53" s="1" t="s">
        <v>125</v>
      </c>
      <c r="R53" s="1" t="s">
        <v>132</v>
      </c>
      <c r="S53" s="2">
        <v>120831.790049</v>
      </c>
      <c r="T53" s="2">
        <v>1298.62504681</v>
      </c>
      <c r="U53" s="2">
        <v>42529.406086900002</v>
      </c>
    </row>
    <row r="54" spans="1:21" x14ac:dyDescent="0.25">
      <c r="A54" s="1">
        <v>333</v>
      </c>
      <c r="B54" s="1" t="s">
        <v>29</v>
      </c>
      <c r="C54" s="1" t="s">
        <v>136</v>
      </c>
      <c r="D54" s="1" t="s">
        <v>69</v>
      </c>
      <c r="E54" s="1" t="s">
        <v>125</v>
      </c>
      <c r="F54" s="1" t="s">
        <v>92</v>
      </c>
      <c r="G54" s="1" t="s">
        <v>127</v>
      </c>
      <c r="H54" s="1" t="s">
        <v>137</v>
      </c>
      <c r="I54" s="1">
        <v>0</v>
      </c>
      <c r="J54" s="1">
        <v>2077</v>
      </c>
      <c r="K54" s="1" t="s">
        <v>128</v>
      </c>
      <c r="L54" s="1" t="s">
        <v>129</v>
      </c>
      <c r="M54" s="1" t="s">
        <v>130</v>
      </c>
      <c r="N54" s="2">
        <v>4.27207752204</v>
      </c>
      <c r="O54" s="1" t="s">
        <v>131</v>
      </c>
      <c r="P54" s="1" t="s">
        <v>11</v>
      </c>
      <c r="Q54" s="1" t="s">
        <v>125</v>
      </c>
      <c r="R54" s="1" t="s">
        <v>132</v>
      </c>
      <c r="S54" s="2">
        <v>120831.790049</v>
      </c>
      <c r="T54" s="2">
        <v>539.526880183</v>
      </c>
      <c r="U54" s="2">
        <v>17288.484357000001</v>
      </c>
    </row>
    <row r="55" spans="1:21" x14ac:dyDescent="0.25">
      <c r="A55" s="1">
        <v>334</v>
      </c>
      <c r="B55" s="1" t="s">
        <v>29</v>
      </c>
      <c r="C55" s="1" t="s">
        <v>136</v>
      </c>
      <c r="D55" s="1" t="s">
        <v>69</v>
      </c>
      <c r="E55" s="1" t="s">
        <v>125</v>
      </c>
      <c r="F55" s="1" t="s">
        <v>86</v>
      </c>
      <c r="G55" s="1" t="s">
        <v>127</v>
      </c>
      <c r="H55" s="1" t="s">
        <v>137</v>
      </c>
      <c r="I55" s="1">
        <v>0</v>
      </c>
      <c r="J55" s="1">
        <v>2077</v>
      </c>
      <c r="K55" s="1" t="s">
        <v>128</v>
      </c>
      <c r="L55" s="1" t="s">
        <v>129</v>
      </c>
      <c r="M55" s="1" t="s">
        <v>130</v>
      </c>
      <c r="N55" s="2">
        <v>24.095681967899999</v>
      </c>
      <c r="O55" s="1" t="s">
        <v>131</v>
      </c>
      <c r="P55" s="1" t="s">
        <v>11</v>
      </c>
      <c r="Q55" s="1" t="s">
        <v>125</v>
      </c>
      <c r="R55" s="1" t="s">
        <v>132</v>
      </c>
      <c r="S55" s="2">
        <v>120831.790049</v>
      </c>
      <c r="T55" s="2">
        <v>1878.4395207800001</v>
      </c>
      <c r="U55" s="2">
        <v>97511.765323800006</v>
      </c>
    </row>
    <row r="56" spans="1:21" x14ac:dyDescent="0.25">
      <c r="A56" s="1">
        <v>335</v>
      </c>
      <c r="B56" s="1" t="s">
        <v>29</v>
      </c>
      <c r="C56" s="1" t="s">
        <v>136</v>
      </c>
      <c r="D56" s="1" t="s">
        <v>69</v>
      </c>
      <c r="E56" s="1" t="s">
        <v>125</v>
      </c>
      <c r="F56" s="1" t="s">
        <v>89</v>
      </c>
      <c r="G56" s="1" t="s">
        <v>127</v>
      </c>
      <c r="H56" s="1" t="s">
        <v>137</v>
      </c>
      <c r="I56" s="1">
        <v>0</v>
      </c>
      <c r="J56" s="1">
        <v>2077</v>
      </c>
      <c r="K56" s="1" t="s">
        <v>128</v>
      </c>
      <c r="L56" s="1" t="s">
        <v>129</v>
      </c>
      <c r="M56" s="1" t="s">
        <v>130</v>
      </c>
      <c r="N56" s="2">
        <v>4.7957317685999996</v>
      </c>
      <c r="O56" s="1" t="s">
        <v>131</v>
      </c>
      <c r="P56" s="1" t="s">
        <v>11</v>
      </c>
      <c r="Q56" s="1" t="s">
        <v>125</v>
      </c>
      <c r="R56" s="1" t="s">
        <v>132</v>
      </c>
      <c r="S56" s="2">
        <v>120831.790049</v>
      </c>
      <c r="T56" s="2">
        <v>556.65559726699996</v>
      </c>
      <c r="U56" s="2">
        <v>19407.6379079</v>
      </c>
    </row>
    <row r="57" spans="1:21" x14ac:dyDescent="0.25">
      <c r="A57" s="1">
        <v>336</v>
      </c>
      <c r="B57" s="1" t="s">
        <v>29</v>
      </c>
      <c r="C57" s="1" t="s">
        <v>136</v>
      </c>
      <c r="D57" s="1" t="s">
        <v>69</v>
      </c>
      <c r="E57" s="1" t="s">
        <v>125</v>
      </c>
      <c r="F57" s="1" t="s">
        <v>78</v>
      </c>
      <c r="G57" s="1" t="s">
        <v>127</v>
      </c>
      <c r="H57" s="1" t="s">
        <v>137</v>
      </c>
      <c r="I57" s="1">
        <v>0</v>
      </c>
      <c r="J57" s="1">
        <v>2077</v>
      </c>
      <c r="K57" s="1" t="s">
        <v>128</v>
      </c>
      <c r="L57" s="1" t="s">
        <v>129</v>
      </c>
      <c r="M57" s="1" t="s">
        <v>130</v>
      </c>
      <c r="N57" s="2">
        <v>6.4508491691699996</v>
      </c>
      <c r="O57" s="1" t="s">
        <v>131</v>
      </c>
      <c r="P57" s="1" t="s">
        <v>11</v>
      </c>
      <c r="Q57" s="1" t="s">
        <v>125</v>
      </c>
      <c r="R57" s="1" t="s">
        <v>132</v>
      </c>
      <c r="S57" s="2">
        <v>120831.790049</v>
      </c>
      <c r="T57" s="2">
        <v>835.37844067900005</v>
      </c>
      <c r="U57" s="2">
        <v>26105.660390199999</v>
      </c>
    </row>
    <row r="58" spans="1:21" x14ac:dyDescent="0.25">
      <c r="A58" s="1">
        <v>337</v>
      </c>
      <c r="B58" s="1" t="s">
        <v>29</v>
      </c>
      <c r="C58" s="1" t="s">
        <v>136</v>
      </c>
      <c r="D58" s="1" t="s">
        <v>69</v>
      </c>
      <c r="E58" s="1" t="s">
        <v>125</v>
      </c>
      <c r="F58" s="1" t="s">
        <v>79</v>
      </c>
      <c r="G58" s="1" t="s">
        <v>127</v>
      </c>
      <c r="H58" s="1" t="s">
        <v>137</v>
      </c>
      <c r="I58" s="1">
        <v>0</v>
      </c>
      <c r="J58" s="1">
        <v>2077</v>
      </c>
      <c r="K58" s="1" t="s">
        <v>128</v>
      </c>
      <c r="L58" s="1" t="s">
        <v>129</v>
      </c>
      <c r="M58" s="1" t="s">
        <v>130</v>
      </c>
      <c r="N58" s="2">
        <v>10.7753844617</v>
      </c>
      <c r="O58" s="1" t="s">
        <v>131</v>
      </c>
      <c r="P58" s="1" t="s">
        <v>11</v>
      </c>
      <c r="Q58" s="1" t="s">
        <v>125</v>
      </c>
      <c r="R58" s="1" t="s">
        <v>132</v>
      </c>
      <c r="S58" s="2">
        <v>120831.790049</v>
      </c>
      <c r="T58" s="2">
        <v>980.33269919899999</v>
      </c>
      <c r="U58" s="2">
        <v>43606.433812800002</v>
      </c>
    </row>
    <row r="59" spans="1:21" x14ac:dyDescent="0.25">
      <c r="A59" s="1">
        <v>338</v>
      </c>
      <c r="B59" s="1" t="s">
        <v>29</v>
      </c>
      <c r="C59" s="1" t="s">
        <v>136</v>
      </c>
      <c r="D59" s="1" t="s">
        <v>69</v>
      </c>
      <c r="E59" s="1" t="s">
        <v>125</v>
      </c>
      <c r="F59" s="1" t="s">
        <v>71</v>
      </c>
      <c r="G59" s="1" t="s">
        <v>127</v>
      </c>
      <c r="H59" s="1" t="s">
        <v>137</v>
      </c>
      <c r="I59" s="1">
        <v>0</v>
      </c>
      <c r="J59" s="1">
        <v>2077</v>
      </c>
      <c r="K59" s="1" t="s">
        <v>128</v>
      </c>
      <c r="L59" s="1" t="s">
        <v>129</v>
      </c>
      <c r="M59" s="1" t="s">
        <v>130</v>
      </c>
      <c r="N59" s="2">
        <v>6.5135256874399996</v>
      </c>
      <c r="O59" s="1" t="s">
        <v>131</v>
      </c>
      <c r="P59" s="1" t="s">
        <v>11</v>
      </c>
      <c r="Q59" s="1" t="s">
        <v>125</v>
      </c>
      <c r="R59" s="1" t="s">
        <v>132</v>
      </c>
      <c r="S59" s="2">
        <v>120831.790049</v>
      </c>
      <c r="T59" s="2">
        <v>651.23049123099997</v>
      </c>
      <c r="U59" s="2">
        <v>26359.303260699999</v>
      </c>
    </row>
    <row r="60" spans="1:21" x14ac:dyDescent="0.25">
      <c r="A60" s="1">
        <v>339</v>
      </c>
      <c r="B60" s="1" t="s">
        <v>29</v>
      </c>
      <c r="C60" s="1" t="s">
        <v>136</v>
      </c>
      <c r="D60" s="1" t="s">
        <v>69</v>
      </c>
      <c r="E60" s="1" t="s">
        <v>125</v>
      </c>
      <c r="F60" s="1" t="s">
        <v>77</v>
      </c>
      <c r="G60" s="1" t="s">
        <v>127</v>
      </c>
      <c r="H60" s="1" t="s">
        <v>137</v>
      </c>
      <c r="I60" s="1">
        <v>0</v>
      </c>
      <c r="J60" s="1">
        <v>2077</v>
      </c>
      <c r="K60" s="1" t="s">
        <v>128</v>
      </c>
      <c r="L60" s="1" t="s">
        <v>129</v>
      </c>
      <c r="M60" s="1" t="s">
        <v>130</v>
      </c>
      <c r="N60" s="2">
        <v>5.19331880965</v>
      </c>
      <c r="O60" s="1" t="s">
        <v>131</v>
      </c>
      <c r="P60" s="1" t="s">
        <v>11</v>
      </c>
      <c r="Q60" s="1" t="s">
        <v>125</v>
      </c>
      <c r="R60" s="1" t="s">
        <v>132</v>
      </c>
      <c r="S60" s="2">
        <v>120831.790049</v>
      </c>
      <c r="T60" s="2">
        <v>580.47567290400002</v>
      </c>
      <c r="U60" s="2">
        <v>21016.6155784</v>
      </c>
    </row>
    <row r="61" spans="1:21" ht="75" x14ac:dyDescent="0.25">
      <c r="A61" s="1">
        <v>346</v>
      </c>
      <c r="B61" s="1" t="s">
        <v>35</v>
      </c>
      <c r="C61" s="1" t="s">
        <v>80</v>
      </c>
      <c r="D61" s="1" t="s">
        <v>69</v>
      </c>
      <c r="E61" s="1" t="s">
        <v>70</v>
      </c>
      <c r="F61" s="1" t="s">
        <v>78</v>
      </c>
      <c r="G61" s="1" t="s">
        <v>81</v>
      </c>
      <c r="H61" s="1" t="s">
        <v>80</v>
      </c>
      <c r="I61" s="1">
        <v>0</v>
      </c>
      <c r="J61" s="1">
        <v>232</v>
      </c>
      <c r="K61" s="1" t="s">
        <v>82</v>
      </c>
      <c r="L61" s="3" t="s">
        <v>83</v>
      </c>
      <c r="M61" s="3" t="s">
        <v>84</v>
      </c>
      <c r="N61" s="2">
        <v>35.852883012600003</v>
      </c>
      <c r="O61" s="1" t="s">
        <v>85</v>
      </c>
      <c r="P61" s="1" t="s">
        <v>11</v>
      </c>
      <c r="Q61" s="1" t="s">
        <v>70</v>
      </c>
      <c r="R61" s="1" t="s">
        <v>76</v>
      </c>
      <c r="S61" s="2">
        <v>46619.825544799998</v>
      </c>
      <c r="T61" s="2">
        <v>1669.0257487700001</v>
      </c>
      <c r="U61" s="2">
        <v>145091.469881</v>
      </c>
    </row>
    <row r="62" spans="1:21" x14ac:dyDescent="0.25">
      <c r="A62" s="1">
        <v>522</v>
      </c>
      <c r="B62" s="1" t="s">
        <v>37</v>
      </c>
      <c r="C62" s="1" t="s">
        <v>138</v>
      </c>
      <c r="D62" s="1" t="s">
        <v>139</v>
      </c>
      <c r="E62" s="1" t="s">
        <v>108</v>
      </c>
      <c r="F62" s="1" t="s">
        <v>71</v>
      </c>
      <c r="G62" s="1" t="s">
        <v>72</v>
      </c>
      <c r="H62" s="1" t="s">
        <v>138</v>
      </c>
      <c r="I62" s="1">
        <v>0</v>
      </c>
      <c r="J62" s="1">
        <v>389</v>
      </c>
      <c r="K62" s="1" t="s">
        <v>140</v>
      </c>
      <c r="L62" s="1" t="s">
        <v>141</v>
      </c>
      <c r="M62" s="1" t="s">
        <v>142</v>
      </c>
      <c r="N62" s="2">
        <v>21.801255287099998</v>
      </c>
      <c r="O62" s="1" t="s">
        <v>143</v>
      </c>
      <c r="P62" s="1" t="s">
        <v>11</v>
      </c>
      <c r="Q62" s="1" t="s">
        <v>108</v>
      </c>
      <c r="R62" s="1" t="s">
        <v>110</v>
      </c>
      <c r="S62" s="2">
        <v>98823.688673199998</v>
      </c>
      <c r="T62" s="2">
        <v>1214.12694001</v>
      </c>
      <c r="U62" s="2">
        <v>88226.549975100002</v>
      </c>
    </row>
    <row r="63" spans="1:21" x14ac:dyDescent="0.25">
      <c r="A63" s="1">
        <v>573</v>
      </c>
      <c r="B63" s="1" t="s">
        <v>34</v>
      </c>
      <c r="C63" s="1" t="s">
        <v>144</v>
      </c>
      <c r="D63" s="1" t="s">
        <v>139</v>
      </c>
      <c r="E63" s="1" t="s">
        <v>108</v>
      </c>
      <c r="F63" s="1" t="s">
        <v>145</v>
      </c>
      <c r="G63" s="1" t="s">
        <v>72</v>
      </c>
      <c r="H63" s="1" t="s">
        <v>144</v>
      </c>
      <c r="I63" s="1">
        <v>0</v>
      </c>
      <c r="J63" s="1">
        <v>389</v>
      </c>
      <c r="K63" s="1" t="s">
        <v>140</v>
      </c>
      <c r="L63" s="1" t="s">
        <v>141</v>
      </c>
      <c r="M63" s="1" t="s">
        <v>142</v>
      </c>
      <c r="N63" s="2">
        <v>8.3041698216899995</v>
      </c>
      <c r="O63" s="1" t="s">
        <v>143</v>
      </c>
      <c r="P63" s="1" t="s">
        <v>11</v>
      </c>
      <c r="Q63" s="1" t="s">
        <v>108</v>
      </c>
      <c r="R63" s="1" t="s">
        <v>110</v>
      </c>
      <c r="S63" s="2">
        <v>98823.688673199998</v>
      </c>
      <c r="T63" s="2">
        <v>728.76652333200002</v>
      </c>
      <c r="U63" s="2">
        <v>33605.782975599999</v>
      </c>
    </row>
    <row r="64" spans="1:21" x14ac:dyDescent="0.25">
      <c r="A64" s="1">
        <v>574</v>
      </c>
      <c r="B64" s="1" t="s">
        <v>34</v>
      </c>
      <c r="C64" s="1" t="s">
        <v>144</v>
      </c>
      <c r="D64" s="1" t="s">
        <v>139</v>
      </c>
      <c r="E64" s="1" t="s">
        <v>108</v>
      </c>
      <c r="F64" s="1" t="s">
        <v>146</v>
      </c>
      <c r="G64" s="1" t="s">
        <v>72</v>
      </c>
      <c r="H64" s="1" t="s">
        <v>144</v>
      </c>
      <c r="I64" s="1">
        <v>0</v>
      </c>
      <c r="J64" s="1">
        <v>389</v>
      </c>
      <c r="K64" s="1" t="s">
        <v>140</v>
      </c>
      <c r="L64" s="1" t="s">
        <v>141</v>
      </c>
      <c r="M64" s="1" t="s">
        <v>142</v>
      </c>
      <c r="N64" s="2">
        <v>15.817298045599999</v>
      </c>
      <c r="O64" s="1" t="s">
        <v>143</v>
      </c>
      <c r="P64" s="1" t="s">
        <v>11</v>
      </c>
      <c r="Q64" s="1" t="s">
        <v>108</v>
      </c>
      <c r="R64" s="1" t="s">
        <v>110</v>
      </c>
      <c r="S64" s="2">
        <v>98823.688673199998</v>
      </c>
      <c r="T64" s="2">
        <v>1070.5030559899999</v>
      </c>
      <c r="U64" s="2">
        <v>64010.334180899998</v>
      </c>
    </row>
    <row r="65" spans="1:21" x14ac:dyDescent="0.25">
      <c r="A65" s="1">
        <v>575</v>
      </c>
      <c r="B65" s="1" t="s">
        <v>34</v>
      </c>
      <c r="C65" s="1" t="s">
        <v>144</v>
      </c>
      <c r="D65" s="1" t="s">
        <v>139</v>
      </c>
      <c r="E65" s="1" t="s">
        <v>108</v>
      </c>
      <c r="F65" s="1" t="s">
        <v>147</v>
      </c>
      <c r="G65" s="1" t="s">
        <v>72</v>
      </c>
      <c r="H65" s="1" t="s">
        <v>144</v>
      </c>
      <c r="I65" s="1">
        <v>0</v>
      </c>
      <c r="J65" s="1">
        <v>389</v>
      </c>
      <c r="K65" s="1" t="s">
        <v>140</v>
      </c>
      <c r="L65" s="1" t="s">
        <v>141</v>
      </c>
      <c r="M65" s="1" t="s">
        <v>142</v>
      </c>
      <c r="N65" s="2">
        <v>18.336856948400001</v>
      </c>
      <c r="O65" s="1" t="s">
        <v>143</v>
      </c>
      <c r="P65" s="1" t="s">
        <v>11</v>
      </c>
      <c r="Q65" s="1" t="s">
        <v>108</v>
      </c>
      <c r="R65" s="1" t="s">
        <v>110</v>
      </c>
      <c r="S65" s="2">
        <v>98823.688673199998</v>
      </c>
      <c r="T65" s="2">
        <v>1146.42820822</v>
      </c>
      <c r="U65" s="2">
        <v>74206.627308299998</v>
      </c>
    </row>
    <row r="66" spans="1:21" x14ac:dyDescent="0.25">
      <c r="A66" s="1">
        <v>576</v>
      </c>
      <c r="B66" s="1" t="s">
        <v>34</v>
      </c>
      <c r="C66" s="1" t="s">
        <v>144</v>
      </c>
      <c r="D66" s="1" t="s">
        <v>139</v>
      </c>
      <c r="E66" s="1" t="s">
        <v>108</v>
      </c>
      <c r="F66" s="1" t="s">
        <v>148</v>
      </c>
      <c r="G66" s="1" t="s">
        <v>72</v>
      </c>
      <c r="H66" s="1" t="s">
        <v>144</v>
      </c>
      <c r="I66" s="1">
        <v>0</v>
      </c>
      <c r="J66" s="1">
        <v>389</v>
      </c>
      <c r="K66" s="1" t="s">
        <v>140</v>
      </c>
      <c r="L66" s="1" t="s">
        <v>141</v>
      </c>
      <c r="M66" s="1" t="s">
        <v>142</v>
      </c>
      <c r="N66" s="2">
        <v>8.0278275860099999</v>
      </c>
      <c r="O66" s="1" t="s">
        <v>143</v>
      </c>
      <c r="P66" s="1" t="s">
        <v>11</v>
      </c>
      <c r="Q66" s="1" t="s">
        <v>108</v>
      </c>
      <c r="R66" s="1" t="s">
        <v>110</v>
      </c>
      <c r="S66" s="2">
        <v>98823.688673199998</v>
      </c>
      <c r="T66" s="2">
        <v>842.54330778200006</v>
      </c>
      <c r="U66" s="2">
        <v>32487.4656244</v>
      </c>
    </row>
    <row r="67" spans="1:21" x14ac:dyDescent="0.25">
      <c r="A67" s="1">
        <v>577</v>
      </c>
      <c r="B67" s="1" t="s">
        <v>149</v>
      </c>
      <c r="C67" s="1" t="s">
        <v>150</v>
      </c>
      <c r="D67" s="1" t="s">
        <v>139</v>
      </c>
      <c r="E67" s="1" t="s">
        <v>108</v>
      </c>
      <c r="F67" s="1" t="s">
        <v>151</v>
      </c>
      <c r="G67" s="1" t="s">
        <v>72</v>
      </c>
      <c r="H67" s="1" t="s">
        <v>150</v>
      </c>
      <c r="I67" s="1">
        <v>0</v>
      </c>
      <c r="J67" s="1">
        <v>389</v>
      </c>
      <c r="K67" s="1" t="s">
        <v>140</v>
      </c>
      <c r="L67" s="1" t="s">
        <v>141</v>
      </c>
      <c r="M67" s="1" t="s">
        <v>142</v>
      </c>
      <c r="N67" s="2">
        <v>16.564643749799998</v>
      </c>
      <c r="O67" s="1" t="s">
        <v>143</v>
      </c>
      <c r="P67" s="1" t="s">
        <v>11</v>
      </c>
      <c r="Q67" s="1" t="s">
        <v>108</v>
      </c>
      <c r="R67" s="1" t="s">
        <v>110</v>
      </c>
      <c r="S67" s="2">
        <v>98823.688673199998</v>
      </c>
      <c r="T67" s="2">
        <v>1255.2097287199999</v>
      </c>
      <c r="U67" s="2">
        <v>67034.734943599993</v>
      </c>
    </row>
    <row r="68" spans="1:21" x14ac:dyDescent="0.25">
      <c r="A68" s="1">
        <v>578</v>
      </c>
      <c r="B68" s="1" t="s">
        <v>149</v>
      </c>
      <c r="C68" s="1" t="s">
        <v>150</v>
      </c>
      <c r="D68" s="1" t="s">
        <v>139</v>
      </c>
      <c r="E68" s="1" t="s">
        <v>108</v>
      </c>
      <c r="F68" s="1" t="s">
        <v>152</v>
      </c>
      <c r="G68" s="1" t="s">
        <v>72</v>
      </c>
      <c r="H68" s="1" t="s">
        <v>150</v>
      </c>
      <c r="I68" s="1">
        <v>0</v>
      </c>
      <c r="J68" s="1">
        <v>389</v>
      </c>
      <c r="K68" s="1" t="s">
        <v>140</v>
      </c>
      <c r="L68" s="1" t="s">
        <v>141</v>
      </c>
      <c r="M68" s="1" t="s">
        <v>142</v>
      </c>
      <c r="N68" s="2">
        <v>13.3771729436</v>
      </c>
      <c r="O68" s="1" t="s">
        <v>143</v>
      </c>
      <c r="P68" s="1" t="s">
        <v>11</v>
      </c>
      <c r="Q68" s="1" t="s">
        <v>108</v>
      </c>
      <c r="R68" s="1" t="s">
        <v>110</v>
      </c>
      <c r="S68" s="2">
        <v>98823.688673199998</v>
      </c>
      <c r="T68" s="2">
        <v>1223.8401856800001</v>
      </c>
      <c r="U68" s="2">
        <v>54135.498240300003</v>
      </c>
    </row>
    <row r="69" spans="1:21" x14ac:dyDescent="0.25">
      <c r="A69" s="1">
        <v>579</v>
      </c>
      <c r="B69" s="1" t="s">
        <v>33</v>
      </c>
      <c r="C69" s="1" t="s">
        <v>153</v>
      </c>
      <c r="D69" s="1" t="s">
        <v>139</v>
      </c>
      <c r="E69" s="1" t="s">
        <v>108</v>
      </c>
      <c r="F69" s="1" t="s">
        <v>154</v>
      </c>
      <c r="G69" s="1" t="s">
        <v>72</v>
      </c>
      <c r="H69" s="1" t="s">
        <v>153</v>
      </c>
      <c r="I69" s="1">
        <v>0</v>
      </c>
      <c r="J69" s="1">
        <v>389</v>
      </c>
      <c r="K69" s="1" t="s">
        <v>140</v>
      </c>
      <c r="L69" s="1" t="s">
        <v>141</v>
      </c>
      <c r="M69" s="1" t="s">
        <v>142</v>
      </c>
      <c r="N69" s="2">
        <v>11.440411344799999</v>
      </c>
      <c r="O69" s="1" t="s">
        <v>143</v>
      </c>
      <c r="P69" s="1" t="s">
        <v>11</v>
      </c>
      <c r="Q69" s="1" t="s">
        <v>108</v>
      </c>
      <c r="R69" s="1" t="s">
        <v>110</v>
      </c>
      <c r="S69" s="2">
        <v>98823.688673199998</v>
      </c>
      <c r="T69" s="2">
        <v>861.79108978600004</v>
      </c>
      <c r="U69" s="2">
        <v>46297.7021255</v>
      </c>
    </row>
    <row r="70" spans="1:21" x14ac:dyDescent="0.25">
      <c r="A70" s="1">
        <v>580</v>
      </c>
      <c r="B70" s="1" t="s">
        <v>33</v>
      </c>
      <c r="C70" s="1" t="s">
        <v>153</v>
      </c>
      <c r="D70" s="1" t="s">
        <v>139</v>
      </c>
      <c r="E70" s="1" t="s">
        <v>108</v>
      </c>
      <c r="F70" s="1" t="s">
        <v>155</v>
      </c>
      <c r="G70" s="1" t="s">
        <v>72</v>
      </c>
      <c r="H70" s="1" t="s">
        <v>153</v>
      </c>
      <c r="I70" s="1">
        <v>0</v>
      </c>
      <c r="J70" s="1">
        <v>389</v>
      </c>
      <c r="K70" s="1" t="s">
        <v>140</v>
      </c>
      <c r="L70" s="1" t="s">
        <v>141</v>
      </c>
      <c r="M70" s="1" t="s">
        <v>142</v>
      </c>
      <c r="N70" s="2">
        <v>21.572634802</v>
      </c>
      <c r="O70" s="1" t="s">
        <v>143</v>
      </c>
      <c r="P70" s="1" t="s">
        <v>11</v>
      </c>
      <c r="Q70" s="1" t="s">
        <v>108</v>
      </c>
      <c r="R70" s="1" t="s">
        <v>110</v>
      </c>
      <c r="S70" s="2">
        <v>98823.688673199998</v>
      </c>
      <c r="T70" s="2">
        <v>1440.397234</v>
      </c>
      <c r="U70" s="2">
        <v>87301.355696500003</v>
      </c>
    </row>
    <row r="71" spans="1:21" x14ac:dyDescent="0.25">
      <c r="A71" s="1">
        <v>581</v>
      </c>
      <c r="B71" s="1" t="s">
        <v>156</v>
      </c>
      <c r="C71" s="1" t="s">
        <v>157</v>
      </c>
      <c r="D71" s="1" t="s">
        <v>139</v>
      </c>
      <c r="E71" s="1" t="s">
        <v>108</v>
      </c>
      <c r="F71" s="1" t="s">
        <v>158</v>
      </c>
      <c r="G71" s="1" t="s">
        <v>72</v>
      </c>
      <c r="H71" s="1" t="s">
        <v>159</v>
      </c>
      <c r="I71" s="1">
        <v>0</v>
      </c>
      <c r="J71" s="1">
        <v>389</v>
      </c>
      <c r="K71" s="1" t="s">
        <v>140</v>
      </c>
      <c r="L71" s="1" t="s">
        <v>141</v>
      </c>
      <c r="M71" s="1" t="s">
        <v>142</v>
      </c>
      <c r="N71" s="2">
        <v>20.425227318299999</v>
      </c>
      <c r="O71" s="1" t="s">
        <v>143</v>
      </c>
      <c r="P71" s="1" t="s">
        <v>11</v>
      </c>
      <c r="Q71" s="1" t="s">
        <v>108</v>
      </c>
      <c r="R71" s="1" t="s">
        <v>110</v>
      </c>
      <c r="S71" s="2">
        <v>98823.688673199998</v>
      </c>
      <c r="T71" s="2">
        <v>1480.17534664</v>
      </c>
      <c r="U71" s="2">
        <v>82657.962352200004</v>
      </c>
    </row>
    <row r="72" spans="1:21" x14ac:dyDescent="0.25">
      <c r="A72" s="1">
        <v>582</v>
      </c>
      <c r="B72" s="1" t="s">
        <v>156</v>
      </c>
      <c r="C72" s="1" t="s">
        <v>157</v>
      </c>
      <c r="D72" s="1" t="s">
        <v>139</v>
      </c>
      <c r="E72" s="1" t="s">
        <v>108</v>
      </c>
      <c r="F72" s="1" t="s">
        <v>160</v>
      </c>
      <c r="G72" s="1" t="s">
        <v>72</v>
      </c>
      <c r="H72" s="1" t="s">
        <v>159</v>
      </c>
      <c r="I72" s="1">
        <v>0</v>
      </c>
      <c r="J72" s="1">
        <v>389</v>
      </c>
      <c r="K72" s="1" t="s">
        <v>140</v>
      </c>
      <c r="L72" s="1" t="s">
        <v>141</v>
      </c>
      <c r="M72" s="1" t="s">
        <v>142</v>
      </c>
      <c r="N72" s="2">
        <v>18.9772225402</v>
      </c>
      <c r="O72" s="1" t="s">
        <v>143</v>
      </c>
      <c r="P72" s="1" t="s">
        <v>11</v>
      </c>
      <c r="Q72" s="1" t="s">
        <v>108</v>
      </c>
      <c r="R72" s="1" t="s">
        <v>110</v>
      </c>
      <c r="S72" s="2">
        <v>98823.688673199998</v>
      </c>
      <c r="T72" s="2">
        <v>1113.27644831</v>
      </c>
      <c r="U72" s="2">
        <v>76798.094916100003</v>
      </c>
    </row>
    <row r="73" spans="1:21" x14ac:dyDescent="0.25">
      <c r="A73" s="1">
        <v>588</v>
      </c>
      <c r="B73" s="1" t="s">
        <v>39</v>
      </c>
      <c r="C73" s="1" t="s">
        <v>161</v>
      </c>
      <c r="D73" s="1" t="s">
        <v>139</v>
      </c>
      <c r="E73" s="1" t="s">
        <v>108</v>
      </c>
      <c r="F73" s="1" t="s">
        <v>145</v>
      </c>
      <c r="G73" s="1" t="s">
        <v>72</v>
      </c>
      <c r="H73" s="1" t="s">
        <v>162</v>
      </c>
      <c r="I73" s="1">
        <v>0</v>
      </c>
      <c r="J73" s="1">
        <v>389</v>
      </c>
      <c r="K73" s="1" t="s">
        <v>140</v>
      </c>
      <c r="L73" s="1" t="s">
        <v>141</v>
      </c>
      <c r="M73" s="1" t="s">
        <v>142</v>
      </c>
      <c r="N73" s="2">
        <v>17.358781546700001</v>
      </c>
      <c r="O73" s="1" t="s">
        <v>143</v>
      </c>
      <c r="P73" s="1" t="s">
        <v>11</v>
      </c>
      <c r="Q73" s="1" t="s">
        <v>108</v>
      </c>
      <c r="R73" s="1" t="s">
        <v>110</v>
      </c>
      <c r="S73" s="2">
        <v>98823.688673199998</v>
      </c>
      <c r="T73" s="2">
        <v>1150.94489623</v>
      </c>
      <c r="U73" s="2">
        <v>70248.496587400005</v>
      </c>
    </row>
    <row r="74" spans="1:21" x14ac:dyDescent="0.25">
      <c r="A74" s="1">
        <v>589</v>
      </c>
      <c r="B74" s="1" t="s">
        <v>39</v>
      </c>
      <c r="C74" s="1" t="s">
        <v>161</v>
      </c>
      <c r="D74" s="1" t="s">
        <v>139</v>
      </c>
      <c r="E74" s="1" t="s">
        <v>108</v>
      </c>
      <c r="F74" s="1" t="s">
        <v>146</v>
      </c>
      <c r="G74" s="1" t="s">
        <v>72</v>
      </c>
      <c r="H74" s="1" t="s">
        <v>162</v>
      </c>
      <c r="I74" s="1">
        <v>0</v>
      </c>
      <c r="J74" s="1">
        <v>389</v>
      </c>
      <c r="K74" s="1" t="s">
        <v>140</v>
      </c>
      <c r="L74" s="1" t="s">
        <v>141</v>
      </c>
      <c r="M74" s="1" t="s">
        <v>142</v>
      </c>
      <c r="N74" s="2">
        <v>10.0215529464</v>
      </c>
      <c r="O74" s="1" t="s">
        <v>143</v>
      </c>
      <c r="P74" s="1" t="s">
        <v>11</v>
      </c>
      <c r="Q74" s="1" t="s">
        <v>108</v>
      </c>
      <c r="R74" s="1" t="s">
        <v>110</v>
      </c>
      <c r="S74" s="2">
        <v>98823.688673199998</v>
      </c>
      <c r="T74" s="2">
        <v>849.70491883299997</v>
      </c>
      <c r="U74" s="2">
        <v>40555.785903399999</v>
      </c>
    </row>
    <row r="75" spans="1:21" x14ac:dyDescent="0.25">
      <c r="A75" s="1">
        <v>590</v>
      </c>
      <c r="B75" s="1" t="s">
        <v>39</v>
      </c>
      <c r="C75" s="1" t="s">
        <v>161</v>
      </c>
      <c r="D75" s="1" t="s">
        <v>139</v>
      </c>
      <c r="E75" s="1" t="s">
        <v>108</v>
      </c>
      <c r="F75" s="1" t="s">
        <v>152</v>
      </c>
      <c r="G75" s="1" t="s">
        <v>72</v>
      </c>
      <c r="H75" s="1" t="s">
        <v>162</v>
      </c>
      <c r="I75" s="1">
        <v>0</v>
      </c>
      <c r="J75" s="1">
        <v>389</v>
      </c>
      <c r="K75" s="1" t="s">
        <v>140</v>
      </c>
      <c r="L75" s="1" t="s">
        <v>141</v>
      </c>
      <c r="M75" s="1" t="s">
        <v>142</v>
      </c>
      <c r="N75" s="2">
        <v>13.8061542409</v>
      </c>
      <c r="O75" s="1" t="s">
        <v>143</v>
      </c>
      <c r="P75" s="1" t="s">
        <v>11</v>
      </c>
      <c r="Q75" s="1" t="s">
        <v>108</v>
      </c>
      <c r="R75" s="1" t="s">
        <v>110</v>
      </c>
      <c r="S75" s="2">
        <v>98823.688673199998</v>
      </c>
      <c r="T75" s="2">
        <v>1006.54874531</v>
      </c>
      <c r="U75" s="2">
        <v>55871.523958500002</v>
      </c>
    </row>
    <row r="76" spans="1:21" x14ac:dyDescent="0.25">
      <c r="A76" s="1">
        <v>591</v>
      </c>
      <c r="B76" s="1" t="s">
        <v>39</v>
      </c>
      <c r="C76" s="1" t="s">
        <v>161</v>
      </c>
      <c r="D76" s="1" t="s">
        <v>139</v>
      </c>
      <c r="E76" s="1" t="s">
        <v>108</v>
      </c>
      <c r="F76" s="1" t="s">
        <v>151</v>
      </c>
      <c r="G76" s="1" t="s">
        <v>72</v>
      </c>
      <c r="H76" s="1" t="s">
        <v>162</v>
      </c>
      <c r="I76" s="1">
        <v>0</v>
      </c>
      <c r="J76" s="1">
        <v>389</v>
      </c>
      <c r="K76" s="1" t="s">
        <v>140</v>
      </c>
      <c r="L76" s="1" t="s">
        <v>141</v>
      </c>
      <c r="M76" s="1" t="s">
        <v>142</v>
      </c>
      <c r="N76" s="2">
        <v>15.687198668000001</v>
      </c>
      <c r="O76" s="1" t="s">
        <v>143</v>
      </c>
      <c r="P76" s="1" t="s">
        <v>11</v>
      </c>
      <c r="Q76" s="1" t="s">
        <v>108</v>
      </c>
      <c r="R76" s="1" t="s">
        <v>110</v>
      </c>
      <c r="S76" s="2">
        <v>98823.688673199998</v>
      </c>
      <c r="T76" s="2">
        <v>1054.65576558</v>
      </c>
      <c r="U76" s="2">
        <v>63483.840679100002</v>
      </c>
    </row>
    <row r="77" spans="1:21" x14ac:dyDescent="0.25">
      <c r="A77" s="1">
        <v>671</v>
      </c>
      <c r="B77" s="1" t="s">
        <v>38</v>
      </c>
      <c r="C77" s="1" t="s">
        <v>163</v>
      </c>
      <c r="D77" s="1" t="s">
        <v>139</v>
      </c>
      <c r="E77" s="1" t="s">
        <v>108</v>
      </c>
      <c r="F77" s="1" t="s">
        <v>89</v>
      </c>
      <c r="G77" s="1" t="s">
        <v>72</v>
      </c>
      <c r="H77" s="1" t="s">
        <v>163</v>
      </c>
      <c r="I77" s="1">
        <v>0</v>
      </c>
      <c r="J77" s="1">
        <v>872</v>
      </c>
      <c r="K77" s="1" t="s">
        <v>101</v>
      </c>
      <c r="L77" s="1" t="s">
        <v>102</v>
      </c>
      <c r="M77" s="1" t="s">
        <v>103</v>
      </c>
      <c r="N77" s="2">
        <v>3.2971592245300001</v>
      </c>
      <c r="O77" s="1" t="s">
        <v>104</v>
      </c>
      <c r="P77" s="1" t="s">
        <v>11</v>
      </c>
      <c r="Q77" s="1" t="s">
        <v>108</v>
      </c>
      <c r="R77" s="1" t="s">
        <v>110</v>
      </c>
      <c r="S77" s="2">
        <v>255564.044494</v>
      </c>
      <c r="T77" s="2">
        <v>621.421384106</v>
      </c>
      <c r="U77" s="2">
        <v>13343.129983500001</v>
      </c>
    </row>
    <row r="78" spans="1:21" x14ac:dyDescent="0.25">
      <c r="A78" s="1">
        <v>671</v>
      </c>
      <c r="B78" s="1" t="s">
        <v>38</v>
      </c>
      <c r="C78" s="1" t="s">
        <v>163</v>
      </c>
      <c r="D78" s="1" t="s">
        <v>139</v>
      </c>
      <c r="E78" s="1" t="s">
        <v>108</v>
      </c>
      <c r="F78" s="1" t="s">
        <v>89</v>
      </c>
      <c r="G78" s="1" t="s">
        <v>72</v>
      </c>
      <c r="H78" s="1" t="s">
        <v>163</v>
      </c>
      <c r="I78" s="1">
        <v>0</v>
      </c>
      <c r="J78" s="1">
        <v>886</v>
      </c>
      <c r="K78" s="1" t="s">
        <v>101</v>
      </c>
      <c r="L78" s="1" t="s">
        <v>102</v>
      </c>
      <c r="M78" s="1" t="s">
        <v>103</v>
      </c>
      <c r="N78" s="2">
        <v>1.2571617079099999</v>
      </c>
      <c r="O78" s="1" t="s">
        <v>104</v>
      </c>
      <c r="P78" s="1" t="s">
        <v>12</v>
      </c>
      <c r="Q78" s="1" t="s">
        <v>108</v>
      </c>
      <c r="R78" s="1" t="s">
        <v>110</v>
      </c>
      <c r="S78" s="2">
        <v>176573.592794</v>
      </c>
      <c r="T78" s="2">
        <v>301.99660988599999</v>
      </c>
      <c r="U78" s="2">
        <v>5087.5529316599996</v>
      </c>
    </row>
    <row r="79" spans="1:21" x14ac:dyDescent="0.25">
      <c r="A79" s="1">
        <v>672</v>
      </c>
      <c r="B79" s="1" t="s">
        <v>38</v>
      </c>
      <c r="C79" s="1" t="s">
        <v>163</v>
      </c>
      <c r="D79" s="1" t="s">
        <v>139</v>
      </c>
      <c r="E79" s="1" t="s">
        <v>108</v>
      </c>
      <c r="F79" s="1" t="s">
        <v>92</v>
      </c>
      <c r="G79" s="1" t="s">
        <v>72</v>
      </c>
      <c r="H79" s="1" t="s">
        <v>163</v>
      </c>
      <c r="I79" s="1">
        <v>0</v>
      </c>
      <c r="J79" s="1">
        <v>872</v>
      </c>
      <c r="K79" s="1" t="s">
        <v>101</v>
      </c>
      <c r="L79" s="1" t="s">
        <v>102</v>
      </c>
      <c r="M79" s="1" t="s">
        <v>103</v>
      </c>
      <c r="N79" s="2">
        <v>3.1304372531100002</v>
      </c>
      <c r="O79" s="1" t="s">
        <v>104</v>
      </c>
      <c r="P79" s="1" t="s">
        <v>11</v>
      </c>
      <c r="Q79" s="1" t="s">
        <v>108</v>
      </c>
      <c r="R79" s="1" t="s">
        <v>110</v>
      </c>
      <c r="S79" s="2">
        <v>255564.044494</v>
      </c>
      <c r="T79" s="2">
        <v>607.51260249999996</v>
      </c>
      <c r="U79" s="2">
        <v>12668.430102599999</v>
      </c>
    </row>
    <row r="80" spans="1:21" x14ac:dyDescent="0.25">
      <c r="A80" s="1">
        <v>672</v>
      </c>
      <c r="B80" s="1" t="s">
        <v>38</v>
      </c>
      <c r="C80" s="1" t="s">
        <v>163</v>
      </c>
      <c r="D80" s="1" t="s">
        <v>139</v>
      </c>
      <c r="E80" s="1" t="s">
        <v>108</v>
      </c>
      <c r="F80" s="1" t="s">
        <v>92</v>
      </c>
      <c r="G80" s="1" t="s">
        <v>72</v>
      </c>
      <c r="H80" s="1" t="s">
        <v>163</v>
      </c>
      <c r="I80" s="1">
        <v>0</v>
      </c>
      <c r="J80" s="1">
        <v>886</v>
      </c>
      <c r="K80" s="1" t="s">
        <v>101</v>
      </c>
      <c r="L80" s="1" t="s">
        <v>102</v>
      </c>
      <c r="M80" s="1" t="s">
        <v>103</v>
      </c>
      <c r="N80" s="2">
        <v>1.30272528863</v>
      </c>
      <c r="O80" s="1" t="s">
        <v>104</v>
      </c>
      <c r="P80" s="1" t="s">
        <v>12</v>
      </c>
      <c r="Q80" s="1" t="s">
        <v>108</v>
      </c>
      <c r="R80" s="1" t="s">
        <v>110</v>
      </c>
      <c r="S80" s="2">
        <v>176573.592794</v>
      </c>
      <c r="T80" s="2">
        <v>310.87381951600003</v>
      </c>
      <c r="U80" s="2">
        <v>5271.9422009199998</v>
      </c>
    </row>
    <row r="81" spans="1:21" x14ac:dyDescent="0.25">
      <c r="A81" s="1">
        <v>673</v>
      </c>
      <c r="B81" s="1" t="s">
        <v>38</v>
      </c>
      <c r="C81" s="1" t="s">
        <v>163</v>
      </c>
      <c r="D81" s="1" t="s">
        <v>139</v>
      </c>
      <c r="E81" s="1" t="s">
        <v>108</v>
      </c>
      <c r="F81" s="1" t="s">
        <v>86</v>
      </c>
      <c r="G81" s="1" t="s">
        <v>72</v>
      </c>
      <c r="H81" s="1" t="s">
        <v>163</v>
      </c>
      <c r="I81" s="1">
        <v>0</v>
      </c>
      <c r="J81" s="1">
        <v>872</v>
      </c>
      <c r="K81" s="1" t="s">
        <v>101</v>
      </c>
      <c r="L81" s="1" t="s">
        <v>102</v>
      </c>
      <c r="M81" s="1" t="s">
        <v>103</v>
      </c>
      <c r="N81" s="2">
        <v>3.0240606355500002</v>
      </c>
      <c r="O81" s="1" t="s">
        <v>104</v>
      </c>
      <c r="P81" s="1" t="s">
        <v>11</v>
      </c>
      <c r="Q81" s="1" t="s">
        <v>108</v>
      </c>
      <c r="R81" s="1" t="s">
        <v>110</v>
      </c>
      <c r="S81" s="2">
        <v>255564.044494</v>
      </c>
      <c r="T81" s="2">
        <v>596.22749388299997</v>
      </c>
      <c r="U81" s="2">
        <v>12237.9392047</v>
      </c>
    </row>
    <row r="82" spans="1:21" x14ac:dyDescent="0.25">
      <c r="A82" s="1">
        <v>673</v>
      </c>
      <c r="B82" s="1" t="s">
        <v>38</v>
      </c>
      <c r="C82" s="1" t="s">
        <v>163</v>
      </c>
      <c r="D82" s="1" t="s">
        <v>139</v>
      </c>
      <c r="E82" s="1" t="s">
        <v>108</v>
      </c>
      <c r="F82" s="1" t="s">
        <v>86</v>
      </c>
      <c r="G82" s="1" t="s">
        <v>72</v>
      </c>
      <c r="H82" s="1" t="s">
        <v>163</v>
      </c>
      <c r="I82" s="1">
        <v>0</v>
      </c>
      <c r="J82" s="1">
        <v>886</v>
      </c>
      <c r="K82" s="1" t="s">
        <v>101</v>
      </c>
      <c r="L82" s="1" t="s">
        <v>102</v>
      </c>
      <c r="M82" s="1" t="s">
        <v>103</v>
      </c>
      <c r="N82" s="2">
        <v>1.3218423459699999</v>
      </c>
      <c r="O82" s="1" t="s">
        <v>104</v>
      </c>
      <c r="P82" s="1" t="s">
        <v>12</v>
      </c>
      <c r="Q82" s="1" t="s">
        <v>108</v>
      </c>
      <c r="R82" s="1" t="s">
        <v>110</v>
      </c>
      <c r="S82" s="2">
        <v>176573.592794</v>
      </c>
      <c r="T82" s="2">
        <v>318.341970312</v>
      </c>
      <c r="U82" s="2">
        <v>5349.3061871800001</v>
      </c>
    </row>
    <row r="83" spans="1:21" x14ac:dyDescent="0.25">
      <c r="A83" s="1">
        <v>674</v>
      </c>
      <c r="B83" s="1" t="s">
        <v>38</v>
      </c>
      <c r="C83" s="1" t="s">
        <v>163</v>
      </c>
      <c r="D83" s="1" t="s">
        <v>139</v>
      </c>
      <c r="E83" s="1" t="s">
        <v>108</v>
      </c>
      <c r="F83" s="1" t="s">
        <v>79</v>
      </c>
      <c r="G83" s="1" t="s">
        <v>72</v>
      </c>
      <c r="H83" s="1" t="s">
        <v>163</v>
      </c>
      <c r="I83" s="1">
        <v>0</v>
      </c>
      <c r="J83" s="1">
        <v>872</v>
      </c>
      <c r="K83" s="1" t="s">
        <v>101</v>
      </c>
      <c r="L83" s="1" t="s">
        <v>102</v>
      </c>
      <c r="M83" s="1" t="s">
        <v>103</v>
      </c>
      <c r="N83" s="2">
        <v>3.0074683169099998</v>
      </c>
      <c r="O83" s="1" t="s">
        <v>104</v>
      </c>
      <c r="P83" s="1" t="s">
        <v>11</v>
      </c>
      <c r="Q83" s="1" t="s">
        <v>108</v>
      </c>
      <c r="R83" s="1" t="s">
        <v>110</v>
      </c>
      <c r="S83" s="2">
        <v>255564.044494</v>
      </c>
      <c r="T83" s="2">
        <v>585.05135926200001</v>
      </c>
      <c r="U83" s="2">
        <v>12170.792473400001</v>
      </c>
    </row>
    <row r="84" spans="1:21" x14ac:dyDescent="0.25">
      <c r="A84" s="1">
        <v>674</v>
      </c>
      <c r="B84" s="1" t="s">
        <v>38</v>
      </c>
      <c r="C84" s="1" t="s">
        <v>163</v>
      </c>
      <c r="D84" s="1" t="s">
        <v>139</v>
      </c>
      <c r="E84" s="1" t="s">
        <v>108</v>
      </c>
      <c r="F84" s="1" t="s">
        <v>79</v>
      </c>
      <c r="G84" s="1" t="s">
        <v>72</v>
      </c>
      <c r="H84" s="1" t="s">
        <v>163</v>
      </c>
      <c r="I84" s="1">
        <v>0</v>
      </c>
      <c r="J84" s="1">
        <v>886</v>
      </c>
      <c r="K84" s="1" t="s">
        <v>101</v>
      </c>
      <c r="L84" s="1" t="s">
        <v>102</v>
      </c>
      <c r="M84" s="1" t="s">
        <v>103</v>
      </c>
      <c r="N84" s="2">
        <v>1.47987191362</v>
      </c>
      <c r="O84" s="1" t="s">
        <v>104</v>
      </c>
      <c r="P84" s="1" t="s">
        <v>12</v>
      </c>
      <c r="Q84" s="1" t="s">
        <v>108</v>
      </c>
      <c r="R84" s="1" t="s">
        <v>110</v>
      </c>
      <c r="S84" s="2">
        <v>176573.592794</v>
      </c>
      <c r="T84" s="2">
        <v>337.25346774799999</v>
      </c>
      <c r="U84" s="2">
        <v>5988.82915796</v>
      </c>
    </row>
    <row r="85" spans="1:21" x14ac:dyDescent="0.25">
      <c r="A85" s="1">
        <v>675</v>
      </c>
      <c r="B85" s="1" t="s">
        <v>38</v>
      </c>
      <c r="C85" s="1" t="s">
        <v>163</v>
      </c>
      <c r="D85" s="1" t="s">
        <v>139</v>
      </c>
      <c r="E85" s="1" t="s">
        <v>108</v>
      </c>
      <c r="F85" s="1" t="s">
        <v>78</v>
      </c>
      <c r="G85" s="1" t="s">
        <v>72</v>
      </c>
      <c r="H85" s="1" t="s">
        <v>163</v>
      </c>
      <c r="I85" s="1">
        <v>0</v>
      </c>
      <c r="J85" s="1">
        <v>872</v>
      </c>
      <c r="K85" s="1" t="s">
        <v>101</v>
      </c>
      <c r="L85" s="1" t="s">
        <v>102</v>
      </c>
      <c r="M85" s="1" t="s">
        <v>103</v>
      </c>
      <c r="N85" s="2">
        <v>2.91150759223</v>
      </c>
      <c r="O85" s="1" t="s">
        <v>104</v>
      </c>
      <c r="P85" s="1" t="s">
        <v>11</v>
      </c>
      <c r="Q85" s="1" t="s">
        <v>108</v>
      </c>
      <c r="R85" s="1" t="s">
        <v>110</v>
      </c>
      <c r="S85" s="2">
        <v>255564.044494</v>
      </c>
      <c r="T85" s="2">
        <v>568.67564551999999</v>
      </c>
      <c r="U85" s="2">
        <v>11782.453198499999</v>
      </c>
    </row>
    <row r="86" spans="1:21" x14ac:dyDescent="0.25">
      <c r="A86" s="1">
        <v>675</v>
      </c>
      <c r="B86" s="1" t="s">
        <v>38</v>
      </c>
      <c r="C86" s="1" t="s">
        <v>163</v>
      </c>
      <c r="D86" s="1" t="s">
        <v>139</v>
      </c>
      <c r="E86" s="1" t="s">
        <v>108</v>
      </c>
      <c r="F86" s="1" t="s">
        <v>78</v>
      </c>
      <c r="G86" s="1" t="s">
        <v>72</v>
      </c>
      <c r="H86" s="1" t="s">
        <v>163</v>
      </c>
      <c r="I86" s="1">
        <v>0</v>
      </c>
      <c r="J86" s="1">
        <v>886</v>
      </c>
      <c r="K86" s="1" t="s">
        <v>101</v>
      </c>
      <c r="L86" s="1" t="s">
        <v>102</v>
      </c>
      <c r="M86" s="1" t="s">
        <v>103</v>
      </c>
      <c r="N86" s="2">
        <v>0.96546728755599998</v>
      </c>
      <c r="O86" s="1" t="s">
        <v>104</v>
      </c>
      <c r="P86" s="1" t="s">
        <v>12</v>
      </c>
      <c r="Q86" s="1" t="s">
        <v>108</v>
      </c>
      <c r="R86" s="1" t="s">
        <v>110</v>
      </c>
      <c r="S86" s="2">
        <v>176573.592794</v>
      </c>
      <c r="T86" s="2">
        <v>256.28283901600003</v>
      </c>
      <c r="U86" s="2">
        <v>3907.10749326</v>
      </c>
    </row>
    <row r="87" spans="1:21" x14ac:dyDescent="0.25">
      <c r="A87" s="1">
        <v>676</v>
      </c>
      <c r="B87" s="1" t="s">
        <v>38</v>
      </c>
      <c r="C87" s="1" t="s">
        <v>163</v>
      </c>
      <c r="D87" s="1" t="s">
        <v>139</v>
      </c>
      <c r="E87" s="1" t="s">
        <v>108</v>
      </c>
      <c r="F87" s="1" t="s">
        <v>77</v>
      </c>
      <c r="G87" s="1" t="s">
        <v>72</v>
      </c>
      <c r="H87" s="1" t="s">
        <v>163</v>
      </c>
      <c r="I87" s="1">
        <v>0</v>
      </c>
      <c r="J87" s="1">
        <v>872</v>
      </c>
      <c r="K87" s="1" t="s">
        <v>101</v>
      </c>
      <c r="L87" s="1" t="s">
        <v>102</v>
      </c>
      <c r="M87" s="1" t="s">
        <v>103</v>
      </c>
      <c r="N87" s="2">
        <v>2.86529035535</v>
      </c>
      <c r="O87" s="1" t="s">
        <v>104</v>
      </c>
      <c r="P87" s="1" t="s">
        <v>11</v>
      </c>
      <c r="Q87" s="1" t="s">
        <v>108</v>
      </c>
      <c r="R87" s="1" t="s">
        <v>110</v>
      </c>
      <c r="S87" s="2">
        <v>255564.044494</v>
      </c>
      <c r="T87" s="2">
        <v>555.008376537</v>
      </c>
      <c r="U87" s="2">
        <v>11595.4186766</v>
      </c>
    </row>
    <row r="88" spans="1:21" x14ac:dyDescent="0.25">
      <c r="A88" s="1">
        <v>676</v>
      </c>
      <c r="B88" s="1" t="s">
        <v>38</v>
      </c>
      <c r="C88" s="1" t="s">
        <v>163</v>
      </c>
      <c r="D88" s="1" t="s">
        <v>139</v>
      </c>
      <c r="E88" s="1" t="s">
        <v>108</v>
      </c>
      <c r="F88" s="1" t="s">
        <v>77</v>
      </c>
      <c r="G88" s="1" t="s">
        <v>72</v>
      </c>
      <c r="H88" s="1" t="s">
        <v>163</v>
      </c>
      <c r="I88" s="1">
        <v>0</v>
      </c>
      <c r="J88" s="1">
        <v>886</v>
      </c>
      <c r="K88" s="1" t="s">
        <v>101</v>
      </c>
      <c r="L88" s="1" t="s">
        <v>102</v>
      </c>
      <c r="M88" s="1" t="s">
        <v>103</v>
      </c>
      <c r="N88" s="2">
        <v>1.0845791542500001</v>
      </c>
      <c r="O88" s="1" t="s">
        <v>104</v>
      </c>
      <c r="P88" s="1" t="s">
        <v>12</v>
      </c>
      <c r="Q88" s="1" t="s">
        <v>108</v>
      </c>
      <c r="R88" s="1" t="s">
        <v>110</v>
      </c>
      <c r="S88" s="2">
        <v>176573.592794</v>
      </c>
      <c r="T88" s="2">
        <v>274.47854357400001</v>
      </c>
      <c r="U88" s="2">
        <v>4389.1361159899998</v>
      </c>
    </row>
    <row r="89" spans="1:21" x14ac:dyDescent="0.25">
      <c r="A89" s="1">
        <v>677</v>
      </c>
      <c r="B89" s="1" t="s">
        <v>38</v>
      </c>
      <c r="C89" s="1" t="s">
        <v>163</v>
      </c>
      <c r="D89" s="1" t="s">
        <v>139</v>
      </c>
      <c r="E89" s="1" t="s">
        <v>108</v>
      </c>
      <c r="F89" s="1" t="s">
        <v>71</v>
      </c>
      <c r="G89" s="1" t="s">
        <v>72</v>
      </c>
      <c r="H89" s="1" t="s">
        <v>163</v>
      </c>
      <c r="I89" s="1">
        <v>0</v>
      </c>
      <c r="J89" s="1">
        <v>872</v>
      </c>
      <c r="K89" s="1" t="s">
        <v>101</v>
      </c>
      <c r="L89" s="1" t="s">
        <v>102</v>
      </c>
      <c r="M89" s="1" t="s">
        <v>103</v>
      </c>
      <c r="N89" s="2">
        <v>2.7290662923600002</v>
      </c>
      <c r="O89" s="1" t="s">
        <v>104</v>
      </c>
      <c r="P89" s="1" t="s">
        <v>11</v>
      </c>
      <c r="Q89" s="1" t="s">
        <v>108</v>
      </c>
      <c r="R89" s="1" t="s">
        <v>110</v>
      </c>
      <c r="S89" s="2">
        <v>255564.044494</v>
      </c>
      <c r="T89" s="2">
        <v>536.90637241599995</v>
      </c>
      <c r="U89" s="2">
        <v>11044.139452400001</v>
      </c>
    </row>
    <row r="90" spans="1:21" x14ac:dyDescent="0.25">
      <c r="A90" s="1">
        <v>677</v>
      </c>
      <c r="B90" s="1" t="s">
        <v>38</v>
      </c>
      <c r="C90" s="1" t="s">
        <v>163</v>
      </c>
      <c r="D90" s="1" t="s">
        <v>139</v>
      </c>
      <c r="E90" s="1" t="s">
        <v>108</v>
      </c>
      <c r="F90" s="1" t="s">
        <v>71</v>
      </c>
      <c r="G90" s="1" t="s">
        <v>72</v>
      </c>
      <c r="H90" s="1" t="s">
        <v>163</v>
      </c>
      <c r="I90" s="1">
        <v>0</v>
      </c>
      <c r="J90" s="1">
        <v>886</v>
      </c>
      <c r="K90" s="1" t="s">
        <v>101</v>
      </c>
      <c r="L90" s="1" t="s">
        <v>102</v>
      </c>
      <c r="M90" s="1" t="s">
        <v>103</v>
      </c>
      <c r="N90" s="2">
        <v>1.2037897229100001</v>
      </c>
      <c r="O90" s="1" t="s">
        <v>104</v>
      </c>
      <c r="P90" s="1" t="s">
        <v>12</v>
      </c>
      <c r="Q90" s="1" t="s">
        <v>108</v>
      </c>
      <c r="R90" s="1" t="s">
        <v>110</v>
      </c>
      <c r="S90" s="2">
        <v>176573.592794</v>
      </c>
      <c r="T90" s="2">
        <v>292.88804322099998</v>
      </c>
      <c r="U90" s="2">
        <v>4871.5641713699997</v>
      </c>
    </row>
    <row r="91" spans="1:21" x14ac:dyDescent="0.25">
      <c r="A91" s="1">
        <v>714</v>
      </c>
      <c r="B91" s="1" t="s">
        <v>164</v>
      </c>
      <c r="C91" s="1" t="s">
        <v>165</v>
      </c>
      <c r="D91" s="1" t="s">
        <v>166</v>
      </c>
      <c r="E91" s="1" t="s">
        <v>98</v>
      </c>
      <c r="F91" s="1" t="s">
        <v>167</v>
      </c>
      <c r="G91" s="1" t="s">
        <v>168</v>
      </c>
      <c r="H91" s="1" t="s">
        <v>165</v>
      </c>
      <c r="I91" s="1">
        <v>0</v>
      </c>
      <c r="J91" s="1">
        <v>1401</v>
      </c>
      <c r="K91" s="1" t="s">
        <v>169</v>
      </c>
      <c r="L91" s="1" t="s">
        <v>169</v>
      </c>
      <c r="M91" s="1" t="s">
        <v>170</v>
      </c>
      <c r="N91" s="2">
        <v>2.9097050155600002</v>
      </c>
      <c r="O91" s="1" t="s">
        <v>171</v>
      </c>
      <c r="P91" s="1" t="s">
        <v>12</v>
      </c>
      <c r="Q91" s="1" t="s">
        <v>98</v>
      </c>
      <c r="R91" s="1" t="s">
        <v>105</v>
      </c>
      <c r="S91" s="2">
        <v>514208.813586</v>
      </c>
      <c r="T91" s="2">
        <v>720.26004379699998</v>
      </c>
      <c r="U91" s="2">
        <v>11775.158429499999</v>
      </c>
    </row>
    <row r="92" spans="1:21" x14ac:dyDescent="0.25">
      <c r="A92" s="1">
        <v>714</v>
      </c>
      <c r="B92" s="1" t="s">
        <v>164</v>
      </c>
      <c r="C92" s="1" t="s">
        <v>165</v>
      </c>
      <c r="D92" s="1" t="s">
        <v>166</v>
      </c>
      <c r="E92" s="1" t="s">
        <v>98</v>
      </c>
      <c r="F92" s="1" t="s">
        <v>167</v>
      </c>
      <c r="G92" s="1" t="s">
        <v>168</v>
      </c>
      <c r="H92" s="1" t="s">
        <v>165</v>
      </c>
      <c r="I92" s="1">
        <v>0</v>
      </c>
      <c r="J92" s="1">
        <v>1583</v>
      </c>
      <c r="K92" s="1" t="s">
        <v>169</v>
      </c>
      <c r="L92" s="1" t="s">
        <v>169</v>
      </c>
      <c r="M92" s="1" t="s">
        <v>170</v>
      </c>
      <c r="N92" s="2">
        <v>23.397073083999999</v>
      </c>
      <c r="O92" s="1" t="s">
        <v>171</v>
      </c>
      <c r="P92" s="1" t="s">
        <v>11</v>
      </c>
      <c r="Q92" s="1" t="s">
        <v>98</v>
      </c>
      <c r="R92" s="1" t="s">
        <v>105</v>
      </c>
      <c r="S92" s="2">
        <v>532356.161036</v>
      </c>
      <c r="T92" s="2">
        <v>1634.1870173699999</v>
      </c>
      <c r="U92" s="2">
        <v>94684.595475499998</v>
      </c>
    </row>
    <row r="93" spans="1:21" x14ac:dyDescent="0.25">
      <c r="A93" s="1">
        <v>720</v>
      </c>
      <c r="B93" s="1" t="s">
        <v>172</v>
      </c>
      <c r="C93" s="1" t="s">
        <v>173</v>
      </c>
      <c r="D93" s="1" t="s">
        <v>139</v>
      </c>
      <c r="E93" s="1" t="s">
        <v>108</v>
      </c>
      <c r="F93" s="1" t="s">
        <v>174</v>
      </c>
      <c r="G93" s="1" t="s">
        <v>127</v>
      </c>
      <c r="H93" s="1" t="s">
        <v>175</v>
      </c>
      <c r="I93" s="1">
        <v>1</v>
      </c>
      <c r="J93" s="1">
        <v>886</v>
      </c>
      <c r="K93" s="1" t="s">
        <v>101</v>
      </c>
      <c r="L93" s="1" t="s">
        <v>102</v>
      </c>
      <c r="M93" s="1" t="s">
        <v>103</v>
      </c>
      <c r="N93" s="2">
        <v>7.6811133170000003</v>
      </c>
      <c r="O93" s="1" t="s">
        <v>104</v>
      </c>
      <c r="P93" s="1" t="s">
        <v>12</v>
      </c>
      <c r="Q93" s="1" t="s">
        <v>108</v>
      </c>
      <c r="R93" s="1" t="s">
        <v>110</v>
      </c>
      <c r="S93" s="2">
        <v>176573.592794</v>
      </c>
      <c r="T93" s="2">
        <v>705.27105044699999</v>
      </c>
      <c r="U93" s="2">
        <v>31084.3627581</v>
      </c>
    </row>
    <row r="94" spans="1:21" x14ac:dyDescent="0.25">
      <c r="A94" s="1">
        <v>721</v>
      </c>
      <c r="B94" s="1" t="s">
        <v>172</v>
      </c>
      <c r="C94" s="1" t="s">
        <v>173</v>
      </c>
      <c r="D94" s="1" t="s">
        <v>139</v>
      </c>
      <c r="E94" s="1" t="s">
        <v>108</v>
      </c>
      <c r="F94" s="1" t="s">
        <v>176</v>
      </c>
      <c r="G94" s="1" t="s">
        <v>127</v>
      </c>
      <c r="H94" s="1" t="s">
        <v>175</v>
      </c>
      <c r="I94" s="1">
        <v>1</v>
      </c>
      <c r="J94" s="1">
        <v>886</v>
      </c>
      <c r="K94" s="1" t="s">
        <v>101</v>
      </c>
      <c r="L94" s="1" t="s">
        <v>102</v>
      </c>
      <c r="M94" s="1" t="s">
        <v>103</v>
      </c>
      <c r="N94" s="2">
        <v>10.0195846812</v>
      </c>
      <c r="O94" s="1" t="s">
        <v>104</v>
      </c>
      <c r="P94" s="1" t="s">
        <v>12</v>
      </c>
      <c r="Q94" s="1" t="s">
        <v>108</v>
      </c>
      <c r="R94" s="1" t="s">
        <v>110</v>
      </c>
      <c r="S94" s="2">
        <v>176573.592794</v>
      </c>
      <c r="T94" s="2">
        <v>824.095004582</v>
      </c>
      <c r="U94" s="2">
        <v>40547.820616999998</v>
      </c>
    </row>
    <row r="95" spans="1:21" x14ac:dyDescent="0.25">
      <c r="A95" s="1">
        <v>722</v>
      </c>
      <c r="B95" s="1" t="s">
        <v>172</v>
      </c>
      <c r="C95" s="1" t="s">
        <v>173</v>
      </c>
      <c r="D95" s="1" t="s">
        <v>139</v>
      </c>
      <c r="E95" s="1" t="s">
        <v>108</v>
      </c>
      <c r="F95" s="1" t="s">
        <v>177</v>
      </c>
      <c r="G95" s="1" t="s">
        <v>127</v>
      </c>
      <c r="H95" s="1" t="s">
        <v>175</v>
      </c>
      <c r="I95" s="1">
        <v>1</v>
      </c>
      <c r="J95" s="1">
        <v>886</v>
      </c>
      <c r="K95" s="1" t="s">
        <v>101</v>
      </c>
      <c r="L95" s="1" t="s">
        <v>102</v>
      </c>
      <c r="M95" s="1" t="s">
        <v>103</v>
      </c>
      <c r="N95" s="2">
        <v>8.8061234849299996</v>
      </c>
      <c r="O95" s="1" t="s">
        <v>104</v>
      </c>
      <c r="P95" s="1" t="s">
        <v>12</v>
      </c>
      <c r="Q95" s="1" t="s">
        <v>108</v>
      </c>
      <c r="R95" s="1" t="s">
        <v>110</v>
      </c>
      <c r="S95" s="2">
        <v>176573.592794</v>
      </c>
      <c r="T95" s="2">
        <v>797.59698660100003</v>
      </c>
      <c r="U95" s="2">
        <v>35637.117381399999</v>
      </c>
    </row>
    <row r="96" spans="1:21" x14ac:dyDescent="0.25">
      <c r="A96" s="1">
        <v>723</v>
      </c>
      <c r="B96" s="1" t="s">
        <v>172</v>
      </c>
      <c r="C96" s="1" t="s">
        <v>173</v>
      </c>
      <c r="D96" s="1" t="s">
        <v>139</v>
      </c>
      <c r="E96" s="1" t="s">
        <v>108</v>
      </c>
      <c r="F96" s="1" t="s">
        <v>178</v>
      </c>
      <c r="G96" s="1" t="s">
        <v>127</v>
      </c>
      <c r="H96" s="1" t="s">
        <v>175</v>
      </c>
      <c r="I96" s="1">
        <v>1</v>
      </c>
      <c r="J96" s="1">
        <v>886</v>
      </c>
      <c r="K96" s="1" t="s">
        <v>101</v>
      </c>
      <c r="L96" s="1" t="s">
        <v>102</v>
      </c>
      <c r="M96" s="1" t="s">
        <v>103</v>
      </c>
      <c r="N96" s="2">
        <v>7.5486231951500002</v>
      </c>
      <c r="O96" s="1" t="s">
        <v>104</v>
      </c>
      <c r="P96" s="1" t="s">
        <v>12</v>
      </c>
      <c r="Q96" s="1" t="s">
        <v>108</v>
      </c>
      <c r="R96" s="1" t="s">
        <v>110</v>
      </c>
      <c r="S96" s="2">
        <v>176573.592794</v>
      </c>
      <c r="T96" s="2">
        <v>702.896017024</v>
      </c>
      <c r="U96" s="2">
        <v>30548.1942576</v>
      </c>
    </row>
    <row r="97" spans="1:21" x14ac:dyDescent="0.25">
      <c r="A97" s="1">
        <v>724</v>
      </c>
      <c r="B97" s="1" t="s">
        <v>172</v>
      </c>
      <c r="C97" s="1" t="s">
        <v>173</v>
      </c>
      <c r="D97" s="1" t="s">
        <v>139</v>
      </c>
      <c r="E97" s="1" t="s">
        <v>108</v>
      </c>
      <c r="F97" s="1" t="s">
        <v>179</v>
      </c>
      <c r="G97" s="1" t="s">
        <v>127</v>
      </c>
      <c r="H97" s="1" t="s">
        <v>175</v>
      </c>
      <c r="I97" s="1">
        <v>1</v>
      </c>
      <c r="J97" s="1">
        <v>886</v>
      </c>
      <c r="K97" s="1" t="s">
        <v>101</v>
      </c>
      <c r="L97" s="1" t="s">
        <v>102</v>
      </c>
      <c r="M97" s="1" t="s">
        <v>103</v>
      </c>
      <c r="N97" s="2">
        <v>7.19463473249</v>
      </c>
      <c r="O97" s="1" t="s">
        <v>104</v>
      </c>
      <c r="P97" s="1" t="s">
        <v>12</v>
      </c>
      <c r="Q97" s="1" t="s">
        <v>108</v>
      </c>
      <c r="R97" s="1" t="s">
        <v>110</v>
      </c>
      <c r="S97" s="2">
        <v>176573.592794</v>
      </c>
      <c r="T97" s="2">
        <v>686.61314950400003</v>
      </c>
      <c r="U97" s="2">
        <v>29115.653773999999</v>
      </c>
    </row>
    <row r="98" spans="1:21" x14ac:dyDescent="0.25">
      <c r="A98" s="1">
        <v>725</v>
      </c>
      <c r="B98" s="1" t="s">
        <v>172</v>
      </c>
      <c r="C98" s="1" t="s">
        <v>173</v>
      </c>
      <c r="D98" s="1" t="s">
        <v>139</v>
      </c>
      <c r="E98" s="1" t="s">
        <v>108</v>
      </c>
      <c r="F98" s="1" t="s">
        <v>180</v>
      </c>
      <c r="G98" s="1" t="s">
        <v>127</v>
      </c>
      <c r="H98" s="1" t="s">
        <v>175</v>
      </c>
      <c r="I98" s="1">
        <v>1</v>
      </c>
      <c r="J98" s="1">
        <v>886</v>
      </c>
      <c r="K98" s="1" t="s">
        <v>101</v>
      </c>
      <c r="L98" s="1" t="s">
        <v>102</v>
      </c>
      <c r="M98" s="1" t="s">
        <v>103</v>
      </c>
      <c r="N98" s="2">
        <v>4.6215600941600004</v>
      </c>
      <c r="O98" s="1" t="s">
        <v>104</v>
      </c>
      <c r="P98" s="1" t="s">
        <v>12</v>
      </c>
      <c r="Q98" s="1" t="s">
        <v>108</v>
      </c>
      <c r="R98" s="1" t="s">
        <v>110</v>
      </c>
      <c r="S98" s="2">
        <v>176573.592794</v>
      </c>
      <c r="T98" s="2">
        <v>563.39791446300001</v>
      </c>
      <c r="U98" s="2">
        <v>18702.790148600001</v>
      </c>
    </row>
    <row r="99" spans="1:21" x14ac:dyDescent="0.25">
      <c r="A99" s="1">
        <v>726</v>
      </c>
      <c r="B99" s="1" t="s">
        <v>172</v>
      </c>
      <c r="C99" s="1" t="s">
        <v>173</v>
      </c>
      <c r="D99" s="1" t="s">
        <v>139</v>
      </c>
      <c r="E99" s="1" t="s">
        <v>108</v>
      </c>
      <c r="F99" s="1" t="s">
        <v>181</v>
      </c>
      <c r="G99" s="1" t="s">
        <v>127</v>
      </c>
      <c r="H99" s="1" t="s">
        <v>175</v>
      </c>
      <c r="I99" s="1">
        <v>1</v>
      </c>
      <c r="J99" s="1">
        <v>886</v>
      </c>
      <c r="K99" s="1" t="s">
        <v>101</v>
      </c>
      <c r="L99" s="1" t="s">
        <v>102</v>
      </c>
      <c r="M99" s="1" t="s">
        <v>103</v>
      </c>
      <c r="N99" s="2">
        <v>2.27497036795</v>
      </c>
      <c r="O99" s="1" t="s">
        <v>104</v>
      </c>
      <c r="P99" s="1" t="s">
        <v>12</v>
      </c>
      <c r="Q99" s="1" t="s">
        <v>108</v>
      </c>
      <c r="R99" s="1" t="s">
        <v>110</v>
      </c>
      <c r="S99" s="2">
        <v>176573.592794</v>
      </c>
      <c r="T99" s="2">
        <v>440.577386214</v>
      </c>
      <c r="U99" s="2">
        <v>9206.4784443000008</v>
      </c>
    </row>
    <row r="100" spans="1:21" x14ac:dyDescent="0.25">
      <c r="A100" s="1">
        <v>802</v>
      </c>
      <c r="B100" s="1" t="s">
        <v>164</v>
      </c>
      <c r="C100" s="1" t="s">
        <v>165</v>
      </c>
      <c r="D100" s="1" t="s">
        <v>166</v>
      </c>
      <c r="E100" s="1" t="s">
        <v>98</v>
      </c>
      <c r="F100" s="1" t="s">
        <v>182</v>
      </c>
      <c r="G100" s="1" t="s">
        <v>168</v>
      </c>
      <c r="H100" s="1" t="s">
        <v>165</v>
      </c>
      <c r="I100" s="1">
        <v>0</v>
      </c>
      <c r="J100" s="1">
        <v>1401</v>
      </c>
      <c r="K100" s="1" t="s">
        <v>169</v>
      </c>
      <c r="L100" s="1" t="s">
        <v>169</v>
      </c>
      <c r="M100" s="1" t="s">
        <v>170</v>
      </c>
      <c r="N100" s="2">
        <v>22.134434195899999</v>
      </c>
      <c r="O100" s="1" t="s">
        <v>171</v>
      </c>
      <c r="P100" s="1" t="s">
        <v>12</v>
      </c>
      <c r="Q100" s="1" t="s">
        <v>98</v>
      </c>
      <c r="R100" s="1" t="s">
        <v>105</v>
      </c>
      <c r="S100" s="2">
        <v>514208.813586</v>
      </c>
      <c r="T100" s="2">
        <v>1663.5329391499999</v>
      </c>
      <c r="U100" s="2">
        <v>89574.877181799995</v>
      </c>
    </row>
    <row r="101" spans="1:21" x14ac:dyDescent="0.25">
      <c r="A101" s="1">
        <v>803</v>
      </c>
      <c r="B101" s="1" t="s">
        <v>164</v>
      </c>
      <c r="C101" s="1" t="s">
        <v>165</v>
      </c>
      <c r="D101" s="1" t="s">
        <v>166</v>
      </c>
      <c r="E101" s="1" t="s">
        <v>98</v>
      </c>
      <c r="F101" s="1" t="s">
        <v>183</v>
      </c>
      <c r="G101" s="1" t="s">
        <v>168</v>
      </c>
      <c r="H101" s="1" t="s">
        <v>165</v>
      </c>
      <c r="I101" s="1">
        <v>0</v>
      </c>
      <c r="J101" s="1">
        <v>1401</v>
      </c>
      <c r="K101" s="1" t="s">
        <v>169</v>
      </c>
      <c r="L101" s="1" t="s">
        <v>169</v>
      </c>
      <c r="M101" s="1" t="s">
        <v>170</v>
      </c>
      <c r="N101" s="2">
        <v>13.489443511899999</v>
      </c>
      <c r="O101" s="1" t="s">
        <v>171</v>
      </c>
      <c r="P101" s="1" t="s">
        <v>12</v>
      </c>
      <c r="Q101" s="1" t="s">
        <v>98</v>
      </c>
      <c r="R101" s="1" t="s">
        <v>105</v>
      </c>
      <c r="S101" s="2">
        <v>514208.813586</v>
      </c>
      <c r="T101" s="2">
        <v>1251.2158415399999</v>
      </c>
      <c r="U101" s="2">
        <v>54589.8411108</v>
      </c>
    </row>
    <row r="102" spans="1:21" x14ac:dyDescent="0.25">
      <c r="A102" s="1">
        <v>803</v>
      </c>
      <c r="B102" s="1" t="s">
        <v>164</v>
      </c>
      <c r="C102" s="1" t="s">
        <v>165</v>
      </c>
      <c r="D102" s="1" t="s">
        <v>166</v>
      </c>
      <c r="E102" s="1" t="s">
        <v>98</v>
      </c>
      <c r="F102" s="1" t="s">
        <v>183</v>
      </c>
      <c r="G102" s="1" t="s">
        <v>168</v>
      </c>
      <c r="H102" s="1" t="s">
        <v>165</v>
      </c>
      <c r="I102" s="1">
        <v>0</v>
      </c>
      <c r="J102" s="1">
        <v>1583</v>
      </c>
      <c r="K102" s="1" t="s">
        <v>169</v>
      </c>
      <c r="L102" s="1" t="s">
        <v>169</v>
      </c>
      <c r="M102" s="1" t="s">
        <v>170</v>
      </c>
      <c r="N102" s="2">
        <v>19.471654020900001</v>
      </c>
      <c r="O102" s="1" t="s">
        <v>171</v>
      </c>
      <c r="P102" s="1" t="s">
        <v>11</v>
      </c>
      <c r="Q102" s="1" t="s">
        <v>98</v>
      </c>
      <c r="R102" s="1" t="s">
        <v>105</v>
      </c>
      <c r="S102" s="2">
        <v>532356.161036</v>
      </c>
      <c r="T102" s="2">
        <v>1165.2159885000001</v>
      </c>
      <c r="U102" s="2">
        <v>78798.988129100006</v>
      </c>
    </row>
    <row r="103" spans="1:21" x14ac:dyDescent="0.25">
      <c r="A103" s="1">
        <v>804</v>
      </c>
      <c r="B103" s="1" t="s">
        <v>164</v>
      </c>
      <c r="C103" s="1" t="s">
        <v>165</v>
      </c>
      <c r="D103" s="1" t="s">
        <v>166</v>
      </c>
      <c r="E103" s="1" t="s">
        <v>98</v>
      </c>
      <c r="F103" s="1" t="s">
        <v>133</v>
      </c>
      <c r="G103" s="1" t="s">
        <v>168</v>
      </c>
      <c r="H103" s="1" t="s">
        <v>165</v>
      </c>
      <c r="I103" s="1">
        <v>0</v>
      </c>
      <c r="J103" s="1">
        <v>1401</v>
      </c>
      <c r="K103" s="1" t="s">
        <v>169</v>
      </c>
      <c r="L103" s="1" t="s">
        <v>169</v>
      </c>
      <c r="M103" s="1" t="s">
        <v>170</v>
      </c>
      <c r="N103" s="2">
        <v>7.8252075552299996</v>
      </c>
      <c r="O103" s="1" t="s">
        <v>171</v>
      </c>
      <c r="P103" s="1" t="s">
        <v>12</v>
      </c>
      <c r="Q103" s="1" t="s">
        <v>98</v>
      </c>
      <c r="R103" s="1" t="s">
        <v>105</v>
      </c>
      <c r="S103" s="2">
        <v>514208.813586</v>
      </c>
      <c r="T103" s="2">
        <v>1636.2475154799999</v>
      </c>
      <c r="U103" s="2">
        <v>31667.491451499998</v>
      </c>
    </row>
    <row r="104" spans="1:21" x14ac:dyDescent="0.25">
      <c r="A104" s="1">
        <v>804</v>
      </c>
      <c r="B104" s="1" t="s">
        <v>164</v>
      </c>
      <c r="C104" s="1" t="s">
        <v>165</v>
      </c>
      <c r="D104" s="1" t="s">
        <v>166</v>
      </c>
      <c r="E104" s="1" t="s">
        <v>98</v>
      </c>
      <c r="F104" s="1" t="s">
        <v>133</v>
      </c>
      <c r="G104" s="1" t="s">
        <v>168</v>
      </c>
      <c r="H104" s="1" t="s">
        <v>165</v>
      </c>
      <c r="I104" s="1">
        <v>0</v>
      </c>
      <c r="J104" s="1">
        <v>1583</v>
      </c>
      <c r="K104" s="1" t="s">
        <v>169</v>
      </c>
      <c r="L104" s="1" t="s">
        <v>169</v>
      </c>
      <c r="M104" s="1" t="s">
        <v>170</v>
      </c>
      <c r="N104" s="2">
        <v>17.70283332</v>
      </c>
      <c r="O104" s="1" t="s">
        <v>171</v>
      </c>
      <c r="P104" s="1" t="s">
        <v>11</v>
      </c>
      <c r="Q104" s="1" t="s">
        <v>98</v>
      </c>
      <c r="R104" s="1" t="s">
        <v>105</v>
      </c>
      <c r="S104" s="2">
        <v>532356.161036</v>
      </c>
      <c r="T104" s="2">
        <v>1200.1341517799999</v>
      </c>
      <c r="U104" s="2">
        <v>71640.824715700001</v>
      </c>
    </row>
    <row r="105" spans="1:21" x14ac:dyDescent="0.25">
      <c r="A105" s="1">
        <v>805</v>
      </c>
      <c r="B105" s="1" t="s">
        <v>164</v>
      </c>
      <c r="C105" s="1" t="s">
        <v>165</v>
      </c>
      <c r="D105" s="1" t="s">
        <v>166</v>
      </c>
      <c r="E105" s="1" t="s">
        <v>98</v>
      </c>
      <c r="F105" s="1" t="s">
        <v>135</v>
      </c>
      <c r="G105" s="1" t="s">
        <v>168</v>
      </c>
      <c r="H105" s="1" t="s">
        <v>165</v>
      </c>
      <c r="I105" s="1">
        <v>0</v>
      </c>
      <c r="J105" s="1">
        <v>1401</v>
      </c>
      <c r="K105" s="1" t="s">
        <v>169</v>
      </c>
      <c r="L105" s="1" t="s">
        <v>169</v>
      </c>
      <c r="M105" s="1" t="s">
        <v>170</v>
      </c>
      <c r="N105" s="2">
        <v>5.2034790980099999</v>
      </c>
      <c r="O105" s="1" t="s">
        <v>171</v>
      </c>
      <c r="P105" s="1" t="s">
        <v>12</v>
      </c>
      <c r="Q105" s="1" t="s">
        <v>98</v>
      </c>
      <c r="R105" s="1" t="s">
        <v>105</v>
      </c>
      <c r="S105" s="2">
        <v>514208.813586</v>
      </c>
      <c r="T105" s="2">
        <v>643.03243284500002</v>
      </c>
      <c r="U105" s="2">
        <v>21057.732806600001</v>
      </c>
    </row>
    <row r="106" spans="1:21" x14ac:dyDescent="0.25">
      <c r="A106" s="1">
        <v>805</v>
      </c>
      <c r="B106" s="1" t="s">
        <v>164</v>
      </c>
      <c r="C106" s="1" t="s">
        <v>165</v>
      </c>
      <c r="D106" s="1" t="s">
        <v>166</v>
      </c>
      <c r="E106" s="1" t="s">
        <v>98</v>
      </c>
      <c r="F106" s="1" t="s">
        <v>135</v>
      </c>
      <c r="G106" s="1" t="s">
        <v>168</v>
      </c>
      <c r="H106" s="1" t="s">
        <v>165</v>
      </c>
      <c r="I106" s="1">
        <v>0</v>
      </c>
      <c r="J106" s="1">
        <v>1583</v>
      </c>
      <c r="K106" s="1" t="s">
        <v>169</v>
      </c>
      <c r="L106" s="1" t="s">
        <v>169</v>
      </c>
      <c r="M106" s="1" t="s">
        <v>170</v>
      </c>
      <c r="N106" s="2">
        <v>22.537858121199999</v>
      </c>
      <c r="O106" s="1" t="s">
        <v>171</v>
      </c>
      <c r="P106" s="1" t="s">
        <v>11</v>
      </c>
      <c r="Q106" s="1" t="s">
        <v>98</v>
      </c>
      <c r="R106" s="1" t="s">
        <v>105</v>
      </c>
      <c r="S106" s="2">
        <v>532356.161036</v>
      </c>
      <c r="T106" s="2">
        <v>1414.2533621499999</v>
      </c>
      <c r="U106" s="2">
        <v>91207.475884700005</v>
      </c>
    </row>
    <row r="107" spans="1:21" x14ac:dyDescent="0.25">
      <c r="A107" s="1">
        <v>806</v>
      </c>
      <c r="B107" s="1" t="s">
        <v>164</v>
      </c>
      <c r="C107" s="1" t="s">
        <v>165</v>
      </c>
      <c r="D107" s="1" t="s">
        <v>166</v>
      </c>
      <c r="E107" s="1" t="s">
        <v>98</v>
      </c>
      <c r="F107" s="1" t="s">
        <v>184</v>
      </c>
      <c r="G107" s="1" t="s">
        <v>168</v>
      </c>
      <c r="H107" s="1" t="s">
        <v>165</v>
      </c>
      <c r="I107" s="1">
        <v>0</v>
      </c>
      <c r="J107" s="1">
        <v>1583</v>
      </c>
      <c r="K107" s="1" t="s">
        <v>169</v>
      </c>
      <c r="L107" s="1" t="s">
        <v>169</v>
      </c>
      <c r="M107" s="1" t="s">
        <v>170</v>
      </c>
      <c r="N107" s="2">
        <v>34.383572721500002</v>
      </c>
      <c r="O107" s="1" t="s">
        <v>171</v>
      </c>
      <c r="P107" s="1" t="s">
        <v>11</v>
      </c>
      <c r="Q107" s="1" t="s">
        <v>98</v>
      </c>
      <c r="R107" s="1" t="s">
        <v>105</v>
      </c>
      <c r="S107" s="2">
        <v>532356.161036</v>
      </c>
      <c r="T107" s="2">
        <v>1510.3836615099999</v>
      </c>
      <c r="U107" s="2">
        <v>139145.38209299999</v>
      </c>
    </row>
    <row r="108" spans="1:21" x14ac:dyDescent="0.25">
      <c r="A108" s="1">
        <v>815</v>
      </c>
      <c r="B108" s="1" t="s">
        <v>30</v>
      </c>
      <c r="C108" s="1" t="s">
        <v>185</v>
      </c>
      <c r="D108" s="1" t="s">
        <v>166</v>
      </c>
      <c r="E108" s="1" t="s">
        <v>98</v>
      </c>
      <c r="F108" s="1" t="s">
        <v>92</v>
      </c>
      <c r="G108" s="1" t="s">
        <v>168</v>
      </c>
      <c r="H108" s="1" t="s">
        <v>186</v>
      </c>
      <c r="I108" s="1">
        <v>0</v>
      </c>
      <c r="J108" s="1">
        <v>873</v>
      </c>
      <c r="K108" s="1" t="s">
        <v>101</v>
      </c>
      <c r="L108" s="1" t="s">
        <v>102</v>
      </c>
      <c r="M108" s="1" t="s">
        <v>103</v>
      </c>
      <c r="N108" s="2">
        <v>20.3532535069</v>
      </c>
      <c r="O108" s="1" t="s">
        <v>104</v>
      </c>
      <c r="P108" s="1" t="s">
        <v>11</v>
      </c>
      <c r="Q108" s="1" t="s">
        <v>98</v>
      </c>
      <c r="R108" s="1" t="s">
        <v>105</v>
      </c>
      <c r="S108" s="2">
        <v>271929.91714899999</v>
      </c>
      <c r="T108" s="2">
        <v>1803.33327588</v>
      </c>
      <c r="U108" s="2">
        <v>82366.694671300007</v>
      </c>
    </row>
    <row r="109" spans="1:21" x14ac:dyDescent="0.25">
      <c r="A109" s="1">
        <v>816</v>
      </c>
      <c r="B109" s="1" t="s">
        <v>30</v>
      </c>
      <c r="C109" s="1" t="s">
        <v>185</v>
      </c>
      <c r="D109" s="1" t="s">
        <v>166</v>
      </c>
      <c r="E109" s="1" t="s">
        <v>98</v>
      </c>
      <c r="F109" s="1" t="s">
        <v>89</v>
      </c>
      <c r="G109" s="1" t="s">
        <v>168</v>
      </c>
      <c r="H109" s="1" t="s">
        <v>186</v>
      </c>
      <c r="I109" s="1">
        <v>0</v>
      </c>
      <c r="J109" s="1">
        <v>873</v>
      </c>
      <c r="K109" s="1" t="s">
        <v>101</v>
      </c>
      <c r="L109" s="1" t="s">
        <v>102</v>
      </c>
      <c r="M109" s="1" t="s">
        <v>103</v>
      </c>
      <c r="N109" s="2">
        <v>20.0066064721</v>
      </c>
      <c r="O109" s="1" t="s">
        <v>104</v>
      </c>
      <c r="P109" s="1" t="s">
        <v>11</v>
      </c>
      <c r="Q109" s="1" t="s">
        <v>98</v>
      </c>
      <c r="R109" s="1" t="s">
        <v>105</v>
      </c>
      <c r="S109" s="2">
        <v>271929.91714899999</v>
      </c>
      <c r="T109" s="2">
        <v>1812.2945867999999</v>
      </c>
      <c r="U109" s="2">
        <v>80963.863892199995</v>
      </c>
    </row>
    <row r="110" spans="1:21" x14ac:dyDescent="0.25">
      <c r="A110" s="1">
        <v>817</v>
      </c>
      <c r="B110" s="1" t="s">
        <v>30</v>
      </c>
      <c r="C110" s="1" t="s">
        <v>185</v>
      </c>
      <c r="D110" s="1" t="s">
        <v>166</v>
      </c>
      <c r="E110" s="1" t="s">
        <v>98</v>
      </c>
      <c r="F110" s="1" t="s">
        <v>90</v>
      </c>
      <c r="G110" s="1" t="s">
        <v>168</v>
      </c>
      <c r="H110" s="1" t="s">
        <v>186</v>
      </c>
      <c r="I110" s="1">
        <v>0</v>
      </c>
      <c r="J110" s="1">
        <v>873</v>
      </c>
      <c r="K110" s="1" t="s">
        <v>101</v>
      </c>
      <c r="L110" s="1" t="s">
        <v>102</v>
      </c>
      <c r="M110" s="1" t="s">
        <v>103</v>
      </c>
      <c r="N110" s="2">
        <v>20.7188542134</v>
      </c>
      <c r="O110" s="1" t="s">
        <v>104</v>
      </c>
      <c r="P110" s="1" t="s">
        <v>11</v>
      </c>
      <c r="Q110" s="1" t="s">
        <v>98</v>
      </c>
      <c r="R110" s="1" t="s">
        <v>105</v>
      </c>
      <c r="S110" s="2">
        <v>271929.91714899999</v>
      </c>
      <c r="T110" s="2">
        <v>1811.08728589</v>
      </c>
      <c r="U110" s="2">
        <v>83846.228238299998</v>
      </c>
    </row>
    <row r="111" spans="1:21" x14ac:dyDescent="0.25">
      <c r="A111" s="1">
        <v>876</v>
      </c>
      <c r="B111" s="1" t="s">
        <v>24</v>
      </c>
      <c r="C111" s="1" t="s">
        <v>187</v>
      </c>
      <c r="D111" s="1" t="s">
        <v>166</v>
      </c>
      <c r="E111" s="1" t="s">
        <v>98</v>
      </c>
      <c r="F111" s="1" t="s">
        <v>71</v>
      </c>
      <c r="G111" s="1" t="s">
        <v>168</v>
      </c>
      <c r="H111" s="1" t="s">
        <v>187</v>
      </c>
      <c r="I111" s="1">
        <v>0</v>
      </c>
      <c r="J111" s="1">
        <v>1573</v>
      </c>
      <c r="K111" s="1" t="s">
        <v>169</v>
      </c>
      <c r="L111" s="1" t="s">
        <v>169</v>
      </c>
      <c r="M111" s="1" t="s">
        <v>170</v>
      </c>
      <c r="N111" s="2">
        <v>16.012086867699999</v>
      </c>
      <c r="O111" s="1" t="s">
        <v>171</v>
      </c>
      <c r="P111" s="1" t="s">
        <v>11</v>
      </c>
      <c r="Q111" s="1" t="s">
        <v>98</v>
      </c>
      <c r="R111" s="1" t="s">
        <v>105</v>
      </c>
      <c r="S111" s="2">
        <v>31437.806891799999</v>
      </c>
      <c r="T111" s="2">
        <v>1053.6076831099999</v>
      </c>
      <c r="U111" s="2">
        <v>64798.616576400003</v>
      </c>
    </row>
    <row r="112" spans="1:21" x14ac:dyDescent="0.25">
      <c r="A112" s="1">
        <v>877</v>
      </c>
      <c r="B112" s="1" t="s">
        <v>24</v>
      </c>
      <c r="C112" s="1" t="s">
        <v>187</v>
      </c>
      <c r="D112" s="1" t="s">
        <v>166</v>
      </c>
      <c r="E112" s="1" t="s">
        <v>98</v>
      </c>
      <c r="F112" s="1" t="s">
        <v>77</v>
      </c>
      <c r="G112" s="1" t="s">
        <v>168</v>
      </c>
      <c r="H112" s="1" t="s">
        <v>187</v>
      </c>
      <c r="I112" s="1">
        <v>0</v>
      </c>
      <c r="J112" s="1">
        <v>1405</v>
      </c>
      <c r="K112" s="1" t="s">
        <v>169</v>
      </c>
      <c r="L112" s="1" t="s">
        <v>169</v>
      </c>
      <c r="M112" s="1" t="s">
        <v>170</v>
      </c>
      <c r="N112" s="2">
        <v>29.305905349</v>
      </c>
      <c r="O112" s="1" t="s">
        <v>171</v>
      </c>
      <c r="P112" s="1" t="s">
        <v>12</v>
      </c>
      <c r="Q112" s="1" t="s">
        <v>98</v>
      </c>
      <c r="R112" s="1" t="s">
        <v>105</v>
      </c>
      <c r="S112" s="2">
        <v>247385.553816</v>
      </c>
      <c r="T112" s="2">
        <v>1348.39448803</v>
      </c>
      <c r="U112" s="2">
        <v>118596.791276</v>
      </c>
    </row>
    <row r="113" spans="1:21" x14ac:dyDescent="0.25">
      <c r="A113" s="1">
        <v>877</v>
      </c>
      <c r="B113" s="1" t="s">
        <v>24</v>
      </c>
      <c r="C113" s="1" t="s">
        <v>187</v>
      </c>
      <c r="D113" s="1" t="s">
        <v>166</v>
      </c>
      <c r="E113" s="1" t="s">
        <v>98</v>
      </c>
      <c r="F113" s="1" t="s">
        <v>77</v>
      </c>
      <c r="G113" s="1" t="s">
        <v>168</v>
      </c>
      <c r="H113" s="1" t="s">
        <v>187</v>
      </c>
      <c r="I113" s="1">
        <v>0</v>
      </c>
      <c r="J113" s="1">
        <v>1573</v>
      </c>
      <c r="K113" s="1" t="s">
        <v>169</v>
      </c>
      <c r="L113" s="1" t="s">
        <v>169</v>
      </c>
      <c r="M113" s="1" t="s">
        <v>170</v>
      </c>
      <c r="N113" s="2">
        <v>4.0214273016700002</v>
      </c>
      <c r="O113" s="1" t="s">
        <v>171</v>
      </c>
      <c r="P113" s="1" t="s">
        <v>11</v>
      </c>
      <c r="Q113" s="1" t="s">
        <v>98</v>
      </c>
      <c r="R113" s="1" t="s">
        <v>105</v>
      </c>
      <c r="S113" s="2">
        <v>31437.806891799999</v>
      </c>
      <c r="T113" s="2">
        <v>1216.93230642</v>
      </c>
      <c r="U113" s="2">
        <v>16274.138902999999</v>
      </c>
    </row>
    <row r="114" spans="1:21" x14ac:dyDescent="0.25">
      <c r="A114" s="1">
        <v>878</v>
      </c>
      <c r="B114" s="1" t="s">
        <v>24</v>
      </c>
      <c r="C114" s="1" t="s">
        <v>187</v>
      </c>
      <c r="D114" s="1" t="s">
        <v>166</v>
      </c>
      <c r="E114" s="1" t="s">
        <v>98</v>
      </c>
      <c r="F114" s="1" t="s">
        <v>78</v>
      </c>
      <c r="G114" s="1" t="s">
        <v>168</v>
      </c>
      <c r="H114" s="1" t="s">
        <v>187</v>
      </c>
      <c r="I114" s="1">
        <v>0</v>
      </c>
      <c r="J114" s="1">
        <v>1405</v>
      </c>
      <c r="K114" s="1" t="s">
        <v>169</v>
      </c>
      <c r="L114" s="1" t="s">
        <v>169</v>
      </c>
      <c r="M114" s="1" t="s">
        <v>170</v>
      </c>
      <c r="N114" s="2">
        <v>9.36379083914</v>
      </c>
      <c r="O114" s="1" t="s">
        <v>171</v>
      </c>
      <c r="P114" s="1" t="s">
        <v>12</v>
      </c>
      <c r="Q114" s="1" t="s">
        <v>98</v>
      </c>
      <c r="R114" s="1" t="s">
        <v>105</v>
      </c>
      <c r="S114" s="2">
        <v>247385.553816</v>
      </c>
      <c r="T114" s="2">
        <v>862.698165786</v>
      </c>
      <c r="U114" s="2">
        <v>37893.9170954</v>
      </c>
    </row>
    <row r="115" spans="1:21" x14ac:dyDescent="0.25">
      <c r="A115" s="1">
        <v>878</v>
      </c>
      <c r="B115" s="1" t="s">
        <v>24</v>
      </c>
      <c r="C115" s="1" t="s">
        <v>187</v>
      </c>
      <c r="D115" s="1" t="s">
        <v>166</v>
      </c>
      <c r="E115" s="1" t="s">
        <v>98</v>
      </c>
      <c r="F115" s="1" t="s">
        <v>78</v>
      </c>
      <c r="G115" s="1" t="s">
        <v>168</v>
      </c>
      <c r="H115" s="1" t="s">
        <v>187</v>
      </c>
      <c r="I115" s="1">
        <v>0</v>
      </c>
      <c r="J115" s="1">
        <v>1573</v>
      </c>
      <c r="K115" s="1" t="s">
        <v>169</v>
      </c>
      <c r="L115" s="1" t="s">
        <v>169</v>
      </c>
      <c r="M115" s="1" t="s">
        <v>170</v>
      </c>
      <c r="N115" s="2">
        <v>4.8674338548099998</v>
      </c>
      <c r="O115" s="1" t="s">
        <v>171</v>
      </c>
      <c r="P115" s="1" t="s">
        <v>11</v>
      </c>
      <c r="Q115" s="1" t="s">
        <v>98</v>
      </c>
      <c r="R115" s="1" t="s">
        <v>105</v>
      </c>
      <c r="S115" s="2">
        <v>31437.806891799999</v>
      </c>
      <c r="T115" s="2">
        <v>971.65238207300001</v>
      </c>
      <c r="U115" s="2">
        <v>19697.805955899999</v>
      </c>
    </row>
    <row r="116" spans="1:21" x14ac:dyDescent="0.25">
      <c r="A116" s="1">
        <v>879</v>
      </c>
      <c r="B116" s="1" t="s">
        <v>47</v>
      </c>
      <c r="C116" s="1" t="s">
        <v>188</v>
      </c>
      <c r="D116" s="1" t="s">
        <v>166</v>
      </c>
      <c r="E116" s="1" t="s">
        <v>108</v>
      </c>
      <c r="F116" s="1" t="s">
        <v>71</v>
      </c>
      <c r="G116" s="1" t="s">
        <v>72</v>
      </c>
      <c r="H116" s="1" t="s">
        <v>188</v>
      </c>
      <c r="I116" s="1">
        <v>0</v>
      </c>
      <c r="J116" s="1">
        <v>872</v>
      </c>
      <c r="K116" s="1" t="s">
        <v>101</v>
      </c>
      <c r="L116" s="1" t="s">
        <v>102</v>
      </c>
      <c r="M116" s="1" t="s">
        <v>103</v>
      </c>
      <c r="N116" s="2">
        <v>65.347457881300002</v>
      </c>
      <c r="O116" s="1" t="s">
        <v>104</v>
      </c>
      <c r="P116" s="1" t="s">
        <v>11</v>
      </c>
      <c r="Q116" s="1" t="s">
        <v>108</v>
      </c>
      <c r="R116" s="1" t="s">
        <v>110</v>
      </c>
      <c r="S116" s="2">
        <v>255564.044494</v>
      </c>
      <c r="T116" s="2">
        <v>2427.48227043</v>
      </c>
      <c r="U116" s="2">
        <v>264451.77961500001</v>
      </c>
    </row>
    <row r="117" spans="1:21" x14ac:dyDescent="0.25">
      <c r="A117" s="1">
        <v>879</v>
      </c>
      <c r="B117" s="1" t="s">
        <v>47</v>
      </c>
      <c r="C117" s="1" t="s">
        <v>188</v>
      </c>
      <c r="D117" s="1" t="s">
        <v>166</v>
      </c>
      <c r="E117" s="1" t="s">
        <v>108</v>
      </c>
      <c r="F117" s="1" t="s">
        <v>71</v>
      </c>
      <c r="G117" s="1" t="s">
        <v>72</v>
      </c>
      <c r="H117" s="1" t="s">
        <v>188</v>
      </c>
      <c r="I117" s="1">
        <v>0</v>
      </c>
      <c r="J117" s="1">
        <v>886</v>
      </c>
      <c r="K117" s="1" t="s">
        <v>101</v>
      </c>
      <c r="L117" s="1" t="s">
        <v>102</v>
      </c>
      <c r="M117" s="1" t="s">
        <v>103</v>
      </c>
      <c r="N117" s="2">
        <v>6.0536184773199997</v>
      </c>
      <c r="O117" s="1" t="s">
        <v>104</v>
      </c>
      <c r="P117" s="1" t="s">
        <v>12</v>
      </c>
      <c r="Q117" s="1" t="s">
        <v>108</v>
      </c>
      <c r="R117" s="1" t="s">
        <v>110</v>
      </c>
      <c r="S117" s="2">
        <v>176573.592794</v>
      </c>
      <c r="T117" s="2">
        <v>1138.98589464</v>
      </c>
      <c r="U117" s="2">
        <v>24498.1248137</v>
      </c>
    </row>
    <row r="118" spans="1:21" x14ac:dyDescent="0.25">
      <c r="A118" s="1">
        <v>880</v>
      </c>
      <c r="B118" s="1" t="s">
        <v>47</v>
      </c>
      <c r="C118" s="1" t="s">
        <v>188</v>
      </c>
      <c r="D118" s="1" t="s">
        <v>166</v>
      </c>
      <c r="E118" s="1" t="s">
        <v>108</v>
      </c>
      <c r="F118" s="1" t="s">
        <v>77</v>
      </c>
      <c r="G118" s="1" t="s">
        <v>72</v>
      </c>
      <c r="H118" s="1" t="s">
        <v>188</v>
      </c>
      <c r="I118" s="1">
        <v>0</v>
      </c>
      <c r="J118" s="1">
        <v>872</v>
      </c>
      <c r="K118" s="1" t="s">
        <v>101</v>
      </c>
      <c r="L118" s="1" t="s">
        <v>102</v>
      </c>
      <c r="M118" s="1" t="s">
        <v>103</v>
      </c>
      <c r="N118" s="2">
        <v>30.430565135599998</v>
      </c>
      <c r="O118" s="1" t="s">
        <v>104</v>
      </c>
      <c r="P118" s="1" t="s">
        <v>11</v>
      </c>
      <c r="Q118" s="1" t="s">
        <v>108</v>
      </c>
      <c r="R118" s="1" t="s">
        <v>110</v>
      </c>
      <c r="S118" s="2">
        <v>255564.044494</v>
      </c>
      <c r="T118" s="2">
        <v>1511.96114158</v>
      </c>
      <c r="U118" s="2">
        <v>123148.127956</v>
      </c>
    </row>
    <row r="119" spans="1:21" x14ac:dyDescent="0.25">
      <c r="A119" s="1">
        <v>880</v>
      </c>
      <c r="B119" s="1" t="s">
        <v>47</v>
      </c>
      <c r="C119" s="1" t="s">
        <v>188</v>
      </c>
      <c r="D119" s="1" t="s">
        <v>166</v>
      </c>
      <c r="E119" s="1" t="s">
        <v>108</v>
      </c>
      <c r="F119" s="1" t="s">
        <v>77</v>
      </c>
      <c r="G119" s="1" t="s">
        <v>72</v>
      </c>
      <c r="H119" s="1" t="s">
        <v>188</v>
      </c>
      <c r="I119" s="1">
        <v>0</v>
      </c>
      <c r="J119" s="1">
        <v>886</v>
      </c>
      <c r="K119" s="1" t="s">
        <v>101</v>
      </c>
      <c r="L119" s="1" t="s">
        <v>102</v>
      </c>
      <c r="M119" s="1" t="s">
        <v>103</v>
      </c>
      <c r="N119" s="2">
        <v>43.8870738679</v>
      </c>
      <c r="O119" s="1" t="s">
        <v>104</v>
      </c>
      <c r="P119" s="1" t="s">
        <v>12</v>
      </c>
      <c r="Q119" s="1" t="s">
        <v>108</v>
      </c>
      <c r="R119" s="1" t="s">
        <v>110</v>
      </c>
      <c r="S119" s="2">
        <v>176573.592794</v>
      </c>
      <c r="T119" s="2">
        <v>2206.13997053</v>
      </c>
      <c r="U119" s="2">
        <v>177604.686743</v>
      </c>
    </row>
    <row r="120" spans="1:21" x14ac:dyDescent="0.25">
      <c r="A120" s="1">
        <v>881</v>
      </c>
      <c r="B120" s="1" t="s">
        <v>47</v>
      </c>
      <c r="C120" s="1" t="s">
        <v>188</v>
      </c>
      <c r="D120" s="1" t="s">
        <v>166</v>
      </c>
      <c r="E120" s="1" t="s">
        <v>108</v>
      </c>
      <c r="F120" s="1" t="s">
        <v>79</v>
      </c>
      <c r="G120" s="1" t="s">
        <v>72</v>
      </c>
      <c r="H120" s="1" t="s">
        <v>188</v>
      </c>
      <c r="I120" s="1">
        <v>0</v>
      </c>
      <c r="J120" s="1">
        <v>886</v>
      </c>
      <c r="K120" s="1" t="s">
        <v>101</v>
      </c>
      <c r="L120" s="1" t="s">
        <v>102</v>
      </c>
      <c r="M120" s="1" t="s">
        <v>103</v>
      </c>
      <c r="N120" s="2">
        <v>14.630951977100001</v>
      </c>
      <c r="O120" s="1" t="s">
        <v>104</v>
      </c>
      <c r="P120" s="1" t="s">
        <v>12</v>
      </c>
      <c r="Q120" s="1" t="s">
        <v>108</v>
      </c>
      <c r="R120" s="1" t="s">
        <v>110</v>
      </c>
      <c r="S120" s="2">
        <v>176573.592794</v>
      </c>
      <c r="T120" s="2">
        <v>1233.93065432</v>
      </c>
      <c r="U120" s="2">
        <v>59209.361974300002</v>
      </c>
    </row>
    <row r="121" spans="1:21" x14ac:dyDescent="0.25">
      <c r="A121" s="1">
        <v>882</v>
      </c>
      <c r="B121" s="1" t="s">
        <v>47</v>
      </c>
      <c r="C121" s="1" t="s">
        <v>188</v>
      </c>
      <c r="D121" s="1" t="s">
        <v>166</v>
      </c>
      <c r="E121" s="1" t="s">
        <v>108</v>
      </c>
      <c r="F121" s="1" t="s">
        <v>78</v>
      </c>
      <c r="G121" s="1" t="s">
        <v>72</v>
      </c>
      <c r="H121" s="1" t="s">
        <v>188</v>
      </c>
      <c r="I121" s="1">
        <v>0</v>
      </c>
      <c r="J121" s="1">
        <v>886</v>
      </c>
      <c r="K121" s="1" t="s">
        <v>101</v>
      </c>
      <c r="L121" s="1" t="s">
        <v>102</v>
      </c>
      <c r="M121" s="1" t="s">
        <v>103</v>
      </c>
      <c r="N121" s="2">
        <v>11.5999748486</v>
      </c>
      <c r="O121" s="1" t="s">
        <v>104</v>
      </c>
      <c r="P121" s="1" t="s">
        <v>12</v>
      </c>
      <c r="Q121" s="1" t="s">
        <v>108</v>
      </c>
      <c r="R121" s="1" t="s">
        <v>110</v>
      </c>
      <c r="S121" s="2">
        <v>176573.592794</v>
      </c>
      <c r="T121" s="2">
        <v>868.14491625799997</v>
      </c>
      <c r="U121" s="2">
        <v>46943.432715800001</v>
      </c>
    </row>
    <row r="122" spans="1:21" x14ac:dyDescent="0.25">
      <c r="A122" s="1">
        <v>883</v>
      </c>
      <c r="B122" s="1" t="s">
        <v>47</v>
      </c>
      <c r="C122" s="1" t="s">
        <v>188</v>
      </c>
      <c r="D122" s="1" t="s">
        <v>166</v>
      </c>
      <c r="E122" s="1" t="s">
        <v>108</v>
      </c>
      <c r="F122" s="1" t="s">
        <v>86</v>
      </c>
      <c r="G122" s="1" t="s">
        <v>72</v>
      </c>
      <c r="H122" s="1" t="s">
        <v>188</v>
      </c>
      <c r="I122" s="1">
        <v>0</v>
      </c>
      <c r="J122" s="1">
        <v>886</v>
      </c>
      <c r="K122" s="1" t="s">
        <v>101</v>
      </c>
      <c r="L122" s="1" t="s">
        <v>102</v>
      </c>
      <c r="M122" s="1" t="s">
        <v>103</v>
      </c>
      <c r="N122" s="2">
        <v>40.037768312499999</v>
      </c>
      <c r="O122" s="1" t="s">
        <v>104</v>
      </c>
      <c r="P122" s="1" t="s">
        <v>12</v>
      </c>
      <c r="Q122" s="1" t="s">
        <v>108</v>
      </c>
      <c r="R122" s="1" t="s">
        <v>110</v>
      </c>
      <c r="S122" s="2">
        <v>176573.592794</v>
      </c>
      <c r="T122" s="2">
        <v>1642.3887182799999</v>
      </c>
      <c r="U122" s="2">
        <v>162027.09983399999</v>
      </c>
    </row>
    <row r="123" spans="1:21" x14ac:dyDescent="0.25">
      <c r="A123" s="1">
        <v>884</v>
      </c>
      <c r="B123" s="1" t="s">
        <v>47</v>
      </c>
      <c r="C123" s="1" t="s">
        <v>188</v>
      </c>
      <c r="D123" s="1" t="s">
        <v>166</v>
      </c>
      <c r="E123" s="1" t="s">
        <v>108</v>
      </c>
      <c r="F123" s="1" t="s">
        <v>92</v>
      </c>
      <c r="G123" s="1" t="s">
        <v>72</v>
      </c>
      <c r="H123" s="1" t="s">
        <v>188</v>
      </c>
      <c r="I123" s="1">
        <v>0</v>
      </c>
      <c r="J123" s="1">
        <v>886</v>
      </c>
      <c r="K123" s="1" t="s">
        <v>101</v>
      </c>
      <c r="L123" s="1" t="s">
        <v>102</v>
      </c>
      <c r="M123" s="1" t="s">
        <v>103</v>
      </c>
      <c r="N123" s="2">
        <v>15.752584107100001</v>
      </c>
      <c r="O123" s="1" t="s">
        <v>104</v>
      </c>
      <c r="P123" s="1" t="s">
        <v>12</v>
      </c>
      <c r="Q123" s="1" t="s">
        <v>108</v>
      </c>
      <c r="R123" s="1" t="s">
        <v>110</v>
      </c>
      <c r="S123" s="2">
        <v>176573.592794</v>
      </c>
      <c r="T123" s="2">
        <v>1040.47286665</v>
      </c>
      <c r="U123" s="2">
        <v>63748.446163300003</v>
      </c>
    </row>
    <row r="124" spans="1:21" x14ac:dyDescent="0.25">
      <c r="A124" s="1">
        <v>885</v>
      </c>
      <c r="B124" s="1" t="s">
        <v>47</v>
      </c>
      <c r="C124" s="1" t="s">
        <v>188</v>
      </c>
      <c r="D124" s="1" t="s">
        <v>166</v>
      </c>
      <c r="E124" s="1" t="s">
        <v>108</v>
      </c>
      <c r="F124" s="1" t="s">
        <v>89</v>
      </c>
      <c r="G124" s="1" t="s">
        <v>72</v>
      </c>
      <c r="H124" s="1" t="s">
        <v>188</v>
      </c>
      <c r="I124" s="1">
        <v>0</v>
      </c>
      <c r="J124" s="1">
        <v>886</v>
      </c>
      <c r="K124" s="1" t="s">
        <v>101</v>
      </c>
      <c r="L124" s="1" t="s">
        <v>102</v>
      </c>
      <c r="M124" s="1" t="s">
        <v>103</v>
      </c>
      <c r="N124" s="2">
        <v>32.741112724399997</v>
      </c>
      <c r="O124" s="1" t="s">
        <v>104</v>
      </c>
      <c r="P124" s="1" t="s">
        <v>12</v>
      </c>
      <c r="Q124" s="1" t="s">
        <v>108</v>
      </c>
      <c r="R124" s="1" t="s">
        <v>110</v>
      </c>
      <c r="S124" s="2">
        <v>176573.592794</v>
      </c>
      <c r="T124" s="2">
        <v>1519.5955554499999</v>
      </c>
      <c r="U124" s="2">
        <v>132498.58230499999</v>
      </c>
    </row>
    <row r="125" spans="1:21" x14ac:dyDescent="0.25">
      <c r="A125" s="1">
        <v>886</v>
      </c>
      <c r="B125" s="1" t="s">
        <v>47</v>
      </c>
      <c r="C125" s="1" t="s">
        <v>188</v>
      </c>
      <c r="D125" s="1" t="s">
        <v>166</v>
      </c>
      <c r="E125" s="1" t="s">
        <v>108</v>
      </c>
      <c r="F125" s="1" t="s">
        <v>88</v>
      </c>
      <c r="G125" s="1" t="s">
        <v>72</v>
      </c>
      <c r="H125" s="1" t="s">
        <v>188</v>
      </c>
      <c r="I125" s="1">
        <v>0</v>
      </c>
      <c r="J125" s="1">
        <v>871</v>
      </c>
      <c r="K125" s="1" t="s">
        <v>101</v>
      </c>
      <c r="L125" s="1" t="s">
        <v>102</v>
      </c>
      <c r="M125" s="1" t="s">
        <v>103</v>
      </c>
      <c r="N125" s="2">
        <v>8.03001420955</v>
      </c>
      <c r="O125" s="1" t="s">
        <v>104</v>
      </c>
      <c r="P125" s="1" t="s">
        <v>11</v>
      </c>
      <c r="Q125" s="1" t="s">
        <v>108</v>
      </c>
      <c r="R125" s="1" t="s">
        <v>110</v>
      </c>
      <c r="S125" s="2">
        <v>11575.2961424</v>
      </c>
      <c r="T125" s="2">
        <v>749.384893498</v>
      </c>
      <c r="U125" s="2">
        <v>32496.3145759</v>
      </c>
    </row>
    <row r="126" spans="1:21" x14ac:dyDescent="0.25">
      <c r="A126" s="1">
        <v>886</v>
      </c>
      <c r="B126" s="1" t="s">
        <v>47</v>
      </c>
      <c r="C126" s="1" t="s">
        <v>188</v>
      </c>
      <c r="D126" s="1" t="s">
        <v>166</v>
      </c>
      <c r="E126" s="1" t="s">
        <v>108</v>
      </c>
      <c r="F126" s="1" t="s">
        <v>88</v>
      </c>
      <c r="G126" s="1" t="s">
        <v>72</v>
      </c>
      <c r="H126" s="1" t="s">
        <v>188</v>
      </c>
      <c r="I126" s="1">
        <v>0</v>
      </c>
      <c r="J126" s="1">
        <v>886</v>
      </c>
      <c r="K126" s="1" t="s">
        <v>101</v>
      </c>
      <c r="L126" s="1" t="s">
        <v>102</v>
      </c>
      <c r="M126" s="1" t="s">
        <v>103</v>
      </c>
      <c r="N126" s="2">
        <v>5.4806253365100002</v>
      </c>
      <c r="O126" s="1" t="s">
        <v>104</v>
      </c>
      <c r="P126" s="1" t="s">
        <v>12</v>
      </c>
      <c r="Q126" s="1" t="s">
        <v>108</v>
      </c>
      <c r="R126" s="1" t="s">
        <v>110</v>
      </c>
      <c r="S126" s="2">
        <v>176573.592794</v>
      </c>
      <c r="T126" s="2">
        <v>645.09164013899999</v>
      </c>
      <c r="U126" s="2">
        <v>22179.3038418</v>
      </c>
    </row>
    <row r="127" spans="1:21" x14ac:dyDescent="0.25">
      <c r="A127" s="1">
        <v>887</v>
      </c>
      <c r="B127" s="1" t="s">
        <v>47</v>
      </c>
      <c r="C127" s="1" t="s">
        <v>188</v>
      </c>
      <c r="D127" s="1" t="s">
        <v>166</v>
      </c>
      <c r="E127" s="1" t="s">
        <v>108</v>
      </c>
      <c r="F127" s="1" t="s">
        <v>90</v>
      </c>
      <c r="G127" s="1" t="s">
        <v>72</v>
      </c>
      <c r="H127" s="1" t="s">
        <v>188</v>
      </c>
      <c r="I127" s="1">
        <v>0</v>
      </c>
      <c r="J127" s="1">
        <v>871</v>
      </c>
      <c r="K127" s="1" t="s">
        <v>101</v>
      </c>
      <c r="L127" s="1" t="s">
        <v>102</v>
      </c>
      <c r="M127" s="1" t="s">
        <v>103</v>
      </c>
      <c r="N127" s="2">
        <v>15.452487191199999</v>
      </c>
      <c r="O127" s="1" t="s">
        <v>104</v>
      </c>
      <c r="P127" s="1" t="s">
        <v>11</v>
      </c>
      <c r="Q127" s="1" t="s">
        <v>108</v>
      </c>
      <c r="R127" s="1" t="s">
        <v>110</v>
      </c>
      <c r="S127" s="2">
        <v>11575.2961424</v>
      </c>
      <c r="T127" s="2">
        <v>1108.46174756</v>
      </c>
      <c r="U127" s="2">
        <v>62533.997031799998</v>
      </c>
    </row>
    <row r="128" spans="1:21" x14ac:dyDescent="0.25">
      <c r="A128" s="1">
        <v>887</v>
      </c>
      <c r="B128" s="1" t="s">
        <v>47</v>
      </c>
      <c r="C128" s="1" t="s">
        <v>188</v>
      </c>
      <c r="D128" s="1" t="s">
        <v>166</v>
      </c>
      <c r="E128" s="1" t="s">
        <v>108</v>
      </c>
      <c r="F128" s="1" t="s">
        <v>90</v>
      </c>
      <c r="G128" s="1" t="s">
        <v>72</v>
      </c>
      <c r="H128" s="1" t="s">
        <v>188</v>
      </c>
      <c r="I128" s="1">
        <v>0</v>
      </c>
      <c r="J128" s="1">
        <v>886</v>
      </c>
      <c r="K128" s="1" t="s">
        <v>101</v>
      </c>
      <c r="L128" s="1" t="s">
        <v>102</v>
      </c>
      <c r="M128" s="1" t="s">
        <v>103</v>
      </c>
      <c r="N128" s="2">
        <v>17.010381198000001</v>
      </c>
      <c r="O128" s="1" t="s">
        <v>104</v>
      </c>
      <c r="P128" s="1" t="s">
        <v>12</v>
      </c>
      <c r="Q128" s="1" t="s">
        <v>108</v>
      </c>
      <c r="R128" s="1" t="s">
        <v>110</v>
      </c>
      <c r="S128" s="2">
        <v>176573.592794</v>
      </c>
      <c r="T128" s="2">
        <v>1120.2410605499999</v>
      </c>
      <c r="U128" s="2">
        <v>68838.5703985</v>
      </c>
    </row>
    <row r="129" spans="1:21" x14ac:dyDescent="0.25">
      <c r="A129" s="1">
        <v>888</v>
      </c>
      <c r="B129" s="1" t="s">
        <v>47</v>
      </c>
      <c r="C129" s="1" t="s">
        <v>188</v>
      </c>
      <c r="D129" s="1" t="s">
        <v>166</v>
      </c>
      <c r="E129" s="1" t="s">
        <v>108</v>
      </c>
      <c r="F129" s="1" t="s">
        <v>121</v>
      </c>
      <c r="G129" s="1" t="s">
        <v>72</v>
      </c>
      <c r="H129" s="1" t="s">
        <v>188</v>
      </c>
      <c r="I129" s="1">
        <v>0</v>
      </c>
      <c r="J129" s="1">
        <v>871</v>
      </c>
      <c r="K129" s="1" t="s">
        <v>101</v>
      </c>
      <c r="L129" s="1" t="s">
        <v>102</v>
      </c>
      <c r="M129" s="1" t="s">
        <v>103</v>
      </c>
      <c r="N129" s="2">
        <v>31.395110598500001</v>
      </c>
      <c r="O129" s="1" t="s">
        <v>104</v>
      </c>
      <c r="P129" s="1" t="s">
        <v>11</v>
      </c>
      <c r="Q129" s="1" t="s">
        <v>108</v>
      </c>
      <c r="R129" s="1" t="s">
        <v>110</v>
      </c>
      <c r="S129" s="2">
        <v>11575.2961424</v>
      </c>
      <c r="T129" s="2">
        <v>1482.53833347</v>
      </c>
      <c r="U129" s="2">
        <v>127051.504958</v>
      </c>
    </row>
    <row r="130" spans="1:21" x14ac:dyDescent="0.25">
      <c r="A130" s="1">
        <v>889</v>
      </c>
      <c r="B130" s="1" t="s">
        <v>47</v>
      </c>
      <c r="C130" s="1" t="s">
        <v>188</v>
      </c>
      <c r="D130" s="1" t="s">
        <v>166</v>
      </c>
      <c r="E130" s="1" t="s">
        <v>108</v>
      </c>
      <c r="F130" s="1" t="s">
        <v>87</v>
      </c>
      <c r="G130" s="1" t="s">
        <v>72</v>
      </c>
      <c r="H130" s="1" t="s">
        <v>188</v>
      </c>
      <c r="I130" s="1">
        <v>0</v>
      </c>
      <c r="J130" s="1">
        <v>871</v>
      </c>
      <c r="K130" s="1" t="s">
        <v>101</v>
      </c>
      <c r="L130" s="1" t="s">
        <v>102</v>
      </c>
      <c r="M130" s="1" t="s">
        <v>103</v>
      </c>
      <c r="N130" s="2">
        <v>10.2979949336</v>
      </c>
      <c r="O130" s="1" t="s">
        <v>104</v>
      </c>
      <c r="P130" s="1" t="s">
        <v>11</v>
      </c>
      <c r="Q130" s="1" t="s">
        <v>108</v>
      </c>
      <c r="R130" s="1" t="s">
        <v>110</v>
      </c>
      <c r="S130" s="2">
        <v>11575.2961424</v>
      </c>
      <c r="T130" s="2">
        <v>859.79987745999995</v>
      </c>
      <c r="U130" s="2">
        <v>41674.506934700003</v>
      </c>
    </row>
    <row r="131" spans="1:21" x14ac:dyDescent="0.25">
      <c r="A131" s="1">
        <v>890</v>
      </c>
      <c r="B131" s="1" t="s">
        <v>47</v>
      </c>
      <c r="C131" s="1" t="s">
        <v>188</v>
      </c>
      <c r="D131" s="1" t="s">
        <v>166</v>
      </c>
      <c r="E131" s="1" t="s">
        <v>108</v>
      </c>
      <c r="F131" s="1" t="s">
        <v>91</v>
      </c>
      <c r="G131" s="1" t="s">
        <v>72</v>
      </c>
      <c r="H131" s="1" t="s">
        <v>188</v>
      </c>
      <c r="I131" s="1">
        <v>0</v>
      </c>
      <c r="J131" s="1">
        <v>871</v>
      </c>
      <c r="K131" s="1" t="s">
        <v>101</v>
      </c>
      <c r="L131" s="1" t="s">
        <v>102</v>
      </c>
      <c r="M131" s="1" t="s">
        <v>103</v>
      </c>
      <c r="N131" s="2">
        <v>8.0292471927300006</v>
      </c>
      <c r="O131" s="1" t="s">
        <v>104</v>
      </c>
      <c r="P131" s="1" t="s">
        <v>11</v>
      </c>
      <c r="Q131" s="1" t="s">
        <v>108</v>
      </c>
      <c r="R131" s="1" t="s">
        <v>110</v>
      </c>
      <c r="S131" s="2">
        <v>11575.2961424</v>
      </c>
      <c r="T131" s="2">
        <v>783.80075824899995</v>
      </c>
      <c r="U131" s="2">
        <v>32493.210568900002</v>
      </c>
    </row>
    <row r="132" spans="1:21" x14ac:dyDescent="0.25">
      <c r="A132" s="1">
        <v>890</v>
      </c>
      <c r="B132" s="1" t="s">
        <v>47</v>
      </c>
      <c r="C132" s="1" t="s">
        <v>188</v>
      </c>
      <c r="D132" s="1" t="s">
        <v>166</v>
      </c>
      <c r="E132" s="1" t="s">
        <v>108</v>
      </c>
      <c r="F132" s="1" t="s">
        <v>91</v>
      </c>
      <c r="G132" s="1" t="s">
        <v>72</v>
      </c>
      <c r="H132" s="1" t="s">
        <v>188</v>
      </c>
      <c r="I132" s="1">
        <v>0</v>
      </c>
      <c r="J132" s="1">
        <v>886</v>
      </c>
      <c r="K132" s="1" t="s">
        <v>101</v>
      </c>
      <c r="L132" s="1" t="s">
        <v>102</v>
      </c>
      <c r="M132" s="1" t="s">
        <v>103</v>
      </c>
      <c r="N132" s="2">
        <v>7.4169126868899999</v>
      </c>
      <c r="O132" s="1" t="s">
        <v>104</v>
      </c>
      <c r="P132" s="1" t="s">
        <v>12</v>
      </c>
      <c r="Q132" s="1" t="s">
        <v>108</v>
      </c>
      <c r="R132" s="1" t="s">
        <v>110</v>
      </c>
      <c r="S132" s="2">
        <v>176573.592794</v>
      </c>
      <c r="T132" s="2">
        <v>1011.66789232</v>
      </c>
      <c r="U132" s="2">
        <v>30015.180741299999</v>
      </c>
    </row>
    <row r="133" spans="1:21" x14ac:dyDescent="0.25">
      <c r="A133" s="1">
        <v>891</v>
      </c>
      <c r="B133" s="1" t="s">
        <v>47</v>
      </c>
      <c r="C133" s="1" t="s">
        <v>188</v>
      </c>
      <c r="D133" s="1" t="s">
        <v>166</v>
      </c>
      <c r="E133" s="1" t="s">
        <v>108</v>
      </c>
      <c r="F133" s="1" t="s">
        <v>122</v>
      </c>
      <c r="G133" s="1" t="s">
        <v>72</v>
      </c>
      <c r="H133" s="1" t="s">
        <v>188</v>
      </c>
      <c r="I133" s="1">
        <v>0</v>
      </c>
      <c r="J133" s="1">
        <v>871</v>
      </c>
      <c r="K133" s="1" t="s">
        <v>101</v>
      </c>
      <c r="L133" s="1" t="s">
        <v>102</v>
      </c>
      <c r="M133" s="1" t="s">
        <v>103</v>
      </c>
      <c r="N133" s="2">
        <v>24.892288708100001</v>
      </c>
      <c r="O133" s="1" t="s">
        <v>104</v>
      </c>
      <c r="P133" s="1" t="s">
        <v>11</v>
      </c>
      <c r="Q133" s="1" t="s">
        <v>108</v>
      </c>
      <c r="R133" s="1" t="s">
        <v>110</v>
      </c>
      <c r="S133" s="2">
        <v>11575.2961424</v>
      </c>
      <c r="T133" s="2">
        <v>1318.4459551100001</v>
      </c>
      <c r="U133" s="2">
        <v>100735.518426</v>
      </c>
    </row>
    <row r="134" spans="1:21" x14ac:dyDescent="0.25">
      <c r="A134" s="1">
        <v>892</v>
      </c>
      <c r="B134" s="1" t="s">
        <v>47</v>
      </c>
      <c r="C134" s="1" t="s">
        <v>188</v>
      </c>
      <c r="D134" s="1" t="s">
        <v>166</v>
      </c>
      <c r="E134" s="1" t="s">
        <v>108</v>
      </c>
      <c r="F134" s="1" t="s">
        <v>123</v>
      </c>
      <c r="G134" s="1" t="s">
        <v>72</v>
      </c>
      <c r="H134" s="1" t="s">
        <v>188</v>
      </c>
      <c r="I134" s="1">
        <v>0</v>
      </c>
      <c r="J134" s="1">
        <v>871</v>
      </c>
      <c r="K134" s="1" t="s">
        <v>101</v>
      </c>
      <c r="L134" s="1" t="s">
        <v>102</v>
      </c>
      <c r="M134" s="1" t="s">
        <v>103</v>
      </c>
      <c r="N134" s="2">
        <v>16.925150134999999</v>
      </c>
      <c r="O134" s="1" t="s">
        <v>104</v>
      </c>
      <c r="P134" s="1" t="s">
        <v>11</v>
      </c>
      <c r="Q134" s="1" t="s">
        <v>108</v>
      </c>
      <c r="R134" s="1" t="s">
        <v>110</v>
      </c>
      <c r="S134" s="2">
        <v>11575.2961424</v>
      </c>
      <c r="T134" s="2">
        <v>1158.0806160100001</v>
      </c>
      <c r="U134" s="2">
        <v>68493.652524000005</v>
      </c>
    </row>
    <row r="135" spans="1:21" x14ac:dyDescent="0.25">
      <c r="A135" s="1">
        <v>894</v>
      </c>
      <c r="B135" s="1" t="s">
        <v>46</v>
      </c>
      <c r="C135" s="1" t="s">
        <v>189</v>
      </c>
      <c r="D135" s="1" t="s">
        <v>166</v>
      </c>
      <c r="E135" s="1" t="s">
        <v>190</v>
      </c>
      <c r="F135" s="1" t="s">
        <v>71</v>
      </c>
      <c r="G135" s="1" t="s">
        <v>72</v>
      </c>
      <c r="H135" s="1" t="s">
        <v>189</v>
      </c>
      <c r="I135" s="1">
        <v>0</v>
      </c>
      <c r="J135" s="1">
        <v>1406</v>
      </c>
      <c r="K135" s="1" t="s">
        <v>169</v>
      </c>
      <c r="L135" s="1" t="s">
        <v>169</v>
      </c>
      <c r="M135" s="1" t="s">
        <v>170</v>
      </c>
      <c r="N135" s="2">
        <v>2.4273126840699999</v>
      </c>
      <c r="O135" s="1" t="s">
        <v>171</v>
      </c>
      <c r="P135" s="1" t="s">
        <v>12</v>
      </c>
      <c r="Q135" s="1" t="s">
        <v>190</v>
      </c>
      <c r="R135" s="1" t="s">
        <v>191</v>
      </c>
      <c r="S135" s="2">
        <v>142927.656334</v>
      </c>
      <c r="T135" s="2">
        <v>462.827039404</v>
      </c>
      <c r="U135" s="2">
        <v>9822.9859247000004</v>
      </c>
    </row>
    <row r="136" spans="1:21" x14ac:dyDescent="0.25">
      <c r="A136" s="1">
        <v>895</v>
      </c>
      <c r="B136" s="1" t="s">
        <v>46</v>
      </c>
      <c r="C136" s="1" t="s">
        <v>189</v>
      </c>
      <c r="D136" s="1" t="s">
        <v>166</v>
      </c>
      <c r="E136" s="1" t="s">
        <v>190</v>
      </c>
      <c r="F136" s="1" t="s">
        <v>77</v>
      </c>
      <c r="G136" s="1" t="s">
        <v>72</v>
      </c>
      <c r="H136" s="1" t="s">
        <v>189</v>
      </c>
      <c r="I136" s="1">
        <v>0</v>
      </c>
      <c r="J136" s="1">
        <v>1406</v>
      </c>
      <c r="K136" s="1" t="s">
        <v>169</v>
      </c>
      <c r="L136" s="1" t="s">
        <v>169</v>
      </c>
      <c r="M136" s="1" t="s">
        <v>170</v>
      </c>
      <c r="N136" s="2">
        <v>4.2176889857699997</v>
      </c>
      <c r="O136" s="1" t="s">
        <v>171</v>
      </c>
      <c r="P136" s="1" t="s">
        <v>12</v>
      </c>
      <c r="Q136" s="1" t="s">
        <v>190</v>
      </c>
      <c r="R136" s="1" t="s">
        <v>191</v>
      </c>
      <c r="S136" s="2">
        <v>142927.656334</v>
      </c>
      <c r="T136" s="2">
        <v>573.546403747</v>
      </c>
      <c r="U136" s="2">
        <v>17068.381759799999</v>
      </c>
    </row>
    <row r="137" spans="1:21" x14ac:dyDescent="0.25">
      <c r="A137" s="1">
        <v>896</v>
      </c>
      <c r="B137" s="1" t="s">
        <v>46</v>
      </c>
      <c r="C137" s="1" t="s">
        <v>189</v>
      </c>
      <c r="D137" s="1" t="s">
        <v>166</v>
      </c>
      <c r="E137" s="1" t="s">
        <v>190</v>
      </c>
      <c r="F137" s="1" t="s">
        <v>78</v>
      </c>
      <c r="G137" s="1" t="s">
        <v>72</v>
      </c>
      <c r="H137" s="1" t="s">
        <v>189</v>
      </c>
      <c r="I137" s="1">
        <v>0</v>
      </c>
      <c r="J137" s="1">
        <v>1406</v>
      </c>
      <c r="K137" s="1" t="s">
        <v>169</v>
      </c>
      <c r="L137" s="1" t="s">
        <v>169</v>
      </c>
      <c r="M137" s="1" t="s">
        <v>170</v>
      </c>
      <c r="N137" s="2">
        <v>2.94603140703</v>
      </c>
      <c r="O137" s="1" t="s">
        <v>171</v>
      </c>
      <c r="P137" s="1" t="s">
        <v>12</v>
      </c>
      <c r="Q137" s="1" t="s">
        <v>190</v>
      </c>
      <c r="R137" s="1" t="s">
        <v>191</v>
      </c>
      <c r="S137" s="2">
        <v>142927.656334</v>
      </c>
      <c r="T137" s="2">
        <v>557.40052604499999</v>
      </c>
      <c r="U137" s="2">
        <v>11922.166120100001</v>
      </c>
    </row>
    <row r="138" spans="1:21" x14ac:dyDescent="0.25">
      <c r="A138" s="1">
        <v>897</v>
      </c>
      <c r="B138" s="1" t="s">
        <v>44</v>
      </c>
      <c r="C138" s="1" t="s">
        <v>192</v>
      </c>
      <c r="D138" s="1" t="s">
        <v>166</v>
      </c>
      <c r="E138" s="1" t="s">
        <v>98</v>
      </c>
      <c r="F138" s="1" t="s">
        <v>71</v>
      </c>
      <c r="G138" s="1" t="s">
        <v>72</v>
      </c>
      <c r="H138" s="1" t="s">
        <v>193</v>
      </c>
      <c r="I138" s="1">
        <v>0</v>
      </c>
      <c r="J138" s="1">
        <v>1583</v>
      </c>
      <c r="K138" s="1" t="s">
        <v>169</v>
      </c>
      <c r="L138" s="1" t="s">
        <v>169</v>
      </c>
      <c r="M138" s="1" t="s">
        <v>170</v>
      </c>
      <c r="N138" s="2">
        <v>20.000685719</v>
      </c>
      <c r="O138" s="1" t="s">
        <v>171</v>
      </c>
      <c r="P138" s="1" t="s">
        <v>11</v>
      </c>
      <c r="Q138" s="1" t="s">
        <v>98</v>
      </c>
      <c r="R138" s="1" t="s">
        <v>105</v>
      </c>
      <c r="S138" s="2">
        <v>532356.161036</v>
      </c>
      <c r="T138" s="2">
        <v>1164.2041932499999</v>
      </c>
      <c r="U138" s="2">
        <v>80939.903454400002</v>
      </c>
    </row>
    <row r="139" spans="1:21" x14ac:dyDescent="0.25">
      <c r="A139" s="1">
        <v>898</v>
      </c>
      <c r="B139" s="1" t="s">
        <v>44</v>
      </c>
      <c r="C139" s="1" t="s">
        <v>192</v>
      </c>
      <c r="D139" s="1" t="s">
        <v>166</v>
      </c>
      <c r="E139" s="1" t="s">
        <v>98</v>
      </c>
      <c r="F139" s="1" t="s">
        <v>77</v>
      </c>
      <c r="G139" s="1" t="s">
        <v>72</v>
      </c>
      <c r="H139" s="1" t="s">
        <v>193</v>
      </c>
      <c r="I139" s="1">
        <v>0</v>
      </c>
      <c r="J139" s="1">
        <v>1583</v>
      </c>
      <c r="K139" s="1" t="s">
        <v>169</v>
      </c>
      <c r="L139" s="1" t="s">
        <v>169</v>
      </c>
      <c r="M139" s="1" t="s">
        <v>170</v>
      </c>
      <c r="N139" s="2">
        <v>20.062127993000001</v>
      </c>
      <c r="O139" s="1" t="s">
        <v>171</v>
      </c>
      <c r="P139" s="1" t="s">
        <v>11</v>
      </c>
      <c r="Q139" s="1" t="s">
        <v>98</v>
      </c>
      <c r="R139" s="1" t="s">
        <v>105</v>
      </c>
      <c r="S139" s="2">
        <v>532356.161036</v>
      </c>
      <c r="T139" s="2">
        <v>1165.2297272000001</v>
      </c>
      <c r="U139" s="2">
        <v>81188.551515500003</v>
      </c>
    </row>
    <row r="140" spans="1:21" x14ac:dyDescent="0.25">
      <c r="A140" s="1">
        <v>899</v>
      </c>
      <c r="B140" s="1" t="s">
        <v>44</v>
      </c>
      <c r="C140" s="1" t="s">
        <v>192</v>
      </c>
      <c r="D140" s="1" t="s">
        <v>166</v>
      </c>
      <c r="E140" s="1" t="s">
        <v>98</v>
      </c>
      <c r="F140" s="1" t="s">
        <v>78</v>
      </c>
      <c r="G140" s="1" t="s">
        <v>72</v>
      </c>
      <c r="H140" s="1" t="s">
        <v>193</v>
      </c>
      <c r="I140" s="1">
        <v>0</v>
      </c>
      <c r="J140" s="1">
        <v>1405</v>
      </c>
      <c r="K140" s="1" t="s">
        <v>169</v>
      </c>
      <c r="L140" s="1" t="s">
        <v>169</v>
      </c>
      <c r="M140" s="1" t="s">
        <v>170</v>
      </c>
      <c r="N140" s="2">
        <v>0.42130046860199999</v>
      </c>
      <c r="O140" s="1" t="s">
        <v>171</v>
      </c>
      <c r="P140" s="1" t="s">
        <v>12</v>
      </c>
      <c r="Q140" s="1" t="s">
        <v>98</v>
      </c>
      <c r="R140" s="1" t="s">
        <v>105</v>
      </c>
      <c r="S140" s="2">
        <v>247385.553816</v>
      </c>
      <c r="T140" s="2">
        <v>182.93790190999999</v>
      </c>
      <c r="U140" s="2">
        <v>1704.9425071200001</v>
      </c>
    </row>
    <row r="141" spans="1:21" x14ac:dyDescent="0.25">
      <c r="A141" s="1">
        <v>899</v>
      </c>
      <c r="B141" s="1" t="s">
        <v>44</v>
      </c>
      <c r="C141" s="1" t="s">
        <v>192</v>
      </c>
      <c r="D141" s="1" t="s">
        <v>166</v>
      </c>
      <c r="E141" s="1" t="s">
        <v>98</v>
      </c>
      <c r="F141" s="1" t="s">
        <v>78</v>
      </c>
      <c r="G141" s="1" t="s">
        <v>72</v>
      </c>
      <c r="H141" s="1" t="s">
        <v>193</v>
      </c>
      <c r="I141" s="1">
        <v>0</v>
      </c>
      <c r="J141" s="1">
        <v>1583</v>
      </c>
      <c r="K141" s="1" t="s">
        <v>169</v>
      </c>
      <c r="L141" s="1" t="s">
        <v>169</v>
      </c>
      <c r="M141" s="1" t="s">
        <v>170</v>
      </c>
      <c r="N141" s="2">
        <v>20.255827413799999</v>
      </c>
      <c r="O141" s="1" t="s">
        <v>171</v>
      </c>
      <c r="P141" s="1" t="s">
        <v>11</v>
      </c>
      <c r="Q141" s="1" t="s">
        <v>98</v>
      </c>
      <c r="R141" s="1" t="s">
        <v>105</v>
      </c>
      <c r="S141" s="2">
        <v>532356.161036</v>
      </c>
      <c r="T141" s="2">
        <v>1163.37278064</v>
      </c>
      <c r="U141" s="2">
        <v>81972.425260799995</v>
      </c>
    </row>
    <row r="142" spans="1:21" x14ac:dyDescent="0.25">
      <c r="A142" s="1">
        <v>900</v>
      </c>
      <c r="B142" s="1" t="s">
        <v>194</v>
      </c>
      <c r="C142" s="1" t="s">
        <v>195</v>
      </c>
      <c r="D142" s="1" t="s">
        <v>166</v>
      </c>
      <c r="E142" s="1" t="s">
        <v>98</v>
      </c>
      <c r="F142" s="1" t="s">
        <v>71</v>
      </c>
      <c r="G142" s="1" t="s">
        <v>94</v>
      </c>
      <c r="H142" s="1" t="s">
        <v>196</v>
      </c>
      <c r="I142" s="1">
        <v>0</v>
      </c>
      <c r="J142" s="1">
        <v>1583</v>
      </c>
      <c r="K142" s="1" t="s">
        <v>169</v>
      </c>
      <c r="L142" s="1" t="s">
        <v>169</v>
      </c>
      <c r="M142" s="1" t="s">
        <v>170</v>
      </c>
      <c r="N142" s="2">
        <v>4.36531150238</v>
      </c>
      <c r="O142" s="1" t="s">
        <v>171</v>
      </c>
      <c r="P142" s="1" t="s">
        <v>11</v>
      </c>
      <c r="Q142" s="1" t="s">
        <v>98</v>
      </c>
      <c r="R142" s="1" t="s">
        <v>105</v>
      </c>
      <c r="S142" s="2">
        <v>532356.161036</v>
      </c>
      <c r="T142" s="2">
        <v>573.90626119499996</v>
      </c>
      <c r="U142" s="2">
        <v>17665.788889200001</v>
      </c>
    </row>
    <row r="143" spans="1:21" x14ac:dyDescent="0.25">
      <c r="A143" s="1">
        <v>901</v>
      </c>
      <c r="B143" s="1" t="s">
        <v>194</v>
      </c>
      <c r="C143" s="1" t="s">
        <v>195</v>
      </c>
      <c r="D143" s="1" t="s">
        <v>166</v>
      </c>
      <c r="E143" s="1" t="s">
        <v>98</v>
      </c>
      <c r="F143" s="1" t="s">
        <v>77</v>
      </c>
      <c r="G143" s="1" t="s">
        <v>94</v>
      </c>
      <c r="H143" s="1" t="s">
        <v>196</v>
      </c>
      <c r="I143" s="1">
        <v>0</v>
      </c>
      <c r="J143" s="1">
        <v>1583</v>
      </c>
      <c r="K143" s="1" t="s">
        <v>169</v>
      </c>
      <c r="L143" s="1" t="s">
        <v>169</v>
      </c>
      <c r="M143" s="1" t="s">
        <v>170</v>
      </c>
      <c r="N143" s="2">
        <v>4.0017614790599998</v>
      </c>
      <c r="O143" s="1" t="s">
        <v>171</v>
      </c>
      <c r="P143" s="1" t="s">
        <v>11</v>
      </c>
      <c r="Q143" s="1" t="s">
        <v>98</v>
      </c>
      <c r="R143" s="1" t="s">
        <v>105</v>
      </c>
      <c r="S143" s="2">
        <v>532356.161036</v>
      </c>
      <c r="T143" s="2">
        <v>537.28744803999996</v>
      </c>
      <c r="U143" s="2">
        <v>16194.5541424</v>
      </c>
    </row>
    <row r="144" spans="1:21" x14ac:dyDescent="0.25">
      <c r="A144" s="1">
        <v>904</v>
      </c>
      <c r="B144" s="1" t="s">
        <v>164</v>
      </c>
      <c r="C144" s="1" t="s">
        <v>165</v>
      </c>
      <c r="D144" s="1" t="s">
        <v>166</v>
      </c>
      <c r="E144" s="1" t="s">
        <v>98</v>
      </c>
      <c r="F144" s="1" t="s">
        <v>126</v>
      </c>
      <c r="G144" s="1" t="s">
        <v>168</v>
      </c>
      <c r="H144" s="1" t="s">
        <v>165</v>
      </c>
      <c r="I144" s="1">
        <v>0</v>
      </c>
      <c r="J144" s="1">
        <v>1401</v>
      </c>
      <c r="K144" s="1" t="s">
        <v>169</v>
      </c>
      <c r="L144" s="1" t="s">
        <v>169</v>
      </c>
      <c r="M144" s="1" t="s">
        <v>170</v>
      </c>
      <c r="N144" s="2">
        <v>5.7154355531399998</v>
      </c>
      <c r="O144" s="1" t="s">
        <v>171</v>
      </c>
      <c r="P144" s="1" t="s">
        <v>12</v>
      </c>
      <c r="Q144" s="1" t="s">
        <v>98</v>
      </c>
      <c r="R144" s="1" t="s">
        <v>105</v>
      </c>
      <c r="S144" s="2">
        <v>514208.813586</v>
      </c>
      <c r="T144" s="2">
        <v>1093.0168195399999</v>
      </c>
      <c r="U144" s="2">
        <v>23129.547074999999</v>
      </c>
    </row>
    <row r="145" spans="1:21" x14ac:dyDescent="0.25">
      <c r="A145" s="1">
        <v>904</v>
      </c>
      <c r="B145" s="1" t="s">
        <v>164</v>
      </c>
      <c r="C145" s="1" t="s">
        <v>165</v>
      </c>
      <c r="D145" s="1" t="s">
        <v>166</v>
      </c>
      <c r="E145" s="1" t="s">
        <v>98</v>
      </c>
      <c r="F145" s="1" t="s">
        <v>126</v>
      </c>
      <c r="G145" s="1" t="s">
        <v>168</v>
      </c>
      <c r="H145" s="1" t="s">
        <v>165</v>
      </c>
      <c r="I145" s="1">
        <v>0</v>
      </c>
      <c r="J145" s="1">
        <v>1583</v>
      </c>
      <c r="K145" s="1" t="s">
        <v>169</v>
      </c>
      <c r="L145" s="1" t="s">
        <v>169</v>
      </c>
      <c r="M145" s="1" t="s">
        <v>170</v>
      </c>
      <c r="N145" s="2">
        <v>24.3469695854</v>
      </c>
      <c r="O145" s="1" t="s">
        <v>171</v>
      </c>
      <c r="P145" s="1" t="s">
        <v>11</v>
      </c>
      <c r="Q145" s="1" t="s">
        <v>98</v>
      </c>
      <c r="R145" s="1" t="s">
        <v>105</v>
      </c>
      <c r="S145" s="2">
        <v>532356.161036</v>
      </c>
      <c r="T145" s="2">
        <v>1483.81532201</v>
      </c>
      <c r="U145" s="2">
        <v>98528.690232499997</v>
      </c>
    </row>
    <row r="146" spans="1:21" x14ac:dyDescent="0.25">
      <c r="A146" s="1">
        <v>905</v>
      </c>
      <c r="B146" s="1" t="s">
        <v>164</v>
      </c>
      <c r="C146" s="1" t="s">
        <v>165</v>
      </c>
      <c r="D146" s="1" t="s">
        <v>166</v>
      </c>
      <c r="E146" s="1" t="s">
        <v>98</v>
      </c>
      <c r="F146" s="1" t="s">
        <v>197</v>
      </c>
      <c r="G146" s="1" t="s">
        <v>168</v>
      </c>
      <c r="H146" s="1" t="s">
        <v>165</v>
      </c>
      <c r="I146" s="1">
        <v>0</v>
      </c>
      <c r="J146" s="1">
        <v>1401</v>
      </c>
      <c r="K146" s="1" t="s">
        <v>169</v>
      </c>
      <c r="L146" s="1" t="s">
        <v>169</v>
      </c>
      <c r="M146" s="1" t="s">
        <v>170</v>
      </c>
      <c r="N146" s="2">
        <v>40.833906602299997</v>
      </c>
      <c r="O146" s="1" t="s">
        <v>171</v>
      </c>
      <c r="P146" s="1" t="s">
        <v>12</v>
      </c>
      <c r="Q146" s="1" t="s">
        <v>98</v>
      </c>
      <c r="R146" s="1" t="s">
        <v>105</v>
      </c>
      <c r="S146" s="2">
        <v>514208.813586</v>
      </c>
      <c r="T146" s="2">
        <v>2022.5260374300001</v>
      </c>
      <c r="U146" s="2">
        <v>165248.95718500001</v>
      </c>
    </row>
    <row r="147" spans="1:21" x14ac:dyDescent="0.25">
      <c r="A147" s="1">
        <v>905</v>
      </c>
      <c r="B147" s="1" t="s">
        <v>164</v>
      </c>
      <c r="C147" s="1" t="s">
        <v>165</v>
      </c>
      <c r="D147" s="1" t="s">
        <v>166</v>
      </c>
      <c r="E147" s="1" t="s">
        <v>98</v>
      </c>
      <c r="F147" s="1" t="s">
        <v>197</v>
      </c>
      <c r="G147" s="1" t="s">
        <v>168</v>
      </c>
      <c r="H147" s="1" t="s">
        <v>165</v>
      </c>
      <c r="I147" s="1">
        <v>0</v>
      </c>
      <c r="J147" s="1">
        <v>1583</v>
      </c>
      <c r="K147" s="1" t="s">
        <v>169</v>
      </c>
      <c r="L147" s="1" t="s">
        <v>169</v>
      </c>
      <c r="M147" s="1" t="s">
        <v>170</v>
      </c>
      <c r="N147" s="2">
        <v>3.7476763586900002</v>
      </c>
      <c r="O147" s="1" t="s">
        <v>171</v>
      </c>
      <c r="P147" s="1" t="s">
        <v>11</v>
      </c>
      <c r="Q147" s="1" t="s">
        <v>98</v>
      </c>
      <c r="R147" s="1" t="s">
        <v>105</v>
      </c>
      <c r="S147" s="2">
        <v>532356.161036</v>
      </c>
      <c r="T147" s="2">
        <v>940.59681142700003</v>
      </c>
      <c r="U147" s="2">
        <v>15166.308141199999</v>
      </c>
    </row>
    <row r="148" spans="1:21" x14ac:dyDescent="0.25">
      <c r="A148" s="1">
        <v>906</v>
      </c>
      <c r="B148" s="1" t="s">
        <v>164</v>
      </c>
      <c r="C148" s="1" t="s">
        <v>165</v>
      </c>
      <c r="D148" s="1" t="s">
        <v>166</v>
      </c>
      <c r="E148" s="1" t="s">
        <v>98</v>
      </c>
      <c r="F148" s="1" t="s">
        <v>198</v>
      </c>
      <c r="G148" s="1" t="s">
        <v>168</v>
      </c>
      <c r="H148" s="1" t="s">
        <v>165</v>
      </c>
      <c r="I148" s="1">
        <v>0</v>
      </c>
      <c r="J148" s="1">
        <v>1583</v>
      </c>
      <c r="K148" s="1" t="s">
        <v>169</v>
      </c>
      <c r="L148" s="1" t="s">
        <v>169</v>
      </c>
      <c r="M148" s="1" t="s">
        <v>170</v>
      </c>
      <c r="N148" s="2">
        <v>28.8864401618</v>
      </c>
      <c r="O148" s="1" t="s">
        <v>171</v>
      </c>
      <c r="P148" s="1" t="s">
        <v>11</v>
      </c>
      <c r="Q148" s="1" t="s">
        <v>98</v>
      </c>
      <c r="R148" s="1" t="s">
        <v>105</v>
      </c>
      <c r="S148" s="2">
        <v>532356.161036</v>
      </c>
      <c r="T148" s="2">
        <v>1497.3820783000001</v>
      </c>
      <c r="U148" s="2">
        <v>116899.275889</v>
      </c>
    </row>
    <row r="149" spans="1:21" x14ac:dyDescent="0.25">
      <c r="A149" s="1">
        <v>907</v>
      </c>
      <c r="B149" s="1" t="s">
        <v>164</v>
      </c>
      <c r="C149" s="1" t="s">
        <v>165</v>
      </c>
      <c r="D149" s="1" t="s">
        <v>166</v>
      </c>
      <c r="E149" s="1" t="s">
        <v>98</v>
      </c>
      <c r="F149" s="1" t="s">
        <v>199</v>
      </c>
      <c r="G149" s="1" t="s">
        <v>168</v>
      </c>
      <c r="H149" s="1" t="s">
        <v>165</v>
      </c>
      <c r="I149" s="1">
        <v>0</v>
      </c>
      <c r="J149" s="1">
        <v>1583</v>
      </c>
      <c r="K149" s="1" t="s">
        <v>169</v>
      </c>
      <c r="L149" s="1" t="s">
        <v>169</v>
      </c>
      <c r="M149" s="1" t="s">
        <v>170</v>
      </c>
      <c r="N149" s="2">
        <v>66.725579467499998</v>
      </c>
      <c r="O149" s="1" t="s">
        <v>171</v>
      </c>
      <c r="P149" s="1" t="s">
        <v>11</v>
      </c>
      <c r="Q149" s="1" t="s">
        <v>98</v>
      </c>
      <c r="R149" s="1" t="s">
        <v>105</v>
      </c>
      <c r="S149" s="2">
        <v>532356.161036</v>
      </c>
      <c r="T149" s="2">
        <v>2376.5317460699998</v>
      </c>
      <c r="U149" s="2">
        <v>270028.839806</v>
      </c>
    </row>
    <row r="150" spans="1:21" x14ac:dyDescent="0.25">
      <c r="A150" s="1">
        <v>917</v>
      </c>
      <c r="B150" s="1" t="s">
        <v>42</v>
      </c>
      <c r="C150" s="1" t="s">
        <v>200</v>
      </c>
      <c r="D150" s="1" t="s">
        <v>166</v>
      </c>
      <c r="E150" s="1" t="s">
        <v>98</v>
      </c>
      <c r="F150" s="1" t="s">
        <v>201</v>
      </c>
      <c r="G150" s="1" t="s">
        <v>168</v>
      </c>
      <c r="H150" s="1" t="s">
        <v>200</v>
      </c>
      <c r="I150" s="1">
        <v>0</v>
      </c>
      <c r="J150" s="1">
        <v>873</v>
      </c>
      <c r="K150" s="1" t="s">
        <v>101</v>
      </c>
      <c r="L150" s="1" t="s">
        <v>102</v>
      </c>
      <c r="M150" s="1" t="s">
        <v>103</v>
      </c>
      <c r="N150" s="2">
        <v>4.4300994832800002</v>
      </c>
      <c r="O150" s="1" t="s">
        <v>104</v>
      </c>
      <c r="P150" s="1" t="s">
        <v>11</v>
      </c>
      <c r="Q150" s="1" t="s">
        <v>98</v>
      </c>
      <c r="R150" s="1" t="s">
        <v>105</v>
      </c>
      <c r="S150" s="2">
        <v>271929.91714899999</v>
      </c>
      <c r="T150" s="2">
        <v>667.34486407899999</v>
      </c>
      <c r="U150" s="2">
        <v>17927.9765458</v>
      </c>
    </row>
    <row r="151" spans="1:21" x14ac:dyDescent="0.25">
      <c r="A151" s="1">
        <v>918</v>
      </c>
      <c r="B151" s="1" t="s">
        <v>42</v>
      </c>
      <c r="C151" s="1" t="s">
        <v>200</v>
      </c>
      <c r="D151" s="1" t="s">
        <v>166</v>
      </c>
      <c r="E151" s="1" t="s">
        <v>98</v>
      </c>
      <c r="F151" s="1" t="s">
        <v>202</v>
      </c>
      <c r="G151" s="1" t="s">
        <v>168</v>
      </c>
      <c r="H151" s="1" t="s">
        <v>200</v>
      </c>
      <c r="I151" s="1">
        <v>0</v>
      </c>
      <c r="J151" s="1">
        <v>873</v>
      </c>
      <c r="K151" s="1" t="s">
        <v>101</v>
      </c>
      <c r="L151" s="1" t="s">
        <v>102</v>
      </c>
      <c r="M151" s="1" t="s">
        <v>103</v>
      </c>
      <c r="N151" s="2">
        <v>4.5134048185299998</v>
      </c>
      <c r="O151" s="1" t="s">
        <v>104</v>
      </c>
      <c r="P151" s="1" t="s">
        <v>11</v>
      </c>
      <c r="Q151" s="1" t="s">
        <v>98</v>
      </c>
      <c r="R151" s="1" t="s">
        <v>105</v>
      </c>
      <c r="S151" s="2">
        <v>271929.91714899999</v>
      </c>
      <c r="T151" s="2">
        <v>673.53884834799999</v>
      </c>
      <c r="U151" s="2">
        <v>18265.1012768</v>
      </c>
    </row>
    <row r="152" spans="1:21" x14ac:dyDescent="0.25">
      <c r="A152" s="1">
        <v>919</v>
      </c>
      <c r="B152" s="1" t="s">
        <v>42</v>
      </c>
      <c r="C152" s="1" t="s">
        <v>200</v>
      </c>
      <c r="D152" s="1" t="s">
        <v>166</v>
      </c>
      <c r="E152" s="1" t="s">
        <v>98</v>
      </c>
      <c r="F152" s="1" t="s">
        <v>203</v>
      </c>
      <c r="G152" s="1" t="s">
        <v>168</v>
      </c>
      <c r="H152" s="1" t="s">
        <v>200</v>
      </c>
      <c r="I152" s="1">
        <v>0</v>
      </c>
      <c r="J152" s="1">
        <v>873</v>
      </c>
      <c r="K152" s="1" t="s">
        <v>101</v>
      </c>
      <c r="L152" s="1" t="s">
        <v>102</v>
      </c>
      <c r="M152" s="1" t="s">
        <v>103</v>
      </c>
      <c r="N152" s="2">
        <v>4.6706129328600001</v>
      </c>
      <c r="O152" s="1" t="s">
        <v>104</v>
      </c>
      <c r="P152" s="1" t="s">
        <v>11</v>
      </c>
      <c r="Q152" s="1" t="s">
        <v>98</v>
      </c>
      <c r="R152" s="1" t="s">
        <v>105</v>
      </c>
      <c r="S152" s="2">
        <v>271929.91714899999</v>
      </c>
      <c r="T152" s="2">
        <v>801.58128499899999</v>
      </c>
      <c r="U152" s="2">
        <v>18901.299943900001</v>
      </c>
    </row>
    <row r="153" spans="1:21" x14ac:dyDescent="0.25">
      <c r="A153" s="1">
        <v>920</v>
      </c>
      <c r="B153" s="1" t="s">
        <v>42</v>
      </c>
      <c r="C153" s="1" t="s">
        <v>200</v>
      </c>
      <c r="D153" s="1" t="s">
        <v>166</v>
      </c>
      <c r="E153" s="1" t="s">
        <v>98</v>
      </c>
      <c r="F153" s="1" t="s">
        <v>204</v>
      </c>
      <c r="G153" s="1" t="s">
        <v>168</v>
      </c>
      <c r="H153" s="1" t="s">
        <v>200</v>
      </c>
      <c r="I153" s="1">
        <v>0</v>
      </c>
      <c r="J153" s="1">
        <v>873</v>
      </c>
      <c r="K153" s="1" t="s">
        <v>101</v>
      </c>
      <c r="L153" s="1" t="s">
        <v>102</v>
      </c>
      <c r="M153" s="1" t="s">
        <v>103</v>
      </c>
      <c r="N153" s="2">
        <v>4.7838766933099999</v>
      </c>
      <c r="O153" s="1" t="s">
        <v>104</v>
      </c>
      <c r="P153" s="1" t="s">
        <v>11</v>
      </c>
      <c r="Q153" s="1" t="s">
        <v>98</v>
      </c>
      <c r="R153" s="1" t="s">
        <v>105</v>
      </c>
      <c r="S153" s="2">
        <v>271929.91714899999</v>
      </c>
      <c r="T153" s="2">
        <v>807.20427325900005</v>
      </c>
      <c r="U153" s="2">
        <v>19359.6621203</v>
      </c>
    </row>
    <row r="154" spans="1:21" x14ac:dyDescent="0.25">
      <c r="A154" s="1">
        <v>921</v>
      </c>
      <c r="B154" s="1" t="s">
        <v>42</v>
      </c>
      <c r="C154" s="1" t="s">
        <v>200</v>
      </c>
      <c r="D154" s="1" t="s">
        <v>166</v>
      </c>
      <c r="E154" s="1" t="s">
        <v>98</v>
      </c>
      <c r="F154" s="1" t="s">
        <v>205</v>
      </c>
      <c r="G154" s="1" t="s">
        <v>168</v>
      </c>
      <c r="H154" s="1" t="s">
        <v>200</v>
      </c>
      <c r="I154" s="1">
        <v>0</v>
      </c>
      <c r="J154" s="1">
        <v>873</v>
      </c>
      <c r="K154" s="1" t="s">
        <v>101</v>
      </c>
      <c r="L154" s="1" t="s">
        <v>102</v>
      </c>
      <c r="M154" s="1" t="s">
        <v>103</v>
      </c>
      <c r="N154" s="2">
        <v>4.54131599788</v>
      </c>
      <c r="O154" s="1" t="s">
        <v>104</v>
      </c>
      <c r="P154" s="1" t="s">
        <v>11</v>
      </c>
      <c r="Q154" s="1" t="s">
        <v>98</v>
      </c>
      <c r="R154" s="1" t="s">
        <v>105</v>
      </c>
      <c r="S154" s="2">
        <v>271929.91714899999</v>
      </c>
      <c r="T154" s="2">
        <v>796.66849434200003</v>
      </c>
      <c r="U154" s="2">
        <v>18378.0538122</v>
      </c>
    </row>
    <row r="155" spans="1:21" x14ac:dyDescent="0.25">
      <c r="A155" s="1">
        <v>922</v>
      </c>
      <c r="B155" s="1" t="s">
        <v>42</v>
      </c>
      <c r="C155" s="1" t="s">
        <v>200</v>
      </c>
      <c r="D155" s="1" t="s">
        <v>166</v>
      </c>
      <c r="E155" s="1" t="s">
        <v>98</v>
      </c>
      <c r="F155" s="1" t="s">
        <v>206</v>
      </c>
      <c r="G155" s="1" t="s">
        <v>168</v>
      </c>
      <c r="H155" s="1" t="s">
        <v>200</v>
      </c>
      <c r="I155" s="1">
        <v>0</v>
      </c>
      <c r="J155" s="1">
        <v>873</v>
      </c>
      <c r="K155" s="1" t="s">
        <v>101</v>
      </c>
      <c r="L155" s="1" t="s">
        <v>102</v>
      </c>
      <c r="M155" s="1" t="s">
        <v>103</v>
      </c>
      <c r="N155" s="2">
        <v>4.6191514848199997</v>
      </c>
      <c r="O155" s="1" t="s">
        <v>104</v>
      </c>
      <c r="P155" s="1" t="s">
        <v>11</v>
      </c>
      <c r="Q155" s="1" t="s">
        <v>98</v>
      </c>
      <c r="R155" s="1" t="s">
        <v>105</v>
      </c>
      <c r="S155" s="2">
        <v>271929.91714899999</v>
      </c>
      <c r="T155" s="2">
        <v>798.06861975899994</v>
      </c>
      <c r="U155" s="2">
        <v>18693.042852400002</v>
      </c>
    </row>
    <row r="156" spans="1:21" x14ac:dyDescent="0.25">
      <c r="A156" s="1">
        <v>923</v>
      </c>
      <c r="B156" s="1" t="s">
        <v>45</v>
      </c>
      <c r="C156" s="1" t="s">
        <v>207</v>
      </c>
      <c r="D156" s="1" t="s">
        <v>166</v>
      </c>
      <c r="E156" s="1" t="s">
        <v>208</v>
      </c>
      <c r="F156" s="1" t="s">
        <v>77</v>
      </c>
      <c r="G156" s="1" t="s">
        <v>72</v>
      </c>
      <c r="H156" s="1" t="s">
        <v>207</v>
      </c>
      <c r="I156" s="1">
        <v>0</v>
      </c>
      <c r="J156" s="1">
        <v>286</v>
      </c>
      <c r="K156" s="1" t="s">
        <v>209</v>
      </c>
      <c r="L156" s="1" t="s">
        <v>209</v>
      </c>
      <c r="M156" s="1" t="s">
        <v>210</v>
      </c>
      <c r="N156" s="2">
        <v>12.293128342899999</v>
      </c>
      <c r="O156" s="1" t="s">
        <v>211</v>
      </c>
      <c r="P156" s="1" t="s">
        <v>11</v>
      </c>
      <c r="Q156" s="1" t="s">
        <v>208</v>
      </c>
      <c r="R156" s="1" t="s">
        <v>212</v>
      </c>
      <c r="S156" s="2">
        <v>56448.018435799997</v>
      </c>
      <c r="T156" s="2">
        <v>900.58800560899999</v>
      </c>
      <c r="U156" s="2">
        <v>49748.525386000001</v>
      </c>
    </row>
    <row r="157" spans="1:21" x14ac:dyDescent="0.25">
      <c r="A157" s="1">
        <v>924</v>
      </c>
      <c r="B157" s="1" t="s">
        <v>45</v>
      </c>
      <c r="C157" s="1" t="s">
        <v>207</v>
      </c>
      <c r="D157" s="1" t="s">
        <v>166</v>
      </c>
      <c r="E157" s="1" t="s">
        <v>208</v>
      </c>
      <c r="F157" s="1" t="s">
        <v>71</v>
      </c>
      <c r="G157" s="1" t="s">
        <v>72</v>
      </c>
      <c r="H157" s="1" t="s">
        <v>207</v>
      </c>
      <c r="I157" s="1">
        <v>0</v>
      </c>
      <c r="J157" s="1">
        <v>286</v>
      </c>
      <c r="K157" s="1" t="s">
        <v>209</v>
      </c>
      <c r="L157" s="1" t="s">
        <v>209</v>
      </c>
      <c r="M157" s="1" t="s">
        <v>210</v>
      </c>
      <c r="N157" s="2">
        <v>9.6935066618699999</v>
      </c>
      <c r="O157" s="1" t="s">
        <v>211</v>
      </c>
      <c r="P157" s="1" t="s">
        <v>11</v>
      </c>
      <c r="Q157" s="1" t="s">
        <v>208</v>
      </c>
      <c r="R157" s="1" t="s">
        <v>212</v>
      </c>
      <c r="S157" s="2">
        <v>56448.018435799997</v>
      </c>
      <c r="T157" s="2">
        <v>807.51426195199997</v>
      </c>
      <c r="U157" s="2">
        <v>39228.229690200002</v>
      </c>
    </row>
    <row r="158" spans="1:21" x14ac:dyDescent="0.25">
      <c r="A158" s="1">
        <v>1125</v>
      </c>
      <c r="B158" s="1" t="s">
        <v>213</v>
      </c>
      <c r="C158" s="1" t="s">
        <v>214</v>
      </c>
      <c r="D158" s="1" t="s">
        <v>166</v>
      </c>
      <c r="E158" s="1" t="s">
        <v>108</v>
      </c>
      <c r="F158" s="1" t="s">
        <v>71</v>
      </c>
      <c r="G158" s="1" t="s">
        <v>215</v>
      </c>
      <c r="H158" s="1" t="s">
        <v>216</v>
      </c>
      <c r="I158" s="1">
        <v>0</v>
      </c>
      <c r="J158" s="1">
        <v>886</v>
      </c>
      <c r="K158" s="1" t="s">
        <v>101</v>
      </c>
      <c r="L158" s="1" t="s">
        <v>102</v>
      </c>
      <c r="M158" s="1" t="s">
        <v>103</v>
      </c>
      <c r="N158" s="2">
        <v>44.789270270800003</v>
      </c>
      <c r="O158" s="1" t="s">
        <v>104</v>
      </c>
      <c r="P158" s="1" t="s">
        <v>12</v>
      </c>
      <c r="Q158" s="1" t="s">
        <v>108</v>
      </c>
      <c r="R158" s="1" t="s">
        <v>110</v>
      </c>
      <c r="S158" s="2">
        <v>176573.592794</v>
      </c>
      <c r="T158" s="2">
        <v>1758.28408257</v>
      </c>
      <c r="U158" s="2">
        <v>181255.74604999999</v>
      </c>
    </row>
    <row r="159" spans="1:21" ht="75" x14ac:dyDescent="0.25">
      <c r="A159" s="1">
        <v>1126</v>
      </c>
      <c r="B159" s="1" t="s">
        <v>217</v>
      </c>
      <c r="C159" s="1" t="s">
        <v>218</v>
      </c>
      <c r="D159" s="1" t="s">
        <v>69</v>
      </c>
      <c r="E159" s="1" t="s">
        <v>70</v>
      </c>
      <c r="F159" s="1" t="s">
        <v>71</v>
      </c>
      <c r="G159" s="1" t="s">
        <v>72</v>
      </c>
      <c r="H159" s="1" t="s">
        <v>219</v>
      </c>
      <c r="I159" s="1">
        <v>0</v>
      </c>
      <c r="J159" s="1">
        <v>487</v>
      </c>
      <c r="K159" s="1" t="s">
        <v>115</v>
      </c>
      <c r="L159" s="1" t="s">
        <v>116</v>
      </c>
      <c r="M159" s="3" t="s">
        <v>84</v>
      </c>
      <c r="N159" s="2">
        <v>11.2781480427</v>
      </c>
      <c r="O159" s="1" t="s">
        <v>85</v>
      </c>
      <c r="P159" s="1" t="s">
        <v>11</v>
      </c>
      <c r="Q159" s="1" t="s">
        <v>70</v>
      </c>
      <c r="R159" s="1" t="s">
        <v>76</v>
      </c>
      <c r="S159" s="2">
        <v>230710.76754900001</v>
      </c>
      <c r="T159" s="2">
        <v>854.98571620400003</v>
      </c>
      <c r="U159" s="2">
        <v>45641.045839300001</v>
      </c>
    </row>
    <row r="160" spans="1:21" x14ac:dyDescent="0.25">
      <c r="A160" s="1">
        <v>1161</v>
      </c>
      <c r="B160" s="1" t="s">
        <v>220</v>
      </c>
      <c r="C160" s="1" t="s">
        <v>221</v>
      </c>
      <c r="D160" s="1" t="s">
        <v>166</v>
      </c>
      <c r="E160" s="1" t="s">
        <v>98</v>
      </c>
      <c r="F160" s="1" t="s">
        <v>222</v>
      </c>
      <c r="G160" s="1" t="s">
        <v>168</v>
      </c>
      <c r="H160" s="1" t="s">
        <v>221</v>
      </c>
      <c r="I160" s="1">
        <v>0</v>
      </c>
      <c r="J160" s="1">
        <v>1583</v>
      </c>
      <c r="K160" s="1" t="s">
        <v>169</v>
      </c>
      <c r="L160" s="1" t="s">
        <v>169</v>
      </c>
      <c r="M160" s="1" t="s">
        <v>170</v>
      </c>
      <c r="N160" s="2">
        <v>44.389274818099999</v>
      </c>
      <c r="O160" s="1" t="s">
        <v>171</v>
      </c>
      <c r="P160" s="1" t="s">
        <v>11</v>
      </c>
      <c r="Q160" s="1" t="s">
        <v>98</v>
      </c>
      <c r="R160" s="1" t="s">
        <v>105</v>
      </c>
      <c r="S160" s="2">
        <v>532356.161036</v>
      </c>
      <c r="T160" s="2">
        <v>3575.6545194400001</v>
      </c>
      <c r="U160" s="2">
        <v>179637.02188300001</v>
      </c>
    </row>
    <row r="161" spans="1:21" x14ac:dyDescent="0.25">
      <c r="A161" s="1">
        <v>1162</v>
      </c>
      <c r="B161" s="1" t="s">
        <v>220</v>
      </c>
      <c r="C161" s="1" t="s">
        <v>221</v>
      </c>
      <c r="D161" s="1" t="s">
        <v>166</v>
      </c>
      <c r="E161" s="1" t="s">
        <v>98</v>
      </c>
      <c r="F161" s="1" t="s">
        <v>223</v>
      </c>
      <c r="G161" s="1" t="s">
        <v>168</v>
      </c>
      <c r="H161" s="1" t="s">
        <v>221</v>
      </c>
      <c r="I161" s="1">
        <v>0</v>
      </c>
      <c r="J161" s="1">
        <v>1583</v>
      </c>
      <c r="K161" s="1" t="s">
        <v>169</v>
      </c>
      <c r="L161" s="1" t="s">
        <v>169</v>
      </c>
      <c r="M161" s="1" t="s">
        <v>170</v>
      </c>
      <c r="N161" s="2">
        <v>42.956741857300003</v>
      </c>
      <c r="O161" s="1" t="s">
        <v>171</v>
      </c>
      <c r="P161" s="1" t="s">
        <v>11</v>
      </c>
      <c r="Q161" s="1" t="s">
        <v>98</v>
      </c>
      <c r="R161" s="1" t="s">
        <v>105</v>
      </c>
      <c r="S161" s="2">
        <v>532356.161036</v>
      </c>
      <c r="T161" s="2">
        <v>3337.36691651</v>
      </c>
      <c r="U161" s="2">
        <v>173839.76667000001</v>
      </c>
    </row>
    <row r="162" spans="1:21" x14ac:dyDescent="0.25">
      <c r="A162" s="1">
        <v>1217</v>
      </c>
      <c r="B162" s="1" t="s">
        <v>220</v>
      </c>
      <c r="C162" s="1" t="s">
        <v>221</v>
      </c>
      <c r="D162" s="1" t="s">
        <v>166</v>
      </c>
      <c r="E162" s="1" t="s">
        <v>98</v>
      </c>
      <c r="F162" s="1" t="s">
        <v>224</v>
      </c>
      <c r="G162" s="1" t="s">
        <v>72</v>
      </c>
      <c r="H162" s="1" t="s">
        <v>221</v>
      </c>
      <c r="I162" s="1">
        <v>0</v>
      </c>
      <c r="J162" s="1">
        <v>1583</v>
      </c>
      <c r="K162" s="1" t="s">
        <v>169</v>
      </c>
      <c r="L162" s="1" t="s">
        <v>169</v>
      </c>
      <c r="M162" s="1" t="s">
        <v>170</v>
      </c>
      <c r="N162" s="2">
        <v>35.103029946100001</v>
      </c>
      <c r="O162" s="1" t="s">
        <v>171</v>
      </c>
      <c r="P162" s="1" t="s">
        <v>11</v>
      </c>
      <c r="Q162" s="1" t="s">
        <v>98</v>
      </c>
      <c r="R162" s="1" t="s">
        <v>105</v>
      </c>
      <c r="S162" s="2">
        <v>532356.161036</v>
      </c>
      <c r="T162" s="2">
        <v>1633.5655522500001</v>
      </c>
      <c r="U162" s="2">
        <v>142056.92218299999</v>
      </c>
    </row>
    <row r="163" spans="1:21" ht="75" x14ac:dyDescent="0.25">
      <c r="A163" s="1">
        <v>216</v>
      </c>
      <c r="B163" s="1" t="s">
        <v>35</v>
      </c>
      <c r="C163" s="1" t="s">
        <v>80</v>
      </c>
      <c r="D163" s="1" t="s">
        <v>69</v>
      </c>
      <c r="E163" s="1" t="s">
        <v>70</v>
      </c>
      <c r="F163" s="1" t="s">
        <v>92</v>
      </c>
      <c r="G163" s="1" t="s">
        <v>81</v>
      </c>
      <c r="H163" s="1" t="s">
        <v>80</v>
      </c>
      <c r="I163" s="1">
        <v>0</v>
      </c>
      <c r="J163" s="1">
        <v>2453</v>
      </c>
      <c r="K163" s="1" t="s">
        <v>82</v>
      </c>
      <c r="L163" s="3" t="s">
        <v>83</v>
      </c>
      <c r="M163" s="3" t="s">
        <v>84</v>
      </c>
      <c r="N163" s="2">
        <v>9.8536022177899999E-5</v>
      </c>
      <c r="O163" s="1" t="s">
        <v>85</v>
      </c>
      <c r="P163" s="1" t="s">
        <v>11</v>
      </c>
      <c r="Q163" s="1" t="s">
        <v>70</v>
      </c>
      <c r="R163" s="1" t="s">
        <v>76</v>
      </c>
      <c r="S163" s="2">
        <v>3641.0092155000002</v>
      </c>
      <c r="T163" s="2">
        <v>316.12540498599998</v>
      </c>
      <c r="U163" s="2">
        <v>0.39876113418800002</v>
      </c>
    </row>
    <row r="164" spans="1:21" ht="75" x14ac:dyDescent="0.25">
      <c r="A164" s="1">
        <v>216</v>
      </c>
      <c r="B164" s="1" t="s">
        <v>35</v>
      </c>
      <c r="C164" s="1" t="s">
        <v>80</v>
      </c>
      <c r="D164" s="1" t="s">
        <v>69</v>
      </c>
      <c r="E164" s="1" t="s">
        <v>70</v>
      </c>
      <c r="F164" s="1" t="s">
        <v>92</v>
      </c>
      <c r="G164" s="1" t="s">
        <v>81</v>
      </c>
      <c r="H164" s="1" t="s">
        <v>80</v>
      </c>
      <c r="I164" s="1">
        <v>0</v>
      </c>
      <c r="J164" s="1">
        <v>2454</v>
      </c>
      <c r="K164" s="1" t="s">
        <v>82</v>
      </c>
      <c r="L164" s="3" t="s">
        <v>83</v>
      </c>
      <c r="M164" s="3" t="s">
        <v>84</v>
      </c>
      <c r="N164" s="2">
        <v>9.8536022177899999E-5</v>
      </c>
      <c r="O164" s="1" t="s">
        <v>85</v>
      </c>
      <c r="P164" s="1" t="s">
        <v>11</v>
      </c>
      <c r="Q164" s="1" t="s">
        <v>70</v>
      </c>
      <c r="R164" s="1" t="s">
        <v>76</v>
      </c>
      <c r="S164" s="2">
        <v>3641.0092155000002</v>
      </c>
      <c r="T164" s="2">
        <v>316.12540498599998</v>
      </c>
      <c r="U164" s="2">
        <v>0.39876113418800002</v>
      </c>
    </row>
    <row r="165" spans="1:21" x14ac:dyDescent="0.25">
      <c r="A165" s="1">
        <v>608</v>
      </c>
      <c r="B165" s="1" t="s">
        <v>26</v>
      </c>
      <c r="C165" s="1" t="s">
        <v>225</v>
      </c>
      <c r="D165" s="1" t="s">
        <v>139</v>
      </c>
      <c r="E165" s="1" t="s">
        <v>226</v>
      </c>
      <c r="F165" s="1" t="s">
        <v>77</v>
      </c>
      <c r="G165" s="1" t="s">
        <v>72</v>
      </c>
      <c r="H165" s="1" t="s">
        <v>227</v>
      </c>
      <c r="I165" s="1">
        <v>0</v>
      </c>
      <c r="J165" s="1">
        <v>386</v>
      </c>
      <c r="K165" s="1" t="s">
        <v>228</v>
      </c>
      <c r="L165" s="1" t="s">
        <v>141</v>
      </c>
      <c r="M165" s="1" t="s">
        <v>142</v>
      </c>
      <c r="N165" s="2">
        <v>5.2188833840999997</v>
      </c>
      <c r="O165" s="1" t="s">
        <v>143</v>
      </c>
      <c r="P165" s="1" t="s">
        <v>12</v>
      </c>
      <c r="Q165" s="1" t="s">
        <v>226</v>
      </c>
      <c r="R165" s="1" t="s">
        <v>229</v>
      </c>
      <c r="S165" s="2">
        <v>25621.699421000001</v>
      </c>
      <c r="T165" s="2">
        <v>581.12946792299999</v>
      </c>
      <c r="U165" s="2">
        <v>21120.071740700001</v>
      </c>
    </row>
    <row r="166" spans="1:21" x14ac:dyDescent="0.25">
      <c r="A166" s="1">
        <v>609</v>
      </c>
      <c r="B166" s="1" t="s">
        <v>26</v>
      </c>
      <c r="C166" s="1" t="s">
        <v>225</v>
      </c>
      <c r="D166" s="1" t="s">
        <v>139</v>
      </c>
      <c r="E166" s="1" t="s">
        <v>226</v>
      </c>
      <c r="F166" s="1" t="s">
        <v>71</v>
      </c>
      <c r="G166" s="1" t="s">
        <v>72</v>
      </c>
      <c r="H166" s="1" t="s">
        <v>227</v>
      </c>
      <c r="I166" s="1">
        <v>0</v>
      </c>
      <c r="J166" s="1">
        <v>386</v>
      </c>
      <c r="K166" s="1" t="s">
        <v>228</v>
      </c>
      <c r="L166" s="1" t="s">
        <v>141</v>
      </c>
      <c r="M166" s="1" t="s">
        <v>142</v>
      </c>
      <c r="N166" s="2">
        <v>4.60148762676</v>
      </c>
      <c r="O166" s="1" t="s">
        <v>143</v>
      </c>
      <c r="P166" s="1" t="s">
        <v>12</v>
      </c>
      <c r="Q166" s="1" t="s">
        <v>226</v>
      </c>
      <c r="R166" s="1" t="s">
        <v>229</v>
      </c>
      <c r="S166" s="2">
        <v>25621.699421000001</v>
      </c>
      <c r="T166" s="2">
        <v>553.76518532399996</v>
      </c>
      <c r="U166" s="2">
        <v>18621.559754900001</v>
      </c>
    </row>
    <row r="167" spans="1:21" x14ac:dyDescent="0.25">
      <c r="A167" s="1">
        <v>568</v>
      </c>
      <c r="B167" s="1" t="s">
        <v>230</v>
      </c>
      <c r="C167" s="1" t="s">
        <v>231</v>
      </c>
      <c r="D167" s="1" t="s">
        <v>139</v>
      </c>
      <c r="E167" s="1" t="s">
        <v>232</v>
      </c>
      <c r="F167" s="1" t="s">
        <v>135</v>
      </c>
      <c r="G167" s="1" t="s">
        <v>168</v>
      </c>
      <c r="H167" s="1" t="s">
        <v>233</v>
      </c>
      <c r="I167" s="1">
        <v>0</v>
      </c>
      <c r="J167" s="1">
        <v>593</v>
      </c>
      <c r="K167" s="1" t="s">
        <v>234</v>
      </c>
      <c r="L167" s="1" t="s">
        <v>235</v>
      </c>
      <c r="M167" s="1" t="s">
        <v>236</v>
      </c>
      <c r="N167" s="2">
        <v>7.4751199270199997</v>
      </c>
      <c r="O167" s="1" t="s">
        <v>237</v>
      </c>
      <c r="P167" s="1" t="s">
        <v>12</v>
      </c>
      <c r="Q167" s="1" t="s">
        <v>232</v>
      </c>
      <c r="R167" s="1" t="s">
        <v>238</v>
      </c>
      <c r="S167" s="2">
        <v>59459.137104200003</v>
      </c>
      <c r="T167" s="2">
        <v>1225.9424247699999</v>
      </c>
      <c r="U167" s="2">
        <v>30250.7370849</v>
      </c>
    </row>
    <row r="168" spans="1:21" x14ac:dyDescent="0.25">
      <c r="A168" s="1">
        <v>569</v>
      </c>
      <c r="B168" s="1" t="s">
        <v>230</v>
      </c>
      <c r="C168" s="1" t="s">
        <v>231</v>
      </c>
      <c r="D168" s="1" t="s">
        <v>139</v>
      </c>
      <c r="E168" s="1" t="s">
        <v>232</v>
      </c>
      <c r="F168" s="1" t="s">
        <v>239</v>
      </c>
      <c r="G168" s="1" t="s">
        <v>168</v>
      </c>
      <c r="H168" s="1" t="s">
        <v>233</v>
      </c>
      <c r="I168" s="1">
        <v>0</v>
      </c>
      <c r="J168" s="1">
        <v>593</v>
      </c>
      <c r="K168" s="1" t="s">
        <v>234</v>
      </c>
      <c r="L168" s="1" t="s">
        <v>235</v>
      </c>
      <c r="M168" s="1" t="s">
        <v>236</v>
      </c>
      <c r="N168" s="2">
        <v>9.0620035750200003</v>
      </c>
      <c r="O168" s="1" t="s">
        <v>237</v>
      </c>
      <c r="P168" s="1" t="s">
        <v>12</v>
      </c>
      <c r="Q168" s="1" t="s">
        <v>232</v>
      </c>
      <c r="R168" s="1" t="s">
        <v>238</v>
      </c>
      <c r="S168" s="2">
        <v>59459.137104200003</v>
      </c>
      <c r="T168" s="2">
        <v>1019.7682426</v>
      </c>
      <c r="U168" s="2">
        <v>36672.627367399997</v>
      </c>
    </row>
    <row r="169" spans="1:21" x14ac:dyDescent="0.25">
      <c r="A169" s="1">
        <v>570</v>
      </c>
      <c r="B169" s="1" t="s">
        <v>230</v>
      </c>
      <c r="C169" s="1" t="s">
        <v>231</v>
      </c>
      <c r="D169" s="1" t="s">
        <v>139</v>
      </c>
      <c r="E169" s="1" t="s">
        <v>232</v>
      </c>
      <c r="F169" s="1" t="s">
        <v>240</v>
      </c>
      <c r="G169" s="1" t="s">
        <v>168</v>
      </c>
      <c r="H169" s="1" t="s">
        <v>233</v>
      </c>
      <c r="I169" s="1">
        <v>0</v>
      </c>
      <c r="J169" s="1">
        <v>593</v>
      </c>
      <c r="K169" s="1" t="s">
        <v>234</v>
      </c>
      <c r="L169" s="1" t="s">
        <v>235</v>
      </c>
      <c r="M169" s="1" t="s">
        <v>236</v>
      </c>
      <c r="N169" s="2">
        <v>8.7522462197500008</v>
      </c>
      <c r="O169" s="1" t="s">
        <v>237</v>
      </c>
      <c r="P169" s="1" t="s">
        <v>12</v>
      </c>
      <c r="Q169" s="1" t="s">
        <v>232</v>
      </c>
      <c r="R169" s="1" t="s">
        <v>238</v>
      </c>
      <c r="S169" s="2">
        <v>59459.137104200003</v>
      </c>
      <c r="T169" s="2">
        <v>1002.89248471</v>
      </c>
      <c r="U169" s="2">
        <v>35419.0838248</v>
      </c>
    </row>
    <row r="170" spans="1:21" x14ac:dyDescent="0.25">
      <c r="A170" s="1">
        <v>632</v>
      </c>
      <c r="B170" s="1" t="s">
        <v>230</v>
      </c>
      <c r="C170" s="1" t="s">
        <v>231</v>
      </c>
      <c r="D170" s="1" t="s">
        <v>139</v>
      </c>
      <c r="E170" s="1" t="s">
        <v>232</v>
      </c>
      <c r="F170" s="1" t="s">
        <v>241</v>
      </c>
      <c r="G170" s="1" t="s">
        <v>168</v>
      </c>
      <c r="H170" s="1" t="s">
        <v>233</v>
      </c>
      <c r="I170" s="1">
        <v>0</v>
      </c>
      <c r="J170" s="1">
        <v>593</v>
      </c>
      <c r="K170" s="1" t="s">
        <v>234</v>
      </c>
      <c r="L170" s="1" t="s">
        <v>235</v>
      </c>
      <c r="M170" s="1" t="s">
        <v>236</v>
      </c>
      <c r="N170" s="2">
        <v>13.290491896200001</v>
      </c>
      <c r="O170" s="1" t="s">
        <v>237</v>
      </c>
      <c r="P170" s="1" t="s">
        <v>12</v>
      </c>
      <c r="Q170" s="1" t="s">
        <v>232</v>
      </c>
      <c r="R170" s="1" t="s">
        <v>238</v>
      </c>
      <c r="S170" s="2">
        <v>59459.137104200003</v>
      </c>
      <c r="T170" s="2">
        <v>1253.23733576</v>
      </c>
      <c r="U170" s="2">
        <v>53784.712486999997</v>
      </c>
    </row>
    <row r="171" spans="1:21" x14ac:dyDescent="0.25">
      <c r="A171" s="1">
        <v>633</v>
      </c>
      <c r="B171" s="1" t="s">
        <v>230</v>
      </c>
      <c r="C171" s="1" t="s">
        <v>231</v>
      </c>
      <c r="D171" s="1" t="s">
        <v>139</v>
      </c>
      <c r="E171" s="1" t="s">
        <v>232</v>
      </c>
      <c r="F171" s="1" t="s">
        <v>242</v>
      </c>
      <c r="G171" s="1" t="s">
        <v>168</v>
      </c>
      <c r="H171" s="1" t="s">
        <v>233</v>
      </c>
      <c r="I171" s="1">
        <v>0</v>
      </c>
      <c r="J171" s="1">
        <v>593</v>
      </c>
      <c r="K171" s="1" t="s">
        <v>234</v>
      </c>
      <c r="L171" s="1" t="s">
        <v>235</v>
      </c>
      <c r="M171" s="1" t="s">
        <v>236</v>
      </c>
      <c r="N171" s="2">
        <v>13.3184516</v>
      </c>
      <c r="O171" s="1" t="s">
        <v>237</v>
      </c>
      <c r="P171" s="1" t="s">
        <v>12</v>
      </c>
      <c r="Q171" s="1" t="s">
        <v>232</v>
      </c>
      <c r="R171" s="1" t="s">
        <v>238</v>
      </c>
      <c r="S171" s="2">
        <v>59459.137104200003</v>
      </c>
      <c r="T171" s="2">
        <v>1258.36184166</v>
      </c>
      <c r="U171" s="2">
        <v>53897.861393899999</v>
      </c>
    </row>
    <row r="172" spans="1:21" x14ac:dyDescent="0.25">
      <c r="A172" s="1">
        <v>634</v>
      </c>
      <c r="B172" s="1" t="s">
        <v>230</v>
      </c>
      <c r="C172" s="1" t="s">
        <v>231</v>
      </c>
      <c r="D172" s="1" t="s">
        <v>139</v>
      </c>
      <c r="E172" s="1" t="s">
        <v>232</v>
      </c>
      <c r="F172" s="1" t="s">
        <v>243</v>
      </c>
      <c r="G172" s="1" t="s">
        <v>168</v>
      </c>
      <c r="H172" s="1" t="s">
        <v>233</v>
      </c>
      <c r="I172" s="1">
        <v>0</v>
      </c>
      <c r="J172" s="1">
        <v>593</v>
      </c>
      <c r="K172" s="1" t="s">
        <v>234</v>
      </c>
      <c r="L172" s="1" t="s">
        <v>235</v>
      </c>
      <c r="M172" s="1" t="s">
        <v>236</v>
      </c>
      <c r="N172" s="2">
        <v>13.613767566</v>
      </c>
      <c r="O172" s="1" t="s">
        <v>237</v>
      </c>
      <c r="P172" s="1" t="s">
        <v>12</v>
      </c>
      <c r="Q172" s="1" t="s">
        <v>232</v>
      </c>
      <c r="R172" s="1" t="s">
        <v>238</v>
      </c>
      <c r="S172" s="2">
        <v>59459.137104200003</v>
      </c>
      <c r="T172" s="2">
        <v>1259.79727241</v>
      </c>
      <c r="U172" s="2">
        <v>55092.962707699997</v>
      </c>
    </row>
    <row r="173" spans="1:21" x14ac:dyDescent="0.25">
      <c r="A173" s="1">
        <v>635</v>
      </c>
      <c r="B173" s="1" t="s">
        <v>230</v>
      </c>
      <c r="C173" s="1" t="s">
        <v>231</v>
      </c>
      <c r="D173" s="1" t="s">
        <v>139</v>
      </c>
      <c r="E173" s="1" t="s">
        <v>232</v>
      </c>
      <c r="F173" s="1" t="s">
        <v>244</v>
      </c>
      <c r="G173" s="1" t="s">
        <v>168</v>
      </c>
      <c r="H173" s="1" t="s">
        <v>233</v>
      </c>
      <c r="I173" s="1">
        <v>0</v>
      </c>
      <c r="J173" s="1">
        <v>593</v>
      </c>
      <c r="K173" s="1" t="s">
        <v>234</v>
      </c>
      <c r="L173" s="1" t="s">
        <v>235</v>
      </c>
      <c r="M173" s="1" t="s">
        <v>236</v>
      </c>
      <c r="N173" s="2">
        <v>13.7117743234</v>
      </c>
      <c r="O173" s="1" t="s">
        <v>237</v>
      </c>
      <c r="P173" s="1" t="s">
        <v>12</v>
      </c>
      <c r="Q173" s="1" t="s">
        <v>232</v>
      </c>
      <c r="R173" s="1" t="s">
        <v>238</v>
      </c>
      <c r="S173" s="2">
        <v>59459.137104200003</v>
      </c>
      <c r="T173" s="2">
        <v>1258.3526007400001</v>
      </c>
      <c r="U173" s="2">
        <v>55489.581983099997</v>
      </c>
    </row>
    <row r="174" spans="1:21" x14ac:dyDescent="0.25">
      <c r="A174" s="1">
        <v>636</v>
      </c>
      <c r="B174" s="1" t="s">
        <v>230</v>
      </c>
      <c r="C174" s="1" t="s">
        <v>231</v>
      </c>
      <c r="D174" s="1" t="s">
        <v>139</v>
      </c>
      <c r="E174" s="1" t="s">
        <v>232</v>
      </c>
      <c r="F174" s="1" t="s">
        <v>245</v>
      </c>
      <c r="G174" s="1" t="s">
        <v>168</v>
      </c>
      <c r="H174" s="1" t="s">
        <v>233</v>
      </c>
      <c r="I174" s="1">
        <v>0</v>
      </c>
      <c r="J174" s="1">
        <v>593</v>
      </c>
      <c r="K174" s="1" t="s">
        <v>234</v>
      </c>
      <c r="L174" s="1" t="s">
        <v>235</v>
      </c>
      <c r="M174" s="1" t="s">
        <v>236</v>
      </c>
      <c r="N174" s="2">
        <v>12.8231697479</v>
      </c>
      <c r="O174" s="1" t="s">
        <v>237</v>
      </c>
      <c r="P174" s="1" t="s">
        <v>12</v>
      </c>
      <c r="Q174" s="1" t="s">
        <v>232</v>
      </c>
      <c r="R174" s="1" t="s">
        <v>238</v>
      </c>
      <c r="S174" s="2">
        <v>59459.137104200003</v>
      </c>
      <c r="T174" s="2">
        <v>1164.4618713499999</v>
      </c>
      <c r="U174" s="2">
        <v>51893.526850000002</v>
      </c>
    </row>
    <row r="175" spans="1:21" x14ac:dyDescent="0.25">
      <c r="A175" s="1">
        <v>637</v>
      </c>
      <c r="B175" s="1" t="s">
        <v>230</v>
      </c>
      <c r="C175" s="1" t="s">
        <v>231</v>
      </c>
      <c r="D175" s="1" t="s">
        <v>139</v>
      </c>
      <c r="E175" s="1" t="s">
        <v>232</v>
      </c>
      <c r="F175" s="1" t="s">
        <v>246</v>
      </c>
      <c r="G175" s="1" t="s">
        <v>168</v>
      </c>
      <c r="H175" s="1" t="s">
        <v>233</v>
      </c>
      <c r="I175" s="1">
        <v>0</v>
      </c>
      <c r="J175" s="1">
        <v>593</v>
      </c>
      <c r="K175" s="1" t="s">
        <v>234</v>
      </c>
      <c r="L175" s="1" t="s">
        <v>235</v>
      </c>
      <c r="M175" s="1" t="s">
        <v>236</v>
      </c>
      <c r="N175" s="2">
        <v>10.4637582555</v>
      </c>
      <c r="O175" s="1" t="s">
        <v>237</v>
      </c>
      <c r="P175" s="1" t="s">
        <v>12</v>
      </c>
      <c r="Q175" s="1" t="s">
        <v>232</v>
      </c>
      <c r="R175" s="1" t="s">
        <v>238</v>
      </c>
      <c r="S175" s="2">
        <v>59459.137104200003</v>
      </c>
      <c r="T175" s="2">
        <v>1075.1967943300001</v>
      </c>
      <c r="U175" s="2">
        <v>42345.327298900003</v>
      </c>
    </row>
    <row r="176" spans="1:21" x14ac:dyDescent="0.25">
      <c r="A176" s="1">
        <v>638</v>
      </c>
      <c r="B176" s="1" t="s">
        <v>230</v>
      </c>
      <c r="C176" s="1" t="s">
        <v>231</v>
      </c>
      <c r="D176" s="1" t="s">
        <v>139</v>
      </c>
      <c r="E176" s="1" t="s">
        <v>232</v>
      </c>
      <c r="F176" s="1" t="s">
        <v>197</v>
      </c>
      <c r="G176" s="1" t="s">
        <v>168</v>
      </c>
      <c r="H176" s="1" t="s">
        <v>233</v>
      </c>
      <c r="I176" s="1">
        <v>0</v>
      </c>
      <c r="J176" s="1">
        <v>593</v>
      </c>
      <c r="K176" s="1" t="s">
        <v>234</v>
      </c>
      <c r="L176" s="1" t="s">
        <v>235</v>
      </c>
      <c r="M176" s="1" t="s">
        <v>236</v>
      </c>
      <c r="N176" s="2">
        <v>10.882232286600001</v>
      </c>
      <c r="O176" s="1" t="s">
        <v>237</v>
      </c>
      <c r="P176" s="1" t="s">
        <v>12</v>
      </c>
      <c r="Q176" s="1" t="s">
        <v>232</v>
      </c>
      <c r="R176" s="1" t="s">
        <v>238</v>
      </c>
      <c r="S176" s="2">
        <v>59459.137104200003</v>
      </c>
      <c r="T176" s="2">
        <v>1077.9959856999999</v>
      </c>
      <c r="U176" s="2">
        <v>44038.831618900003</v>
      </c>
    </row>
    <row r="177" spans="1:21" x14ac:dyDescent="0.25">
      <c r="A177" s="1">
        <v>639</v>
      </c>
      <c r="B177" s="1" t="s">
        <v>230</v>
      </c>
      <c r="C177" s="1" t="s">
        <v>231</v>
      </c>
      <c r="D177" s="1" t="s">
        <v>139</v>
      </c>
      <c r="E177" s="1" t="s">
        <v>232</v>
      </c>
      <c r="F177" s="1" t="s">
        <v>183</v>
      </c>
      <c r="G177" s="1" t="s">
        <v>168</v>
      </c>
      <c r="H177" s="1" t="s">
        <v>233</v>
      </c>
      <c r="I177" s="1">
        <v>0</v>
      </c>
      <c r="J177" s="1">
        <v>593</v>
      </c>
      <c r="K177" s="1" t="s">
        <v>234</v>
      </c>
      <c r="L177" s="1" t="s">
        <v>235</v>
      </c>
      <c r="M177" s="1" t="s">
        <v>236</v>
      </c>
      <c r="N177" s="2">
        <v>8.7619117919599994</v>
      </c>
      <c r="O177" s="1" t="s">
        <v>237</v>
      </c>
      <c r="P177" s="1" t="s">
        <v>12</v>
      </c>
      <c r="Q177" s="1" t="s">
        <v>232</v>
      </c>
      <c r="R177" s="1" t="s">
        <v>238</v>
      </c>
      <c r="S177" s="2">
        <v>59459.137104200003</v>
      </c>
      <c r="T177" s="2">
        <v>1160.7936183500001</v>
      </c>
      <c r="U177" s="2">
        <v>35458.199007800002</v>
      </c>
    </row>
    <row r="178" spans="1:21" x14ac:dyDescent="0.25">
      <c r="A178" s="1">
        <v>640</v>
      </c>
      <c r="B178" s="1" t="s">
        <v>230</v>
      </c>
      <c r="C178" s="1" t="s">
        <v>231</v>
      </c>
      <c r="D178" s="1" t="s">
        <v>139</v>
      </c>
      <c r="E178" s="1" t="s">
        <v>232</v>
      </c>
      <c r="F178" s="1" t="s">
        <v>182</v>
      </c>
      <c r="G178" s="1" t="s">
        <v>168</v>
      </c>
      <c r="H178" s="1" t="s">
        <v>233</v>
      </c>
      <c r="I178" s="1">
        <v>0</v>
      </c>
      <c r="J178" s="1">
        <v>593</v>
      </c>
      <c r="K178" s="1" t="s">
        <v>234</v>
      </c>
      <c r="L178" s="1" t="s">
        <v>235</v>
      </c>
      <c r="M178" s="1" t="s">
        <v>236</v>
      </c>
      <c r="N178" s="2">
        <v>10.1998537366</v>
      </c>
      <c r="O178" s="1" t="s">
        <v>237</v>
      </c>
      <c r="P178" s="1" t="s">
        <v>12</v>
      </c>
      <c r="Q178" s="1" t="s">
        <v>232</v>
      </c>
      <c r="R178" s="1" t="s">
        <v>238</v>
      </c>
      <c r="S178" s="2">
        <v>59459.137104200003</v>
      </c>
      <c r="T178" s="2">
        <v>1341.78149067</v>
      </c>
      <c r="U178" s="2">
        <v>41277.343601400004</v>
      </c>
    </row>
    <row r="179" spans="1:21" x14ac:dyDescent="0.25">
      <c r="A179" s="1">
        <v>641</v>
      </c>
      <c r="B179" s="1" t="s">
        <v>230</v>
      </c>
      <c r="C179" s="1" t="s">
        <v>231</v>
      </c>
      <c r="D179" s="1" t="s">
        <v>139</v>
      </c>
      <c r="E179" s="1" t="s">
        <v>232</v>
      </c>
      <c r="F179" s="1" t="s">
        <v>199</v>
      </c>
      <c r="G179" s="1" t="s">
        <v>168</v>
      </c>
      <c r="H179" s="1" t="s">
        <v>233</v>
      </c>
      <c r="I179" s="1">
        <v>0</v>
      </c>
      <c r="J179" s="1">
        <v>593</v>
      </c>
      <c r="K179" s="1" t="s">
        <v>234</v>
      </c>
      <c r="L179" s="1" t="s">
        <v>235</v>
      </c>
      <c r="M179" s="1" t="s">
        <v>236</v>
      </c>
      <c r="N179" s="2">
        <v>8.2945144426299997</v>
      </c>
      <c r="O179" s="1" t="s">
        <v>237</v>
      </c>
      <c r="P179" s="1" t="s">
        <v>12</v>
      </c>
      <c r="Q179" s="1" t="s">
        <v>232</v>
      </c>
      <c r="R179" s="1" t="s">
        <v>238</v>
      </c>
      <c r="S179" s="2">
        <v>59459.137104200003</v>
      </c>
      <c r="T179" s="2">
        <v>1179.1313115400001</v>
      </c>
      <c r="U179" s="2">
        <v>33566.709042900002</v>
      </c>
    </row>
    <row r="180" spans="1:21" x14ac:dyDescent="0.25">
      <c r="A180" s="1">
        <v>642</v>
      </c>
      <c r="B180" s="1" t="s">
        <v>230</v>
      </c>
      <c r="C180" s="1" t="s">
        <v>231</v>
      </c>
      <c r="D180" s="1" t="s">
        <v>139</v>
      </c>
      <c r="E180" s="1" t="s">
        <v>232</v>
      </c>
      <c r="F180" s="1" t="s">
        <v>133</v>
      </c>
      <c r="G180" s="1" t="s">
        <v>168</v>
      </c>
      <c r="H180" s="1" t="s">
        <v>233</v>
      </c>
      <c r="I180" s="1">
        <v>0</v>
      </c>
      <c r="J180" s="1">
        <v>593</v>
      </c>
      <c r="K180" s="1" t="s">
        <v>234</v>
      </c>
      <c r="L180" s="1" t="s">
        <v>235</v>
      </c>
      <c r="M180" s="1" t="s">
        <v>236</v>
      </c>
      <c r="N180" s="2">
        <v>8.2292968276400007</v>
      </c>
      <c r="O180" s="1" t="s">
        <v>237</v>
      </c>
      <c r="P180" s="1" t="s">
        <v>12</v>
      </c>
      <c r="Q180" s="1" t="s">
        <v>232</v>
      </c>
      <c r="R180" s="1" t="s">
        <v>238</v>
      </c>
      <c r="S180" s="2">
        <v>59459.137104200003</v>
      </c>
      <c r="T180" s="2">
        <v>1201.0656898499999</v>
      </c>
      <c r="U180" s="2">
        <v>33302.782718800001</v>
      </c>
    </row>
    <row r="181" spans="1:21" x14ac:dyDescent="0.25">
      <c r="A181" s="1">
        <v>643</v>
      </c>
      <c r="B181" s="1" t="s">
        <v>230</v>
      </c>
      <c r="C181" s="1" t="s">
        <v>231</v>
      </c>
      <c r="D181" s="1" t="s">
        <v>139</v>
      </c>
      <c r="E181" s="1" t="s">
        <v>232</v>
      </c>
      <c r="F181" s="1" t="s">
        <v>134</v>
      </c>
      <c r="G181" s="1" t="s">
        <v>168</v>
      </c>
      <c r="H181" s="1" t="s">
        <v>233</v>
      </c>
      <c r="I181" s="1">
        <v>0</v>
      </c>
      <c r="J181" s="1">
        <v>593</v>
      </c>
      <c r="K181" s="1" t="s">
        <v>234</v>
      </c>
      <c r="L181" s="1" t="s">
        <v>235</v>
      </c>
      <c r="M181" s="1" t="s">
        <v>236</v>
      </c>
      <c r="N181" s="2">
        <v>7.5829362689100002</v>
      </c>
      <c r="O181" s="1" t="s">
        <v>237</v>
      </c>
      <c r="P181" s="1" t="s">
        <v>12</v>
      </c>
      <c r="Q181" s="1" t="s">
        <v>232</v>
      </c>
      <c r="R181" s="1" t="s">
        <v>238</v>
      </c>
      <c r="S181" s="2">
        <v>59459.137104200003</v>
      </c>
      <c r="T181" s="2">
        <v>1258.5353280500001</v>
      </c>
      <c r="U181" s="2">
        <v>30687.054340499999</v>
      </c>
    </row>
    <row r="182" spans="1:21" x14ac:dyDescent="0.25">
      <c r="A182" s="1">
        <v>644</v>
      </c>
      <c r="B182" s="1" t="s">
        <v>230</v>
      </c>
      <c r="C182" s="1" t="s">
        <v>231</v>
      </c>
      <c r="D182" s="1" t="s">
        <v>139</v>
      </c>
      <c r="E182" s="1" t="s">
        <v>232</v>
      </c>
      <c r="F182" s="1" t="s">
        <v>126</v>
      </c>
      <c r="G182" s="1" t="s">
        <v>168</v>
      </c>
      <c r="H182" s="1" t="s">
        <v>233</v>
      </c>
      <c r="I182" s="1">
        <v>0</v>
      </c>
      <c r="J182" s="1">
        <v>593</v>
      </c>
      <c r="K182" s="1" t="s">
        <v>234</v>
      </c>
      <c r="L182" s="1" t="s">
        <v>235</v>
      </c>
      <c r="M182" s="1" t="s">
        <v>236</v>
      </c>
      <c r="N182" s="2">
        <v>7.1392820735700004</v>
      </c>
      <c r="O182" s="1" t="s">
        <v>237</v>
      </c>
      <c r="P182" s="1" t="s">
        <v>12</v>
      </c>
      <c r="Q182" s="1" t="s">
        <v>232</v>
      </c>
      <c r="R182" s="1" t="s">
        <v>238</v>
      </c>
      <c r="S182" s="2">
        <v>59459.137104200003</v>
      </c>
      <c r="T182" s="2">
        <v>1263.5412291800001</v>
      </c>
      <c r="U182" s="2">
        <v>28891.649510800002</v>
      </c>
    </row>
    <row r="183" spans="1:21" x14ac:dyDescent="0.25">
      <c r="A183" s="1">
        <v>678</v>
      </c>
      <c r="B183" s="1" t="s">
        <v>230</v>
      </c>
      <c r="C183" s="1" t="s">
        <v>231</v>
      </c>
      <c r="D183" s="1" t="s">
        <v>139</v>
      </c>
      <c r="E183" s="1" t="s">
        <v>232</v>
      </c>
      <c r="F183" s="1" t="s">
        <v>198</v>
      </c>
      <c r="G183" s="1" t="s">
        <v>168</v>
      </c>
      <c r="H183" s="1" t="s">
        <v>233</v>
      </c>
      <c r="I183" s="1">
        <v>0</v>
      </c>
      <c r="J183" s="1">
        <v>593</v>
      </c>
      <c r="K183" s="1" t="s">
        <v>234</v>
      </c>
      <c r="L183" s="1" t="s">
        <v>235</v>
      </c>
      <c r="M183" s="1" t="s">
        <v>236</v>
      </c>
      <c r="N183" s="2">
        <v>15.420399693</v>
      </c>
      <c r="O183" s="1" t="s">
        <v>237</v>
      </c>
      <c r="P183" s="1" t="s">
        <v>12</v>
      </c>
      <c r="Q183" s="1" t="s">
        <v>232</v>
      </c>
      <c r="R183" s="1" t="s">
        <v>238</v>
      </c>
      <c r="S183" s="2">
        <v>59459.137104200003</v>
      </c>
      <c r="T183" s="2">
        <v>2560.48504637</v>
      </c>
      <c r="U183" s="2">
        <v>62404.143533499999</v>
      </c>
    </row>
    <row r="184" spans="1:21" x14ac:dyDescent="0.25">
      <c r="A184" s="1">
        <v>679</v>
      </c>
      <c r="B184" s="1" t="s">
        <v>230</v>
      </c>
      <c r="C184" s="1" t="s">
        <v>231</v>
      </c>
      <c r="D184" s="1" t="s">
        <v>139</v>
      </c>
      <c r="E184" s="1" t="s">
        <v>232</v>
      </c>
      <c r="F184" s="1" t="s">
        <v>247</v>
      </c>
      <c r="G184" s="1" t="s">
        <v>168</v>
      </c>
      <c r="H184" s="1" t="s">
        <v>233</v>
      </c>
      <c r="I184" s="1">
        <v>0</v>
      </c>
      <c r="J184" s="1">
        <v>593</v>
      </c>
      <c r="K184" s="1" t="s">
        <v>234</v>
      </c>
      <c r="L184" s="1" t="s">
        <v>235</v>
      </c>
      <c r="M184" s="1" t="s">
        <v>236</v>
      </c>
      <c r="N184" s="2">
        <v>9.2203632049100008</v>
      </c>
      <c r="O184" s="1" t="s">
        <v>237</v>
      </c>
      <c r="P184" s="1" t="s">
        <v>12</v>
      </c>
      <c r="Q184" s="1" t="s">
        <v>232</v>
      </c>
      <c r="R184" s="1" t="s">
        <v>238</v>
      </c>
      <c r="S184" s="2">
        <v>59459.137104200003</v>
      </c>
      <c r="T184" s="2">
        <v>1514.4919064799999</v>
      </c>
      <c r="U184" s="2">
        <v>37313.486052599997</v>
      </c>
    </row>
    <row r="185" spans="1:21" x14ac:dyDescent="0.25">
      <c r="A185" s="1">
        <v>683</v>
      </c>
      <c r="B185" s="1" t="s">
        <v>248</v>
      </c>
      <c r="C185" s="1" t="s">
        <v>249</v>
      </c>
      <c r="D185" s="1" t="s">
        <v>139</v>
      </c>
      <c r="E185" s="1" t="s">
        <v>232</v>
      </c>
      <c r="F185" s="1" t="s">
        <v>250</v>
      </c>
      <c r="G185" s="1" t="s">
        <v>168</v>
      </c>
      <c r="H185" s="1" t="s">
        <v>251</v>
      </c>
      <c r="I185" s="1">
        <v>1</v>
      </c>
      <c r="J185" s="1">
        <v>331</v>
      </c>
      <c r="K185" s="1" t="s">
        <v>252</v>
      </c>
      <c r="L185" s="1" t="s">
        <v>235</v>
      </c>
      <c r="M185" s="1" t="s">
        <v>236</v>
      </c>
      <c r="N185" s="2">
        <v>53.165385356000002</v>
      </c>
      <c r="O185" s="1" t="s">
        <v>237</v>
      </c>
      <c r="P185" s="1" t="s">
        <v>11</v>
      </c>
      <c r="Q185" s="1" t="s">
        <v>232</v>
      </c>
      <c r="R185" s="1" t="s">
        <v>238</v>
      </c>
      <c r="S185" s="2">
        <v>89448.5771102</v>
      </c>
      <c r="T185" s="2">
        <v>4045.7751425800002</v>
      </c>
      <c r="U185" s="2">
        <v>215152.68117699999</v>
      </c>
    </row>
    <row r="186" spans="1:21" x14ac:dyDescent="0.25">
      <c r="A186" s="1">
        <v>684</v>
      </c>
      <c r="B186" s="1" t="s">
        <v>248</v>
      </c>
      <c r="C186" s="1" t="s">
        <v>249</v>
      </c>
      <c r="D186" s="1" t="s">
        <v>139</v>
      </c>
      <c r="E186" s="1" t="s">
        <v>232</v>
      </c>
      <c r="F186" s="1" t="s">
        <v>253</v>
      </c>
      <c r="G186" s="1" t="s">
        <v>168</v>
      </c>
      <c r="H186" s="1" t="s">
        <v>251</v>
      </c>
      <c r="I186" s="1">
        <v>1</v>
      </c>
      <c r="J186" s="1">
        <v>331</v>
      </c>
      <c r="K186" s="1" t="s">
        <v>252</v>
      </c>
      <c r="L186" s="1" t="s">
        <v>235</v>
      </c>
      <c r="M186" s="1" t="s">
        <v>236</v>
      </c>
      <c r="N186" s="2">
        <v>23.596534305999999</v>
      </c>
      <c r="O186" s="1" t="s">
        <v>237</v>
      </c>
      <c r="P186" s="1" t="s">
        <v>11</v>
      </c>
      <c r="Q186" s="1" t="s">
        <v>232</v>
      </c>
      <c r="R186" s="1" t="s">
        <v>238</v>
      </c>
      <c r="S186" s="2">
        <v>89448.5771102</v>
      </c>
      <c r="T186" s="2">
        <v>1504.45952302</v>
      </c>
      <c r="U186" s="2">
        <v>95491.786402700003</v>
      </c>
    </row>
    <row r="187" spans="1:21" x14ac:dyDescent="0.25">
      <c r="A187" s="1">
        <v>685</v>
      </c>
      <c r="B187" s="1" t="s">
        <v>248</v>
      </c>
      <c r="C187" s="1" t="s">
        <v>249</v>
      </c>
      <c r="D187" s="1" t="s">
        <v>139</v>
      </c>
      <c r="E187" s="1" t="s">
        <v>232</v>
      </c>
      <c r="F187" s="1" t="s">
        <v>152</v>
      </c>
      <c r="G187" s="1" t="s">
        <v>168</v>
      </c>
      <c r="H187" s="1" t="s">
        <v>251</v>
      </c>
      <c r="I187" s="1">
        <v>1</v>
      </c>
      <c r="J187" s="1">
        <v>331</v>
      </c>
      <c r="K187" s="1" t="s">
        <v>252</v>
      </c>
      <c r="L187" s="1" t="s">
        <v>235</v>
      </c>
      <c r="M187" s="1" t="s">
        <v>236</v>
      </c>
      <c r="N187" s="2">
        <v>18.5957000521</v>
      </c>
      <c r="O187" s="1" t="s">
        <v>237</v>
      </c>
      <c r="P187" s="1" t="s">
        <v>11</v>
      </c>
      <c r="Q187" s="1" t="s">
        <v>232</v>
      </c>
      <c r="R187" s="1" t="s">
        <v>238</v>
      </c>
      <c r="S187" s="2">
        <v>89448.5771102</v>
      </c>
      <c r="T187" s="2">
        <v>1263.36164037</v>
      </c>
      <c r="U187" s="2">
        <v>75254.128184899993</v>
      </c>
    </row>
    <row r="188" spans="1:21" x14ac:dyDescent="0.25">
      <c r="A188" s="1">
        <v>686</v>
      </c>
      <c r="B188" s="1" t="s">
        <v>248</v>
      </c>
      <c r="C188" s="1" t="s">
        <v>249</v>
      </c>
      <c r="D188" s="1" t="s">
        <v>139</v>
      </c>
      <c r="E188" s="1" t="s">
        <v>232</v>
      </c>
      <c r="F188" s="1" t="s">
        <v>254</v>
      </c>
      <c r="G188" s="1" t="s">
        <v>168</v>
      </c>
      <c r="H188" s="1" t="s">
        <v>251</v>
      </c>
      <c r="I188" s="1">
        <v>1</v>
      </c>
      <c r="J188" s="1">
        <v>331</v>
      </c>
      <c r="K188" s="1" t="s">
        <v>252</v>
      </c>
      <c r="L188" s="1" t="s">
        <v>235</v>
      </c>
      <c r="M188" s="1" t="s">
        <v>236</v>
      </c>
      <c r="N188" s="2">
        <v>13.6038556672</v>
      </c>
      <c r="O188" s="1" t="s">
        <v>237</v>
      </c>
      <c r="P188" s="1" t="s">
        <v>11</v>
      </c>
      <c r="Q188" s="1" t="s">
        <v>232</v>
      </c>
      <c r="R188" s="1" t="s">
        <v>238</v>
      </c>
      <c r="S188" s="2">
        <v>89448.5771102</v>
      </c>
      <c r="T188" s="2">
        <v>1201.5368074800001</v>
      </c>
      <c r="U188" s="2">
        <v>55052.850676200003</v>
      </c>
    </row>
    <row r="189" spans="1:21" x14ac:dyDescent="0.25">
      <c r="A189" s="1">
        <v>687</v>
      </c>
      <c r="B189" s="1" t="s">
        <v>248</v>
      </c>
      <c r="C189" s="1" t="s">
        <v>249</v>
      </c>
      <c r="D189" s="1" t="s">
        <v>139</v>
      </c>
      <c r="E189" s="1" t="s">
        <v>232</v>
      </c>
      <c r="F189" s="1" t="s">
        <v>255</v>
      </c>
      <c r="G189" s="1" t="s">
        <v>168</v>
      </c>
      <c r="H189" s="1" t="s">
        <v>251</v>
      </c>
      <c r="I189" s="1">
        <v>1</v>
      </c>
      <c r="J189" s="1">
        <v>331</v>
      </c>
      <c r="K189" s="1" t="s">
        <v>252</v>
      </c>
      <c r="L189" s="1" t="s">
        <v>235</v>
      </c>
      <c r="M189" s="1" t="s">
        <v>236</v>
      </c>
      <c r="N189" s="2">
        <v>5.8750780040999997</v>
      </c>
      <c r="O189" s="1" t="s">
        <v>237</v>
      </c>
      <c r="P189" s="1" t="s">
        <v>11</v>
      </c>
      <c r="Q189" s="1" t="s">
        <v>232</v>
      </c>
      <c r="R189" s="1" t="s">
        <v>238</v>
      </c>
      <c r="S189" s="2">
        <v>89448.5771102</v>
      </c>
      <c r="T189" s="2">
        <v>822.76427100800004</v>
      </c>
      <c r="U189" s="2">
        <v>23775.597152999999</v>
      </c>
    </row>
    <row r="190" spans="1:21" x14ac:dyDescent="0.25">
      <c r="A190" s="1">
        <v>688</v>
      </c>
      <c r="B190" s="1" t="s">
        <v>248</v>
      </c>
      <c r="C190" s="1" t="s">
        <v>249</v>
      </c>
      <c r="D190" s="1" t="s">
        <v>139</v>
      </c>
      <c r="E190" s="1" t="s">
        <v>232</v>
      </c>
      <c r="F190" s="1" t="s">
        <v>256</v>
      </c>
      <c r="G190" s="1" t="s">
        <v>168</v>
      </c>
      <c r="H190" s="1" t="s">
        <v>251</v>
      </c>
      <c r="I190" s="1">
        <v>1</v>
      </c>
      <c r="J190" s="1">
        <v>331</v>
      </c>
      <c r="K190" s="1" t="s">
        <v>252</v>
      </c>
      <c r="L190" s="1" t="s">
        <v>235</v>
      </c>
      <c r="M190" s="1" t="s">
        <v>236</v>
      </c>
      <c r="N190" s="2">
        <v>36.424764231899999</v>
      </c>
      <c r="O190" s="1" t="s">
        <v>237</v>
      </c>
      <c r="P190" s="1" t="s">
        <v>11</v>
      </c>
      <c r="Q190" s="1" t="s">
        <v>232</v>
      </c>
      <c r="R190" s="1" t="s">
        <v>238</v>
      </c>
      <c r="S190" s="2">
        <v>89448.5771102</v>
      </c>
      <c r="T190" s="2">
        <v>2669.1667365799999</v>
      </c>
      <c r="U190" s="2">
        <v>147405.79106600001</v>
      </c>
    </row>
    <row r="191" spans="1:21" x14ac:dyDescent="0.25">
      <c r="A191" s="1">
        <v>689</v>
      </c>
      <c r="B191" s="1" t="s">
        <v>248</v>
      </c>
      <c r="C191" s="1" t="s">
        <v>249</v>
      </c>
      <c r="D191" s="1" t="s">
        <v>139</v>
      </c>
      <c r="E191" s="1" t="s">
        <v>232</v>
      </c>
      <c r="F191" s="1" t="s">
        <v>257</v>
      </c>
      <c r="G191" s="1" t="s">
        <v>168</v>
      </c>
      <c r="H191" s="1" t="s">
        <v>251</v>
      </c>
      <c r="I191" s="1">
        <v>1</v>
      </c>
      <c r="J191" s="1">
        <v>331</v>
      </c>
      <c r="K191" s="1" t="s">
        <v>252</v>
      </c>
      <c r="L191" s="1" t="s">
        <v>235</v>
      </c>
      <c r="M191" s="1" t="s">
        <v>236</v>
      </c>
      <c r="N191" s="2">
        <v>74.577744564300005</v>
      </c>
      <c r="O191" s="1" t="s">
        <v>237</v>
      </c>
      <c r="P191" s="1" t="s">
        <v>11</v>
      </c>
      <c r="Q191" s="1" t="s">
        <v>232</v>
      </c>
      <c r="R191" s="1" t="s">
        <v>238</v>
      </c>
      <c r="S191" s="2">
        <v>89448.5771102</v>
      </c>
      <c r="T191" s="2">
        <v>4405.6537095599997</v>
      </c>
      <c r="U191" s="2">
        <v>301805.424558</v>
      </c>
    </row>
    <row r="192" spans="1:21" x14ac:dyDescent="0.25">
      <c r="A192" s="1">
        <v>741</v>
      </c>
      <c r="B192" s="1" t="s">
        <v>248</v>
      </c>
      <c r="C192" s="1" t="s">
        <v>249</v>
      </c>
      <c r="D192" s="1" t="s">
        <v>139</v>
      </c>
      <c r="E192" s="1" t="s">
        <v>232</v>
      </c>
      <c r="F192" s="1" t="s">
        <v>145</v>
      </c>
      <c r="G192" s="1" t="s">
        <v>168</v>
      </c>
      <c r="H192" s="1" t="s">
        <v>251</v>
      </c>
      <c r="I192" s="1">
        <v>1</v>
      </c>
      <c r="J192" s="1">
        <v>331</v>
      </c>
      <c r="K192" s="1" t="s">
        <v>252</v>
      </c>
      <c r="L192" s="1" t="s">
        <v>235</v>
      </c>
      <c r="M192" s="1" t="s">
        <v>236</v>
      </c>
      <c r="N192" s="2">
        <v>32.386548688200001</v>
      </c>
      <c r="O192" s="1" t="s">
        <v>237</v>
      </c>
      <c r="P192" s="1" t="s">
        <v>11</v>
      </c>
      <c r="Q192" s="1" t="s">
        <v>232</v>
      </c>
      <c r="R192" s="1" t="s">
        <v>238</v>
      </c>
      <c r="S192" s="2">
        <v>89448.5771102</v>
      </c>
      <c r="T192" s="2">
        <v>2184.5546352800002</v>
      </c>
      <c r="U192" s="2">
        <v>131063.712558</v>
      </c>
    </row>
    <row r="193" spans="1:21" x14ac:dyDescent="0.25">
      <c r="A193" s="1">
        <v>1213</v>
      </c>
      <c r="B193" s="1" t="s">
        <v>258</v>
      </c>
      <c r="C193" s="1" t="s">
        <v>259</v>
      </c>
      <c r="D193" s="1" t="s">
        <v>139</v>
      </c>
      <c r="E193" s="1" t="s">
        <v>260</v>
      </c>
      <c r="F193" s="1" t="s">
        <v>134</v>
      </c>
      <c r="G193" s="1" t="s">
        <v>127</v>
      </c>
      <c r="H193" s="1" t="s">
        <v>259</v>
      </c>
      <c r="I193" s="1">
        <v>0</v>
      </c>
      <c r="J193" s="1">
        <v>576</v>
      </c>
      <c r="K193" s="1" t="s">
        <v>261</v>
      </c>
      <c r="L193" s="1" t="s">
        <v>235</v>
      </c>
      <c r="M193" s="1" t="s">
        <v>236</v>
      </c>
      <c r="N193" s="2">
        <v>28.574979504800002</v>
      </c>
      <c r="O193" s="1" t="s">
        <v>237</v>
      </c>
      <c r="P193" s="1" t="s">
        <v>11</v>
      </c>
      <c r="Q193" s="1" t="s">
        <v>260</v>
      </c>
      <c r="R193" s="1" t="s">
        <v>262</v>
      </c>
      <c r="S193" s="2">
        <v>66279.667497200004</v>
      </c>
      <c r="T193" s="2">
        <v>1552.5734795400001</v>
      </c>
      <c r="U193" s="2">
        <v>115638.83932899999</v>
      </c>
    </row>
    <row r="194" spans="1:21" x14ac:dyDescent="0.25">
      <c r="A194" s="1">
        <v>1214</v>
      </c>
      <c r="B194" s="1" t="s">
        <v>258</v>
      </c>
      <c r="C194" s="1" t="s">
        <v>259</v>
      </c>
      <c r="D194" s="1" t="s">
        <v>139</v>
      </c>
      <c r="E194" s="1" t="s">
        <v>260</v>
      </c>
      <c r="F194" s="1" t="s">
        <v>133</v>
      </c>
      <c r="G194" s="1" t="s">
        <v>127</v>
      </c>
      <c r="H194" s="1" t="s">
        <v>259</v>
      </c>
      <c r="I194" s="1">
        <v>0</v>
      </c>
      <c r="J194" s="1">
        <v>576</v>
      </c>
      <c r="K194" s="1" t="s">
        <v>261</v>
      </c>
      <c r="L194" s="1" t="s">
        <v>235</v>
      </c>
      <c r="M194" s="1" t="s">
        <v>236</v>
      </c>
      <c r="N194" s="2">
        <v>16.667431815400001</v>
      </c>
      <c r="O194" s="1" t="s">
        <v>237</v>
      </c>
      <c r="P194" s="1" t="s">
        <v>11</v>
      </c>
      <c r="Q194" s="1" t="s">
        <v>260</v>
      </c>
      <c r="R194" s="1" t="s">
        <v>262</v>
      </c>
      <c r="S194" s="2">
        <v>66279.667497200004</v>
      </c>
      <c r="T194" s="2">
        <v>1355.9895685500001</v>
      </c>
      <c r="U194" s="2">
        <v>67450.703487000006</v>
      </c>
    </row>
    <row r="195" spans="1:21" x14ac:dyDescent="0.25">
      <c r="A195" s="1">
        <v>704</v>
      </c>
      <c r="B195" s="1" t="s">
        <v>263</v>
      </c>
      <c r="C195" s="1" t="s">
        <v>264</v>
      </c>
      <c r="D195" s="1" t="s">
        <v>139</v>
      </c>
      <c r="E195" s="1" t="s">
        <v>265</v>
      </c>
      <c r="F195" s="1" t="s">
        <v>77</v>
      </c>
      <c r="G195" s="1" t="s">
        <v>168</v>
      </c>
      <c r="H195" s="1" t="s">
        <v>264</v>
      </c>
      <c r="I195" s="1">
        <v>0</v>
      </c>
      <c r="J195" s="1">
        <v>1042</v>
      </c>
      <c r="K195" s="1" t="s">
        <v>169</v>
      </c>
      <c r="L195" s="1" t="s">
        <v>169</v>
      </c>
      <c r="M195" s="1" t="s">
        <v>170</v>
      </c>
      <c r="N195" s="2">
        <v>0.35706940654199998</v>
      </c>
      <c r="O195" s="1" t="s">
        <v>171</v>
      </c>
      <c r="P195" s="1" t="s">
        <v>13</v>
      </c>
      <c r="Q195" s="1" t="s">
        <v>265</v>
      </c>
      <c r="R195" s="1" t="s">
        <v>266</v>
      </c>
      <c r="S195" s="2">
        <v>121290.392301</v>
      </c>
      <c r="T195" s="2">
        <v>179.11579151199999</v>
      </c>
      <c r="U195" s="2">
        <v>1445.0086211099999</v>
      </c>
    </row>
    <row r="196" spans="1:21" x14ac:dyDescent="0.25">
      <c r="A196" s="1">
        <v>704</v>
      </c>
      <c r="B196" s="1" t="s">
        <v>263</v>
      </c>
      <c r="C196" s="1" t="s">
        <v>264</v>
      </c>
      <c r="D196" s="1" t="s">
        <v>139</v>
      </c>
      <c r="E196" s="1" t="s">
        <v>265</v>
      </c>
      <c r="F196" s="1" t="s">
        <v>77</v>
      </c>
      <c r="G196" s="1" t="s">
        <v>168</v>
      </c>
      <c r="H196" s="1" t="s">
        <v>264</v>
      </c>
      <c r="I196" s="1">
        <v>0</v>
      </c>
      <c r="J196" s="1">
        <v>1403</v>
      </c>
      <c r="K196" s="1" t="s">
        <v>169</v>
      </c>
      <c r="L196" s="1" t="s">
        <v>169</v>
      </c>
      <c r="M196" s="1" t="s">
        <v>170</v>
      </c>
      <c r="N196" s="2">
        <v>35.8647317613</v>
      </c>
      <c r="O196" s="1" t="s">
        <v>171</v>
      </c>
      <c r="P196" s="1" t="s">
        <v>12</v>
      </c>
      <c r="Q196" s="1" t="s">
        <v>265</v>
      </c>
      <c r="R196" s="1" t="s">
        <v>266</v>
      </c>
      <c r="S196" s="2">
        <v>198483.112425</v>
      </c>
      <c r="T196" s="2">
        <v>1701.0213266200001</v>
      </c>
      <c r="U196" s="2">
        <v>145139.42006599999</v>
      </c>
    </row>
    <row r="197" spans="1:21" x14ac:dyDescent="0.25">
      <c r="A197" s="1">
        <v>705</v>
      </c>
      <c r="B197" s="1" t="s">
        <v>263</v>
      </c>
      <c r="C197" s="1" t="s">
        <v>264</v>
      </c>
      <c r="D197" s="1" t="s">
        <v>139</v>
      </c>
      <c r="E197" s="1" t="s">
        <v>265</v>
      </c>
      <c r="F197" s="1" t="s">
        <v>71</v>
      </c>
      <c r="G197" s="1" t="s">
        <v>168</v>
      </c>
      <c r="H197" s="1" t="s">
        <v>264</v>
      </c>
      <c r="I197" s="1">
        <v>0</v>
      </c>
      <c r="J197" s="1">
        <v>1403</v>
      </c>
      <c r="K197" s="1" t="s">
        <v>169</v>
      </c>
      <c r="L197" s="1" t="s">
        <v>169</v>
      </c>
      <c r="M197" s="1" t="s">
        <v>170</v>
      </c>
      <c r="N197" s="2">
        <v>26.913030988700001</v>
      </c>
      <c r="O197" s="1" t="s">
        <v>171</v>
      </c>
      <c r="P197" s="1" t="s">
        <v>12</v>
      </c>
      <c r="Q197" s="1" t="s">
        <v>265</v>
      </c>
      <c r="R197" s="1" t="s">
        <v>266</v>
      </c>
      <c r="S197" s="2">
        <v>198483.112425</v>
      </c>
      <c r="T197" s="2">
        <v>1669.0451047199999</v>
      </c>
      <c r="U197" s="2">
        <v>108913.172303</v>
      </c>
    </row>
    <row r="198" spans="1:21" x14ac:dyDescent="0.25">
      <c r="A198" s="1">
        <v>1142</v>
      </c>
      <c r="B198" s="1" t="s">
        <v>32</v>
      </c>
      <c r="C198" s="1" t="s">
        <v>267</v>
      </c>
      <c r="D198" s="1" t="s">
        <v>139</v>
      </c>
      <c r="E198" s="1" t="s">
        <v>268</v>
      </c>
      <c r="F198" s="1" t="s">
        <v>71</v>
      </c>
      <c r="G198" s="1" t="s">
        <v>72</v>
      </c>
      <c r="H198" s="1" t="s">
        <v>267</v>
      </c>
      <c r="I198" s="1">
        <v>0</v>
      </c>
      <c r="J198" s="1">
        <v>390</v>
      </c>
      <c r="K198" s="1" t="s">
        <v>140</v>
      </c>
      <c r="L198" s="1" t="s">
        <v>141</v>
      </c>
      <c r="M198" s="1" t="s">
        <v>142</v>
      </c>
      <c r="N198" s="2">
        <v>22.9418174676</v>
      </c>
      <c r="O198" s="1" t="s">
        <v>143</v>
      </c>
      <c r="P198" s="1" t="s">
        <v>11</v>
      </c>
      <c r="Q198" s="1" t="s">
        <v>268</v>
      </c>
      <c r="R198" s="1" t="s">
        <v>269</v>
      </c>
      <c r="S198" s="2">
        <v>85723.325069900005</v>
      </c>
      <c r="T198" s="2">
        <v>1949.69177934</v>
      </c>
      <c r="U198" s="2">
        <v>92842.241360300002</v>
      </c>
    </row>
    <row r="199" spans="1:21" x14ac:dyDescent="0.25">
      <c r="A199" s="1">
        <v>1237</v>
      </c>
      <c r="B199" s="1" t="s">
        <v>32</v>
      </c>
      <c r="C199" s="1" t="s">
        <v>267</v>
      </c>
      <c r="D199" s="1" t="s">
        <v>139</v>
      </c>
      <c r="E199" s="1" t="s">
        <v>268</v>
      </c>
      <c r="F199" s="1" t="s">
        <v>78</v>
      </c>
      <c r="G199" s="1" t="s">
        <v>72</v>
      </c>
      <c r="H199" s="1" t="s">
        <v>267</v>
      </c>
      <c r="I199" s="1">
        <v>0</v>
      </c>
      <c r="J199" s="1">
        <v>390</v>
      </c>
      <c r="K199" s="1" t="s">
        <v>140</v>
      </c>
      <c r="L199" s="1" t="s">
        <v>141</v>
      </c>
      <c r="M199" s="1" t="s">
        <v>142</v>
      </c>
      <c r="N199" s="2">
        <v>34.559637686800002</v>
      </c>
      <c r="O199" s="1" t="s">
        <v>143</v>
      </c>
      <c r="P199" s="1" t="s">
        <v>11</v>
      </c>
      <c r="Q199" s="1" t="s">
        <v>268</v>
      </c>
      <c r="R199" s="1" t="s">
        <v>269</v>
      </c>
      <c r="S199" s="2">
        <v>85723.325069900005</v>
      </c>
      <c r="T199" s="2">
        <v>1712.36642452</v>
      </c>
      <c r="U199" s="2">
        <v>139857.891729</v>
      </c>
    </row>
    <row r="200" spans="1:21" x14ac:dyDescent="0.25">
      <c r="A200" s="1">
        <v>1238</v>
      </c>
      <c r="B200" s="1" t="s">
        <v>32</v>
      </c>
      <c r="C200" s="1" t="s">
        <v>267</v>
      </c>
      <c r="D200" s="1" t="s">
        <v>139</v>
      </c>
      <c r="E200" s="1" t="s">
        <v>268</v>
      </c>
      <c r="F200" s="1" t="s">
        <v>77</v>
      </c>
      <c r="G200" s="1" t="s">
        <v>72</v>
      </c>
      <c r="H200" s="1" t="s">
        <v>267</v>
      </c>
      <c r="I200" s="1">
        <v>0</v>
      </c>
      <c r="J200" s="1">
        <v>390</v>
      </c>
      <c r="K200" s="1" t="s">
        <v>140</v>
      </c>
      <c r="L200" s="1" t="s">
        <v>141</v>
      </c>
      <c r="M200" s="1" t="s">
        <v>142</v>
      </c>
      <c r="N200" s="2">
        <v>37.211950045800002</v>
      </c>
      <c r="O200" s="1" t="s">
        <v>143</v>
      </c>
      <c r="P200" s="1" t="s">
        <v>11</v>
      </c>
      <c r="Q200" s="1" t="s">
        <v>268</v>
      </c>
      <c r="R200" s="1" t="s">
        <v>269</v>
      </c>
      <c r="S200" s="2">
        <v>85723.325069900005</v>
      </c>
      <c r="T200" s="2">
        <v>1576.8474561400001</v>
      </c>
      <c r="U200" s="2">
        <v>150591.41903300001</v>
      </c>
    </row>
    <row r="201" spans="1:21" x14ac:dyDescent="0.25">
      <c r="A201" s="1">
        <v>477</v>
      </c>
      <c r="B201" s="1" t="s">
        <v>28</v>
      </c>
      <c r="C201" s="1" t="s">
        <v>270</v>
      </c>
      <c r="D201" s="1" t="s">
        <v>139</v>
      </c>
      <c r="E201" s="1" t="s">
        <v>141</v>
      </c>
      <c r="F201" s="1" t="s">
        <v>79</v>
      </c>
      <c r="G201" s="1" t="s">
        <v>168</v>
      </c>
      <c r="H201" s="1" t="s">
        <v>271</v>
      </c>
      <c r="I201" s="1">
        <v>0</v>
      </c>
      <c r="J201" s="1">
        <v>358</v>
      </c>
      <c r="K201" s="1" t="s">
        <v>228</v>
      </c>
      <c r="L201" s="1" t="s">
        <v>141</v>
      </c>
      <c r="M201" s="1" t="s">
        <v>142</v>
      </c>
      <c r="N201" s="2">
        <v>1.07852702903</v>
      </c>
      <c r="O201" s="1" t="s">
        <v>143</v>
      </c>
      <c r="P201" s="1" t="s">
        <v>11</v>
      </c>
      <c r="Q201" s="1" t="s">
        <v>141</v>
      </c>
      <c r="R201" s="1" t="s">
        <v>272</v>
      </c>
      <c r="S201" s="2">
        <v>307310.02595500002</v>
      </c>
      <c r="T201" s="2">
        <v>346.92607170000002</v>
      </c>
      <c r="U201" s="2">
        <v>4364.6440341500002</v>
      </c>
    </row>
    <row r="202" spans="1:21" x14ac:dyDescent="0.25">
      <c r="A202" s="1">
        <v>478</v>
      </c>
      <c r="B202" s="1" t="s">
        <v>28</v>
      </c>
      <c r="C202" s="1" t="s">
        <v>270</v>
      </c>
      <c r="D202" s="1" t="s">
        <v>139</v>
      </c>
      <c r="E202" s="1" t="s">
        <v>141</v>
      </c>
      <c r="F202" s="1" t="s">
        <v>78</v>
      </c>
      <c r="G202" s="1" t="s">
        <v>168</v>
      </c>
      <c r="H202" s="1" t="s">
        <v>271</v>
      </c>
      <c r="I202" s="1">
        <v>0</v>
      </c>
      <c r="J202" s="1">
        <v>358</v>
      </c>
      <c r="K202" s="1" t="s">
        <v>228</v>
      </c>
      <c r="L202" s="1" t="s">
        <v>141</v>
      </c>
      <c r="M202" s="1" t="s">
        <v>142</v>
      </c>
      <c r="N202" s="2">
        <v>1.0726644001600001</v>
      </c>
      <c r="O202" s="1" t="s">
        <v>143</v>
      </c>
      <c r="P202" s="1" t="s">
        <v>11</v>
      </c>
      <c r="Q202" s="1" t="s">
        <v>141</v>
      </c>
      <c r="R202" s="1" t="s">
        <v>272</v>
      </c>
      <c r="S202" s="2">
        <v>307310.02595500002</v>
      </c>
      <c r="T202" s="2">
        <v>346.42181227999998</v>
      </c>
      <c r="U202" s="2">
        <v>4340.9188168700002</v>
      </c>
    </row>
    <row r="203" spans="1:21" x14ac:dyDescent="0.25">
      <c r="A203" s="1">
        <v>479</v>
      </c>
      <c r="B203" s="1" t="s">
        <v>28</v>
      </c>
      <c r="C203" s="1" t="s">
        <v>270</v>
      </c>
      <c r="D203" s="1" t="s">
        <v>139</v>
      </c>
      <c r="E203" s="1" t="s">
        <v>141</v>
      </c>
      <c r="F203" s="1" t="s">
        <v>77</v>
      </c>
      <c r="G203" s="1" t="s">
        <v>168</v>
      </c>
      <c r="H203" s="1" t="s">
        <v>271</v>
      </c>
      <c r="I203" s="1">
        <v>0</v>
      </c>
      <c r="J203" s="1">
        <v>358</v>
      </c>
      <c r="K203" s="1" t="s">
        <v>228</v>
      </c>
      <c r="L203" s="1" t="s">
        <v>141</v>
      </c>
      <c r="M203" s="1" t="s">
        <v>142</v>
      </c>
      <c r="N203" s="2">
        <v>1.07736903456</v>
      </c>
      <c r="O203" s="1" t="s">
        <v>143</v>
      </c>
      <c r="P203" s="1" t="s">
        <v>11</v>
      </c>
      <c r="Q203" s="1" t="s">
        <v>141</v>
      </c>
      <c r="R203" s="1" t="s">
        <v>272</v>
      </c>
      <c r="S203" s="2">
        <v>307310.02595500002</v>
      </c>
      <c r="T203" s="2">
        <v>343.71502796300001</v>
      </c>
      <c r="U203" s="2">
        <v>4359.9577967900004</v>
      </c>
    </row>
    <row r="204" spans="1:21" x14ac:dyDescent="0.25">
      <c r="A204" s="1">
        <v>480</v>
      </c>
      <c r="B204" s="1" t="s">
        <v>28</v>
      </c>
      <c r="C204" s="1" t="s">
        <v>270</v>
      </c>
      <c r="D204" s="1" t="s">
        <v>139</v>
      </c>
      <c r="E204" s="1" t="s">
        <v>141</v>
      </c>
      <c r="F204" s="1" t="s">
        <v>71</v>
      </c>
      <c r="G204" s="1" t="s">
        <v>168</v>
      </c>
      <c r="H204" s="1" t="s">
        <v>271</v>
      </c>
      <c r="I204" s="1">
        <v>0</v>
      </c>
      <c r="J204" s="1">
        <v>358</v>
      </c>
      <c r="K204" s="1" t="s">
        <v>228</v>
      </c>
      <c r="L204" s="1" t="s">
        <v>141</v>
      </c>
      <c r="M204" s="1" t="s">
        <v>142</v>
      </c>
      <c r="N204" s="2">
        <v>1.2899316385499999</v>
      </c>
      <c r="O204" s="1" t="s">
        <v>143</v>
      </c>
      <c r="P204" s="1" t="s">
        <v>11</v>
      </c>
      <c r="Q204" s="1" t="s">
        <v>141</v>
      </c>
      <c r="R204" s="1" t="s">
        <v>272</v>
      </c>
      <c r="S204" s="2">
        <v>307310.02595500002</v>
      </c>
      <c r="T204" s="2">
        <v>364.93096883200002</v>
      </c>
      <c r="U204" s="2">
        <v>5220.1681359200002</v>
      </c>
    </row>
    <row r="205" spans="1:21" x14ac:dyDescent="0.25">
      <c r="A205" s="1">
        <v>618</v>
      </c>
      <c r="B205" s="1" t="s">
        <v>28</v>
      </c>
      <c r="C205" s="1" t="s">
        <v>270</v>
      </c>
      <c r="D205" s="1" t="s">
        <v>139</v>
      </c>
      <c r="E205" s="1" t="s">
        <v>141</v>
      </c>
      <c r="F205" s="1" t="s">
        <v>90</v>
      </c>
      <c r="G205" s="1" t="s">
        <v>168</v>
      </c>
      <c r="H205" s="1" t="s">
        <v>271</v>
      </c>
      <c r="I205" s="1">
        <v>0</v>
      </c>
      <c r="J205" s="1">
        <v>358</v>
      </c>
      <c r="K205" s="1" t="s">
        <v>228</v>
      </c>
      <c r="L205" s="1" t="s">
        <v>141</v>
      </c>
      <c r="M205" s="1" t="s">
        <v>142</v>
      </c>
      <c r="N205" s="2">
        <v>1.1638467593399999</v>
      </c>
      <c r="O205" s="1" t="s">
        <v>143</v>
      </c>
      <c r="P205" s="1" t="s">
        <v>11</v>
      </c>
      <c r="Q205" s="1" t="s">
        <v>141</v>
      </c>
      <c r="R205" s="1" t="s">
        <v>272</v>
      </c>
      <c r="S205" s="2">
        <v>307310.02595500002</v>
      </c>
      <c r="T205" s="2">
        <v>384.39183564400003</v>
      </c>
      <c r="U205" s="2">
        <v>4709.9207327200002</v>
      </c>
    </row>
    <row r="206" spans="1:21" x14ac:dyDescent="0.25">
      <c r="A206" s="1">
        <v>619</v>
      </c>
      <c r="B206" s="1" t="s">
        <v>28</v>
      </c>
      <c r="C206" s="1" t="s">
        <v>270</v>
      </c>
      <c r="D206" s="1" t="s">
        <v>139</v>
      </c>
      <c r="E206" s="1" t="s">
        <v>141</v>
      </c>
      <c r="F206" s="1" t="s">
        <v>89</v>
      </c>
      <c r="G206" s="1" t="s">
        <v>168</v>
      </c>
      <c r="H206" s="1" t="s">
        <v>271</v>
      </c>
      <c r="I206" s="1">
        <v>0</v>
      </c>
      <c r="J206" s="1">
        <v>358</v>
      </c>
      <c r="K206" s="1" t="s">
        <v>228</v>
      </c>
      <c r="L206" s="1" t="s">
        <v>141</v>
      </c>
      <c r="M206" s="1" t="s">
        <v>142</v>
      </c>
      <c r="N206" s="2">
        <v>1.07022837362</v>
      </c>
      <c r="O206" s="1" t="s">
        <v>143</v>
      </c>
      <c r="P206" s="1" t="s">
        <v>11</v>
      </c>
      <c r="Q206" s="1" t="s">
        <v>141</v>
      </c>
      <c r="R206" s="1" t="s">
        <v>272</v>
      </c>
      <c r="S206" s="2">
        <v>307310.02595500002</v>
      </c>
      <c r="T206" s="2">
        <v>268.43565053499998</v>
      </c>
      <c r="U206" s="2">
        <v>4331.0605672199999</v>
      </c>
    </row>
    <row r="207" spans="1:21" x14ac:dyDescent="0.25">
      <c r="A207" s="1">
        <v>620</v>
      </c>
      <c r="B207" s="1" t="s">
        <v>28</v>
      </c>
      <c r="C207" s="1" t="s">
        <v>270</v>
      </c>
      <c r="D207" s="1" t="s">
        <v>139</v>
      </c>
      <c r="E207" s="1" t="s">
        <v>141</v>
      </c>
      <c r="F207" s="1" t="s">
        <v>92</v>
      </c>
      <c r="G207" s="1" t="s">
        <v>168</v>
      </c>
      <c r="H207" s="1" t="s">
        <v>271</v>
      </c>
      <c r="I207" s="1">
        <v>0</v>
      </c>
      <c r="J207" s="1">
        <v>358</v>
      </c>
      <c r="K207" s="1" t="s">
        <v>228</v>
      </c>
      <c r="L207" s="1" t="s">
        <v>141</v>
      </c>
      <c r="M207" s="1" t="s">
        <v>142</v>
      </c>
      <c r="N207" s="2">
        <v>1.99029638577</v>
      </c>
      <c r="O207" s="1" t="s">
        <v>143</v>
      </c>
      <c r="P207" s="1" t="s">
        <v>11</v>
      </c>
      <c r="Q207" s="1" t="s">
        <v>141</v>
      </c>
      <c r="R207" s="1" t="s">
        <v>272</v>
      </c>
      <c r="S207" s="2">
        <v>307310.02595500002</v>
      </c>
      <c r="T207" s="2">
        <v>394.85594598</v>
      </c>
      <c r="U207" s="2">
        <v>8054.4437112200003</v>
      </c>
    </row>
    <row r="208" spans="1:21" x14ac:dyDescent="0.25">
      <c r="A208" s="1">
        <v>621</v>
      </c>
      <c r="B208" s="1" t="s">
        <v>28</v>
      </c>
      <c r="C208" s="1" t="s">
        <v>270</v>
      </c>
      <c r="D208" s="1" t="s">
        <v>139</v>
      </c>
      <c r="E208" s="1" t="s">
        <v>141</v>
      </c>
      <c r="F208" s="1" t="s">
        <v>86</v>
      </c>
      <c r="G208" s="1" t="s">
        <v>168</v>
      </c>
      <c r="H208" s="1" t="s">
        <v>271</v>
      </c>
      <c r="I208" s="1">
        <v>0</v>
      </c>
      <c r="J208" s="1">
        <v>358</v>
      </c>
      <c r="K208" s="1" t="s">
        <v>228</v>
      </c>
      <c r="L208" s="1" t="s">
        <v>141</v>
      </c>
      <c r="M208" s="1" t="s">
        <v>142</v>
      </c>
      <c r="N208" s="2">
        <v>1.0474643618399999</v>
      </c>
      <c r="O208" s="1" t="s">
        <v>143</v>
      </c>
      <c r="P208" s="1" t="s">
        <v>11</v>
      </c>
      <c r="Q208" s="1" t="s">
        <v>141</v>
      </c>
      <c r="R208" s="1" t="s">
        <v>272</v>
      </c>
      <c r="S208" s="2">
        <v>307310.02595500002</v>
      </c>
      <c r="T208" s="2">
        <v>342.46019590399999</v>
      </c>
      <c r="U208" s="2">
        <v>4238.9378799300002</v>
      </c>
    </row>
    <row r="209" spans="1:21" x14ac:dyDescent="0.25">
      <c r="A209" s="1">
        <v>1129</v>
      </c>
      <c r="B209" s="1" t="s">
        <v>273</v>
      </c>
      <c r="C209" s="1" t="s">
        <v>274</v>
      </c>
      <c r="D209" s="1" t="s">
        <v>139</v>
      </c>
      <c r="E209" s="1" t="s">
        <v>226</v>
      </c>
      <c r="F209" s="1" t="s">
        <v>71</v>
      </c>
      <c r="G209" s="1" t="s">
        <v>72</v>
      </c>
      <c r="H209" s="1" t="s">
        <v>275</v>
      </c>
      <c r="I209" s="1">
        <v>0</v>
      </c>
      <c r="J209" s="1">
        <v>355</v>
      </c>
      <c r="K209" s="1" t="s">
        <v>228</v>
      </c>
      <c r="L209" s="1" t="s">
        <v>141</v>
      </c>
      <c r="M209" s="1" t="s">
        <v>142</v>
      </c>
      <c r="N209" s="2">
        <v>33.639253954700003</v>
      </c>
      <c r="O209" s="1" t="s">
        <v>143</v>
      </c>
      <c r="P209" s="1" t="s">
        <v>11</v>
      </c>
      <c r="Q209" s="1" t="s">
        <v>226</v>
      </c>
      <c r="R209" s="1" t="s">
        <v>229</v>
      </c>
      <c r="S209" s="2">
        <v>182617.808869</v>
      </c>
      <c r="T209" s="2">
        <v>1556.84697465</v>
      </c>
      <c r="U209" s="2">
        <v>136133.23091099999</v>
      </c>
    </row>
    <row r="210" spans="1:21" x14ac:dyDescent="0.25">
      <c r="A210" s="1">
        <v>592</v>
      </c>
      <c r="B210" s="1" t="s">
        <v>31</v>
      </c>
      <c r="C210" s="1" t="s">
        <v>276</v>
      </c>
      <c r="D210" s="1" t="s">
        <v>139</v>
      </c>
      <c r="E210" s="1" t="s">
        <v>141</v>
      </c>
      <c r="F210" s="1" t="s">
        <v>133</v>
      </c>
      <c r="G210" s="1" t="s">
        <v>72</v>
      </c>
      <c r="H210" s="1" t="s">
        <v>277</v>
      </c>
      <c r="I210" s="1">
        <v>0</v>
      </c>
      <c r="J210" s="1">
        <v>358</v>
      </c>
      <c r="K210" s="1" t="s">
        <v>228</v>
      </c>
      <c r="L210" s="1" t="s">
        <v>141</v>
      </c>
      <c r="M210" s="1" t="s">
        <v>142</v>
      </c>
      <c r="N210" s="2">
        <v>11.476074991200001</v>
      </c>
      <c r="O210" s="1" t="s">
        <v>143</v>
      </c>
      <c r="P210" s="1" t="s">
        <v>11</v>
      </c>
      <c r="Q210" s="1" t="s">
        <v>141</v>
      </c>
      <c r="R210" s="1" t="s">
        <v>272</v>
      </c>
      <c r="S210" s="2">
        <v>307310.02595500002</v>
      </c>
      <c r="T210" s="2">
        <v>1421.8810587200001</v>
      </c>
      <c r="U210" s="2">
        <v>46442.027781999997</v>
      </c>
    </row>
    <row r="211" spans="1:21" x14ac:dyDescent="0.25">
      <c r="A211" s="1">
        <v>593</v>
      </c>
      <c r="B211" s="1" t="s">
        <v>31</v>
      </c>
      <c r="C211" s="1" t="s">
        <v>276</v>
      </c>
      <c r="D211" s="1" t="s">
        <v>139</v>
      </c>
      <c r="E211" s="1" t="s">
        <v>141</v>
      </c>
      <c r="F211" s="1" t="s">
        <v>134</v>
      </c>
      <c r="G211" s="1" t="s">
        <v>72</v>
      </c>
      <c r="H211" s="1" t="s">
        <v>277</v>
      </c>
      <c r="I211" s="1">
        <v>0</v>
      </c>
      <c r="J211" s="1">
        <v>358</v>
      </c>
      <c r="K211" s="1" t="s">
        <v>228</v>
      </c>
      <c r="L211" s="1" t="s">
        <v>141</v>
      </c>
      <c r="M211" s="1" t="s">
        <v>142</v>
      </c>
      <c r="N211" s="2">
        <v>9.6051058064300001</v>
      </c>
      <c r="O211" s="1" t="s">
        <v>143</v>
      </c>
      <c r="P211" s="1" t="s">
        <v>11</v>
      </c>
      <c r="Q211" s="1" t="s">
        <v>141</v>
      </c>
      <c r="R211" s="1" t="s">
        <v>272</v>
      </c>
      <c r="S211" s="2">
        <v>307310.02595500002</v>
      </c>
      <c r="T211" s="2">
        <v>1008.8684138</v>
      </c>
      <c r="U211" s="2">
        <v>38870.484120599998</v>
      </c>
    </row>
    <row r="212" spans="1:21" x14ac:dyDescent="0.25">
      <c r="A212" s="1">
        <v>594</v>
      </c>
      <c r="B212" s="1" t="s">
        <v>31</v>
      </c>
      <c r="C212" s="1" t="s">
        <v>276</v>
      </c>
      <c r="D212" s="1" t="s">
        <v>139</v>
      </c>
      <c r="E212" s="1" t="s">
        <v>141</v>
      </c>
      <c r="F212" s="1" t="s">
        <v>247</v>
      </c>
      <c r="G212" s="1" t="s">
        <v>72</v>
      </c>
      <c r="H212" s="1" t="s">
        <v>277</v>
      </c>
      <c r="I212" s="1">
        <v>0</v>
      </c>
      <c r="J212" s="1">
        <v>358</v>
      </c>
      <c r="K212" s="1" t="s">
        <v>228</v>
      </c>
      <c r="L212" s="1" t="s">
        <v>141</v>
      </c>
      <c r="M212" s="1" t="s">
        <v>142</v>
      </c>
      <c r="N212" s="2">
        <v>9.9739165536899996</v>
      </c>
      <c r="O212" s="1" t="s">
        <v>143</v>
      </c>
      <c r="P212" s="1" t="s">
        <v>11</v>
      </c>
      <c r="Q212" s="1" t="s">
        <v>141</v>
      </c>
      <c r="R212" s="1" t="s">
        <v>272</v>
      </c>
      <c r="S212" s="2">
        <v>307310.02595500002</v>
      </c>
      <c r="T212" s="2">
        <v>1030.92663257</v>
      </c>
      <c r="U212" s="2">
        <v>40363.008261800001</v>
      </c>
    </row>
    <row r="213" spans="1:21" x14ac:dyDescent="0.25">
      <c r="A213" s="1">
        <v>595</v>
      </c>
      <c r="B213" s="1" t="s">
        <v>31</v>
      </c>
      <c r="C213" s="1" t="s">
        <v>276</v>
      </c>
      <c r="D213" s="1" t="s">
        <v>139</v>
      </c>
      <c r="E213" s="1" t="s">
        <v>141</v>
      </c>
      <c r="F213" s="1" t="s">
        <v>135</v>
      </c>
      <c r="G213" s="1" t="s">
        <v>72</v>
      </c>
      <c r="H213" s="1" t="s">
        <v>277</v>
      </c>
      <c r="I213" s="1">
        <v>0</v>
      </c>
      <c r="J213" s="1">
        <v>358</v>
      </c>
      <c r="K213" s="1" t="s">
        <v>228</v>
      </c>
      <c r="L213" s="1" t="s">
        <v>141</v>
      </c>
      <c r="M213" s="1" t="s">
        <v>142</v>
      </c>
      <c r="N213" s="2">
        <v>6.1565542740300003</v>
      </c>
      <c r="O213" s="1" t="s">
        <v>143</v>
      </c>
      <c r="P213" s="1" t="s">
        <v>11</v>
      </c>
      <c r="Q213" s="1" t="s">
        <v>141</v>
      </c>
      <c r="R213" s="1" t="s">
        <v>272</v>
      </c>
      <c r="S213" s="2">
        <v>307310.02595500002</v>
      </c>
      <c r="T213" s="2">
        <v>785.62469902700002</v>
      </c>
      <c r="U213" s="2">
        <v>24914.6912037</v>
      </c>
    </row>
    <row r="214" spans="1:21" x14ac:dyDescent="0.25">
      <c r="A214" s="1">
        <v>596</v>
      </c>
      <c r="B214" s="1" t="s">
        <v>31</v>
      </c>
      <c r="C214" s="1" t="s">
        <v>276</v>
      </c>
      <c r="D214" s="1" t="s">
        <v>139</v>
      </c>
      <c r="E214" s="1" t="s">
        <v>141</v>
      </c>
      <c r="F214" s="1" t="s">
        <v>184</v>
      </c>
      <c r="G214" s="1" t="s">
        <v>72</v>
      </c>
      <c r="H214" s="1" t="s">
        <v>277</v>
      </c>
      <c r="I214" s="1">
        <v>0</v>
      </c>
      <c r="J214" s="1">
        <v>358</v>
      </c>
      <c r="K214" s="1" t="s">
        <v>228</v>
      </c>
      <c r="L214" s="1" t="s">
        <v>141</v>
      </c>
      <c r="M214" s="1" t="s">
        <v>142</v>
      </c>
      <c r="N214" s="2">
        <v>41.240505714900003</v>
      </c>
      <c r="O214" s="1" t="s">
        <v>143</v>
      </c>
      <c r="P214" s="1" t="s">
        <v>11</v>
      </c>
      <c r="Q214" s="1" t="s">
        <v>141</v>
      </c>
      <c r="R214" s="1" t="s">
        <v>272</v>
      </c>
      <c r="S214" s="2">
        <v>307310.02595500002</v>
      </c>
      <c r="T214" s="2">
        <v>1832.1440006800001</v>
      </c>
      <c r="U214" s="2">
        <v>166894.40541499999</v>
      </c>
    </row>
    <row r="215" spans="1:21" x14ac:dyDescent="0.25">
      <c r="A215" s="1">
        <v>597</v>
      </c>
      <c r="B215" s="1" t="s">
        <v>31</v>
      </c>
      <c r="C215" s="1" t="s">
        <v>276</v>
      </c>
      <c r="D215" s="1" t="s">
        <v>139</v>
      </c>
      <c r="E215" s="1" t="s">
        <v>141</v>
      </c>
      <c r="F215" s="1" t="s">
        <v>198</v>
      </c>
      <c r="G215" s="1" t="s">
        <v>72</v>
      </c>
      <c r="H215" s="1" t="s">
        <v>277</v>
      </c>
      <c r="I215" s="1">
        <v>0</v>
      </c>
      <c r="J215" s="1">
        <v>358</v>
      </c>
      <c r="K215" s="1" t="s">
        <v>228</v>
      </c>
      <c r="L215" s="1" t="s">
        <v>141</v>
      </c>
      <c r="M215" s="1" t="s">
        <v>142</v>
      </c>
      <c r="N215" s="2">
        <v>8.0696242210799998</v>
      </c>
      <c r="O215" s="1" t="s">
        <v>143</v>
      </c>
      <c r="P215" s="1" t="s">
        <v>11</v>
      </c>
      <c r="Q215" s="1" t="s">
        <v>141</v>
      </c>
      <c r="R215" s="1" t="s">
        <v>272</v>
      </c>
      <c r="S215" s="2">
        <v>307310.02595500002</v>
      </c>
      <c r="T215" s="2">
        <v>1233.72579378</v>
      </c>
      <c r="U215" s="2">
        <v>32656.610605499998</v>
      </c>
    </row>
    <row r="216" spans="1:21" x14ac:dyDescent="0.25">
      <c r="A216" s="1">
        <v>598</v>
      </c>
      <c r="B216" s="1" t="s">
        <v>31</v>
      </c>
      <c r="C216" s="1" t="s">
        <v>276</v>
      </c>
      <c r="D216" s="1" t="s">
        <v>139</v>
      </c>
      <c r="E216" s="1" t="s">
        <v>141</v>
      </c>
      <c r="F216" s="1" t="s">
        <v>126</v>
      </c>
      <c r="G216" s="1" t="s">
        <v>72</v>
      </c>
      <c r="H216" s="1" t="s">
        <v>277</v>
      </c>
      <c r="I216" s="1">
        <v>0</v>
      </c>
      <c r="J216" s="1">
        <v>358</v>
      </c>
      <c r="K216" s="1" t="s">
        <v>228</v>
      </c>
      <c r="L216" s="1" t="s">
        <v>141</v>
      </c>
      <c r="M216" s="1" t="s">
        <v>142</v>
      </c>
      <c r="N216" s="2">
        <v>32.1472425929</v>
      </c>
      <c r="O216" s="1" t="s">
        <v>143</v>
      </c>
      <c r="P216" s="1" t="s">
        <v>11</v>
      </c>
      <c r="Q216" s="1" t="s">
        <v>141</v>
      </c>
      <c r="R216" s="1" t="s">
        <v>272</v>
      </c>
      <c r="S216" s="2">
        <v>307310.02595500002</v>
      </c>
      <c r="T216" s="2">
        <v>1535.7496531700001</v>
      </c>
      <c r="U216" s="2">
        <v>130095.27514899999</v>
      </c>
    </row>
    <row r="217" spans="1:21" x14ac:dyDescent="0.25">
      <c r="A217" s="1">
        <v>599</v>
      </c>
      <c r="B217" s="1" t="s">
        <v>31</v>
      </c>
      <c r="C217" s="1" t="s">
        <v>276</v>
      </c>
      <c r="D217" s="1" t="s">
        <v>139</v>
      </c>
      <c r="E217" s="1" t="s">
        <v>141</v>
      </c>
      <c r="F217" s="1" t="s">
        <v>199</v>
      </c>
      <c r="G217" s="1" t="s">
        <v>72</v>
      </c>
      <c r="H217" s="1" t="s">
        <v>277</v>
      </c>
      <c r="I217" s="1">
        <v>0</v>
      </c>
      <c r="J217" s="1">
        <v>358</v>
      </c>
      <c r="K217" s="1" t="s">
        <v>228</v>
      </c>
      <c r="L217" s="1" t="s">
        <v>141</v>
      </c>
      <c r="M217" s="1" t="s">
        <v>142</v>
      </c>
      <c r="N217" s="2">
        <v>3.6734272649199999</v>
      </c>
      <c r="O217" s="1" t="s">
        <v>143</v>
      </c>
      <c r="P217" s="1" t="s">
        <v>11</v>
      </c>
      <c r="Q217" s="1" t="s">
        <v>141</v>
      </c>
      <c r="R217" s="1" t="s">
        <v>272</v>
      </c>
      <c r="S217" s="2">
        <v>307310.02595500002</v>
      </c>
      <c r="T217" s="2">
        <v>593.14854132799996</v>
      </c>
      <c r="U217" s="2">
        <v>14865.8327193</v>
      </c>
    </row>
    <row r="218" spans="1:21" x14ac:dyDescent="0.25">
      <c r="A218" s="1">
        <v>600</v>
      </c>
      <c r="B218" s="1" t="s">
        <v>41</v>
      </c>
      <c r="C218" s="1" t="s">
        <v>278</v>
      </c>
      <c r="D218" s="1" t="s">
        <v>139</v>
      </c>
      <c r="E218" s="1" t="s">
        <v>141</v>
      </c>
      <c r="F218" s="1" t="s">
        <v>167</v>
      </c>
      <c r="G218" s="1" t="s">
        <v>72</v>
      </c>
      <c r="H218" s="1" t="s">
        <v>279</v>
      </c>
      <c r="I218" s="1">
        <v>0</v>
      </c>
      <c r="J218" s="1">
        <v>358</v>
      </c>
      <c r="K218" s="1" t="s">
        <v>228</v>
      </c>
      <c r="L218" s="1" t="s">
        <v>141</v>
      </c>
      <c r="M218" s="1" t="s">
        <v>142</v>
      </c>
      <c r="N218" s="2">
        <v>7.2141306483100003</v>
      </c>
      <c r="O218" s="1" t="s">
        <v>143</v>
      </c>
      <c r="P218" s="1" t="s">
        <v>11</v>
      </c>
      <c r="Q218" s="1" t="s">
        <v>141</v>
      </c>
      <c r="R218" s="1" t="s">
        <v>272</v>
      </c>
      <c r="S218" s="2">
        <v>307310.02595500002</v>
      </c>
      <c r="T218" s="2">
        <v>713.35103248799999</v>
      </c>
      <c r="U218" s="2">
        <v>29194.5509461</v>
      </c>
    </row>
    <row r="219" spans="1:21" x14ac:dyDescent="0.25">
      <c r="A219" s="1">
        <v>601</v>
      </c>
      <c r="B219" s="1" t="s">
        <v>41</v>
      </c>
      <c r="C219" s="1" t="s">
        <v>278</v>
      </c>
      <c r="D219" s="1" t="s">
        <v>139</v>
      </c>
      <c r="E219" s="1" t="s">
        <v>141</v>
      </c>
      <c r="F219" s="1" t="s">
        <v>280</v>
      </c>
      <c r="G219" s="1" t="s">
        <v>72</v>
      </c>
      <c r="H219" s="1" t="s">
        <v>279</v>
      </c>
      <c r="I219" s="1">
        <v>0</v>
      </c>
      <c r="J219" s="1">
        <v>358</v>
      </c>
      <c r="K219" s="1" t="s">
        <v>228</v>
      </c>
      <c r="L219" s="1" t="s">
        <v>141</v>
      </c>
      <c r="M219" s="1" t="s">
        <v>142</v>
      </c>
      <c r="N219" s="2">
        <v>4.4577209867100001</v>
      </c>
      <c r="O219" s="1" t="s">
        <v>143</v>
      </c>
      <c r="P219" s="1" t="s">
        <v>11</v>
      </c>
      <c r="Q219" s="1" t="s">
        <v>141</v>
      </c>
      <c r="R219" s="1" t="s">
        <v>272</v>
      </c>
      <c r="S219" s="2">
        <v>307310.02595500002</v>
      </c>
      <c r="T219" s="2">
        <v>555.77129148500001</v>
      </c>
      <c r="U219" s="2">
        <v>18039.756804299999</v>
      </c>
    </row>
    <row r="220" spans="1:21" x14ac:dyDescent="0.25">
      <c r="A220" s="1">
        <v>602</v>
      </c>
      <c r="B220" s="1" t="s">
        <v>41</v>
      </c>
      <c r="C220" s="1" t="s">
        <v>278</v>
      </c>
      <c r="D220" s="1" t="s">
        <v>139</v>
      </c>
      <c r="E220" s="1" t="s">
        <v>141</v>
      </c>
      <c r="F220" s="1" t="s">
        <v>281</v>
      </c>
      <c r="G220" s="1" t="s">
        <v>72</v>
      </c>
      <c r="H220" s="1" t="s">
        <v>279</v>
      </c>
      <c r="I220" s="1">
        <v>0</v>
      </c>
      <c r="J220" s="1">
        <v>358</v>
      </c>
      <c r="K220" s="1" t="s">
        <v>228</v>
      </c>
      <c r="L220" s="1" t="s">
        <v>141</v>
      </c>
      <c r="M220" s="1" t="s">
        <v>142</v>
      </c>
      <c r="N220" s="2">
        <v>5.6967249215800004</v>
      </c>
      <c r="O220" s="1" t="s">
        <v>143</v>
      </c>
      <c r="P220" s="1" t="s">
        <v>11</v>
      </c>
      <c r="Q220" s="1" t="s">
        <v>141</v>
      </c>
      <c r="R220" s="1" t="s">
        <v>272</v>
      </c>
      <c r="S220" s="2">
        <v>307310.02595500002</v>
      </c>
      <c r="T220" s="2">
        <v>616.40329740000004</v>
      </c>
      <c r="U220" s="2">
        <v>23053.8278355</v>
      </c>
    </row>
    <row r="221" spans="1:21" x14ac:dyDescent="0.25">
      <c r="A221" s="1">
        <v>603</v>
      </c>
      <c r="B221" s="1" t="s">
        <v>41</v>
      </c>
      <c r="C221" s="1" t="s">
        <v>278</v>
      </c>
      <c r="D221" s="1" t="s">
        <v>139</v>
      </c>
      <c r="E221" s="1" t="s">
        <v>141</v>
      </c>
      <c r="F221" s="1" t="s">
        <v>282</v>
      </c>
      <c r="G221" s="1" t="s">
        <v>72</v>
      </c>
      <c r="H221" s="1" t="s">
        <v>279</v>
      </c>
      <c r="I221" s="1">
        <v>0</v>
      </c>
      <c r="J221" s="1">
        <v>358</v>
      </c>
      <c r="K221" s="1" t="s">
        <v>228</v>
      </c>
      <c r="L221" s="1" t="s">
        <v>141</v>
      </c>
      <c r="M221" s="1" t="s">
        <v>142</v>
      </c>
      <c r="N221" s="2">
        <v>4.6971832193100003</v>
      </c>
      <c r="O221" s="1" t="s">
        <v>143</v>
      </c>
      <c r="P221" s="1" t="s">
        <v>11</v>
      </c>
      <c r="Q221" s="1" t="s">
        <v>141</v>
      </c>
      <c r="R221" s="1" t="s">
        <v>272</v>
      </c>
      <c r="S221" s="2">
        <v>307310.02595500002</v>
      </c>
      <c r="T221" s="2">
        <v>768.40915371799997</v>
      </c>
      <c r="U221" s="2">
        <v>19008.8260782</v>
      </c>
    </row>
    <row r="222" spans="1:21" x14ac:dyDescent="0.25">
      <c r="A222" s="1">
        <v>604</v>
      </c>
      <c r="B222" s="1" t="s">
        <v>41</v>
      </c>
      <c r="C222" s="1" t="s">
        <v>278</v>
      </c>
      <c r="D222" s="1" t="s">
        <v>139</v>
      </c>
      <c r="E222" s="1" t="s">
        <v>141</v>
      </c>
      <c r="F222" s="1" t="s">
        <v>283</v>
      </c>
      <c r="G222" s="1" t="s">
        <v>72</v>
      </c>
      <c r="H222" s="1" t="s">
        <v>279</v>
      </c>
      <c r="I222" s="1">
        <v>0</v>
      </c>
      <c r="J222" s="1">
        <v>358</v>
      </c>
      <c r="K222" s="1" t="s">
        <v>228</v>
      </c>
      <c r="L222" s="1" t="s">
        <v>141</v>
      </c>
      <c r="M222" s="1" t="s">
        <v>142</v>
      </c>
      <c r="N222" s="2">
        <v>10.727836294599999</v>
      </c>
      <c r="O222" s="1" t="s">
        <v>143</v>
      </c>
      <c r="P222" s="1" t="s">
        <v>11</v>
      </c>
      <c r="Q222" s="1" t="s">
        <v>141</v>
      </c>
      <c r="R222" s="1" t="s">
        <v>272</v>
      </c>
      <c r="S222" s="2">
        <v>307310.02595500002</v>
      </c>
      <c r="T222" s="2">
        <v>943.95930151699997</v>
      </c>
      <c r="U222" s="2">
        <v>43414.013207299999</v>
      </c>
    </row>
    <row r="223" spans="1:21" x14ac:dyDescent="0.25">
      <c r="A223" s="1">
        <v>605</v>
      </c>
      <c r="B223" s="1" t="s">
        <v>41</v>
      </c>
      <c r="C223" s="1" t="s">
        <v>278</v>
      </c>
      <c r="D223" s="1" t="s">
        <v>139</v>
      </c>
      <c r="E223" s="1" t="s">
        <v>141</v>
      </c>
      <c r="F223" s="1" t="s">
        <v>284</v>
      </c>
      <c r="G223" s="1" t="s">
        <v>72</v>
      </c>
      <c r="H223" s="1" t="s">
        <v>279</v>
      </c>
      <c r="I223" s="1">
        <v>0</v>
      </c>
      <c r="J223" s="1">
        <v>358</v>
      </c>
      <c r="K223" s="1" t="s">
        <v>228</v>
      </c>
      <c r="L223" s="1" t="s">
        <v>141</v>
      </c>
      <c r="M223" s="1" t="s">
        <v>142</v>
      </c>
      <c r="N223" s="2">
        <v>17.4660412287</v>
      </c>
      <c r="O223" s="1" t="s">
        <v>143</v>
      </c>
      <c r="P223" s="1" t="s">
        <v>11</v>
      </c>
      <c r="Q223" s="1" t="s">
        <v>141</v>
      </c>
      <c r="R223" s="1" t="s">
        <v>272</v>
      </c>
      <c r="S223" s="2">
        <v>307310.02595500002</v>
      </c>
      <c r="T223" s="2">
        <v>1126.8415970900001</v>
      </c>
      <c r="U223" s="2">
        <v>70682.5611202</v>
      </c>
    </row>
    <row r="224" spans="1:21" x14ac:dyDescent="0.25">
      <c r="A224" s="1">
        <v>606</v>
      </c>
      <c r="B224" s="1" t="s">
        <v>41</v>
      </c>
      <c r="C224" s="1" t="s">
        <v>278</v>
      </c>
      <c r="D224" s="1" t="s">
        <v>139</v>
      </c>
      <c r="E224" s="1" t="s">
        <v>141</v>
      </c>
      <c r="F224" s="1" t="s">
        <v>285</v>
      </c>
      <c r="G224" s="1" t="s">
        <v>72</v>
      </c>
      <c r="H224" s="1" t="s">
        <v>279</v>
      </c>
      <c r="I224" s="1">
        <v>0</v>
      </c>
      <c r="J224" s="1">
        <v>358</v>
      </c>
      <c r="K224" s="1" t="s">
        <v>228</v>
      </c>
      <c r="L224" s="1" t="s">
        <v>141</v>
      </c>
      <c r="M224" s="1" t="s">
        <v>142</v>
      </c>
      <c r="N224" s="2">
        <v>15.0312257362</v>
      </c>
      <c r="O224" s="1" t="s">
        <v>143</v>
      </c>
      <c r="P224" s="1" t="s">
        <v>11</v>
      </c>
      <c r="Q224" s="1" t="s">
        <v>141</v>
      </c>
      <c r="R224" s="1" t="s">
        <v>272</v>
      </c>
      <c r="S224" s="2">
        <v>307310.02595500002</v>
      </c>
      <c r="T224" s="2">
        <v>1244.7902744800001</v>
      </c>
      <c r="U224" s="2">
        <v>60829.212406899998</v>
      </c>
    </row>
    <row r="225" spans="1:21" x14ac:dyDescent="0.25">
      <c r="A225" s="1">
        <v>607</v>
      </c>
      <c r="B225" s="1" t="s">
        <v>41</v>
      </c>
      <c r="C225" s="1" t="s">
        <v>278</v>
      </c>
      <c r="D225" s="1" t="s">
        <v>139</v>
      </c>
      <c r="E225" s="1" t="s">
        <v>141</v>
      </c>
      <c r="F225" s="1" t="s">
        <v>286</v>
      </c>
      <c r="G225" s="1" t="s">
        <v>72</v>
      </c>
      <c r="H225" s="1" t="s">
        <v>279</v>
      </c>
      <c r="I225" s="1">
        <v>0</v>
      </c>
      <c r="J225" s="1">
        <v>358</v>
      </c>
      <c r="K225" s="1" t="s">
        <v>228</v>
      </c>
      <c r="L225" s="1" t="s">
        <v>141</v>
      </c>
      <c r="M225" s="1" t="s">
        <v>142</v>
      </c>
      <c r="N225" s="2">
        <v>10.845792378000001</v>
      </c>
      <c r="O225" s="1" t="s">
        <v>143</v>
      </c>
      <c r="P225" s="1" t="s">
        <v>11</v>
      </c>
      <c r="Q225" s="1" t="s">
        <v>141</v>
      </c>
      <c r="R225" s="1" t="s">
        <v>272</v>
      </c>
      <c r="S225" s="2">
        <v>307310.02595500002</v>
      </c>
      <c r="T225" s="2">
        <v>909.43560307400003</v>
      </c>
      <c r="U225" s="2">
        <v>43891.3645407</v>
      </c>
    </row>
    <row r="226" spans="1:21" x14ac:dyDescent="0.25">
      <c r="A226" s="1">
        <v>631</v>
      </c>
      <c r="B226" s="1" t="s">
        <v>287</v>
      </c>
      <c r="C226" s="1" t="s">
        <v>288</v>
      </c>
      <c r="D226" s="1" t="s">
        <v>139</v>
      </c>
      <c r="E226" s="1" t="s">
        <v>268</v>
      </c>
      <c r="F226" s="1" t="s">
        <v>71</v>
      </c>
      <c r="G226" s="1" t="s">
        <v>168</v>
      </c>
      <c r="H226" s="1" t="s">
        <v>288</v>
      </c>
      <c r="I226" s="1">
        <v>0</v>
      </c>
      <c r="J226" s="1">
        <v>390</v>
      </c>
      <c r="K226" s="1" t="s">
        <v>140</v>
      </c>
      <c r="L226" s="1" t="s">
        <v>141</v>
      </c>
      <c r="M226" s="1" t="s">
        <v>142</v>
      </c>
      <c r="N226" s="2">
        <v>71.453020887600005</v>
      </c>
      <c r="O226" s="1" t="s">
        <v>143</v>
      </c>
      <c r="P226" s="1" t="s">
        <v>11</v>
      </c>
      <c r="Q226" s="1" t="s">
        <v>268</v>
      </c>
      <c r="R226" s="1" t="s">
        <v>269</v>
      </c>
      <c r="S226" s="2">
        <v>85723.325069900005</v>
      </c>
      <c r="T226" s="2">
        <v>2207.1447238800001</v>
      </c>
      <c r="U226" s="2">
        <v>289160.11647900002</v>
      </c>
    </row>
    <row r="227" spans="1:21" x14ac:dyDescent="0.25">
      <c r="A227" s="1">
        <v>646</v>
      </c>
      <c r="B227" s="1" t="s">
        <v>27</v>
      </c>
      <c r="C227" s="1" t="s">
        <v>289</v>
      </c>
      <c r="D227" s="1" t="s">
        <v>139</v>
      </c>
      <c r="E227" s="1" t="s">
        <v>260</v>
      </c>
      <c r="F227" s="1" t="s">
        <v>78</v>
      </c>
      <c r="G227" s="1" t="s">
        <v>127</v>
      </c>
      <c r="H227" s="1" t="s">
        <v>290</v>
      </c>
      <c r="I227" s="1">
        <v>0</v>
      </c>
      <c r="J227" s="1">
        <v>347</v>
      </c>
      <c r="K227" s="1" t="s">
        <v>252</v>
      </c>
      <c r="L227" s="1" t="s">
        <v>235</v>
      </c>
      <c r="M227" s="1" t="s">
        <v>236</v>
      </c>
      <c r="N227" s="2">
        <v>7.93952667766</v>
      </c>
      <c r="O227" s="1" t="s">
        <v>237</v>
      </c>
      <c r="P227" s="1" t="s">
        <v>12</v>
      </c>
      <c r="Q227" s="1" t="s">
        <v>260</v>
      </c>
      <c r="R227" s="1" t="s">
        <v>262</v>
      </c>
      <c r="S227" s="2">
        <v>112273.626599</v>
      </c>
      <c r="T227" s="2">
        <v>861.25464888500005</v>
      </c>
      <c r="U227" s="2">
        <v>32130.124526299998</v>
      </c>
    </row>
    <row r="228" spans="1:21" x14ac:dyDescent="0.25">
      <c r="A228" s="1">
        <v>647</v>
      </c>
      <c r="B228" s="1" t="s">
        <v>27</v>
      </c>
      <c r="C228" s="1" t="s">
        <v>289</v>
      </c>
      <c r="D228" s="1" t="s">
        <v>139</v>
      </c>
      <c r="E228" s="1" t="s">
        <v>260</v>
      </c>
      <c r="F228" s="1" t="s">
        <v>77</v>
      </c>
      <c r="G228" s="1" t="s">
        <v>127</v>
      </c>
      <c r="H228" s="1" t="s">
        <v>290</v>
      </c>
      <c r="I228" s="1">
        <v>0</v>
      </c>
      <c r="J228" s="1">
        <v>347</v>
      </c>
      <c r="K228" s="1" t="s">
        <v>252</v>
      </c>
      <c r="L228" s="1" t="s">
        <v>235</v>
      </c>
      <c r="M228" s="1" t="s">
        <v>236</v>
      </c>
      <c r="N228" s="2">
        <v>4.7065952253800001</v>
      </c>
      <c r="O228" s="1" t="s">
        <v>237</v>
      </c>
      <c r="P228" s="1" t="s">
        <v>12</v>
      </c>
      <c r="Q228" s="1" t="s">
        <v>260</v>
      </c>
      <c r="R228" s="1" t="s">
        <v>262</v>
      </c>
      <c r="S228" s="2">
        <v>112273.626599</v>
      </c>
      <c r="T228" s="2">
        <v>585.53673891300002</v>
      </c>
      <c r="U228" s="2">
        <v>19046.9151155</v>
      </c>
    </row>
    <row r="229" spans="1:21" x14ac:dyDescent="0.25">
      <c r="A229" s="1">
        <v>648</v>
      </c>
      <c r="B229" s="1" t="s">
        <v>27</v>
      </c>
      <c r="C229" s="1" t="s">
        <v>289</v>
      </c>
      <c r="D229" s="1" t="s">
        <v>139</v>
      </c>
      <c r="E229" s="1" t="s">
        <v>260</v>
      </c>
      <c r="F229" s="1" t="s">
        <v>71</v>
      </c>
      <c r="G229" s="1" t="s">
        <v>127</v>
      </c>
      <c r="H229" s="1" t="s">
        <v>290</v>
      </c>
      <c r="I229" s="1">
        <v>0</v>
      </c>
      <c r="J229" s="1">
        <v>347</v>
      </c>
      <c r="K229" s="1" t="s">
        <v>252</v>
      </c>
      <c r="L229" s="1" t="s">
        <v>235</v>
      </c>
      <c r="M229" s="1" t="s">
        <v>236</v>
      </c>
      <c r="N229" s="2">
        <v>5.71167565951</v>
      </c>
      <c r="O229" s="1" t="s">
        <v>237</v>
      </c>
      <c r="P229" s="1" t="s">
        <v>12</v>
      </c>
      <c r="Q229" s="1" t="s">
        <v>260</v>
      </c>
      <c r="R229" s="1" t="s">
        <v>262</v>
      </c>
      <c r="S229" s="2">
        <v>112273.626599</v>
      </c>
      <c r="T229" s="2">
        <v>616.24697776899995</v>
      </c>
      <c r="U229" s="2">
        <v>23114.331325399999</v>
      </c>
    </row>
    <row r="230" spans="1:21" x14ac:dyDescent="0.25">
      <c r="A230" s="1">
        <v>649</v>
      </c>
      <c r="B230" s="1" t="s">
        <v>27</v>
      </c>
      <c r="C230" s="1" t="s">
        <v>289</v>
      </c>
      <c r="D230" s="1" t="s">
        <v>139</v>
      </c>
      <c r="E230" s="1" t="s">
        <v>260</v>
      </c>
      <c r="F230" s="1" t="s">
        <v>86</v>
      </c>
      <c r="G230" s="1" t="s">
        <v>127</v>
      </c>
      <c r="H230" s="1" t="s">
        <v>290</v>
      </c>
      <c r="I230" s="1">
        <v>0</v>
      </c>
      <c r="J230" s="1">
        <v>347</v>
      </c>
      <c r="K230" s="1" t="s">
        <v>252</v>
      </c>
      <c r="L230" s="1" t="s">
        <v>235</v>
      </c>
      <c r="M230" s="1" t="s">
        <v>236</v>
      </c>
      <c r="N230" s="2">
        <v>6.0081416763300002</v>
      </c>
      <c r="O230" s="1" t="s">
        <v>237</v>
      </c>
      <c r="P230" s="1" t="s">
        <v>12</v>
      </c>
      <c r="Q230" s="1" t="s">
        <v>260</v>
      </c>
      <c r="R230" s="1" t="s">
        <v>262</v>
      </c>
      <c r="S230" s="2">
        <v>112273.626599</v>
      </c>
      <c r="T230" s="2">
        <v>732.24280432199998</v>
      </c>
      <c r="U230" s="2">
        <v>24314.086729499999</v>
      </c>
    </row>
    <row r="231" spans="1:21" x14ac:dyDescent="0.25">
      <c r="A231" s="1">
        <v>650</v>
      </c>
      <c r="B231" s="1" t="s">
        <v>27</v>
      </c>
      <c r="C231" s="1" t="s">
        <v>289</v>
      </c>
      <c r="D231" s="1" t="s">
        <v>139</v>
      </c>
      <c r="E231" s="1" t="s">
        <v>260</v>
      </c>
      <c r="F231" s="1" t="s">
        <v>79</v>
      </c>
      <c r="G231" s="1" t="s">
        <v>127</v>
      </c>
      <c r="H231" s="1" t="s">
        <v>290</v>
      </c>
      <c r="I231" s="1">
        <v>0</v>
      </c>
      <c r="J231" s="1">
        <v>347</v>
      </c>
      <c r="K231" s="1" t="s">
        <v>252</v>
      </c>
      <c r="L231" s="1" t="s">
        <v>235</v>
      </c>
      <c r="M231" s="1" t="s">
        <v>236</v>
      </c>
      <c r="N231" s="2">
        <v>5.9259415341299997</v>
      </c>
      <c r="O231" s="1" t="s">
        <v>237</v>
      </c>
      <c r="P231" s="1" t="s">
        <v>12</v>
      </c>
      <c r="Q231" s="1" t="s">
        <v>260</v>
      </c>
      <c r="R231" s="1" t="s">
        <v>262</v>
      </c>
      <c r="S231" s="2">
        <v>112273.626599</v>
      </c>
      <c r="T231" s="2">
        <v>726.87925580599995</v>
      </c>
      <c r="U231" s="2">
        <v>23981.434556200002</v>
      </c>
    </row>
    <row r="232" spans="1:21" x14ac:dyDescent="0.25">
      <c r="A232" s="1">
        <v>651</v>
      </c>
      <c r="B232" s="1" t="s">
        <v>27</v>
      </c>
      <c r="C232" s="1" t="s">
        <v>289</v>
      </c>
      <c r="D232" s="1" t="s">
        <v>139</v>
      </c>
      <c r="E232" s="1" t="s">
        <v>260</v>
      </c>
      <c r="F232" s="1" t="s">
        <v>89</v>
      </c>
      <c r="G232" s="1" t="s">
        <v>127</v>
      </c>
      <c r="H232" s="1" t="s">
        <v>290</v>
      </c>
      <c r="I232" s="1">
        <v>0</v>
      </c>
      <c r="J232" s="1">
        <v>347</v>
      </c>
      <c r="K232" s="1" t="s">
        <v>252</v>
      </c>
      <c r="L232" s="1" t="s">
        <v>235</v>
      </c>
      <c r="M232" s="1" t="s">
        <v>236</v>
      </c>
      <c r="N232" s="2">
        <v>5.8290062809999998</v>
      </c>
      <c r="O232" s="1" t="s">
        <v>237</v>
      </c>
      <c r="P232" s="1" t="s">
        <v>12</v>
      </c>
      <c r="Q232" s="1" t="s">
        <v>260</v>
      </c>
      <c r="R232" s="1" t="s">
        <v>262</v>
      </c>
      <c r="S232" s="2">
        <v>112273.626599</v>
      </c>
      <c r="T232" s="2">
        <v>754.83453868599997</v>
      </c>
      <c r="U232" s="2">
        <v>23589.151504500001</v>
      </c>
    </row>
    <row r="233" spans="1:21" x14ac:dyDescent="0.25">
      <c r="A233" s="1">
        <v>652</v>
      </c>
      <c r="B233" s="1" t="s">
        <v>27</v>
      </c>
      <c r="C233" s="1" t="s">
        <v>289</v>
      </c>
      <c r="D233" s="1" t="s">
        <v>139</v>
      </c>
      <c r="E233" s="1" t="s">
        <v>260</v>
      </c>
      <c r="F233" s="1" t="s">
        <v>92</v>
      </c>
      <c r="G233" s="1" t="s">
        <v>127</v>
      </c>
      <c r="H233" s="1" t="s">
        <v>290</v>
      </c>
      <c r="I233" s="1">
        <v>0</v>
      </c>
      <c r="J233" s="1">
        <v>347</v>
      </c>
      <c r="K233" s="1" t="s">
        <v>252</v>
      </c>
      <c r="L233" s="1" t="s">
        <v>235</v>
      </c>
      <c r="M233" s="1" t="s">
        <v>236</v>
      </c>
      <c r="N233" s="2">
        <v>5.7433093837799998</v>
      </c>
      <c r="O233" s="1" t="s">
        <v>237</v>
      </c>
      <c r="P233" s="1" t="s">
        <v>12</v>
      </c>
      <c r="Q233" s="1" t="s">
        <v>260</v>
      </c>
      <c r="R233" s="1" t="s">
        <v>262</v>
      </c>
      <c r="S233" s="2">
        <v>112273.626599</v>
      </c>
      <c r="T233" s="2">
        <v>742.46400790200005</v>
      </c>
      <c r="U233" s="2">
        <v>23242.3484656</v>
      </c>
    </row>
    <row r="234" spans="1:21" x14ac:dyDescent="0.25">
      <c r="A234" s="1">
        <v>653</v>
      </c>
      <c r="B234" s="1" t="s">
        <v>27</v>
      </c>
      <c r="C234" s="1" t="s">
        <v>289</v>
      </c>
      <c r="D234" s="1" t="s">
        <v>139</v>
      </c>
      <c r="E234" s="1" t="s">
        <v>260</v>
      </c>
      <c r="F234" s="1" t="s">
        <v>90</v>
      </c>
      <c r="G234" s="1" t="s">
        <v>127</v>
      </c>
      <c r="H234" s="1" t="s">
        <v>290</v>
      </c>
      <c r="I234" s="1">
        <v>0</v>
      </c>
      <c r="J234" s="1">
        <v>347</v>
      </c>
      <c r="K234" s="1" t="s">
        <v>252</v>
      </c>
      <c r="L234" s="1" t="s">
        <v>235</v>
      </c>
      <c r="M234" s="1" t="s">
        <v>236</v>
      </c>
      <c r="N234" s="2">
        <v>5.9317059629099997</v>
      </c>
      <c r="O234" s="1" t="s">
        <v>237</v>
      </c>
      <c r="P234" s="1" t="s">
        <v>12</v>
      </c>
      <c r="Q234" s="1" t="s">
        <v>260</v>
      </c>
      <c r="R234" s="1" t="s">
        <v>262</v>
      </c>
      <c r="S234" s="2">
        <v>112273.626599</v>
      </c>
      <c r="T234" s="2">
        <v>781.89900746800004</v>
      </c>
      <c r="U234" s="2">
        <v>24004.7623718</v>
      </c>
    </row>
    <row r="235" spans="1:21" x14ac:dyDescent="0.25">
      <c r="A235" s="1">
        <v>654</v>
      </c>
      <c r="B235" s="1" t="s">
        <v>27</v>
      </c>
      <c r="C235" s="1" t="s">
        <v>289</v>
      </c>
      <c r="D235" s="1" t="s">
        <v>139</v>
      </c>
      <c r="E235" s="1" t="s">
        <v>260</v>
      </c>
      <c r="F235" s="1" t="s">
        <v>91</v>
      </c>
      <c r="G235" s="1" t="s">
        <v>127</v>
      </c>
      <c r="H235" s="1" t="s">
        <v>290</v>
      </c>
      <c r="I235" s="1">
        <v>0</v>
      </c>
      <c r="J235" s="1">
        <v>347</v>
      </c>
      <c r="K235" s="1" t="s">
        <v>252</v>
      </c>
      <c r="L235" s="1" t="s">
        <v>235</v>
      </c>
      <c r="M235" s="1" t="s">
        <v>236</v>
      </c>
      <c r="N235" s="2">
        <v>5.7646581807999997</v>
      </c>
      <c r="O235" s="1" t="s">
        <v>237</v>
      </c>
      <c r="P235" s="1" t="s">
        <v>12</v>
      </c>
      <c r="Q235" s="1" t="s">
        <v>260</v>
      </c>
      <c r="R235" s="1" t="s">
        <v>262</v>
      </c>
      <c r="S235" s="2">
        <v>112273.626599</v>
      </c>
      <c r="T235" s="2">
        <v>706.26663420099999</v>
      </c>
      <c r="U235" s="2">
        <v>23328.743981899999</v>
      </c>
    </row>
    <row r="236" spans="1:21" x14ac:dyDescent="0.25">
      <c r="A236" s="1">
        <v>655</v>
      </c>
      <c r="B236" s="1" t="s">
        <v>27</v>
      </c>
      <c r="C236" s="1" t="s">
        <v>289</v>
      </c>
      <c r="D236" s="1" t="s">
        <v>139</v>
      </c>
      <c r="E236" s="1" t="s">
        <v>260</v>
      </c>
      <c r="F236" s="1" t="s">
        <v>88</v>
      </c>
      <c r="G236" s="1" t="s">
        <v>127</v>
      </c>
      <c r="H236" s="1" t="s">
        <v>290</v>
      </c>
      <c r="I236" s="1">
        <v>0</v>
      </c>
      <c r="J236" s="1">
        <v>347</v>
      </c>
      <c r="K236" s="1" t="s">
        <v>252</v>
      </c>
      <c r="L236" s="1" t="s">
        <v>235</v>
      </c>
      <c r="M236" s="1" t="s">
        <v>236</v>
      </c>
      <c r="N236" s="2">
        <v>5.77910440527</v>
      </c>
      <c r="O236" s="1" t="s">
        <v>237</v>
      </c>
      <c r="P236" s="1" t="s">
        <v>12</v>
      </c>
      <c r="Q236" s="1" t="s">
        <v>260</v>
      </c>
      <c r="R236" s="1" t="s">
        <v>262</v>
      </c>
      <c r="S236" s="2">
        <v>112273.626599</v>
      </c>
      <c r="T236" s="2">
        <v>833.383949067</v>
      </c>
      <c r="U236" s="2">
        <v>23387.205778200001</v>
      </c>
    </row>
    <row r="237" spans="1:21" x14ac:dyDescent="0.25">
      <c r="A237" s="1">
        <v>727</v>
      </c>
      <c r="B237" s="1" t="s">
        <v>40</v>
      </c>
      <c r="C237" s="1" t="s">
        <v>291</v>
      </c>
      <c r="D237" s="1" t="s">
        <v>139</v>
      </c>
      <c r="E237" s="1" t="s">
        <v>141</v>
      </c>
      <c r="F237" s="1" t="s">
        <v>292</v>
      </c>
      <c r="G237" s="1" t="s">
        <v>72</v>
      </c>
      <c r="H237" s="1" t="s">
        <v>291</v>
      </c>
      <c r="I237" s="1">
        <v>0</v>
      </c>
      <c r="J237" s="1">
        <v>358</v>
      </c>
      <c r="K237" s="1" t="s">
        <v>228</v>
      </c>
      <c r="L237" s="1" t="s">
        <v>141</v>
      </c>
      <c r="M237" s="1" t="s">
        <v>142</v>
      </c>
      <c r="N237" s="2">
        <v>43.033627170499997</v>
      </c>
      <c r="O237" s="1" t="s">
        <v>143</v>
      </c>
      <c r="P237" s="1" t="s">
        <v>11</v>
      </c>
      <c r="Q237" s="1" t="s">
        <v>141</v>
      </c>
      <c r="R237" s="1" t="s">
        <v>272</v>
      </c>
      <c r="S237" s="2">
        <v>307310.02595500002</v>
      </c>
      <c r="T237" s="2">
        <v>1725.50763815</v>
      </c>
      <c r="U237" s="2">
        <v>174150.91049400001</v>
      </c>
    </row>
    <row r="238" spans="1:21" x14ac:dyDescent="0.25">
      <c r="A238" s="1">
        <v>728</v>
      </c>
      <c r="B238" s="1" t="s">
        <v>40</v>
      </c>
      <c r="C238" s="1" t="s">
        <v>291</v>
      </c>
      <c r="D238" s="1" t="s">
        <v>139</v>
      </c>
      <c r="E238" s="1" t="s">
        <v>141</v>
      </c>
      <c r="F238" s="1" t="s">
        <v>293</v>
      </c>
      <c r="G238" s="1" t="s">
        <v>72</v>
      </c>
      <c r="H238" s="1" t="s">
        <v>291</v>
      </c>
      <c r="I238" s="1">
        <v>0</v>
      </c>
      <c r="J238" s="1">
        <v>358</v>
      </c>
      <c r="K238" s="1" t="s">
        <v>228</v>
      </c>
      <c r="L238" s="1" t="s">
        <v>141</v>
      </c>
      <c r="M238" s="1" t="s">
        <v>142</v>
      </c>
      <c r="N238" s="2">
        <v>9.8828575873800002</v>
      </c>
      <c r="O238" s="1" t="s">
        <v>143</v>
      </c>
      <c r="P238" s="1" t="s">
        <v>11</v>
      </c>
      <c r="Q238" s="1" t="s">
        <v>141</v>
      </c>
      <c r="R238" s="1" t="s">
        <v>272</v>
      </c>
      <c r="S238" s="2">
        <v>307310.02595500002</v>
      </c>
      <c r="T238" s="2">
        <v>856.03419828999995</v>
      </c>
      <c r="U238" s="2">
        <v>39994.505699200003</v>
      </c>
    </row>
    <row r="239" spans="1:21" x14ac:dyDescent="0.25">
      <c r="A239" s="1">
        <v>1164</v>
      </c>
      <c r="B239" s="1" t="s">
        <v>40</v>
      </c>
      <c r="C239" s="1" t="s">
        <v>291</v>
      </c>
      <c r="D239" s="1" t="s">
        <v>139</v>
      </c>
      <c r="E239" s="1" t="s">
        <v>141</v>
      </c>
      <c r="F239" s="1" t="s">
        <v>167</v>
      </c>
      <c r="G239" s="1" t="s">
        <v>72</v>
      </c>
      <c r="H239" s="1" t="s">
        <v>291</v>
      </c>
      <c r="I239" s="1">
        <v>0</v>
      </c>
      <c r="J239" s="1">
        <v>358</v>
      </c>
      <c r="K239" s="1" t="s">
        <v>228</v>
      </c>
      <c r="L239" s="1" t="s">
        <v>141</v>
      </c>
      <c r="M239" s="1" t="s">
        <v>142</v>
      </c>
      <c r="N239" s="2">
        <v>36.647447613399997</v>
      </c>
      <c r="O239" s="1" t="s">
        <v>143</v>
      </c>
      <c r="P239" s="1" t="s">
        <v>11</v>
      </c>
      <c r="Q239" s="1" t="s">
        <v>141</v>
      </c>
      <c r="R239" s="1" t="s">
        <v>272</v>
      </c>
      <c r="S239" s="2">
        <v>307310.02595500002</v>
      </c>
      <c r="T239" s="2">
        <v>1540.51040113</v>
      </c>
      <c r="U239" s="2">
        <v>148306.95873899999</v>
      </c>
    </row>
    <row r="240" spans="1:21" x14ac:dyDescent="0.25">
      <c r="A240" s="1">
        <v>1165</v>
      </c>
      <c r="B240" s="1" t="s">
        <v>40</v>
      </c>
      <c r="C240" s="1" t="s">
        <v>291</v>
      </c>
      <c r="D240" s="1" t="s">
        <v>139</v>
      </c>
      <c r="E240" s="1" t="s">
        <v>141</v>
      </c>
      <c r="F240" s="1" t="s">
        <v>282</v>
      </c>
      <c r="G240" s="1" t="s">
        <v>72</v>
      </c>
      <c r="H240" s="1" t="s">
        <v>291</v>
      </c>
      <c r="I240" s="1">
        <v>0</v>
      </c>
      <c r="J240" s="1">
        <v>358</v>
      </c>
      <c r="K240" s="1" t="s">
        <v>228</v>
      </c>
      <c r="L240" s="1" t="s">
        <v>141</v>
      </c>
      <c r="M240" s="1" t="s">
        <v>142</v>
      </c>
      <c r="N240" s="2">
        <v>15.1612861249</v>
      </c>
      <c r="O240" s="1" t="s">
        <v>143</v>
      </c>
      <c r="P240" s="1" t="s">
        <v>11</v>
      </c>
      <c r="Q240" s="1" t="s">
        <v>141</v>
      </c>
      <c r="R240" s="1" t="s">
        <v>272</v>
      </c>
      <c r="S240" s="2">
        <v>307310.02595500002</v>
      </c>
      <c r="T240" s="2">
        <v>1091.92308837</v>
      </c>
      <c r="U240" s="2">
        <v>61355.548126299997</v>
      </c>
    </row>
    <row r="241" spans="1:21" x14ac:dyDescent="0.25">
      <c r="A241" s="1">
        <v>1267</v>
      </c>
      <c r="B241" s="1" t="s">
        <v>40</v>
      </c>
      <c r="C241" s="1" t="s">
        <v>291</v>
      </c>
      <c r="D241" s="1" t="s">
        <v>139</v>
      </c>
      <c r="E241" s="1" t="s">
        <v>141</v>
      </c>
      <c r="F241" s="1" t="s">
        <v>280</v>
      </c>
      <c r="G241" s="1" t="s">
        <v>72</v>
      </c>
      <c r="H241" s="1" t="s">
        <v>291</v>
      </c>
      <c r="I241" s="1">
        <v>0</v>
      </c>
      <c r="J241" s="1">
        <v>358</v>
      </c>
      <c r="K241" s="1" t="s">
        <v>228</v>
      </c>
      <c r="L241" s="1" t="s">
        <v>141</v>
      </c>
      <c r="M241" s="1" t="s">
        <v>142</v>
      </c>
      <c r="N241" s="2">
        <v>70.115893846000006</v>
      </c>
      <c r="O241" s="1" t="s">
        <v>143</v>
      </c>
      <c r="P241" s="1" t="s">
        <v>11</v>
      </c>
      <c r="Q241" s="1" t="s">
        <v>141</v>
      </c>
      <c r="R241" s="1" t="s">
        <v>272</v>
      </c>
      <c r="S241" s="2">
        <v>307310.02595500002</v>
      </c>
      <c r="T241" s="2">
        <v>2241.0715382899998</v>
      </c>
      <c r="U241" s="2">
        <v>283748.95532299997</v>
      </c>
    </row>
  </sheetData>
  <autoFilter ref="A1:U241" xr:uid="{00000000-0009-0000-0000-000003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7"/>
  <sheetViews>
    <sheetView workbookViewId="0">
      <selection activeCell="I1" sqref="I1"/>
    </sheetView>
  </sheetViews>
  <sheetFormatPr defaultRowHeight="15" x14ac:dyDescent="0.25"/>
  <cols>
    <col min="1" max="1" width="13.28515625" bestFit="1" customWidth="1"/>
    <col min="2" max="2" width="16.28515625" bestFit="1" customWidth="1"/>
    <col min="3" max="4" width="12" bestFit="1" customWidth="1"/>
    <col min="5" max="5" width="7.28515625" bestFit="1" customWidth="1"/>
    <col min="6" max="6" width="12" bestFit="1" customWidth="1"/>
    <col min="9" max="9" width="10.140625" bestFit="1" customWidth="1"/>
  </cols>
  <sheetData>
    <row r="1" spans="1:6" x14ac:dyDescent="0.25">
      <c r="A1" s="4" t="s">
        <v>294</v>
      </c>
      <c r="B1" s="4" t="s">
        <v>295</v>
      </c>
    </row>
    <row r="2" spans="1:6" x14ac:dyDescent="0.25">
      <c r="A2" s="4" t="s">
        <v>296</v>
      </c>
      <c r="B2" t="s">
        <v>11</v>
      </c>
      <c r="C2" t="s">
        <v>13</v>
      </c>
      <c r="D2" t="s">
        <v>12</v>
      </c>
      <c r="E2" t="s">
        <v>297</v>
      </c>
      <c r="F2" t="s">
        <v>298</v>
      </c>
    </row>
    <row r="3" spans="1:6" x14ac:dyDescent="0.25">
      <c r="A3" s="5" t="s">
        <v>24</v>
      </c>
      <c r="B3">
        <v>24.90094802418</v>
      </c>
      <c r="D3">
        <v>38.669696188140001</v>
      </c>
      <c r="F3">
        <v>63.570644212320005</v>
      </c>
    </row>
    <row r="4" spans="1:6" x14ac:dyDescent="0.25">
      <c r="A4" s="5" t="s">
        <v>25</v>
      </c>
      <c r="B4">
        <v>22.300134943900002</v>
      </c>
      <c r="F4">
        <v>22.300134943900002</v>
      </c>
    </row>
    <row r="5" spans="1:6" x14ac:dyDescent="0.25">
      <c r="A5" s="5" t="s">
        <v>26</v>
      </c>
      <c r="D5">
        <v>9.8203710108600006</v>
      </c>
      <c r="F5">
        <v>9.8203710108600006</v>
      </c>
    </row>
    <row r="6" spans="1:6" x14ac:dyDescent="0.25">
      <c r="A6" s="5" t="s">
        <v>273</v>
      </c>
      <c r="B6">
        <v>33.639253954700003</v>
      </c>
      <c r="F6">
        <v>33.639253954700003</v>
      </c>
    </row>
    <row r="7" spans="1:6" x14ac:dyDescent="0.25">
      <c r="A7" s="5" t="s">
        <v>27</v>
      </c>
      <c r="D7">
        <v>59.339664986770003</v>
      </c>
      <c r="F7">
        <v>59.339664986770003</v>
      </c>
    </row>
    <row r="8" spans="1:6" x14ac:dyDescent="0.25">
      <c r="A8" s="5" t="s">
        <v>213</v>
      </c>
      <c r="D8">
        <v>44.789270270800003</v>
      </c>
      <c r="F8">
        <v>44.789270270800003</v>
      </c>
    </row>
    <row r="9" spans="1:6" x14ac:dyDescent="0.25">
      <c r="A9" s="5" t="s">
        <v>28</v>
      </c>
      <c r="B9">
        <v>9.7903279828700001</v>
      </c>
      <c r="F9">
        <v>9.7903279828700001</v>
      </c>
    </row>
    <row r="10" spans="1:6" x14ac:dyDescent="0.25">
      <c r="A10" s="5" t="s">
        <v>29</v>
      </c>
      <c r="B10">
        <v>72.605814501199987</v>
      </c>
      <c r="F10">
        <v>72.605814501199987</v>
      </c>
    </row>
    <row r="11" spans="1:6" x14ac:dyDescent="0.25">
      <c r="A11" s="5" t="s">
        <v>164</v>
      </c>
      <c r="B11">
        <v>241.19965684099003</v>
      </c>
      <c r="D11">
        <v>98.111611532040001</v>
      </c>
      <c r="F11">
        <v>339.31126837303003</v>
      </c>
    </row>
    <row r="12" spans="1:6" x14ac:dyDescent="0.25">
      <c r="A12" s="5" t="s">
        <v>220</v>
      </c>
      <c r="B12">
        <v>122.4490466215</v>
      </c>
      <c r="F12">
        <v>122.4490466215</v>
      </c>
    </row>
    <row r="13" spans="1:6" x14ac:dyDescent="0.25">
      <c r="A13" s="5" t="s">
        <v>30</v>
      </c>
      <c r="B13">
        <v>61.0787141924</v>
      </c>
      <c r="F13">
        <v>61.0787141924</v>
      </c>
    </row>
    <row r="14" spans="1:6" x14ac:dyDescent="0.25">
      <c r="A14" s="5" t="s">
        <v>31</v>
      </c>
      <c r="B14">
        <v>122.34245141915001</v>
      </c>
      <c r="F14">
        <v>122.34245141915001</v>
      </c>
    </row>
    <row r="15" spans="1:6" x14ac:dyDescent="0.25">
      <c r="A15" s="5" t="s">
        <v>32</v>
      </c>
      <c r="B15">
        <v>94.713405200200015</v>
      </c>
      <c r="F15">
        <v>94.713405200200015</v>
      </c>
    </row>
    <row r="16" spans="1:6" x14ac:dyDescent="0.25">
      <c r="A16" s="5" t="s">
        <v>248</v>
      </c>
      <c r="B16">
        <v>258.22561086979999</v>
      </c>
      <c r="F16">
        <v>258.22561086979999</v>
      </c>
    </row>
    <row r="17" spans="1:6" x14ac:dyDescent="0.25">
      <c r="A17" s="5" t="s">
        <v>111</v>
      </c>
      <c r="D17">
        <v>534.54079098440002</v>
      </c>
      <c r="F17">
        <v>534.54079098440002</v>
      </c>
    </row>
    <row r="18" spans="1:6" x14ac:dyDescent="0.25">
      <c r="A18" s="5" t="s">
        <v>230</v>
      </c>
      <c r="D18">
        <v>188.24157343661003</v>
      </c>
      <c r="F18">
        <v>188.24157343661003</v>
      </c>
    </row>
    <row r="19" spans="1:6" x14ac:dyDescent="0.25">
      <c r="A19" s="5" t="s">
        <v>33</v>
      </c>
      <c r="B19">
        <v>33.013046146800001</v>
      </c>
      <c r="F19">
        <v>33.013046146800001</v>
      </c>
    </row>
    <row r="20" spans="1:6" x14ac:dyDescent="0.25">
      <c r="A20" s="5" t="s">
        <v>149</v>
      </c>
      <c r="B20">
        <v>29.9418166934</v>
      </c>
      <c r="F20">
        <v>29.9418166934</v>
      </c>
    </row>
    <row r="21" spans="1:6" x14ac:dyDescent="0.25">
      <c r="A21" s="5" t="s">
        <v>34</v>
      </c>
      <c r="B21">
        <v>50.486152401700004</v>
      </c>
      <c r="F21">
        <v>50.486152401700004</v>
      </c>
    </row>
    <row r="22" spans="1:6" x14ac:dyDescent="0.25">
      <c r="A22" s="5" t="s">
        <v>287</v>
      </c>
      <c r="B22">
        <v>71.453020887600005</v>
      </c>
      <c r="F22">
        <v>71.453020887600005</v>
      </c>
    </row>
    <row r="23" spans="1:6" x14ac:dyDescent="0.25">
      <c r="A23" s="5" t="s">
        <v>35</v>
      </c>
      <c r="B23">
        <v>796.22778464933435</v>
      </c>
      <c r="F23">
        <v>796.22778464933435</v>
      </c>
    </row>
    <row r="24" spans="1:6" x14ac:dyDescent="0.25">
      <c r="A24" s="5" t="s">
        <v>117</v>
      </c>
      <c r="B24">
        <v>922.73933715530006</v>
      </c>
      <c r="F24">
        <v>922.73933715530006</v>
      </c>
    </row>
    <row r="25" spans="1:6" x14ac:dyDescent="0.25">
      <c r="A25" s="5" t="s">
        <v>156</v>
      </c>
      <c r="B25">
        <v>39.402449858499999</v>
      </c>
      <c r="F25">
        <v>39.402449858499999</v>
      </c>
    </row>
    <row r="26" spans="1:6" x14ac:dyDescent="0.25">
      <c r="A26" s="5" t="s">
        <v>36</v>
      </c>
      <c r="B26">
        <v>130.1799921162</v>
      </c>
      <c r="F26">
        <v>130.1799921162</v>
      </c>
    </row>
    <row r="27" spans="1:6" x14ac:dyDescent="0.25">
      <c r="A27" s="5" t="s">
        <v>258</v>
      </c>
      <c r="B27">
        <v>45.242411320200006</v>
      </c>
      <c r="F27">
        <v>45.242411320200006</v>
      </c>
    </row>
    <row r="28" spans="1:6" x14ac:dyDescent="0.25">
      <c r="A28" s="5" t="s">
        <v>172</v>
      </c>
      <c r="D28">
        <v>48.146609872879999</v>
      </c>
      <c r="F28">
        <v>48.146609872879999</v>
      </c>
    </row>
    <row r="29" spans="1:6" x14ac:dyDescent="0.25">
      <c r="A29" s="5" t="s">
        <v>37</v>
      </c>
      <c r="B29">
        <v>21.801255287099998</v>
      </c>
      <c r="F29">
        <v>21.801255287099998</v>
      </c>
    </row>
    <row r="30" spans="1:6" x14ac:dyDescent="0.25">
      <c r="A30" s="5" t="s">
        <v>38</v>
      </c>
      <c r="B30">
        <v>20.964989670040001</v>
      </c>
      <c r="D30">
        <v>8.6154374208459998</v>
      </c>
      <c r="F30">
        <v>29.580427090886001</v>
      </c>
    </row>
    <row r="31" spans="1:6" x14ac:dyDescent="0.25">
      <c r="A31" s="5" t="s">
        <v>39</v>
      </c>
      <c r="B31">
        <v>56.873687402000002</v>
      </c>
      <c r="F31">
        <v>56.873687402000002</v>
      </c>
    </row>
    <row r="32" spans="1:6" x14ac:dyDescent="0.25">
      <c r="A32" s="5" t="s">
        <v>40</v>
      </c>
      <c r="B32">
        <v>174.84111234218</v>
      </c>
      <c r="F32">
        <v>174.84111234218</v>
      </c>
    </row>
    <row r="33" spans="1:6" x14ac:dyDescent="0.25">
      <c r="A33" s="5" t="s">
        <v>41</v>
      </c>
      <c r="B33">
        <v>76.136655413410011</v>
      </c>
      <c r="F33">
        <v>76.136655413410011</v>
      </c>
    </row>
    <row r="34" spans="1:6" x14ac:dyDescent="0.25">
      <c r="A34" s="5" t="s">
        <v>217</v>
      </c>
      <c r="B34">
        <v>11.2781480427</v>
      </c>
      <c r="F34">
        <v>11.2781480427</v>
      </c>
    </row>
    <row r="35" spans="1:6" x14ac:dyDescent="0.25">
      <c r="A35" s="5" t="s">
        <v>42</v>
      </c>
      <c r="B35">
        <v>27.558461410680003</v>
      </c>
      <c r="F35">
        <v>27.558461410680003</v>
      </c>
    </row>
    <row r="36" spans="1:6" x14ac:dyDescent="0.25">
      <c r="A36" s="5" t="s">
        <v>43</v>
      </c>
      <c r="B36">
        <v>13.080044833540001</v>
      </c>
      <c r="D36">
        <v>0.88485801497100003</v>
      </c>
      <c r="F36">
        <v>13.964902848511</v>
      </c>
    </row>
    <row r="37" spans="1:6" x14ac:dyDescent="0.25">
      <c r="A37" s="5" t="s">
        <v>113</v>
      </c>
      <c r="B37">
        <v>50.220783987429996</v>
      </c>
      <c r="F37">
        <v>50.220783987429996</v>
      </c>
    </row>
    <row r="38" spans="1:6" x14ac:dyDescent="0.25">
      <c r="A38" s="5" t="s">
        <v>44</v>
      </c>
      <c r="B38">
        <v>60.318641125799999</v>
      </c>
      <c r="D38">
        <v>0.42130046860199999</v>
      </c>
      <c r="F38">
        <v>60.739941594401998</v>
      </c>
    </row>
    <row r="39" spans="1:6" x14ac:dyDescent="0.25">
      <c r="A39" s="5" t="s">
        <v>45</v>
      </c>
      <c r="B39">
        <v>21.986635004770001</v>
      </c>
      <c r="F39">
        <v>21.986635004770001</v>
      </c>
    </row>
    <row r="40" spans="1:6" x14ac:dyDescent="0.25">
      <c r="A40" s="5" t="s">
        <v>46</v>
      </c>
      <c r="D40">
        <v>9.5910330768699996</v>
      </c>
      <c r="F40">
        <v>9.5910330768699996</v>
      </c>
    </row>
    <row r="41" spans="1:6" x14ac:dyDescent="0.25">
      <c r="A41" s="5" t="s">
        <v>194</v>
      </c>
      <c r="B41">
        <v>8.3670729814399998</v>
      </c>
      <c r="F41">
        <v>8.3670729814399998</v>
      </c>
    </row>
    <row r="42" spans="1:6" x14ac:dyDescent="0.25">
      <c r="A42" s="5" t="s">
        <v>47</v>
      </c>
      <c r="B42">
        <v>210.80031598558</v>
      </c>
      <c r="D42">
        <v>194.61100353631997</v>
      </c>
      <c r="F42">
        <v>405.41131952189994</v>
      </c>
    </row>
    <row r="43" spans="1:6" x14ac:dyDescent="0.25">
      <c r="A43" s="5" t="s">
        <v>263</v>
      </c>
      <c r="C43">
        <v>0.35706940654199998</v>
      </c>
      <c r="D43">
        <v>62.777762750000001</v>
      </c>
      <c r="F43">
        <v>63.134832156542004</v>
      </c>
    </row>
    <row r="44" spans="1:6" x14ac:dyDescent="0.25">
      <c r="A44" s="5" t="s">
        <v>106</v>
      </c>
      <c r="D44">
        <v>49.803081738899998</v>
      </c>
      <c r="F44">
        <v>49.803081738899998</v>
      </c>
    </row>
    <row r="45" spans="1:6" x14ac:dyDescent="0.25">
      <c r="A45" s="5" t="s">
        <v>96</v>
      </c>
      <c r="D45">
        <v>49.790604857600002</v>
      </c>
      <c r="F45">
        <v>49.790604857600002</v>
      </c>
    </row>
    <row r="46" spans="1:6" x14ac:dyDescent="0.25">
      <c r="A46" s="5" t="s">
        <v>297</v>
      </c>
    </row>
    <row r="47" spans="1:6" x14ac:dyDescent="0.25">
      <c r="A47" s="5" t="s">
        <v>298</v>
      </c>
      <c r="B47">
        <v>3936.1591792665945</v>
      </c>
      <c r="C47">
        <v>0.35706940654199998</v>
      </c>
      <c r="D47">
        <v>1398.1546701466091</v>
      </c>
      <c r="F47">
        <v>5334.6709188197437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1"/>
  <sheetViews>
    <sheetView workbookViewId="0">
      <selection activeCell="K32" sqref="K32"/>
    </sheetView>
  </sheetViews>
  <sheetFormatPr defaultRowHeight="15" x14ac:dyDescent="0.25"/>
  <cols>
    <col min="1" max="1" width="17.7109375" customWidth="1"/>
    <col min="2" max="2" width="10.28515625" bestFit="1" customWidth="1"/>
    <col min="4" max="4" width="13.5703125" bestFit="1" customWidth="1"/>
    <col min="7" max="7" width="9.140625" style="108"/>
    <col min="8" max="8" width="55.5703125" bestFit="1" customWidth="1"/>
  </cols>
  <sheetData>
    <row r="1" spans="1:13" x14ac:dyDescent="0.25">
      <c r="A1" t="s">
        <v>16</v>
      </c>
      <c r="C1">
        <v>2022</v>
      </c>
      <c r="D1">
        <v>2021</v>
      </c>
      <c r="E1">
        <v>2020</v>
      </c>
      <c r="F1">
        <v>2019</v>
      </c>
      <c r="G1" s="108">
        <v>2018</v>
      </c>
      <c r="H1" t="s">
        <v>299</v>
      </c>
      <c r="I1" t="s">
        <v>300</v>
      </c>
    </row>
    <row r="2" spans="1:13" x14ac:dyDescent="0.25">
      <c r="A2" t="s">
        <v>24</v>
      </c>
      <c r="B2" s="1" t="s">
        <v>24</v>
      </c>
      <c r="C2" s="113">
        <f>INDEX('2022'!F:F,MATCH('Loading Evaluation Tons'!A2,'2022'!C:C,0))</f>
        <v>0</v>
      </c>
      <c r="D2">
        <v>30.33</v>
      </c>
      <c r="E2">
        <f>INDEX('2020'!F:F,MATCH('Loading Evaluation Tons'!A2,'2020'!C:C,0))</f>
        <v>101.05</v>
      </c>
      <c r="F2">
        <f>INDEX('2019'!F:F,MATCH('Loading Evaluation Tons'!A2,'2019'!C:C,0))</f>
        <v>52.71</v>
      </c>
      <c r="G2" s="7">
        <f>INDEX('2018'!F:F,MATCH('Loading Evaluation Tons'!A2,'2018'!C:C,0))</f>
        <v>440</v>
      </c>
      <c r="I2">
        <f>AVERAGE(D2:G2)</f>
        <v>156.02250000000001</v>
      </c>
      <c r="M2" s="109" t="s">
        <v>301</v>
      </c>
    </row>
    <row r="3" spans="1:13" x14ac:dyDescent="0.25">
      <c r="A3" t="s">
        <v>25</v>
      </c>
      <c r="B3" s="1" t="s">
        <v>25</v>
      </c>
      <c r="C3" s="112">
        <v>96</v>
      </c>
      <c r="D3">
        <f>INDEX('2021'!F:F,MATCH('Loading Evaluation Tons'!A3,'2021'!C:C,0))</f>
        <v>152.1</v>
      </c>
      <c r="E3">
        <f>INDEX('2020'!F:F,MATCH('Loading Evaluation Tons'!A3,'2020'!C:C,0))</f>
        <v>161.05000000000001</v>
      </c>
      <c r="F3">
        <f>INDEX('2019'!F:F,MATCH('Loading Evaluation Tons'!A3,'2019'!C:C,0))</f>
        <v>148.4</v>
      </c>
      <c r="G3" s="7">
        <f>INDEX('2018'!F:F,MATCH('Loading Evaluation Tons'!A3,'2018'!C:C,0))</f>
        <v>97.8</v>
      </c>
      <c r="I3">
        <f>AVERAGE(C3:G3)</f>
        <v>131.07</v>
      </c>
      <c r="M3" s="112" t="s">
        <v>302</v>
      </c>
    </row>
    <row r="4" spans="1:13" x14ac:dyDescent="0.25">
      <c r="A4" t="s">
        <v>26</v>
      </c>
      <c r="B4" s="1" t="s">
        <v>26</v>
      </c>
      <c r="C4" s="113">
        <f>INDEX('2022'!F:F,MATCH('Loading Evaluation Tons'!A4,'2022'!C:C,0))</f>
        <v>0</v>
      </c>
      <c r="D4" s="109">
        <f>INDEX('2021'!F:F,MATCH('Loading Evaluation Tons'!A4,'2021'!C:C,0))</f>
        <v>0</v>
      </c>
      <c r="E4" s="109">
        <f>INDEX('2020'!F:F,MATCH('Loading Evaluation Tons'!A4,'2020'!C:C,0))</f>
        <v>0</v>
      </c>
      <c r="F4">
        <f>INDEX('2019'!F:F,MATCH('Loading Evaluation Tons'!A4,'2019'!C:C,0))</f>
        <v>2.7</v>
      </c>
      <c r="G4" s="7">
        <f>INDEX('2018'!F:F,MATCH('Loading Evaluation Tons'!A4,'2018'!C:C,0))</f>
        <v>0</v>
      </c>
      <c r="I4">
        <f t="shared" ref="I4:I40" si="0">AVERAGE(D4:G4)</f>
        <v>0.67500000000000004</v>
      </c>
      <c r="M4" s="113" t="s">
        <v>303</v>
      </c>
    </row>
    <row r="5" spans="1:13" x14ac:dyDescent="0.25">
      <c r="A5" t="s">
        <v>273</v>
      </c>
      <c r="B5" s="1" t="s">
        <v>273</v>
      </c>
      <c r="C5" s="109">
        <f>INDEX('2022'!F:F,MATCH('Loading Evaluation Tons'!A5,'2022'!C:C,0))</f>
        <v>0</v>
      </c>
      <c r="D5" s="109">
        <f>INDEX('2021'!F:F,MATCH('Loading Evaluation Tons'!A5,'2021'!C:C,0))</f>
        <v>0</v>
      </c>
      <c r="E5" s="109">
        <f>INDEX('2020'!F:F,MATCH('Loading Evaluation Tons'!A5,'2020'!C:C,0))</f>
        <v>0</v>
      </c>
      <c r="F5">
        <f>INDEX('2019'!F:F,MATCH('Loading Evaluation Tons'!A5,'2019'!C:C,0))</f>
        <v>7.79</v>
      </c>
      <c r="G5" s="7">
        <f>INDEX('2018'!F:F,MATCH('Loading Evaluation Tons'!A5,'2018'!C:C,0))</f>
        <v>8.6402000000000001</v>
      </c>
      <c r="H5" t="s">
        <v>304</v>
      </c>
      <c r="I5" s="116">
        <f>AVERAGE(C5:G5)</f>
        <v>3.2860399999999998</v>
      </c>
    </row>
    <row r="6" spans="1:13" x14ac:dyDescent="0.25">
      <c r="A6" t="s">
        <v>27</v>
      </c>
      <c r="B6" s="1" t="s">
        <v>27</v>
      </c>
      <c r="C6" s="112">
        <v>9.15</v>
      </c>
      <c r="D6">
        <f>INDEX('2021'!F:F,MATCH('Loading Evaluation Tons'!A6,'2021'!C:C,0))</f>
        <v>31.91</v>
      </c>
      <c r="E6">
        <f>INDEX('2020'!F:F,MATCH('Loading Evaluation Tons'!A6,'2020'!C:C,0))</f>
        <v>31.67</v>
      </c>
      <c r="F6">
        <f>INDEX('2019'!F:F,MATCH('Loading Evaluation Tons'!A6,'2019'!C:C,0))</f>
        <v>39.69</v>
      </c>
      <c r="G6" s="7">
        <f>INDEX('2018'!F:F,MATCH('Loading Evaluation Tons'!A6,'2018'!C:C,0))</f>
        <v>58.62</v>
      </c>
      <c r="I6">
        <f>AVERAGE(C6:G6)</f>
        <v>34.207999999999998</v>
      </c>
    </row>
    <row r="7" spans="1:13" x14ac:dyDescent="0.25">
      <c r="A7" t="s">
        <v>28</v>
      </c>
      <c r="B7" s="1" t="s">
        <v>28</v>
      </c>
      <c r="C7" s="113">
        <f>INDEX('2022'!F:F,MATCH('Loading Evaluation Tons'!A7,'2022'!C:C,0))</f>
        <v>0</v>
      </c>
      <c r="D7">
        <v>3.69</v>
      </c>
      <c r="E7">
        <f>INDEX('2020'!F:F,MATCH('Loading Evaluation Tons'!A7,'2020'!C:C,0))</f>
        <v>3.33</v>
      </c>
      <c r="F7">
        <f>INDEX('2019'!F:F,MATCH('Loading Evaluation Tons'!A7,'2019'!C:C,0))</f>
        <v>5.89</v>
      </c>
      <c r="G7" s="7">
        <f>INDEX('2018'!F:F,MATCH('Loading Evaluation Tons'!A7,'2018'!C:C,0))</f>
        <v>0</v>
      </c>
      <c r="I7">
        <f t="shared" si="0"/>
        <v>3.2275</v>
      </c>
    </row>
    <row r="8" spans="1:13" x14ac:dyDescent="0.25">
      <c r="A8" t="s">
        <v>29</v>
      </c>
      <c r="B8" s="1" t="s">
        <v>29</v>
      </c>
      <c r="C8" s="113">
        <f>INDEX('2022'!F:F,MATCH('Loading Evaluation Tons'!A8,'2022'!C:C,0))</f>
        <v>0</v>
      </c>
      <c r="D8">
        <f>INDEX('2021'!F:F,MATCH('Loading Evaluation Tons'!A8,'2021'!C:C,0))</f>
        <v>90.8</v>
      </c>
      <c r="E8">
        <f>INDEX('2020'!F:F,MATCH('Loading Evaluation Tons'!A8,'2020'!C:C,0))</f>
        <v>66.72</v>
      </c>
      <c r="F8">
        <f>INDEX('2019'!F:F,MATCH('Loading Evaluation Tons'!A8,'2019'!C:C,0))</f>
        <v>288.77</v>
      </c>
      <c r="G8" s="7">
        <f>INDEX('2018'!F:F,MATCH('Loading Evaluation Tons'!A8,'2018'!C:C,0))</f>
        <v>174.15</v>
      </c>
      <c r="I8">
        <f t="shared" si="0"/>
        <v>155.10999999999999</v>
      </c>
    </row>
    <row r="9" spans="1:13" x14ac:dyDescent="0.25">
      <c r="A9" t="s">
        <v>30</v>
      </c>
      <c r="B9" s="1" t="s">
        <v>30</v>
      </c>
      <c r="C9">
        <f>INDEX('2022'!F:F,MATCH('Loading Evaluation Tons'!A9,'2022'!C:C,0))</f>
        <v>127.3</v>
      </c>
      <c r="D9">
        <f>INDEX('2021'!F:F,MATCH('Loading Evaluation Tons'!A9,'2021'!C:C,0))</f>
        <v>166.7</v>
      </c>
      <c r="E9">
        <f>INDEX('2020'!F:F,MATCH('Loading Evaluation Tons'!A9,'2020'!C:C,0))</f>
        <v>150.26</v>
      </c>
      <c r="F9">
        <f>INDEX('2019'!F:F,MATCH('Loading Evaluation Tons'!A9,'2019'!C:C,0))</f>
        <v>211.5</v>
      </c>
      <c r="G9" s="7">
        <f>INDEX('2018'!F:F,MATCH('Loading Evaluation Tons'!A9,'2018'!C:C,0))</f>
        <v>57</v>
      </c>
      <c r="I9">
        <f>AVERAGE(C9:G9)</f>
        <v>142.55199999999999</v>
      </c>
    </row>
    <row r="10" spans="1:13" x14ac:dyDescent="0.25">
      <c r="A10" t="s">
        <v>31</v>
      </c>
      <c r="B10" s="1" t="s">
        <v>31</v>
      </c>
      <c r="C10">
        <f>INDEX('2022'!F:F,MATCH('Loading Evaluation Tons'!A10,'2022'!C:C,0))</f>
        <v>77.400000000000006</v>
      </c>
      <c r="D10">
        <v>160.69999999999999</v>
      </c>
      <c r="E10">
        <f>INDEX('2020'!F:F,MATCH('Loading Evaluation Tons'!A10,'2020'!C:C,0))</f>
        <v>175.7</v>
      </c>
      <c r="F10">
        <f>INDEX('2019'!F:F,MATCH('Loading Evaluation Tons'!A10,'2019'!C:C,0))</f>
        <v>347.8</v>
      </c>
      <c r="G10" s="7">
        <f>INDEX('2018'!F:F,MATCH('Loading Evaluation Tons'!A10,'2018'!C:C,0))</f>
        <v>249.1</v>
      </c>
      <c r="I10">
        <f>AVERAGE(C10:G10)</f>
        <v>202.14</v>
      </c>
    </row>
    <row r="11" spans="1:13" x14ac:dyDescent="0.25">
      <c r="A11" t="s">
        <v>32</v>
      </c>
      <c r="B11" s="1" t="s">
        <v>32</v>
      </c>
      <c r="C11" s="109">
        <f>INDEX('2022'!F:F,MATCH('Loading Evaluation Tons'!A11,'2022'!C:C,0))</f>
        <v>0</v>
      </c>
      <c r="D11" s="109">
        <f>INDEX('2021'!F:F,MATCH('Loading Evaluation Tons'!A11,'2021'!C:C,0))</f>
        <v>0</v>
      </c>
      <c r="E11">
        <f>INDEX('2020'!F:F,MATCH('Loading Evaluation Tons'!A11,'2020'!C:C,0))</f>
        <v>10.3</v>
      </c>
      <c r="F11">
        <f>INDEX('2019'!F:F,MATCH('Loading Evaluation Tons'!A11,'2019'!C:C,0))</f>
        <v>5.38</v>
      </c>
      <c r="G11" s="7">
        <f>INDEX('2018'!F:F,MATCH('Loading Evaluation Tons'!A11,'2018'!C:C,0))</f>
        <v>5.98</v>
      </c>
      <c r="I11">
        <f t="shared" si="0"/>
        <v>5.415</v>
      </c>
    </row>
    <row r="12" spans="1:13" x14ac:dyDescent="0.25">
      <c r="A12" t="s">
        <v>248</v>
      </c>
      <c r="B12" s="1"/>
      <c r="C12" t="e">
        <f>INDEX('2022'!F:F,MATCH('Loading Evaluation Tons'!A12,'2022'!C:C,0))</f>
        <v>#N/A</v>
      </c>
      <c r="D12" s="109">
        <f>INDEX('2021'!F:F,MATCH('Loading Evaluation Tons'!A12,'2021'!C:C,0))</f>
        <v>0</v>
      </c>
      <c r="E12" s="109">
        <f>INDEX('2020'!F:F,MATCH('Loading Evaluation Tons'!A12,'2020'!C:C,0))</f>
        <v>0</v>
      </c>
      <c r="F12">
        <f>INDEX('2019'!F:F,MATCH('Loading Evaluation Tons'!A12,'2019'!C:C,0))</f>
        <v>313.3</v>
      </c>
      <c r="G12" s="7">
        <f>INDEX('2018'!F:F,MATCH('Loading Evaluation Tons'!A12,'2018'!C:C,0))</f>
        <v>613.1</v>
      </c>
      <c r="H12" t="s">
        <v>305</v>
      </c>
      <c r="I12" s="116">
        <f t="shared" si="0"/>
        <v>231.60000000000002</v>
      </c>
    </row>
    <row r="13" spans="1:13" x14ac:dyDescent="0.25">
      <c r="A13" t="s">
        <v>111</v>
      </c>
      <c r="B13" s="1"/>
      <c r="C13" t="e">
        <f>INDEX('2022'!F:F,MATCH('Loading Evaluation Tons'!A13,'2022'!C:C,0))</f>
        <v>#N/A</v>
      </c>
      <c r="D13" s="109">
        <f>INDEX('2021'!F:F,MATCH('Loading Evaluation Tons'!A13,'2021'!C:C,0))</f>
        <v>0</v>
      </c>
      <c r="E13" s="109">
        <f>INDEX('2020'!F:F,MATCH('Loading Evaluation Tons'!A13,'2020'!C:C,0))</f>
        <v>0</v>
      </c>
      <c r="F13">
        <f>INDEX('2019'!F:F,MATCH('Loading Evaluation Tons'!A13,'2019'!C:C,0))</f>
        <v>396.22</v>
      </c>
      <c r="G13" s="7">
        <f>INDEX('2018'!F:F,MATCH('Loading Evaluation Tons'!A13,'2018'!C:C,0))</f>
        <v>731</v>
      </c>
      <c r="H13" t="s">
        <v>306</v>
      </c>
      <c r="I13" s="116">
        <f t="shared" si="0"/>
        <v>281.80500000000001</v>
      </c>
    </row>
    <row r="14" spans="1:13" x14ac:dyDescent="0.25">
      <c r="A14" t="s">
        <v>230</v>
      </c>
      <c r="B14" s="1" t="s">
        <v>230</v>
      </c>
      <c r="C14" s="109">
        <f>INDEX('2022'!F:F,MATCH('Loading Evaluation Tons'!A14,'2022'!C:C,0))</f>
        <v>0</v>
      </c>
      <c r="D14" s="109">
        <f>INDEX('2021'!F:F,MATCH('Loading Evaluation Tons'!A14,'2021'!C:C,0))</f>
        <v>0</v>
      </c>
      <c r="E14" s="109">
        <f>INDEX('2020'!F:F,MATCH('Loading Evaluation Tons'!A14,'2020'!C:C,0))</f>
        <v>0</v>
      </c>
      <c r="F14" s="109">
        <f>INDEX('2019'!F:F,MATCH('Loading Evaluation Tons'!A14,'2019'!C:C,0))</f>
        <v>0</v>
      </c>
      <c r="G14" s="111">
        <f>INDEX('2018'!F:F,MATCH('Loading Evaluation Tons'!A14,'2018'!C:C,0))</f>
        <v>0</v>
      </c>
      <c r="I14">
        <f t="shared" si="0"/>
        <v>0</v>
      </c>
    </row>
    <row r="15" spans="1:13" x14ac:dyDescent="0.25">
      <c r="A15" t="s">
        <v>33</v>
      </c>
      <c r="B15" s="1" t="s">
        <v>33</v>
      </c>
      <c r="C15">
        <f>INDEX('2022'!F:F,MATCH('Loading Evaluation Tons'!A15,'2022'!C:C,0))</f>
        <v>35.590000000000003</v>
      </c>
      <c r="D15" s="112">
        <v>11.3</v>
      </c>
      <c r="E15">
        <f>INDEX('2020'!F:F,MATCH('Loading Evaluation Tons'!A15,'2020'!C:C,0))</f>
        <v>19.5</v>
      </c>
      <c r="F15">
        <f>INDEX('2019'!F:F,MATCH('Loading Evaluation Tons'!A15,'2019'!C:C,0))</f>
        <v>2.21</v>
      </c>
      <c r="G15" s="7">
        <f>INDEX('2018'!F:F,MATCH('Loading Evaluation Tons'!A15,'2018'!C:C,0))</f>
        <v>12.259</v>
      </c>
      <c r="I15">
        <f>AVERAGE(C15:G15)</f>
        <v>16.171799999999998</v>
      </c>
    </row>
    <row r="16" spans="1:13" x14ac:dyDescent="0.25">
      <c r="A16" t="s">
        <v>149</v>
      </c>
      <c r="B16" s="1" t="s">
        <v>149</v>
      </c>
      <c r="C16" s="113">
        <f>INDEX('2022'!F:F,MATCH('Loading Evaluation Tons'!A16,'2022'!C:C,0))</f>
        <v>0</v>
      </c>
      <c r="D16" s="109">
        <f>INDEX('2021'!F:F,MATCH('Loading Evaluation Tons'!A16,'2021'!C:C,0))</f>
        <v>0</v>
      </c>
      <c r="E16" s="109">
        <f>INDEX('2020'!F:F,MATCH('Loading Evaluation Tons'!A16,'2020'!C:C,0))</f>
        <v>0</v>
      </c>
      <c r="F16" s="109">
        <f>INDEX('2019'!F:F,MATCH('Loading Evaluation Tons'!A16,'2019'!C:C,0))</f>
        <v>0</v>
      </c>
      <c r="G16" s="111">
        <f>INDEX('2018'!F:F,MATCH('Loading Evaluation Tons'!A16,'2018'!C:C,0))</f>
        <v>0</v>
      </c>
      <c r="I16">
        <f t="shared" si="0"/>
        <v>0</v>
      </c>
    </row>
    <row r="17" spans="1:9" x14ac:dyDescent="0.25">
      <c r="A17" t="s">
        <v>34</v>
      </c>
      <c r="B17" s="1" t="s">
        <v>34</v>
      </c>
      <c r="C17">
        <f>INDEX('2022'!F:F,MATCH('Loading Evaluation Tons'!A17,'2022'!C:C,0))</f>
        <v>14.22</v>
      </c>
      <c r="D17" s="112">
        <v>41.8</v>
      </c>
      <c r="E17">
        <f>INDEX('2020'!F:F,MATCH('Loading Evaluation Tons'!A17,'2020'!C:C,0))</f>
        <v>45.24</v>
      </c>
      <c r="F17" s="109">
        <f>INDEX('2019'!F:F,MATCH('Loading Evaluation Tons'!A17,'2019'!C:C,0))</f>
        <v>0</v>
      </c>
      <c r="G17" s="111">
        <f>INDEX('2018'!F:F,MATCH('Loading Evaluation Tons'!A17,'2018'!C:C,0))</f>
        <v>0</v>
      </c>
      <c r="I17">
        <f>AVERAGE(C17:G17)</f>
        <v>20.251999999999999</v>
      </c>
    </row>
    <row r="18" spans="1:9" x14ac:dyDescent="0.25">
      <c r="A18" t="s">
        <v>287</v>
      </c>
      <c r="B18" s="1" t="s">
        <v>287</v>
      </c>
      <c r="C18" s="109">
        <f>INDEX('2022'!F:F,MATCH('Loading Evaluation Tons'!A18,'2022'!C:C,0))</f>
        <v>0</v>
      </c>
      <c r="D18">
        <f>INDEX('2021'!F:F,MATCH('Loading Evaluation Tons'!A18,'2021'!C:C,0))</f>
        <v>0</v>
      </c>
      <c r="E18" s="109">
        <f>INDEX('2020'!F:F,MATCH('Loading Evaluation Tons'!A18,'2020'!C:C,0))</f>
        <v>0</v>
      </c>
      <c r="F18">
        <f>INDEX('2019'!F:F,MATCH('Loading Evaluation Tons'!A18,'2019'!C:C,0))</f>
        <v>0</v>
      </c>
      <c r="G18" s="7">
        <f>INDEX('2018'!F:F,MATCH('Loading Evaluation Tons'!A18,'2018'!C:C,0))</f>
        <v>0</v>
      </c>
      <c r="I18">
        <f t="shared" si="0"/>
        <v>0</v>
      </c>
    </row>
    <row r="19" spans="1:9" x14ac:dyDescent="0.25">
      <c r="A19" t="s">
        <v>35</v>
      </c>
      <c r="B19" s="1" t="s">
        <v>35</v>
      </c>
      <c r="C19" s="112">
        <v>159.05000000000001</v>
      </c>
      <c r="D19">
        <f>INDEX('2021'!F:F,MATCH('Loading Evaluation Tons'!A19,'2021'!C:C,0))</f>
        <v>289.26</v>
      </c>
      <c r="E19">
        <f>INDEX('2020'!F:F,MATCH('Loading Evaluation Tons'!A19,'2020'!C:C,0))</f>
        <v>213.38</v>
      </c>
      <c r="F19">
        <f>INDEX('2019'!F:F,MATCH('Loading Evaluation Tons'!A19,'2019'!C:C,0))</f>
        <v>136.13</v>
      </c>
      <c r="G19" s="7">
        <f>INDEX('2018'!F:F,MATCH('Loading Evaluation Tons'!A19,'2018'!C:C,0))</f>
        <v>206.96</v>
      </c>
      <c r="I19">
        <f>AVERAGE(C19:G19)</f>
        <v>200.95600000000002</v>
      </c>
    </row>
    <row r="20" spans="1:9" x14ac:dyDescent="0.25">
      <c r="A20" t="s">
        <v>117</v>
      </c>
      <c r="B20" s="1"/>
      <c r="C20" t="e">
        <f>INDEX('2022'!F:F,MATCH('Loading Evaluation Tons'!A20,'2022'!C:C,0))</f>
        <v>#N/A</v>
      </c>
      <c r="D20">
        <f>INDEX('2021'!F:F,MATCH('Loading Evaluation Tons'!A20,'2021'!C:C,0))</f>
        <v>0</v>
      </c>
      <c r="E20">
        <f>INDEX('2020'!F:F,MATCH('Loading Evaluation Tons'!A20,'2020'!C:C,0))</f>
        <v>0</v>
      </c>
      <c r="F20">
        <f>INDEX('2019'!F:F,MATCH('Loading Evaluation Tons'!A20,'2019'!C:C,0))</f>
        <v>0</v>
      </c>
      <c r="G20" s="7">
        <f>INDEX('2018'!F:F,MATCH('Loading Evaluation Tons'!A20,'2018'!C:C,0))</f>
        <v>0</v>
      </c>
      <c r="I20">
        <f t="shared" si="0"/>
        <v>0</v>
      </c>
    </row>
    <row r="21" spans="1:9" x14ac:dyDescent="0.25">
      <c r="A21" t="s">
        <v>156</v>
      </c>
      <c r="B21" s="1" t="s">
        <v>156</v>
      </c>
      <c r="C21" s="109">
        <f>INDEX('2022'!F:F,MATCH('Loading Evaluation Tons'!A21,'2022'!C:C,0))</f>
        <v>0</v>
      </c>
      <c r="D21">
        <f>INDEX('2021'!F:F,MATCH('Loading Evaluation Tons'!A21,'2021'!C:C,0))</f>
        <v>0</v>
      </c>
      <c r="E21">
        <f>INDEX('2020'!F:F,MATCH('Loading Evaluation Tons'!A21,'2020'!C:C,0))</f>
        <v>0</v>
      </c>
      <c r="F21">
        <f>INDEX('2019'!F:F,MATCH('Loading Evaluation Tons'!A21,'2019'!C:C,0))</f>
        <v>25.45</v>
      </c>
      <c r="G21" s="7">
        <f>INDEX('2018'!F:F,MATCH('Loading Evaluation Tons'!A21,'2018'!C:C,0))</f>
        <v>26.562000000000001</v>
      </c>
      <c r="H21" t="s">
        <v>307</v>
      </c>
      <c r="I21" s="116">
        <f>AVERAGE(C21:G21)</f>
        <v>10.4024</v>
      </c>
    </row>
    <row r="22" spans="1:9" x14ac:dyDescent="0.25">
      <c r="A22" t="s">
        <v>36</v>
      </c>
      <c r="B22" s="1" t="s">
        <v>36</v>
      </c>
      <c r="C22" s="113">
        <f>INDEX('2022'!F:F,MATCH('Loading Evaluation Tons'!A22,'2022'!C:C,0))</f>
        <v>0</v>
      </c>
      <c r="D22">
        <f>INDEX('2021'!F:F,MATCH('Loading Evaluation Tons'!A22,'2021'!C:C,0))</f>
        <v>97.41</v>
      </c>
      <c r="E22">
        <f>INDEX('2020'!F:F,MATCH('Loading Evaluation Tons'!A22,'2020'!C:C,0))</f>
        <v>93.795000000000002</v>
      </c>
      <c r="F22">
        <f>INDEX('2019'!F:F,MATCH('Loading Evaluation Tons'!A22,'2019'!C:C,0))</f>
        <v>133.2732</v>
      </c>
      <c r="G22" s="7">
        <f>INDEX('2018'!F:F,MATCH('Loading Evaluation Tons'!A22,'2018'!C:C,0))</f>
        <v>89.3</v>
      </c>
      <c r="I22">
        <f t="shared" si="0"/>
        <v>103.44455000000001</v>
      </c>
    </row>
    <row r="23" spans="1:9" x14ac:dyDescent="0.25">
      <c r="A23" t="s">
        <v>258</v>
      </c>
      <c r="B23" s="1" t="s">
        <v>258</v>
      </c>
      <c r="C23">
        <f>INDEX('2022'!F:F,MATCH('Loading Evaluation Tons'!A23,'2022'!C:C,0))</f>
        <v>0</v>
      </c>
      <c r="D23">
        <f>INDEX('2021'!F:F,MATCH('Loading Evaluation Tons'!A23,'2021'!C:C,0))</f>
        <v>0</v>
      </c>
      <c r="E23">
        <f>INDEX('2020'!F:F,MATCH('Loading Evaluation Tons'!A23,'2020'!C:C,0))</f>
        <v>0</v>
      </c>
      <c r="F23">
        <f>INDEX('2019'!F:F,MATCH('Loading Evaluation Tons'!A23,'2019'!C:C,0))</f>
        <v>0</v>
      </c>
      <c r="G23" s="7">
        <f>INDEX('2018'!F:F,MATCH('Loading Evaluation Tons'!A23,'2018'!C:C,0))</f>
        <v>0</v>
      </c>
      <c r="I23">
        <f t="shared" si="0"/>
        <v>0</v>
      </c>
    </row>
    <row r="24" spans="1:9" x14ac:dyDescent="0.25">
      <c r="A24" t="s">
        <v>172</v>
      </c>
      <c r="B24" s="1"/>
      <c r="C24" t="e">
        <f>INDEX('2022'!F:F,MATCH('Loading Evaluation Tons'!A24,'2022'!C:C,0))</f>
        <v>#N/A</v>
      </c>
      <c r="D24">
        <f>INDEX('2021'!F:F,MATCH('Loading Evaluation Tons'!A24,'2021'!C:C,0))</f>
        <v>0</v>
      </c>
      <c r="E24">
        <f>INDEX('2020'!F:F,MATCH('Loading Evaluation Tons'!A24,'2020'!C:C,0))</f>
        <v>0</v>
      </c>
      <c r="F24">
        <f>INDEX('2019'!F:F,MATCH('Loading Evaluation Tons'!A24,'2019'!C:C,0))</f>
        <v>96.77</v>
      </c>
      <c r="G24" s="7">
        <f>INDEX('2018'!F:F,MATCH('Loading Evaluation Tons'!A24,'2018'!C:C,0))</f>
        <v>122.1</v>
      </c>
      <c r="H24" t="s">
        <v>308</v>
      </c>
      <c r="I24" s="116">
        <f t="shared" si="0"/>
        <v>54.717500000000001</v>
      </c>
    </row>
    <row r="25" spans="1:9" x14ac:dyDescent="0.25">
      <c r="A25" t="s">
        <v>37</v>
      </c>
      <c r="B25" s="1" t="s">
        <v>37</v>
      </c>
      <c r="C25" s="112">
        <v>19.399999999999999</v>
      </c>
      <c r="D25">
        <f>INDEX('2021'!F:F,MATCH('Loading Evaluation Tons'!A25,'2021'!C:C,0))</f>
        <v>33.96</v>
      </c>
      <c r="E25">
        <f>INDEX('2020'!F:F,MATCH('Loading Evaluation Tons'!A25,'2020'!C:C,0))</f>
        <v>23.35</v>
      </c>
      <c r="F25">
        <f>INDEX('2019'!F:F,MATCH('Loading Evaluation Tons'!A25,'2019'!C:C,0))</f>
        <v>5.01</v>
      </c>
      <c r="G25" s="7">
        <f>INDEX('2018'!F:F,MATCH('Loading Evaluation Tons'!A25,'2018'!C:C,0))</f>
        <v>4.45</v>
      </c>
      <c r="I25">
        <f>AVERAGE(C25:G25)</f>
        <v>17.234000000000002</v>
      </c>
    </row>
    <row r="26" spans="1:9" x14ac:dyDescent="0.25">
      <c r="A26" t="s">
        <v>38</v>
      </c>
      <c r="B26" s="1" t="s">
        <v>38</v>
      </c>
      <c r="C26" s="109">
        <f>INDEX('2022'!F:F,MATCH('Loading Evaluation Tons'!A26,'2022'!C:C,0))</f>
        <v>0</v>
      </c>
      <c r="D26" s="112">
        <v>23.4</v>
      </c>
      <c r="E26" s="112">
        <v>19.100000000000001</v>
      </c>
      <c r="F26" s="112">
        <v>19.5</v>
      </c>
      <c r="G26" s="114">
        <v>20.9</v>
      </c>
      <c r="I26">
        <f>AVERAGE(C26:G26)</f>
        <v>16.580000000000002</v>
      </c>
    </row>
    <row r="27" spans="1:9" x14ac:dyDescent="0.25">
      <c r="A27" t="s">
        <v>39</v>
      </c>
      <c r="B27" s="1" t="s">
        <v>39</v>
      </c>
      <c r="C27" s="112">
        <v>39.229999999999997</v>
      </c>
      <c r="D27" s="113">
        <f>INDEX('2021'!F:F,MATCH('Loading Evaluation Tons'!A27,'2021'!C:C,0))</f>
        <v>0</v>
      </c>
      <c r="E27">
        <f>INDEX('2020'!F:F,MATCH('Loading Evaluation Tons'!A27,'2020'!C:C,0))</f>
        <v>56.142000000000003</v>
      </c>
      <c r="F27">
        <f>INDEX('2019'!F:F,MATCH('Loading Evaluation Tons'!A27,'2019'!C:C,0))</f>
        <v>10.69</v>
      </c>
      <c r="G27" s="7">
        <f>INDEX('2018'!F:F,MATCH('Loading Evaluation Tons'!A27,'2018'!C:C,0))</f>
        <v>6.42</v>
      </c>
      <c r="I27">
        <f>AVERAGE(C27,E27:G27)</f>
        <v>28.1205</v>
      </c>
    </row>
    <row r="28" spans="1:9" x14ac:dyDescent="0.25">
      <c r="A28" t="s">
        <v>40</v>
      </c>
      <c r="B28" s="1" t="s">
        <v>40</v>
      </c>
      <c r="C28" s="113">
        <f>INDEX('2022'!F:F,MATCH('Loading Evaluation Tons'!A28,'2022'!C:C,0))</f>
        <v>0</v>
      </c>
      <c r="D28" s="113">
        <f>INDEX('2021'!F:F,MATCH('Loading Evaluation Tons'!A28,'2021'!C:C,0))</f>
        <v>0</v>
      </c>
      <c r="E28" s="113">
        <f>INDEX('2020'!F:F,MATCH('Loading Evaluation Tons'!A28,'2020'!C:C,0))</f>
        <v>0</v>
      </c>
      <c r="F28" s="113">
        <f>INDEX('2019'!F:F,MATCH('Loading Evaluation Tons'!A28,'2019'!C:C,0))</f>
        <v>0</v>
      </c>
      <c r="G28" s="7">
        <f>INDEX('2018'!F:F,MATCH('Loading Evaluation Tons'!A28,'2018'!C:C,0))</f>
        <v>152.15600000000001</v>
      </c>
      <c r="I28">
        <f t="shared" si="0"/>
        <v>38.039000000000001</v>
      </c>
    </row>
    <row r="29" spans="1:9" x14ac:dyDescent="0.25">
      <c r="A29" t="s">
        <v>41</v>
      </c>
      <c r="B29" s="1" t="s">
        <v>41</v>
      </c>
      <c r="C29">
        <f>INDEX('2022'!F:F,MATCH('Loading Evaluation Tons'!A29,'2022'!C:C,0))</f>
        <v>51.33</v>
      </c>
      <c r="D29" s="113">
        <f>INDEX('2021'!F:F,MATCH('Loading Evaluation Tons'!A29,'2021'!C:C,0))</f>
        <v>0</v>
      </c>
      <c r="E29">
        <f>INDEX('2020'!F:F,MATCH('Loading Evaluation Tons'!A29,'2020'!C:C,0))</f>
        <v>69.66</v>
      </c>
      <c r="F29">
        <f>INDEX('2019'!F:F,MATCH('Loading Evaluation Tons'!A29,'2019'!C:C,0))</f>
        <v>9.2100000000000009</v>
      </c>
      <c r="G29" s="7">
        <f>INDEX('2018'!F:F,MATCH('Loading Evaluation Tons'!A29,'2018'!C:C,0))</f>
        <v>59.26</v>
      </c>
      <c r="I29">
        <f>AVERAGE(C29,E29:G29)</f>
        <v>47.364999999999995</v>
      </c>
    </row>
    <row r="30" spans="1:9" x14ac:dyDescent="0.25">
      <c r="A30" t="s">
        <v>217</v>
      </c>
      <c r="B30" s="1" t="s">
        <v>217</v>
      </c>
      <c r="C30" s="109">
        <f>INDEX('2022'!F:F,MATCH('Loading Evaluation Tons'!A30,'2022'!C:C,0))</f>
        <v>0</v>
      </c>
      <c r="D30">
        <f>INDEX('2021'!F:F,MATCH('Loading Evaluation Tons'!A30,'2021'!C:C,0))</f>
        <v>29.18</v>
      </c>
      <c r="E30" t="str">
        <f>INDEX('2020'!F:F,MATCH('Loading Evaluation Tons'!A30,'2020'!C:C,0))</f>
        <v> </v>
      </c>
      <c r="F30">
        <f>INDEX('2019'!F:F,MATCH('Loading Evaluation Tons'!A30,'2019'!C:C,0))</f>
        <v>10.273999999999999</v>
      </c>
      <c r="G30" s="7">
        <f>INDEX('2018'!F:F,MATCH('Loading Evaluation Tons'!A30,'2018'!C:C,0))</f>
        <v>29.56</v>
      </c>
      <c r="H30" t="s">
        <v>309</v>
      </c>
      <c r="I30" s="116">
        <f>AVERAGE(C30:G30)</f>
        <v>17.253499999999999</v>
      </c>
    </row>
    <row r="31" spans="1:9" x14ac:dyDescent="0.25">
      <c r="A31" t="s">
        <v>42</v>
      </c>
      <c r="B31" s="1"/>
      <c r="C31" s="113">
        <f>INDEX('2022'!F:F,MATCH('Loading Evaluation Tons'!A31,'2022'!C:C,0))</f>
        <v>0</v>
      </c>
      <c r="D31">
        <f>INDEX('2021'!F:F,MATCH('Loading Evaluation Tons'!A31,'2021'!C:C,0))</f>
        <v>188.66</v>
      </c>
      <c r="E31">
        <f>INDEX('2020'!F:F,MATCH('Loading Evaluation Tons'!A31,'2020'!C:C,0))</f>
        <v>515.04</v>
      </c>
      <c r="F31">
        <f>INDEX('2019'!F:F,MATCH('Loading Evaluation Tons'!A31,'2019'!C:C,0))</f>
        <v>1.4</v>
      </c>
      <c r="G31" s="7">
        <f>INDEX('2018'!F:F,MATCH('Loading Evaluation Tons'!A31,'2018'!C:C,0))</f>
        <v>193</v>
      </c>
      <c r="I31">
        <f t="shared" si="0"/>
        <v>224.52499999999998</v>
      </c>
    </row>
    <row r="32" spans="1:9" x14ac:dyDescent="0.25">
      <c r="A32" t="s">
        <v>43</v>
      </c>
      <c r="B32" s="1" t="s">
        <v>43</v>
      </c>
      <c r="C32" s="113">
        <f>INDEX('2022'!F:F,MATCH('Loading Evaluation Tons'!A32,'2022'!C:C,0))</f>
        <v>0</v>
      </c>
      <c r="D32" s="113">
        <f>INDEX('2021'!F:F,MATCH('Loading Evaluation Tons'!A32,'2021'!C:C,0))</f>
        <v>16.61</v>
      </c>
      <c r="E32">
        <f>INDEX('2020'!F:F,MATCH('Loading Evaluation Tons'!A32,'2020'!C:C,0))</f>
        <v>28.87</v>
      </c>
      <c r="F32">
        <f>INDEX('2019'!F:F,MATCH('Loading Evaluation Tons'!A32,'2019'!C:C,0))</f>
        <v>44.85</v>
      </c>
      <c r="G32" s="7">
        <f>INDEX('2018'!F:F,MATCH('Loading Evaluation Tons'!A32,'2018'!C:C,0))</f>
        <v>12.71</v>
      </c>
      <c r="I32">
        <f t="shared" si="0"/>
        <v>25.760000000000005</v>
      </c>
    </row>
    <row r="33" spans="1:9" x14ac:dyDescent="0.25">
      <c r="A33" t="s">
        <v>113</v>
      </c>
      <c r="B33" s="1"/>
      <c r="C33" t="e">
        <f>INDEX('2022'!F:F,MATCH('Loading Evaluation Tons'!A33,'2022'!C:C,0))</f>
        <v>#N/A</v>
      </c>
      <c r="D33">
        <f>INDEX('2021'!F:F,MATCH('Loading Evaluation Tons'!A33,'2021'!C:C,0))</f>
        <v>0</v>
      </c>
      <c r="E33">
        <f>INDEX('2020'!F:F,MATCH('Loading Evaluation Tons'!A33,'2020'!C:C,0))</f>
        <v>2.5230000000000001</v>
      </c>
      <c r="F33">
        <f>INDEX('2019'!F:F,MATCH('Loading Evaluation Tons'!A33,'2019'!C:C,0))</f>
        <v>85.27</v>
      </c>
      <c r="G33" s="7">
        <f>INDEX('2018'!F:F,MATCH('Loading Evaluation Tons'!A33,'2018'!C:C,0))</f>
        <v>51.87</v>
      </c>
      <c r="H33" t="s">
        <v>310</v>
      </c>
      <c r="I33" s="116">
        <f t="shared" si="0"/>
        <v>34.915749999999996</v>
      </c>
    </row>
    <row r="34" spans="1:9" x14ac:dyDescent="0.25">
      <c r="A34" t="s">
        <v>44</v>
      </c>
      <c r="B34" s="1" t="s">
        <v>44</v>
      </c>
      <c r="C34" s="113">
        <f>INDEX('2022'!F:F,MATCH('Loading Evaluation Tons'!A34,'2022'!C:C,0))</f>
        <v>0</v>
      </c>
      <c r="D34" s="109">
        <f>INDEX('2021'!F:F,MATCH('Loading Evaluation Tons'!A34,'2021'!C:C,0))</f>
        <v>67.91</v>
      </c>
      <c r="E34" s="113">
        <f>INDEX('2020'!F:F,MATCH('Loading Evaluation Tons'!A34,'2020'!C:C,0))</f>
        <v>88.71</v>
      </c>
      <c r="F34" s="113">
        <f>INDEX('2019'!F:F,MATCH('Loading Evaluation Tons'!A34,'2019'!C:C,0))</f>
        <v>0</v>
      </c>
      <c r="G34" s="115">
        <f>INDEX('2018'!F:F,MATCH('Loading Evaluation Tons'!A34,'2018'!C:C,0))</f>
        <v>504</v>
      </c>
      <c r="I34">
        <f t="shared" si="0"/>
        <v>165.155</v>
      </c>
    </row>
    <row r="35" spans="1:9" x14ac:dyDescent="0.25">
      <c r="A35" t="s">
        <v>45</v>
      </c>
      <c r="B35" s="1" t="s">
        <v>45</v>
      </c>
      <c r="C35" s="113">
        <f>INDEX('2022'!F:F,MATCH('Loading Evaluation Tons'!A35,'2022'!C:C,0))</f>
        <v>0</v>
      </c>
      <c r="D35" s="109">
        <f>INDEX('2021'!F:F,MATCH('Loading Evaluation Tons'!A35,'2021'!C:C,0))</f>
        <v>19.5</v>
      </c>
      <c r="E35">
        <f>INDEX('2020'!F:F,MATCH('Loading Evaluation Tons'!A35,'2020'!C:C,0))</f>
        <v>30</v>
      </c>
      <c r="F35">
        <f>INDEX('2019'!F:F,MATCH('Loading Evaluation Tons'!A35,'2019'!C:C,0))</f>
        <v>17</v>
      </c>
      <c r="G35" s="7">
        <f>INDEX('2018'!F:F,MATCH('Loading Evaluation Tons'!A35,'2018'!C:C,0))</f>
        <v>14</v>
      </c>
      <c r="I35">
        <f t="shared" si="0"/>
        <v>20.125</v>
      </c>
    </row>
    <row r="36" spans="1:9" x14ac:dyDescent="0.25">
      <c r="A36" t="s">
        <v>46</v>
      </c>
      <c r="B36" s="1" t="s">
        <v>46</v>
      </c>
      <c r="C36">
        <f>INDEX('2022'!F:F,MATCH('Loading Evaluation Tons'!A36,'2022'!C:C,0))</f>
        <v>0</v>
      </c>
      <c r="D36">
        <f>INDEX('2021'!F:F,MATCH('Loading Evaluation Tons'!A36,'2021'!C:C,0))</f>
        <v>2.395</v>
      </c>
      <c r="E36">
        <f>INDEX('2020'!F:F,MATCH('Loading Evaluation Tons'!A36,'2020'!C:C,0))</f>
        <v>3.198</v>
      </c>
      <c r="F36">
        <f>INDEX('2019'!F:F,MATCH('Loading Evaluation Tons'!A36,'2019'!C:C,0))</f>
        <v>1.91</v>
      </c>
      <c r="G36" s="7">
        <f>INDEX('2018'!F:F,MATCH('Loading Evaluation Tons'!A36,'2018'!C:C,0))</f>
        <v>5.5</v>
      </c>
      <c r="I36">
        <f t="shared" si="0"/>
        <v>3.25075</v>
      </c>
    </row>
    <row r="37" spans="1:9" x14ac:dyDescent="0.25">
      <c r="A37" t="s">
        <v>194</v>
      </c>
      <c r="B37" s="1" t="s">
        <v>194</v>
      </c>
      <c r="C37">
        <v>0</v>
      </c>
      <c r="D37">
        <f>INDEX('2021'!F:F,MATCH('Loading Evaluation Tons'!A37,'2021'!C:C,0))</f>
        <v>0</v>
      </c>
      <c r="E37">
        <f>INDEX('2020'!F:F,MATCH('Loading Evaluation Tons'!A37,'2020'!C:C,0))</f>
        <v>0</v>
      </c>
      <c r="F37">
        <f>INDEX('2019'!F:F,MATCH('Loading Evaluation Tons'!A37,'2019'!C:C,0))</f>
        <v>0</v>
      </c>
      <c r="G37" s="7">
        <f>INDEX('2018'!F:F,MATCH('Loading Evaluation Tons'!A37,'2018'!C:C,0))</f>
        <v>0</v>
      </c>
      <c r="I37">
        <f t="shared" si="0"/>
        <v>0</v>
      </c>
    </row>
    <row r="38" spans="1:9" x14ac:dyDescent="0.25">
      <c r="A38" t="s">
        <v>47</v>
      </c>
      <c r="B38" s="1" t="s">
        <v>47</v>
      </c>
      <c r="C38" s="109">
        <f>INDEX('2022'!F:F,MATCH('Loading Evaluation Tons'!A38,'2022'!C:C,0))</f>
        <v>516.71</v>
      </c>
      <c r="D38" s="109">
        <f>INDEX('2021'!F:F,MATCH('Loading Evaluation Tons'!A38,'2021'!C:C,0))</f>
        <v>423.28</v>
      </c>
      <c r="E38">
        <f>INDEX('2020'!F:F,MATCH('Loading Evaluation Tons'!A38,'2020'!C:C,0))</f>
        <v>215.43</v>
      </c>
      <c r="F38">
        <f>INDEX('2019'!F:F,MATCH('Loading Evaluation Tons'!A38,'2019'!C:C,0))</f>
        <v>215.43</v>
      </c>
      <c r="G38" s="7">
        <f>INDEX('2018'!F:F,MATCH('Loading Evaluation Tons'!A38,'2018'!C:C,0))</f>
        <v>293</v>
      </c>
      <c r="I38">
        <f>AVERAGE(C38:G38)</f>
        <v>332.77000000000004</v>
      </c>
    </row>
    <row r="39" spans="1:9" x14ac:dyDescent="0.25">
      <c r="A39" t="s">
        <v>263</v>
      </c>
      <c r="B39" s="1" t="s">
        <v>263</v>
      </c>
      <c r="C39" s="109">
        <f>INDEX('2022'!F:F,MATCH('Loading Evaluation Tons'!A39,'2022'!C:C,0))</f>
        <v>0</v>
      </c>
      <c r="D39">
        <f>INDEX('2021'!F:F,MATCH('Loading Evaluation Tons'!A39,'2021'!C:C,0))</f>
        <v>0</v>
      </c>
      <c r="E39">
        <f>INDEX('2020'!F:F,MATCH('Loading Evaluation Tons'!A39,'2020'!C:C,0))</f>
        <v>42.76</v>
      </c>
      <c r="F39">
        <f>INDEX('2019'!F:F,MATCH('Loading Evaluation Tons'!A39,'2019'!C:C,0))</f>
        <v>0</v>
      </c>
      <c r="G39" s="7">
        <f>INDEX('2018'!F:F,MATCH('Loading Evaluation Tons'!A39,'2018'!C:C,0))</f>
        <v>0</v>
      </c>
      <c r="H39" t="s">
        <v>311</v>
      </c>
      <c r="I39" s="116">
        <f>AVERAGE(C39:G39)</f>
        <v>8.5519999999999996</v>
      </c>
    </row>
    <row r="40" spans="1:9" x14ac:dyDescent="0.25">
      <c r="A40" t="s">
        <v>106</v>
      </c>
      <c r="C40">
        <f>INDEX('2022'!F:F,MATCH('Loading Evaluation Tons'!A40,'2022'!C:C,0))</f>
        <v>0</v>
      </c>
      <c r="D40">
        <f>INDEX('2021'!F:F,MATCH('Loading Evaluation Tons'!A40,'2021'!C:C,0))</f>
        <v>0</v>
      </c>
      <c r="E40" s="109">
        <f>INDEX('2020'!F:F,MATCH('Loading Evaluation Tons'!A40,'2020'!C:C,0))</f>
        <v>43.97</v>
      </c>
      <c r="F40">
        <f>INDEX('2019'!F:F,MATCH('Loading Evaluation Tons'!A40,'2019'!C:C,0))</f>
        <v>0</v>
      </c>
      <c r="G40" s="7">
        <f>INDEX('2018'!F:F,MATCH('Loading Evaluation Tons'!A40,'2018'!C:C,0))</f>
        <v>0</v>
      </c>
      <c r="H40" t="s">
        <v>306</v>
      </c>
      <c r="I40" s="116">
        <f t="shared" si="0"/>
        <v>10.9925</v>
      </c>
    </row>
    <row r="41" spans="1:9" x14ac:dyDescent="0.25">
      <c r="A41" t="s">
        <v>96</v>
      </c>
      <c r="C41" t="e">
        <f>INDEX('2022'!F:F,MATCH('Loading Evaluation Tons'!A41,'2022'!C:C,0))</f>
        <v>#N/A</v>
      </c>
      <c r="D41">
        <f>INDEX('2021'!F:F,MATCH('Loading Evaluation Tons'!A41,'2021'!C:C,0))</f>
        <v>0</v>
      </c>
      <c r="E41">
        <f>INDEX('2020'!F:F,MATCH('Loading Evaluation Tons'!A41,'2020'!C:C,0))</f>
        <v>0</v>
      </c>
      <c r="F41">
        <f>INDEX('2019'!F:F,MATCH('Loading Evaluation Tons'!A41,'2019'!C:C,0))</f>
        <v>0</v>
      </c>
      <c r="G41" s="7" t="e">
        <f>INDEX('2018'!F:F,MATCH('Loading Evaluation Tons'!A41,'2018'!C:C,0))</f>
        <v>#N/A</v>
      </c>
      <c r="H41" t="s">
        <v>312</v>
      </c>
      <c r="I41" s="116" t="e">
        <f>AVERAGE(D41:G41)</f>
        <v>#N/A</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13"/>
  <sheetViews>
    <sheetView workbookViewId="0">
      <selection activeCell="H3" sqref="H3"/>
    </sheetView>
  </sheetViews>
  <sheetFormatPr defaultColWidth="9.140625" defaultRowHeight="15" x14ac:dyDescent="0.25"/>
  <cols>
    <col min="1" max="1" width="17.5703125" style="11" customWidth="1"/>
    <col min="2" max="2" width="9.140625" style="11"/>
    <col min="3" max="3" width="11.5703125" style="11" customWidth="1"/>
    <col min="4" max="4" width="39.28515625" style="56" customWidth="1"/>
    <col min="5" max="5" width="21.28515625" style="11" customWidth="1"/>
    <col min="6" max="6" width="23.7109375" style="11" customWidth="1"/>
    <col min="7" max="7" width="28.7109375" customWidth="1"/>
    <col min="8" max="8" width="23.7109375" customWidth="1"/>
    <col min="9" max="9" width="43.28515625" customWidth="1"/>
    <col min="10" max="10" width="15.140625" customWidth="1"/>
    <col min="11" max="11" width="17.5703125" customWidth="1"/>
    <col min="13" max="13" width="11.5703125" customWidth="1"/>
    <col min="14" max="14" width="39.28515625" customWidth="1"/>
    <col min="15" max="15" width="21.28515625" customWidth="1"/>
    <col min="16" max="16" width="23.7109375" customWidth="1"/>
    <col min="17" max="17" width="28.7109375" customWidth="1"/>
    <col min="18" max="18" width="23.7109375" customWidth="1"/>
    <col min="19" max="19" width="43.28515625" customWidth="1"/>
    <col min="20" max="16384" width="9.140625" style="11"/>
  </cols>
  <sheetData>
    <row r="1" spans="1:19" ht="30.6" customHeight="1" x14ac:dyDescent="0.25">
      <c r="A1" s="9" t="s">
        <v>313</v>
      </c>
      <c r="B1" s="9" t="s">
        <v>314</v>
      </c>
      <c r="C1" s="9" t="s">
        <v>315</v>
      </c>
      <c r="D1" s="10" t="s">
        <v>316</v>
      </c>
      <c r="E1" s="9" t="s">
        <v>317</v>
      </c>
      <c r="F1" s="9" t="s">
        <v>318</v>
      </c>
    </row>
    <row r="2" spans="1:19" s="15" customFormat="1" ht="30.6" customHeight="1" x14ac:dyDescent="0.25">
      <c r="A2" s="12" t="s">
        <v>321</v>
      </c>
      <c r="B2" s="12" t="s">
        <v>166</v>
      </c>
      <c r="C2" s="12" t="s">
        <v>322</v>
      </c>
      <c r="D2" s="13" t="s">
        <v>323</v>
      </c>
      <c r="E2" s="14"/>
      <c r="F2" s="12" t="s">
        <v>324</v>
      </c>
      <c r="G2"/>
      <c r="H2"/>
      <c r="I2"/>
      <c r="J2"/>
      <c r="K2"/>
      <c r="L2"/>
      <c r="M2"/>
      <c r="N2"/>
      <c r="O2"/>
      <c r="P2"/>
      <c r="Q2"/>
      <c r="R2"/>
      <c r="S2"/>
    </row>
    <row r="3" spans="1:19" s="15" customFormat="1" ht="15" customHeight="1" x14ac:dyDescent="0.25">
      <c r="A3" s="16" t="s">
        <v>321</v>
      </c>
      <c r="B3" s="16" t="s">
        <v>166</v>
      </c>
      <c r="C3" s="16" t="s">
        <v>325</v>
      </c>
      <c r="D3" s="17" t="s">
        <v>326</v>
      </c>
      <c r="E3" s="18"/>
      <c r="F3" s="16" t="s">
        <v>324</v>
      </c>
      <c r="G3"/>
      <c r="H3"/>
      <c r="I3"/>
      <c r="J3"/>
      <c r="K3"/>
      <c r="L3"/>
      <c r="M3"/>
      <c r="N3"/>
      <c r="O3"/>
      <c r="P3"/>
      <c r="Q3"/>
      <c r="R3"/>
      <c r="S3"/>
    </row>
    <row r="4" spans="1:19" s="23" customFormat="1" ht="15" customHeight="1" x14ac:dyDescent="0.25">
      <c r="A4" s="19" t="s">
        <v>327</v>
      </c>
      <c r="B4" s="19" t="s">
        <v>166</v>
      </c>
      <c r="C4" s="19" t="s">
        <v>328</v>
      </c>
      <c r="D4" s="20" t="s">
        <v>329</v>
      </c>
      <c r="E4" s="21">
        <v>44974</v>
      </c>
      <c r="F4" s="22">
        <v>3778.6</v>
      </c>
      <c r="G4"/>
      <c r="H4"/>
      <c r="I4"/>
      <c r="J4"/>
      <c r="K4"/>
      <c r="L4"/>
      <c r="M4"/>
      <c r="N4"/>
      <c r="O4"/>
      <c r="P4"/>
      <c r="Q4"/>
      <c r="R4"/>
      <c r="S4"/>
    </row>
    <row r="5" spans="1:19" s="15" customFormat="1" ht="15" customHeight="1" x14ac:dyDescent="0.25">
      <c r="A5" s="16" t="s">
        <v>327</v>
      </c>
      <c r="B5" s="16" t="s">
        <v>166</v>
      </c>
      <c r="C5" s="16" t="s">
        <v>330</v>
      </c>
      <c r="D5" s="17" t="s">
        <v>331</v>
      </c>
      <c r="E5" s="16" t="s">
        <v>332</v>
      </c>
      <c r="F5" s="12"/>
      <c r="G5"/>
      <c r="H5"/>
      <c r="I5"/>
      <c r="J5"/>
      <c r="K5"/>
      <c r="L5"/>
      <c r="M5"/>
      <c r="N5"/>
      <c r="O5"/>
      <c r="P5"/>
      <c r="Q5"/>
      <c r="R5"/>
      <c r="S5"/>
    </row>
    <row r="6" spans="1:19" s="23" customFormat="1" ht="15" customHeight="1" x14ac:dyDescent="0.25">
      <c r="A6" s="19" t="s">
        <v>327</v>
      </c>
      <c r="B6" s="19" t="s">
        <v>166</v>
      </c>
      <c r="C6" s="19" t="s">
        <v>46</v>
      </c>
      <c r="D6" s="20" t="s">
        <v>334</v>
      </c>
      <c r="E6" s="21">
        <v>45001</v>
      </c>
      <c r="F6" s="19"/>
      <c r="G6"/>
      <c r="H6"/>
      <c r="I6"/>
      <c r="J6"/>
      <c r="K6"/>
      <c r="L6"/>
      <c r="M6"/>
      <c r="N6"/>
      <c r="O6"/>
      <c r="P6"/>
      <c r="Q6"/>
      <c r="R6"/>
      <c r="S6"/>
    </row>
    <row r="7" spans="1:19" ht="15" customHeight="1" x14ac:dyDescent="0.25">
      <c r="A7" s="19" t="s">
        <v>335</v>
      </c>
      <c r="B7" s="19" t="s">
        <v>166</v>
      </c>
      <c r="C7" s="19" t="s">
        <v>47</v>
      </c>
      <c r="D7" s="20" t="s">
        <v>336</v>
      </c>
      <c r="E7" s="21">
        <v>44975</v>
      </c>
      <c r="F7" s="19">
        <v>516.71</v>
      </c>
    </row>
    <row r="8" spans="1:19" ht="15" customHeight="1" x14ac:dyDescent="0.25">
      <c r="A8" s="19" t="s">
        <v>337</v>
      </c>
      <c r="B8" s="19" t="s">
        <v>166</v>
      </c>
      <c r="C8" s="19" t="s">
        <v>42</v>
      </c>
      <c r="D8" s="20" t="s">
        <v>200</v>
      </c>
      <c r="E8" s="21" t="s">
        <v>332</v>
      </c>
      <c r="F8" s="19"/>
    </row>
    <row r="9" spans="1:19" ht="15" customHeight="1" x14ac:dyDescent="0.25">
      <c r="A9" s="19" t="s">
        <v>337</v>
      </c>
      <c r="B9" s="19" t="s">
        <v>166</v>
      </c>
      <c r="C9" s="19" t="s">
        <v>30</v>
      </c>
      <c r="D9" s="20" t="s">
        <v>186</v>
      </c>
      <c r="E9" s="21">
        <v>44957</v>
      </c>
      <c r="F9" s="19">
        <v>127.3</v>
      </c>
    </row>
    <row r="10" spans="1:19" ht="15" customHeight="1" x14ac:dyDescent="0.25">
      <c r="A10" s="19" t="s">
        <v>337</v>
      </c>
      <c r="B10" s="19" t="s">
        <v>166</v>
      </c>
      <c r="C10" s="19" t="s">
        <v>24</v>
      </c>
      <c r="D10" s="20" t="s">
        <v>187</v>
      </c>
      <c r="E10" s="21"/>
      <c r="F10" s="19"/>
    </row>
    <row r="11" spans="1:19" s="23" customFormat="1" ht="15" customHeight="1" x14ac:dyDescent="0.25">
      <c r="A11" s="19" t="s">
        <v>337</v>
      </c>
      <c r="B11" s="19" t="s">
        <v>166</v>
      </c>
      <c r="C11" s="19" t="s">
        <v>44</v>
      </c>
      <c r="D11" s="20" t="s">
        <v>339</v>
      </c>
      <c r="E11" s="21"/>
      <c r="F11" s="19"/>
      <c r="G11"/>
      <c r="H11"/>
      <c r="I11"/>
      <c r="J11"/>
      <c r="K11"/>
      <c r="L11"/>
      <c r="M11"/>
      <c r="N11"/>
      <c r="O11"/>
      <c r="P11"/>
      <c r="Q11"/>
      <c r="R11"/>
      <c r="S11"/>
    </row>
    <row r="12" spans="1:19" s="23" customFormat="1" ht="15" customHeight="1" x14ac:dyDescent="0.25">
      <c r="A12" s="19" t="s">
        <v>98</v>
      </c>
      <c r="B12" s="19" t="s">
        <v>166</v>
      </c>
      <c r="C12" s="19" t="s">
        <v>340</v>
      </c>
      <c r="D12" s="20" t="s">
        <v>341</v>
      </c>
      <c r="E12" s="21"/>
      <c r="F12" s="19"/>
      <c r="G12"/>
      <c r="H12"/>
      <c r="I12"/>
      <c r="J12"/>
      <c r="K12"/>
      <c r="L12"/>
      <c r="M12"/>
      <c r="N12"/>
      <c r="O12"/>
      <c r="P12"/>
      <c r="Q12"/>
      <c r="R12"/>
      <c r="S12"/>
    </row>
    <row r="13" spans="1:19" s="27" customFormat="1" ht="15" customHeight="1" x14ac:dyDescent="0.25">
      <c r="A13" s="24" t="s">
        <v>337</v>
      </c>
      <c r="B13" s="24" t="s">
        <v>166</v>
      </c>
      <c r="C13" s="24" t="s">
        <v>194</v>
      </c>
      <c r="D13" s="25" t="s">
        <v>342</v>
      </c>
      <c r="E13" s="26" t="s">
        <v>343</v>
      </c>
      <c r="F13" s="24">
        <v>0</v>
      </c>
      <c r="G13"/>
      <c r="H13"/>
      <c r="I13"/>
      <c r="J13"/>
      <c r="K13"/>
      <c r="L13"/>
      <c r="M13"/>
      <c r="N13"/>
      <c r="O13"/>
      <c r="P13"/>
      <c r="Q13"/>
      <c r="R13"/>
      <c r="S13"/>
    </row>
    <row r="14" spans="1:19" s="15" customFormat="1" ht="15" customHeight="1" x14ac:dyDescent="0.25">
      <c r="A14" s="19" t="s">
        <v>344</v>
      </c>
      <c r="B14" s="19" t="s">
        <v>166</v>
      </c>
      <c r="C14" s="19" t="s">
        <v>345</v>
      </c>
      <c r="D14" s="20" t="s">
        <v>346</v>
      </c>
      <c r="E14" s="21">
        <v>44974</v>
      </c>
      <c r="F14" s="28"/>
      <c r="G14"/>
      <c r="H14"/>
      <c r="I14"/>
      <c r="J14"/>
      <c r="K14"/>
      <c r="L14"/>
      <c r="M14"/>
      <c r="N14"/>
      <c r="O14"/>
      <c r="P14"/>
      <c r="Q14"/>
      <c r="R14"/>
      <c r="S14"/>
    </row>
    <row r="15" spans="1:19" ht="15" customHeight="1" x14ac:dyDescent="0.25">
      <c r="A15" s="19" t="s">
        <v>344</v>
      </c>
      <c r="B15" s="19" t="s">
        <v>166</v>
      </c>
      <c r="C15" s="19" t="s">
        <v>347</v>
      </c>
      <c r="D15" s="20" t="s">
        <v>348</v>
      </c>
      <c r="E15" s="21">
        <v>44974</v>
      </c>
      <c r="F15" s="29"/>
    </row>
    <row r="16" spans="1:19" ht="15" customHeight="1" x14ac:dyDescent="0.25">
      <c r="A16" s="19" t="s">
        <v>344</v>
      </c>
      <c r="B16" s="19" t="s">
        <v>166</v>
      </c>
      <c r="C16" s="19" t="s">
        <v>349</v>
      </c>
      <c r="D16" s="20" t="s">
        <v>350</v>
      </c>
      <c r="E16" s="21">
        <v>44979</v>
      </c>
      <c r="F16" s="19"/>
    </row>
    <row r="17" spans="1:19" ht="15" customHeight="1" x14ac:dyDescent="0.25">
      <c r="A17" s="19" t="s">
        <v>344</v>
      </c>
      <c r="B17" s="19" t="s">
        <v>166</v>
      </c>
      <c r="C17" s="19" t="s">
        <v>351</v>
      </c>
      <c r="D17" s="20" t="s">
        <v>352</v>
      </c>
      <c r="E17" s="21">
        <v>44974</v>
      </c>
      <c r="F17" s="28"/>
    </row>
    <row r="18" spans="1:19" ht="15" customHeight="1" x14ac:dyDescent="0.25">
      <c r="A18" s="19" t="s">
        <v>344</v>
      </c>
      <c r="B18" s="19" t="s">
        <v>166</v>
      </c>
      <c r="C18" s="19" t="s">
        <v>353</v>
      </c>
      <c r="D18" s="20" t="s">
        <v>354</v>
      </c>
      <c r="E18" s="21">
        <v>44974</v>
      </c>
      <c r="F18" s="29"/>
    </row>
    <row r="19" spans="1:19" ht="15" customHeight="1" x14ac:dyDescent="0.25">
      <c r="A19" s="19" t="s">
        <v>344</v>
      </c>
      <c r="B19" s="19" t="s">
        <v>166</v>
      </c>
      <c r="C19" s="19" t="s">
        <v>355</v>
      </c>
      <c r="D19" s="20" t="s">
        <v>356</v>
      </c>
      <c r="E19" s="21">
        <v>44974</v>
      </c>
      <c r="F19" s="28"/>
    </row>
    <row r="20" spans="1:19" ht="15" customHeight="1" x14ac:dyDescent="0.25">
      <c r="A20" s="19" t="s">
        <v>344</v>
      </c>
      <c r="B20" s="19" t="s">
        <v>166</v>
      </c>
      <c r="C20" s="19" t="s">
        <v>357</v>
      </c>
      <c r="D20" s="20" t="s">
        <v>358</v>
      </c>
      <c r="E20" s="21">
        <v>44974</v>
      </c>
      <c r="F20" s="28"/>
    </row>
    <row r="21" spans="1:19" ht="15" customHeight="1" x14ac:dyDescent="0.25">
      <c r="A21" s="19" t="s">
        <v>344</v>
      </c>
      <c r="B21" s="19" t="s">
        <v>166</v>
      </c>
      <c r="C21" s="19" t="s">
        <v>359</v>
      </c>
      <c r="D21" s="20" t="s">
        <v>360</v>
      </c>
      <c r="E21" s="21">
        <v>44979</v>
      </c>
      <c r="F21" s="19"/>
    </row>
    <row r="22" spans="1:19" ht="17.25" customHeight="1" x14ac:dyDescent="0.25">
      <c r="A22" s="19" t="s">
        <v>361</v>
      </c>
      <c r="B22" s="19" t="s">
        <v>166</v>
      </c>
      <c r="C22" s="19" t="s">
        <v>362</v>
      </c>
      <c r="D22" s="20" t="s">
        <v>363</v>
      </c>
      <c r="E22" s="21">
        <v>44971</v>
      </c>
      <c r="F22" s="19"/>
    </row>
    <row r="23" spans="1:19" ht="15" customHeight="1" x14ac:dyDescent="0.25">
      <c r="A23" s="19" t="s">
        <v>364</v>
      </c>
      <c r="B23" s="19" t="s">
        <v>166</v>
      </c>
      <c r="C23" s="19" t="s">
        <v>45</v>
      </c>
      <c r="D23" s="20" t="s">
        <v>365</v>
      </c>
      <c r="E23" s="21">
        <v>44971</v>
      </c>
      <c r="F23" s="19"/>
    </row>
    <row r="24" spans="1:19" ht="15" customHeight="1" x14ac:dyDescent="0.25">
      <c r="A24" s="19" t="s">
        <v>364</v>
      </c>
      <c r="B24" s="19" t="s">
        <v>166</v>
      </c>
      <c r="C24" s="19" t="s">
        <v>366</v>
      </c>
      <c r="D24" s="20" t="s">
        <v>367</v>
      </c>
      <c r="E24" s="21">
        <v>44970</v>
      </c>
      <c r="F24" s="19"/>
    </row>
    <row r="25" spans="1:19" ht="15" customHeight="1" x14ac:dyDescent="0.25">
      <c r="A25" s="19"/>
      <c r="B25" s="19"/>
      <c r="C25" s="19"/>
      <c r="D25" s="20"/>
      <c r="E25" s="19"/>
      <c r="F25" s="19"/>
    </row>
    <row r="26" spans="1:19" ht="15" customHeight="1" x14ac:dyDescent="0.25">
      <c r="A26" s="19"/>
      <c r="B26" s="19"/>
      <c r="C26" s="19"/>
      <c r="D26" s="20"/>
      <c r="E26" s="19"/>
      <c r="F26" s="19"/>
    </row>
    <row r="27" spans="1:19" s="27" customFormat="1" ht="15" customHeight="1" x14ac:dyDescent="0.25">
      <c r="A27" s="24" t="s">
        <v>368</v>
      </c>
      <c r="B27" s="24" t="s">
        <v>139</v>
      </c>
      <c r="C27" s="24" t="s">
        <v>258</v>
      </c>
      <c r="D27" s="25" t="s">
        <v>259</v>
      </c>
      <c r="E27" s="26"/>
      <c r="F27" s="24"/>
      <c r="G27"/>
      <c r="H27"/>
      <c r="I27"/>
      <c r="J27"/>
      <c r="K27"/>
      <c r="L27"/>
      <c r="M27"/>
      <c r="N27"/>
      <c r="O27"/>
      <c r="P27"/>
      <c r="Q27"/>
      <c r="R27"/>
      <c r="S27"/>
    </row>
    <row r="28" spans="1:19" ht="15" customHeight="1" x14ac:dyDescent="0.25">
      <c r="A28" s="19" t="s">
        <v>368</v>
      </c>
      <c r="B28" s="19" t="s">
        <v>139</v>
      </c>
      <c r="C28" s="19" t="s">
        <v>27</v>
      </c>
      <c r="D28" s="20" t="s">
        <v>290</v>
      </c>
      <c r="E28" s="21"/>
      <c r="F28" s="19"/>
    </row>
    <row r="29" spans="1:19" ht="15" customHeight="1" x14ac:dyDescent="0.25">
      <c r="A29" s="19" t="s">
        <v>369</v>
      </c>
      <c r="B29" s="19" t="s">
        <v>139</v>
      </c>
      <c r="C29" s="19" t="s">
        <v>370</v>
      </c>
      <c r="D29" s="20" t="s">
        <v>371</v>
      </c>
      <c r="E29" s="21">
        <v>44986</v>
      </c>
      <c r="F29" s="19">
        <v>159.25</v>
      </c>
    </row>
    <row r="30" spans="1:19" ht="15" customHeight="1" x14ac:dyDescent="0.25">
      <c r="A30" s="19" t="s">
        <v>369</v>
      </c>
      <c r="B30" s="19" t="s">
        <v>139</v>
      </c>
      <c r="C30" s="19" t="s">
        <v>372</v>
      </c>
      <c r="D30" s="20" t="s">
        <v>373</v>
      </c>
      <c r="E30" s="21">
        <v>44985</v>
      </c>
      <c r="F30" s="19"/>
    </row>
    <row r="31" spans="1:19" ht="15" customHeight="1" x14ac:dyDescent="0.25">
      <c r="A31" s="19" t="s">
        <v>374</v>
      </c>
      <c r="B31" s="19" t="s">
        <v>139</v>
      </c>
      <c r="C31" s="19" t="s">
        <v>375</v>
      </c>
      <c r="D31" s="20" t="s">
        <v>376</v>
      </c>
      <c r="E31" s="21">
        <v>44951</v>
      </c>
      <c r="F31" s="19">
        <v>14.43</v>
      </c>
    </row>
    <row r="32" spans="1:19" s="27" customFormat="1" ht="15" customHeight="1" x14ac:dyDescent="0.25">
      <c r="A32" s="24" t="s">
        <v>374</v>
      </c>
      <c r="B32" s="24" t="s">
        <v>139</v>
      </c>
      <c r="C32" s="24" t="s">
        <v>377</v>
      </c>
      <c r="D32" s="25" t="s">
        <v>378</v>
      </c>
      <c r="E32" s="24"/>
      <c r="F32">
        <v>0</v>
      </c>
      <c r="G32"/>
      <c r="H32"/>
      <c r="I32"/>
      <c r="J32"/>
      <c r="K32"/>
      <c r="L32"/>
      <c r="M32"/>
      <c r="N32"/>
      <c r="O32"/>
      <c r="P32"/>
      <c r="Q32"/>
      <c r="R32"/>
      <c r="S32"/>
    </row>
    <row r="33" spans="1:6" ht="15" customHeight="1" x14ac:dyDescent="0.25">
      <c r="A33" s="19" t="s">
        <v>379</v>
      </c>
      <c r="B33" s="19" t="s">
        <v>139</v>
      </c>
      <c r="C33" s="19" t="s">
        <v>380</v>
      </c>
      <c r="D33" s="20" t="s">
        <v>381</v>
      </c>
      <c r="E33" s="21">
        <v>44959</v>
      </c>
      <c r="F33" s="19">
        <v>0</v>
      </c>
    </row>
    <row r="34" spans="1:6" ht="15" customHeight="1" x14ac:dyDescent="0.25">
      <c r="A34" s="19" t="s">
        <v>382</v>
      </c>
      <c r="B34" s="19" t="s">
        <v>139</v>
      </c>
      <c r="C34" s="19" t="s">
        <v>230</v>
      </c>
      <c r="D34" s="20" t="s">
        <v>233</v>
      </c>
      <c r="E34" s="21">
        <v>44965</v>
      </c>
      <c r="F34" s="19">
        <v>0</v>
      </c>
    </row>
    <row r="35" spans="1:6" ht="15" customHeight="1" x14ac:dyDescent="0.25">
      <c r="A35" s="19" t="s">
        <v>383</v>
      </c>
      <c r="B35" s="19" t="s">
        <v>139</v>
      </c>
      <c r="C35" s="19" t="s">
        <v>384</v>
      </c>
      <c r="D35" s="20" t="s">
        <v>385</v>
      </c>
      <c r="E35" s="21">
        <v>44950</v>
      </c>
      <c r="F35" s="19">
        <v>6.05</v>
      </c>
    </row>
    <row r="36" spans="1:6" ht="15" customHeight="1" x14ac:dyDescent="0.25">
      <c r="A36" s="19" t="s">
        <v>386</v>
      </c>
      <c r="B36" s="19" t="s">
        <v>139</v>
      </c>
      <c r="C36" s="19" t="s">
        <v>387</v>
      </c>
      <c r="D36" s="20" t="s">
        <v>388</v>
      </c>
      <c r="E36" s="21">
        <v>44944</v>
      </c>
      <c r="F36" s="19">
        <v>18.396999999999998</v>
      </c>
    </row>
    <row r="37" spans="1:6" ht="15" customHeight="1" x14ac:dyDescent="0.25">
      <c r="A37" s="19" t="s">
        <v>389</v>
      </c>
      <c r="B37" s="19" t="s">
        <v>139</v>
      </c>
      <c r="C37" s="19" t="s">
        <v>287</v>
      </c>
      <c r="D37" s="20" t="s">
        <v>288</v>
      </c>
      <c r="E37" s="21">
        <v>44979</v>
      </c>
      <c r="F37" s="19">
        <v>0</v>
      </c>
    </row>
    <row r="38" spans="1:6" ht="15" customHeight="1" x14ac:dyDescent="0.25">
      <c r="A38" s="19" t="s">
        <v>389</v>
      </c>
      <c r="B38" s="19" t="s">
        <v>139</v>
      </c>
      <c r="C38" s="19" t="s">
        <v>32</v>
      </c>
      <c r="D38" s="20" t="s">
        <v>267</v>
      </c>
      <c r="E38" s="21">
        <v>44979</v>
      </c>
      <c r="F38" s="19">
        <v>0</v>
      </c>
    </row>
    <row r="39" spans="1:6" ht="15" customHeight="1" x14ac:dyDescent="0.25">
      <c r="A39" s="19" t="s">
        <v>389</v>
      </c>
      <c r="B39" s="19" t="s">
        <v>139</v>
      </c>
      <c r="C39" s="19" t="s">
        <v>390</v>
      </c>
      <c r="D39" s="20" t="s">
        <v>391</v>
      </c>
      <c r="E39" s="21">
        <v>44981</v>
      </c>
      <c r="F39" s="19">
        <v>22.402999999999999</v>
      </c>
    </row>
    <row r="40" spans="1:6" ht="15" customHeight="1" x14ac:dyDescent="0.25">
      <c r="A40" s="19" t="s">
        <v>392</v>
      </c>
      <c r="B40" s="19" t="s">
        <v>139</v>
      </c>
      <c r="C40" s="19" t="s">
        <v>393</v>
      </c>
      <c r="D40" s="20" t="s">
        <v>394</v>
      </c>
      <c r="E40" s="21">
        <v>44984</v>
      </c>
      <c r="F40" s="19">
        <v>55.92</v>
      </c>
    </row>
    <row r="41" spans="1:6" ht="15" customHeight="1" x14ac:dyDescent="0.25">
      <c r="A41" s="19" t="s">
        <v>395</v>
      </c>
      <c r="B41" s="19" t="s">
        <v>139</v>
      </c>
      <c r="C41" s="19" t="s">
        <v>26</v>
      </c>
      <c r="D41" s="20" t="s">
        <v>227</v>
      </c>
      <c r="E41" s="21"/>
      <c r="F41" s="19"/>
    </row>
    <row r="42" spans="1:6" ht="15" customHeight="1" x14ac:dyDescent="0.25">
      <c r="A42" s="19" t="s">
        <v>395</v>
      </c>
      <c r="B42" s="19" t="s">
        <v>139</v>
      </c>
      <c r="C42" s="19" t="s">
        <v>273</v>
      </c>
      <c r="D42" s="20" t="s">
        <v>275</v>
      </c>
      <c r="E42" s="21">
        <v>44977</v>
      </c>
      <c r="F42" s="19">
        <v>0</v>
      </c>
    </row>
    <row r="43" spans="1:6" ht="15" customHeight="1" x14ac:dyDescent="0.25">
      <c r="A43" s="19" t="s">
        <v>335</v>
      </c>
      <c r="B43" s="19" t="s">
        <v>139</v>
      </c>
      <c r="C43" s="19" t="s">
        <v>34</v>
      </c>
      <c r="D43" s="20" t="s">
        <v>144</v>
      </c>
      <c r="E43" s="21">
        <v>44979</v>
      </c>
      <c r="F43" s="19">
        <v>14.22</v>
      </c>
    </row>
    <row r="44" spans="1:6" ht="15.75" customHeight="1" x14ac:dyDescent="0.25">
      <c r="A44" s="19" t="s">
        <v>335</v>
      </c>
      <c r="B44" s="19" t="s">
        <v>139</v>
      </c>
      <c r="C44" s="19" t="s">
        <v>149</v>
      </c>
      <c r="D44" s="20" t="s">
        <v>150</v>
      </c>
      <c r="E44" s="19"/>
      <c r="F44" s="19">
        <v>0</v>
      </c>
    </row>
    <row r="45" spans="1:6" ht="15" customHeight="1" x14ac:dyDescent="0.25">
      <c r="A45" s="19" t="s">
        <v>335</v>
      </c>
      <c r="B45" s="19" t="s">
        <v>139</v>
      </c>
      <c r="C45" s="19" t="s">
        <v>33</v>
      </c>
      <c r="D45" s="20" t="s">
        <v>153</v>
      </c>
      <c r="E45" s="21">
        <v>44979</v>
      </c>
      <c r="F45" s="19">
        <v>35.590000000000003</v>
      </c>
    </row>
    <row r="46" spans="1:6" ht="15" customHeight="1" x14ac:dyDescent="0.25">
      <c r="A46" s="19" t="s">
        <v>335</v>
      </c>
      <c r="B46" s="19" t="s">
        <v>139</v>
      </c>
      <c r="C46" s="19" t="s">
        <v>156</v>
      </c>
      <c r="D46" s="20" t="s">
        <v>159</v>
      </c>
      <c r="E46" s="21">
        <v>44979</v>
      </c>
      <c r="F46" s="19">
        <v>0</v>
      </c>
    </row>
    <row r="47" spans="1:6" ht="15" customHeight="1" x14ac:dyDescent="0.25">
      <c r="A47" s="30" t="s">
        <v>335</v>
      </c>
      <c r="B47" s="30" t="s">
        <v>139</v>
      </c>
      <c r="C47" s="30" t="s">
        <v>106</v>
      </c>
      <c r="D47" s="31" t="s">
        <v>396</v>
      </c>
      <c r="E47" s="32"/>
      <c r="F47" s="30"/>
    </row>
    <row r="48" spans="1:6" ht="15" customHeight="1" x14ac:dyDescent="0.25">
      <c r="A48" s="19" t="s">
        <v>335</v>
      </c>
      <c r="B48" s="19" t="s">
        <v>139</v>
      </c>
      <c r="C48" s="19" t="s">
        <v>37</v>
      </c>
      <c r="D48" s="20" t="s">
        <v>138</v>
      </c>
      <c r="E48" s="21"/>
      <c r="F48" s="19"/>
    </row>
    <row r="49" spans="1:6" ht="15" customHeight="1" x14ac:dyDescent="0.25">
      <c r="A49" s="19" t="s">
        <v>335</v>
      </c>
      <c r="B49" s="19" t="s">
        <v>139</v>
      </c>
      <c r="C49" s="19" t="s">
        <v>39</v>
      </c>
      <c r="D49" s="20" t="s">
        <v>162</v>
      </c>
      <c r="E49" s="21"/>
      <c r="F49" s="19"/>
    </row>
    <row r="50" spans="1:6" ht="15" customHeight="1" x14ac:dyDescent="0.25">
      <c r="A50" s="19" t="s">
        <v>335</v>
      </c>
      <c r="B50" s="19" t="s">
        <v>139</v>
      </c>
      <c r="C50" s="19" t="s">
        <v>38</v>
      </c>
      <c r="D50" s="20" t="s">
        <v>163</v>
      </c>
      <c r="E50" s="19"/>
      <c r="F50" s="19"/>
    </row>
    <row r="51" spans="1:6" ht="15" customHeight="1" x14ac:dyDescent="0.25">
      <c r="A51" s="19" t="s">
        <v>397</v>
      </c>
      <c r="B51" s="19" t="s">
        <v>139</v>
      </c>
      <c r="C51" s="19" t="s">
        <v>398</v>
      </c>
      <c r="D51" s="20" t="s">
        <v>399</v>
      </c>
      <c r="E51" s="19"/>
      <c r="F51" s="19"/>
    </row>
    <row r="52" spans="1:6" ht="15" customHeight="1" x14ac:dyDescent="0.25">
      <c r="A52" s="19" t="s">
        <v>400</v>
      </c>
      <c r="B52" s="19" t="s">
        <v>139</v>
      </c>
      <c r="C52" s="19" t="s">
        <v>401</v>
      </c>
      <c r="D52" s="20" t="s">
        <v>402</v>
      </c>
      <c r="E52" s="21">
        <v>44952</v>
      </c>
      <c r="F52" s="19">
        <v>22.2</v>
      </c>
    </row>
    <row r="53" spans="1:6" ht="15" customHeight="1" x14ac:dyDescent="0.25">
      <c r="A53" s="19" t="s">
        <v>403</v>
      </c>
      <c r="B53" s="19" t="s">
        <v>139</v>
      </c>
      <c r="C53" s="19" t="s">
        <v>404</v>
      </c>
      <c r="D53" s="20" t="s">
        <v>405</v>
      </c>
      <c r="E53" s="21"/>
      <c r="F53" s="19"/>
    </row>
    <row r="54" spans="1:6" ht="15" customHeight="1" x14ac:dyDescent="0.25">
      <c r="A54" s="19" t="s">
        <v>403</v>
      </c>
      <c r="B54" s="19" t="s">
        <v>139</v>
      </c>
      <c r="C54" s="19" t="s">
        <v>406</v>
      </c>
      <c r="D54" s="20" t="s">
        <v>407</v>
      </c>
      <c r="E54" s="21">
        <v>44986</v>
      </c>
      <c r="F54" s="19">
        <v>0</v>
      </c>
    </row>
    <row r="55" spans="1:6" ht="15" customHeight="1" x14ac:dyDescent="0.25">
      <c r="A55" s="19" t="s">
        <v>403</v>
      </c>
      <c r="B55" s="19" t="s">
        <v>139</v>
      </c>
      <c r="C55" s="19" t="s">
        <v>263</v>
      </c>
      <c r="D55" s="20" t="s">
        <v>264</v>
      </c>
      <c r="E55" s="21"/>
      <c r="F55" s="19"/>
    </row>
    <row r="56" spans="1:6" ht="15" customHeight="1" x14ac:dyDescent="0.25">
      <c r="A56" s="19" t="s">
        <v>408</v>
      </c>
      <c r="B56" s="19" t="s">
        <v>139</v>
      </c>
      <c r="C56" s="19" t="s">
        <v>409</v>
      </c>
      <c r="D56" s="20" t="s">
        <v>410</v>
      </c>
      <c r="E56" s="21"/>
      <c r="F56" s="19"/>
    </row>
    <row r="57" spans="1:6" ht="15" customHeight="1" x14ac:dyDescent="0.25">
      <c r="A57" s="19" t="s">
        <v>408</v>
      </c>
      <c r="B57" s="19" t="s">
        <v>139</v>
      </c>
      <c r="C57" s="19" t="s">
        <v>411</v>
      </c>
      <c r="D57" s="20" t="s">
        <v>412</v>
      </c>
      <c r="E57" s="21"/>
      <c r="F57" s="19"/>
    </row>
    <row r="58" spans="1:6" ht="15" customHeight="1" x14ac:dyDescent="0.25">
      <c r="A58" s="19" t="s">
        <v>408</v>
      </c>
      <c r="B58" s="19" t="s">
        <v>139</v>
      </c>
      <c r="C58" s="19" t="s">
        <v>413</v>
      </c>
      <c r="D58" s="20" t="s">
        <v>414</v>
      </c>
      <c r="E58" s="21">
        <v>44971</v>
      </c>
      <c r="F58" s="19">
        <v>21.446000000000002</v>
      </c>
    </row>
    <row r="59" spans="1:6" ht="15" customHeight="1" x14ac:dyDescent="0.25">
      <c r="A59" s="19" t="s">
        <v>415</v>
      </c>
      <c r="B59" s="19" t="s">
        <v>139</v>
      </c>
      <c r="C59" s="19" t="s">
        <v>28</v>
      </c>
      <c r="D59" s="20" t="s">
        <v>271</v>
      </c>
      <c r="E59" s="21"/>
      <c r="F59" s="19"/>
    </row>
    <row r="60" spans="1:6" ht="15" customHeight="1" x14ac:dyDescent="0.25">
      <c r="A60" s="19" t="s">
        <v>415</v>
      </c>
      <c r="B60" s="19" t="s">
        <v>139</v>
      </c>
      <c r="C60" s="19" t="s">
        <v>31</v>
      </c>
      <c r="D60" s="20" t="s">
        <v>277</v>
      </c>
      <c r="E60" s="21">
        <v>44974</v>
      </c>
      <c r="F60" s="19">
        <v>77.400000000000006</v>
      </c>
    </row>
    <row r="61" spans="1:6" ht="15" customHeight="1" x14ac:dyDescent="0.25">
      <c r="A61" s="19" t="s">
        <v>415</v>
      </c>
      <c r="B61" s="19" t="s">
        <v>139</v>
      </c>
      <c r="C61" s="19" t="s">
        <v>41</v>
      </c>
      <c r="D61" s="20" t="s">
        <v>279</v>
      </c>
      <c r="E61" s="21">
        <v>44957</v>
      </c>
      <c r="F61" s="19">
        <v>51.33</v>
      </c>
    </row>
    <row r="62" spans="1:6" ht="15" customHeight="1" x14ac:dyDescent="0.25">
      <c r="A62" s="19" t="s">
        <v>415</v>
      </c>
      <c r="B62" s="19" t="s">
        <v>139</v>
      </c>
      <c r="C62" s="19" t="s">
        <v>40</v>
      </c>
      <c r="D62" s="20" t="s">
        <v>291</v>
      </c>
      <c r="E62" s="19"/>
      <c r="F62" s="19"/>
    </row>
    <row r="63" spans="1:6" ht="15" customHeight="1" x14ac:dyDescent="0.25">
      <c r="A63" s="19" t="s">
        <v>415</v>
      </c>
      <c r="B63" s="19" t="s">
        <v>139</v>
      </c>
      <c r="C63" s="19" t="s">
        <v>416</v>
      </c>
      <c r="D63" s="20" t="s">
        <v>417</v>
      </c>
      <c r="E63" s="21">
        <v>44974</v>
      </c>
      <c r="F63" s="19">
        <v>45.9</v>
      </c>
    </row>
    <row r="64" spans="1:6" ht="15" customHeight="1" x14ac:dyDescent="0.25">
      <c r="A64" s="19" t="s">
        <v>418</v>
      </c>
      <c r="B64" s="19" t="s">
        <v>139</v>
      </c>
      <c r="C64" s="19" t="s">
        <v>419</v>
      </c>
      <c r="D64" s="20" t="s">
        <v>420</v>
      </c>
      <c r="E64" s="19"/>
      <c r="F64" s="19"/>
    </row>
    <row r="65" spans="1:19" s="15" customFormat="1" ht="15" customHeight="1" x14ac:dyDescent="0.25">
      <c r="A65" s="16" t="s">
        <v>418</v>
      </c>
      <c r="B65" s="16" t="s">
        <v>139</v>
      </c>
      <c r="C65" s="16" t="s">
        <v>421</v>
      </c>
      <c r="D65" s="17" t="s">
        <v>422</v>
      </c>
      <c r="E65" s="16"/>
      <c r="F65" s="16"/>
      <c r="G65"/>
      <c r="H65"/>
      <c r="I65"/>
      <c r="J65"/>
      <c r="K65"/>
      <c r="L65"/>
      <c r="M65"/>
      <c r="N65"/>
      <c r="O65"/>
      <c r="P65"/>
      <c r="Q65"/>
      <c r="R65"/>
      <c r="S65"/>
    </row>
    <row r="66" spans="1:19" ht="15" customHeight="1" x14ac:dyDescent="0.25">
      <c r="A66" s="19" t="s">
        <v>418</v>
      </c>
      <c r="B66" s="19" t="s">
        <v>139</v>
      </c>
      <c r="C66" s="19" t="s">
        <v>423</v>
      </c>
      <c r="D66" s="20" t="s">
        <v>424</v>
      </c>
      <c r="E66" s="21">
        <v>44974</v>
      </c>
      <c r="F66" s="19">
        <v>2551.1999999999998</v>
      </c>
    </row>
    <row r="67" spans="1:19" s="27" customFormat="1" ht="15" customHeight="1" x14ac:dyDescent="0.25">
      <c r="A67" s="24" t="s">
        <v>425</v>
      </c>
      <c r="B67" s="24" t="s">
        <v>139</v>
      </c>
      <c r="C67" s="24" t="s">
        <v>426</v>
      </c>
      <c r="D67" s="25" t="s">
        <v>427</v>
      </c>
      <c r="E67" s="26"/>
      <c r="F67" s="24">
        <v>0</v>
      </c>
      <c r="G67"/>
      <c r="H67"/>
      <c r="I67"/>
      <c r="J67"/>
      <c r="K67"/>
      <c r="L67"/>
      <c r="M67"/>
      <c r="N67"/>
      <c r="O67"/>
      <c r="P67"/>
      <c r="Q67"/>
      <c r="R67"/>
      <c r="S67"/>
    </row>
    <row r="68" spans="1:19" s="15" customFormat="1" ht="15" customHeight="1" x14ac:dyDescent="0.25">
      <c r="A68" s="16"/>
      <c r="B68" s="16"/>
      <c r="C68" s="33"/>
      <c r="D68" s="34"/>
      <c r="E68" s="16"/>
      <c r="F68" s="16"/>
      <c r="G68"/>
      <c r="H68"/>
      <c r="I68"/>
      <c r="J68"/>
      <c r="K68"/>
      <c r="L68"/>
      <c r="M68"/>
      <c r="N68"/>
      <c r="O68"/>
      <c r="P68"/>
      <c r="Q68"/>
      <c r="R68"/>
      <c r="S68"/>
    </row>
    <row r="69" spans="1:19" ht="15" customHeight="1" x14ac:dyDescent="0.25">
      <c r="A69" s="19" t="s">
        <v>429</v>
      </c>
      <c r="B69" s="35" t="s">
        <v>430</v>
      </c>
      <c r="C69" s="36" t="s">
        <v>431</v>
      </c>
      <c r="D69" s="36" t="s">
        <v>432</v>
      </c>
      <c r="E69" s="37"/>
      <c r="F69" s="19"/>
    </row>
    <row r="70" spans="1:19" ht="15" customHeight="1" x14ac:dyDescent="0.25">
      <c r="A70" s="19" t="s">
        <v>433</v>
      </c>
      <c r="B70" s="35" t="s">
        <v>430</v>
      </c>
      <c r="C70" s="36" t="s">
        <v>434</v>
      </c>
      <c r="D70" s="36" t="s">
        <v>435</v>
      </c>
      <c r="E70" s="37"/>
      <c r="F70" s="19"/>
    </row>
    <row r="71" spans="1:19" x14ac:dyDescent="0.25">
      <c r="A71" s="11" t="s">
        <v>436</v>
      </c>
      <c r="B71" s="11" t="s">
        <v>430</v>
      </c>
      <c r="C71" s="36" t="s">
        <v>437</v>
      </c>
      <c r="D71" s="36" t="s">
        <v>438</v>
      </c>
      <c r="E71" s="39"/>
    </row>
    <row r="72" spans="1:19" x14ac:dyDescent="0.25">
      <c r="A72" s="11" t="s">
        <v>439</v>
      </c>
      <c r="B72" s="11" t="s">
        <v>430</v>
      </c>
      <c r="C72" s="36" t="s">
        <v>440</v>
      </c>
      <c r="D72" s="36" t="s">
        <v>441</v>
      </c>
      <c r="E72" s="39"/>
    </row>
    <row r="73" spans="1:19" x14ac:dyDescent="0.25">
      <c r="A73" s="11" t="s">
        <v>442</v>
      </c>
      <c r="B73" s="11" t="s">
        <v>430</v>
      </c>
      <c r="C73" s="36" t="s">
        <v>443</v>
      </c>
      <c r="D73" s="36" t="s">
        <v>444</v>
      </c>
      <c r="E73" s="39"/>
    </row>
    <row r="74" spans="1:19" x14ac:dyDescent="0.25">
      <c r="A74" s="11" t="s">
        <v>445</v>
      </c>
      <c r="B74" s="11" t="s">
        <v>430</v>
      </c>
      <c r="C74" s="36" t="s">
        <v>446</v>
      </c>
      <c r="D74" s="36" t="s">
        <v>447</v>
      </c>
      <c r="E74" s="39"/>
    </row>
    <row r="75" spans="1:19" x14ac:dyDescent="0.25">
      <c r="A75" s="11" t="s">
        <v>448</v>
      </c>
      <c r="B75" s="11" t="s">
        <v>430</v>
      </c>
      <c r="C75" s="36" t="s">
        <v>449</v>
      </c>
      <c r="D75" s="36" t="s">
        <v>450</v>
      </c>
    </row>
    <row r="76" spans="1:19" x14ac:dyDescent="0.25">
      <c r="A76" s="11" t="s">
        <v>448</v>
      </c>
      <c r="B76" s="11" t="s">
        <v>430</v>
      </c>
      <c r="C76" s="36" t="s">
        <v>451</v>
      </c>
      <c r="D76" s="36" t="s">
        <v>452</v>
      </c>
      <c r="E76" s="39"/>
    </row>
    <row r="78" spans="1:19" ht="15" customHeight="1" x14ac:dyDescent="0.25">
      <c r="A78" s="19"/>
      <c r="B78" s="19"/>
      <c r="C78" s="19"/>
      <c r="D78" s="20"/>
      <c r="E78" s="19"/>
      <c r="F78" s="19"/>
    </row>
    <row r="79" spans="1:19" x14ac:dyDescent="0.25">
      <c r="A79" s="19" t="s">
        <v>453</v>
      </c>
      <c r="B79" s="19" t="s">
        <v>454</v>
      </c>
      <c r="C79" s="19" t="s">
        <v>455</v>
      </c>
      <c r="D79" s="20" t="s">
        <v>456</v>
      </c>
      <c r="E79" s="21">
        <v>44980</v>
      </c>
      <c r="F79" s="19">
        <v>502.26</v>
      </c>
    </row>
    <row r="80" spans="1:19" x14ac:dyDescent="0.25">
      <c r="A80" s="19" t="s">
        <v>453</v>
      </c>
      <c r="B80" s="19" t="s">
        <v>454</v>
      </c>
      <c r="C80" s="19" t="s">
        <v>457</v>
      </c>
      <c r="D80" s="20" t="s">
        <v>458</v>
      </c>
      <c r="E80" s="21"/>
      <c r="F80" s="19"/>
    </row>
    <row r="81" spans="1:19" x14ac:dyDescent="0.25">
      <c r="A81" s="19" t="s">
        <v>459</v>
      </c>
      <c r="B81" s="19" t="s">
        <v>454</v>
      </c>
      <c r="C81" s="19" t="s">
        <v>460</v>
      </c>
      <c r="D81" s="20" t="s">
        <v>461</v>
      </c>
      <c r="E81" s="21">
        <v>44977</v>
      </c>
      <c r="F81" s="19">
        <v>502.76</v>
      </c>
    </row>
    <row r="82" spans="1:19" ht="15" customHeight="1" x14ac:dyDescent="0.25">
      <c r="A82" s="19"/>
      <c r="B82" s="19"/>
      <c r="C82" s="19"/>
      <c r="D82" s="20"/>
      <c r="E82" s="19"/>
      <c r="F82" s="19"/>
    </row>
    <row r="83" spans="1:19" ht="15" customHeight="1" x14ac:dyDescent="0.25">
      <c r="A83" s="19"/>
      <c r="B83" s="19"/>
      <c r="C83" s="19"/>
      <c r="D83" s="20"/>
      <c r="E83" s="19"/>
      <c r="F83" s="19"/>
    </row>
    <row r="84" spans="1:19" s="27" customFormat="1" ht="15" customHeight="1" x14ac:dyDescent="0.25">
      <c r="A84" s="24" t="s">
        <v>462</v>
      </c>
      <c r="B84" s="24" t="s">
        <v>463</v>
      </c>
      <c r="C84" s="24" t="s">
        <v>464</v>
      </c>
      <c r="D84" s="25" t="s">
        <v>465</v>
      </c>
      <c r="E84" s="24" t="s">
        <v>466</v>
      </c>
      <c r="F84" s="24"/>
      <c r="G84"/>
      <c r="H84"/>
      <c r="I84"/>
      <c r="J84"/>
      <c r="K84"/>
      <c r="L84"/>
      <c r="M84"/>
      <c r="N84"/>
      <c r="O84"/>
      <c r="P84"/>
      <c r="Q84"/>
      <c r="R84"/>
      <c r="S84"/>
    </row>
    <row r="85" spans="1:19" s="27" customFormat="1" ht="15" customHeight="1" x14ac:dyDescent="0.25">
      <c r="A85" s="24" t="s">
        <v>462</v>
      </c>
      <c r="B85" s="24" t="s">
        <v>463</v>
      </c>
      <c r="C85" s="24" t="s">
        <v>467</v>
      </c>
      <c r="D85" s="25" t="s">
        <v>468</v>
      </c>
      <c r="E85" s="24" t="s">
        <v>466</v>
      </c>
      <c r="F85" s="24"/>
      <c r="G85"/>
      <c r="H85"/>
      <c r="I85"/>
      <c r="J85"/>
      <c r="K85"/>
      <c r="L85"/>
      <c r="M85"/>
      <c r="N85"/>
      <c r="O85"/>
      <c r="P85"/>
      <c r="Q85"/>
      <c r="R85"/>
      <c r="S85"/>
    </row>
    <row r="86" spans="1:19" ht="15" customHeight="1" x14ac:dyDescent="0.25">
      <c r="A86" s="22" t="s">
        <v>469</v>
      </c>
      <c r="B86" s="22" t="s">
        <v>463</v>
      </c>
      <c r="C86" s="22" t="s">
        <v>470</v>
      </c>
      <c r="D86" s="42" t="s">
        <v>471</v>
      </c>
      <c r="E86" s="22"/>
      <c r="F86" s="22"/>
    </row>
    <row r="87" spans="1:19" ht="15" customHeight="1" x14ac:dyDescent="0.25">
      <c r="A87" s="22"/>
      <c r="B87" s="22"/>
      <c r="C87" s="22"/>
      <c r="D87" s="42"/>
      <c r="E87" s="22"/>
      <c r="F87" s="22"/>
    </row>
    <row r="88" spans="1:19" ht="15" customHeight="1" x14ac:dyDescent="0.25">
      <c r="A88" s="19" t="s">
        <v>473</v>
      </c>
      <c r="B88" s="19" t="s">
        <v>69</v>
      </c>
      <c r="C88" s="19" t="s">
        <v>43</v>
      </c>
      <c r="D88" s="20" t="s">
        <v>93</v>
      </c>
      <c r="E88" s="21"/>
      <c r="F88" s="19"/>
    </row>
    <row r="89" spans="1:19" ht="15" customHeight="1" x14ac:dyDescent="0.25">
      <c r="A89" s="19" t="s">
        <v>473</v>
      </c>
      <c r="B89" s="19" t="s">
        <v>69</v>
      </c>
      <c r="C89" s="19" t="s">
        <v>36</v>
      </c>
      <c r="D89" s="20" t="s">
        <v>68</v>
      </c>
      <c r="E89" s="44"/>
      <c r="F89" s="45"/>
    </row>
    <row r="90" spans="1:19" ht="15" customHeight="1" x14ac:dyDescent="0.25">
      <c r="A90" s="19" t="s">
        <v>473</v>
      </c>
      <c r="B90" s="19" t="s">
        <v>69</v>
      </c>
      <c r="C90" s="19" t="s">
        <v>35</v>
      </c>
      <c r="D90" s="20" t="s">
        <v>80</v>
      </c>
      <c r="E90" s="44"/>
      <c r="F90" s="45"/>
    </row>
    <row r="91" spans="1:19" ht="15" customHeight="1" x14ac:dyDescent="0.25">
      <c r="A91" s="19" t="s">
        <v>473</v>
      </c>
      <c r="B91" s="19" t="s">
        <v>69</v>
      </c>
      <c r="C91" s="19" t="s">
        <v>217</v>
      </c>
      <c r="D91" s="20" t="s">
        <v>219</v>
      </c>
      <c r="E91" s="47"/>
      <c r="F91" s="48"/>
    </row>
    <row r="92" spans="1:19" ht="15" customHeight="1" x14ac:dyDescent="0.25">
      <c r="A92" s="19" t="s">
        <v>474</v>
      </c>
      <c r="B92" s="19" t="s">
        <v>69</v>
      </c>
      <c r="C92" s="19" t="s">
        <v>475</v>
      </c>
      <c r="D92" s="20" t="s">
        <v>476</v>
      </c>
      <c r="E92" s="47"/>
      <c r="F92" s="48"/>
    </row>
    <row r="93" spans="1:19" ht="15" customHeight="1" x14ac:dyDescent="0.25">
      <c r="A93" s="19" t="s">
        <v>477</v>
      </c>
      <c r="B93" s="19" t="s">
        <v>69</v>
      </c>
      <c r="C93" s="19" t="s">
        <v>25</v>
      </c>
      <c r="D93" s="20" t="s">
        <v>124</v>
      </c>
      <c r="E93" s="47"/>
      <c r="F93" s="48"/>
    </row>
    <row r="94" spans="1:19" ht="15" customHeight="1" x14ac:dyDescent="0.25">
      <c r="A94" s="19" t="s">
        <v>477</v>
      </c>
      <c r="B94" s="19" t="s">
        <v>69</v>
      </c>
      <c r="C94" s="19" t="s">
        <v>478</v>
      </c>
      <c r="D94" s="20" t="s">
        <v>479</v>
      </c>
      <c r="E94" s="47"/>
      <c r="F94" s="48"/>
    </row>
    <row r="95" spans="1:19" ht="15" customHeight="1" x14ac:dyDescent="0.25">
      <c r="A95" s="19" t="s">
        <v>477</v>
      </c>
      <c r="B95" s="19" t="s">
        <v>69</v>
      </c>
      <c r="C95" s="19" t="s">
        <v>29</v>
      </c>
      <c r="D95" s="20" t="s">
        <v>137</v>
      </c>
      <c r="E95" s="47"/>
      <c r="F95" s="48"/>
    </row>
    <row r="96" spans="1:19" ht="15" customHeight="1" x14ac:dyDescent="0.25">
      <c r="A96" s="19" t="s">
        <v>480</v>
      </c>
      <c r="B96" s="19" t="s">
        <v>69</v>
      </c>
      <c r="C96" s="19" t="s">
        <v>481</v>
      </c>
      <c r="D96" s="20" t="s">
        <v>482</v>
      </c>
      <c r="E96" s="44"/>
      <c r="F96" s="49"/>
    </row>
    <row r="97" spans="1:6" ht="15" customHeight="1" x14ac:dyDescent="0.25">
      <c r="A97" s="19" t="s">
        <v>480</v>
      </c>
      <c r="B97" s="19" t="s">
        <v>69</v>
      </c>
      <c r="C97" s="19" t="s">
        <v>483</v>
      </c>
      <c r="D97" s="20" t="s">
        <v>484</v>
      </c>
      <c r="E97" s="50"/>
      <c r="F97" s="48"/>
    </row>
    <row r="98" spans="1:6" ht="15" customHeight="1" x14ac:dyDescent="0.25">
      <c r="A98" s="19" t="s">
        <v>480</v>
      </c>
      <c r="B98" s="19" t="s">
        <v>69</v>
      </c>
      <c r="C98" s="19" t="s">
        <v>486</v>
      </c>
      <c r="D98" s="20" t="s">
        <v>487</v>
      </c>
      <c r="E98" s="47"/>
      <c r="F98" s="48"/>
    </row>
    <row r="99" spans="1:6" ht="15" customHeight="1" x14ac:dyDescent="0.25">
      <c r="A99" s="19" t="s">
        <v>480</v>
      </c>
      <c r="B99" s="19" t="s">
        <v>69</v>
      </c>
      <c r="C99" s="19" t="s">
        <v>488</v>
      </c>
      <c r="D99" s="20" t="s">
        <v>489</v>
      </c>
      <c r="E99" s="47"/>
      <c r="F99" s="48"/>
    </row>
    <row r="100" spans="1:6" ht="15" customHeight="1" x14ac:dyDescent="0.25">
      <c r="A100" s="19" t="s">
        <v>480</v>
      </c>
      <c r="B100" s="19" t="s">
        <v>69</v>
      </c>
      <c r="C100" s="19" t="s">
        <v>490</v>
      </c>
      <c r="D100" s="20" t="s">
        <v>491</v>
      </c>
      <c r="E100" s="47"/>
      <c r="F100" s="48"/>
    </row>
    <row r="101" spans="1:6" ht="15" customHeight="1" x14ac:dyDescent="0.25">
      <c r="A101" s="19" t="s">
        <v>480</v>
      </c>
      <c r="B101" s="19" t="s">
        <v>69</v>
      </c>
      <c r="C101" s="19" t="s">
        <v>492</v>
      </c>
      <c r="D101" s="20" t="s">
        <v>493</v>
      </c>
      <c r="E101" s="47"/>
      <c r="F101" s="48"/>
    </row>
    <row r="102" spans="1:6" ht="15" customHeight="1" x14ac:dyDescent="0.25">
      <c r="A102" s="19" t="s">
        <v>480</v>
      </c>
      <c r="B102" s="19" t="s">
        <v>69</v>
      </c>
      <c r="C102" s="19" t="s">
        <v>494</v>
      </c>
      <c r="D102" s="20" t="s">
        <v>495</v>
      </c>
      <c r="E102" s="47"/>
      <c r="F102" s="48"/>
    </row>
    <row r="103" spans="1:6" ht="15" customHeight="1" x14ac:dyDescent="0.25">
      <c r="A103" s="19" t="s">
        <v>480</v>
      </c>
      <c r="B103" s="19" t="s">
        <v>69</v>
      </c>
      <c r="C103" s="19" t="s">
        <v>496</v>
      </c>
      <c r="D103" s="20" t="s">
        <v>497</v>
      </c>
      <c r="E103" s="47"/>
      <c r="F103" s="48"/>
    </row>
    <row r="104" spans="1:6" ht="15" customHeight="1" x14ac:dyDescent="0.25">
      <c r="A104" s="19" t="s">
        <v>480</v>
      </c>
      <c r="B104" s="19" t="s">
        <v>69</v>
      </c>
      <c r="C104" s="19" t="s">
        <v>498</v>
      </c>
      <c r="D104" s="20" t="s">
        <v>499</v>
      </c>
      <c r="E104" s="47"/>
      <c r="F104" s="48"/>
    </row>
    <row r="105" spans="1:6" ht="15" customHeight="1" x14ac:dyDescent="0.25">
      <c r="A105" s="19" t="s">
        <v>480</v>
      </c>
      <c r="B105" s="19" t="s">
        <v>69</v>
      </c>
      <c r="C105" s="19" t="s">
        <v>500</v>
      </c>
      <c r="D105" s="20" t="s">
        <v>501</v>
      </c>
      <c r="E105" s="47"/>
      <c r="F105" s="48"/>
    </row>
    <row r="106" spans="1:6" ht="15" customHeight="1" x14ac:dyDescent="0.25">
      <c r="A106" s="19" t="s">
        <v>480</v>
      </c>
      <c r="B106" s="19" t="s">
        <v>69</v>
      </c>
      <c r="C106" s="19" t="s">
        <v>502</v>
      </c>
      <c r="D106" s="20" t="s">
        <v>503</v>
      </c>
      <c r="E106" s="51"/>
      <c r="F106" s="52"/>
    </row>
    <row r="107" spans="1:6" ht="15" customHeight="1" x14ac:dyDescent="0.25">
      <c r="A107" s="19" t="s">
        <v>480</v>
      </c>
      <c r="B107" s="19" t="s">
        <v>69</v>
      </c>
      <c r="C107" s="19" t="s">
        <v>504</v>
      </c>
      <c r="D107" s="20" t="s">
        <v>505</v>
      </c>
      <c r="E107" s="44"/>
      <c r="F107" s="45"/>
    </row>
    <row r="108" spans="1:6" ht="15" customHeight="1" x14ac:dyDescent="0.25">
      <c r="A108" s="19" t="s">
        <v>480</v>
      </c>
      <c r="B108" s="19" t="s">
        <v>69</v>
      </c>
      <c r="C108" s="19" t="s">
        <v>506</v>
      </c>
      <c r="D108" s="20" t="s">
        <v>507</v>
      </c>
      <c r="E108" s="46"/>
      <c r="F108" s="48"/>
    </row>
    <row r="109" spans="1:6" ht="15" customHeight="1" x14ac:dyDescent="0.25">
      <c r="A109" s="19" t="s">
        <v>480</v>
      </c>
      <c r="B109" s="19" t="s">
        <v>69</v>
      </c>
      <c r="C109" s="19" t="s">
        <v>508</v>
      </c>
      <c r="D109" s="20" t="s">
        <v>509</v>
      </c>
      <c r="E109" s="47"/>
      <c r="F109" s="48"/>
    </row>
    <row r="110" spans="1:6" ht="15" customHeight="1" x14ac:dyDescent="0.25">
      <c r="A110" s="19" t="s">
        <v>480</v>
      </c>
      <c r="B110" s="19" t="s">
        <v>69</v>
      </c>
      <c r="C110" s="19" t="s">
        <v>510</v>
      </c>
      <c r="D110" s="20" t="s">
        <v>511</v>
      </c>
      <c r="E110" s="47">
        <v>44927</v>
      </c>
      <c r="F110" s="48"/>
    </row>
    <row r="111" spans="1:6" ht="15" customHeight="1" x14ac:dyDescent="0.25">
      <c r="A111" s="19" t="s">
        <v>480</v>
      </c>
      <c r="B111" s="19" t="s">
        <v>69</v>
      </c>
      <c r="C111" s="19" t="s">
        <v>512</v>
      </c>
      <c r="D111" s="20" t="s">
        <v>513</v>
      </c>
      <c r="E111" s="47"/>
      <c r="F111" s="48"/>
    </row>
    <row r="112" spans="1:6" ht="30" x14ac:dyDescent="0.25">
      <c r="A112" s="53" t="s">
        <v>514</v>
      </c>
      <c r="B112" s="53" t="s">
        <v>515</v>
      </c>
      <c r="C112" s="53" t="s">
        <v>516</v>
      </c>
      <c r="D112" s="54" t="s">
        <v>517</v>
      </c>
      <c r="E112" s="55" t="s">
        <v>518</v>
      </c>
      <c r="F112" s="53"/>
    </row>
    <row r="113" spans="6:6" x14ac:dyDescent="0.25">
      <c r="F113" s="11">
        <f>SUM(F3:F112)</f>
        <v>8523.366</v>
      </c>
    </row>
  </sheetData>
  <autoFilter ref="A1:S1" xr:uid="{00000000-0009-0000-0000-000008000000}"/>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A1:AY211"/>
  <sheetViews>
    <sheetView workbookViewId="0">
      <pane ySplit="1" topLeftCell="A2" activePane="bottomLeft" state="frozen"/>
      <selection pane="bottomLeft" activeCell="H17" sqref="H17"/>
    </sheetView>
  </sheetViews>
  <sheetFormatPr defaultColWidth="9.140625" defaultRowHeight="15" x14ac:dyDescent="0.25"/>
  <cols>
    <col min="1" max="1" width="17.5703125" style="11" customWidth="1"/>
    <col min="2" max="2" width="9.140625" style="11"/>
    <col min="3" max="3" width="11.5703125" style="11" customWidth="1"/>
    <col min="4" max="4" width="39.28515625" style="11" customWidth="1"/>
    <col min="5" max="5" width="21.28515625" style="11" customWidth="1"/>
    <col min="6" max="6" width="23.7109375" style="11" customWidth="1"/>
    <col min="7" max="7" width="28.7109375" customWidth="1"/>
    <col min="8" max="8" width="23.7109375" customWidth="1"/>
    <col min="9" max="9" width="43.28515625" customWidth="1"/>
    <col min="10" max="10" width="15.140625" customWidth="1"/>
    <col min="11" max="11" width="17.5703125" customWidth="1"/>
    <col min="13" max="13" width="11.5703125" customWidth="1"/>
    <col min="14" max="14" width="39.28515625" customWidth="1"/>
    <col min="15" max="15" width="21.28515625" customWidth="1"/>
    <col min="16" max="16" width="23.7109375" customWidth="1"/>
    <col min="17" max="17" width="28.7109375" customWidth="1"/>
    <col min="18" max="18" width="23.7109375" customWidth="1"/>
    <col min="19" max="19" width="43.28515625" customWidth="1"/>
    <col min="20" max="20" width="15.140625" customWidth="1"/>
    <col min="21" max="21" width="20" customWidth="1"/>
    <col min="22" max="22" width="26.28515625" customWidth="1"/>
    <col min="23" max="23" width="44.28515625" customWidth="1"/>
    <col min="24" max="25" width="35.5703125" customWidth="1"/>
    <col min="26" max="26" width="19" customWidth="1"/>
    <col min="27" max="28" width="26.28515625" customWidth="1"/>
    <col min="29" max="29" width="31.140625" customWidth="1"/>
    <col min="30" max="30" width="32.140625" customWidth="1"/>
    <col min="31" max="31" width="37.85546875" customWidth="1"/>
    <col min="32" max="32" width="17.7109375" customWidth="1"/>
    <col min="33" max="33" width="42.28515625" customWidth="1"/>
    <col min="34" max="34" width="14.28515625" customWidth="1"/>
    <col min="35" max="35" width="16.7109375" customWidth="1"/>
    <col min="37" max="37" width="14" customWidth="1"/>
    <col min="38" max="38" width="32.42578125" customWidth="1"/>
    <col min="39" max="39" width="14.5703125" customWidth="1"/>
    <col min="41" max="41" width="50" customWidth="1"/>
    <col min="42" max="42" width="43.5703125" customWidth="1"/>
    <col min="43" max="43" width="37.85546875" customWidth="1"/>
    <col min="45" max="45" width="35" customWidth="1"/>
    <col min="46" max="46" width="15" customWidth="1"/>
    <col min="47" max="47" width="38.85546875" customWidth="1"/>
    <col min="48" max="48" width="14.140625" customWidth="1"/>
    <col min="49" max="49" width="13.85546875" customWidth="1"/>
    <col min="50" max="50" width="12.140625" customWidth="1"/>
    <col min="51" max="51" width="13.7109375" customWidth="1"/>
    <col min="52" max="16384" width="9.140625" style="11"/>
  </cols>
  <sheetData>
    <row r="1" spans="1:51" ht="30.6" customHeight="1" x14ac:dyDescent="0.25">
      <c r="A1" s="9" t="s">
        <v>313</v>
      </c>
      <c r="B1" s="9" t="s">
        <v>314</v>
      </c>
      <c r="C1" s="9" t="s">
        <v>315</v>
      </c>
      <c r="D1" s="9" t="s">
        <v>316</v>
      </c>
      <c r="E1" s="9" t="s">
        <v>319</v>
      </c>
      <c r="F1" s="9" t="s">
        <v>320</v>
      </c>
    </row>
    <row r="2" spans="1:51" ht="30.6" customHeight="1" x14ac:dyDescent="0.25">
      <c r="A2" s="57" t="s">
        <v>321</v>
      </c>
      <c r="B2" s="57" t="s">
        <v>166</v>
      </c>
      <c r="C2" s="57" t="s">
        <v>322</v>
      </c>
      <c r="D2" s="57" t="s">
        <v>323</v>
      </c>
      <c r="E2" s="58">
        <v>44592</v>
      </c>
      <c r="F2" s="57" t="s">
        <v>324</v>
      </c>
    </row>
    <row r="3" spans="1:51" s="23" customFormat="1" ht="15" customHeight="1" x14ac:dyDescent="0.25">
      <c r="A3" s="59" t="s">
        <v>321</v>
      </c>
      <c r="B3" s="59" t="s">
        <v>166</v>
      </c>
      <c r="C3" s="59" t="s">
        <v>325</v>
      </c>
      <c r="D3" s="59" t="s">
        <v>326</v>
      </c>
      <c r="E3" s="60">
        <v>44592</v>
      </c>
      <c r="F3" s="59" t="s">
        <v>324</v>
      </c>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row>
    <row r="4" spans="1:51" s="23" customFormat="1" ht="15" customHeight="1" x14ac:dyDescent="0.25">
      <c r="A4" s="19" t="s">
        <v>327</v>
      </c>
      <c r="B4" s="19" t="s">
        <v>166</v>
      </c>
      <c r="C4" s="19" t="s">
        <v>328</v>
      </c>
      <c r="D4" s="19" t="s">
        <v>329</v>
      </c>
      <c r="E4" s="21">
        <v>44610</v>
      </c>
      <c r="F4" s="22">
        <v>438.14</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row>
    <row r="5" spans="1:51" ht="15" customHeight="1" x14ac:dyDescent="0.25">
      <c r="A5" s="59" t="s">
        <v>327</v>
      </c>
      <c r="B5" s="59" t="s">
        <v>166</v>
      </c>
      <c r="C5" s="59" t="s">
        <v>330</v>
      </c>
      <c r="D5" s="59" t="s">
        <v>331</v>
      </c>
      <c r="E5" s="59" t="s">
        <v>332</v>
      </c>
      <c r="F5" s="57">
        <v>0</v>
      </c>
    </row>
    <row r="6" spans="1:51" s="23" customFormat="1" ht="15" customHeight="1" x14ac:dyDescent="0.25">
      <c r="A6" s="19" t="s">
        <v>327</v>
      </c>
      <c r="B6" s="19" t="s">
        <v>166</v>
      </c>
      <c r="C6" s="19" t="s">
        <v>46</v>
      </c>
      <c r="D6" s="19" t="s">
        <v>334</v>
      </c>
      <c r="E6" s="21">
        <v>44582</v>
      </c>
      <c r="F6" s="19">
        <v>2.395</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row>
    <row r="7" spans="1:51" ht="15" customHeight="1" x14ac:dyDescent="0.25">
      <c r="A7" s="19" t="s">
        <v>335</v>
      </c>
      <c r="B7" s="19" t="s">
        <v>166</v>
      </c>
      <c r="C7" s="19" t="s">
        <v>47</v>
      </c>
      <c r="D7" s="19" t="s">
        <v>336</v>
      </c>
      <c r="E7" s="21">
        <v>44609</v>
      </c>
      <c r="F7" s="19">
        <v>423.28</v>
      </c>
    </row>
    <row r="8" spans="1:51" ht="15" customHeight="1" x14ac:dyDescent="0.25">
      <c r="A8" s="19" t="s">
        <v>337</v>
      </c>
      <c r="B8" s="19" t="s">
        <v>166</v>
      </c>
      <c r="C8" s="19" t="s">
        <v>42</v>
      </c>
      <c r="D8" s="19" t="s">
        <v>200</v>
      </c>
      <c r="E8" s="21">
        <v>44580</v>
      </c>
      <c r="F8" s="19">
        <v>188.66</v>
      </c>
    </row>
    <row r="9" spans="1:51" ht="15" customHeight="1" x14ac:dyDescent="0.25">
      <c r="A9" s="19" t="s">
        <v>337</v>
      </c>
      <c r="B9" s="19" t="s">
        <v>166</v>
      </c>
      <c r="C9" s="19" t="s">
        <v>30</v>
      </c>
      <c r="D9" s="19" t="s">
        <v>186</v>
      </c>
      <c r="E9" s="21">
        <v>44585</v>
      </c>
      <c r="F9" s="19">
        <v>166.7</v>
      </c>
    </row>
    <row r="10" spans="1:51" ht="15" customHeight="1" x14ac:dyDescent="0.25">
      <c r="A10" s="19" t="s">
        <v>337</v>
      </c>
      <c r="B10" s="19" t="s">
        <v>166</v>
      </c>
      <c r="C10" s="19" t="s">
        <v>24</v>
      </c>
      <c r="D10" s="19" t="s">
        <v>187</v>
      </c>
      <c r="E10" s="21">
        <v>44613</v>
      </c>
      <c r="F10" s="19" t="s">
        <v>338</v>
      </c>
    </row>
    <row r="11" spans="1:51" ht="15" customHeight="1" x14ac:dyDescent="0.25">
      <c r="A11" s="62" t="s">
        <v>337</v>
      </c>
      <c r="B11" s="62" t="s">
        <v>166</v>
      </c>
      <c r="C11" s="62" t="s">
        <v>96</v>
      </c>
      <c r="D11" s="62" t="s">
        <v>100</v>
      </c>
      <c r="E11" s="62" t="s">
        <v>580</v>
      </c>
      <c r="F11" s="62">
        <v>0</v>
      </c>
    </row>
    <row r="12" spans="1:51" s="23" customFormat="1" ht="15" customHeight="1" x14ac:dyDescent="0.25">
      <c r="A12" s="19" t="s">
        <v>337</v>
      </c>
      <c r="B12" s="19" t="s">
        <v>166</v>
      </c>
      <c r="C12" s="19" t="s">
        <v>44</v>
      </c>
      <c r="D12" s="19" t="s">
        <v>339</v>
      </c>
      <c r="E12" s="21">
        <v>44643</v>
      </c>
      <c r="F12" s="19">
        <v>67.91</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row>
    <row r="13" spans="1:51" s="23" customFormat="1" ht="15" customHeight="1" x14ac:dyDescent="0.25">
      <c r="A13" s="19" t="s">
        <v>98</v>
      </c>
      <c r="B13" s="19" t="s">
        <v>166</v>
      </c>
      <c r="C13" s="19" t="s">
        <v>340</v>
      </c>
      <c r="D13" s="19" t="s">
        <v>341</v>
      </c>
      <c r="E13" s="21">
        <v>44643</v>
      </c>
      <c r="F13" s="19">
        <v>93.4</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row>
    <row r="14" spans="1:51" ht="15" customHeight="1" x14ac:dyDescent="0.25">
      <c r="A14" s="16" t="s">
        <v>337</v>
      </c>
      <c r="B14" s="16" t="s">
        <v>166</v>
      </c>
      <c r="C14" s="16" t="s">
        <v>194</v>
      </c>
      <c r="D14" s="16" t="s">
        <v>342</v>
      </c>
      <c r="E14" s="18">
        <v>44609</v>
      </c>
      <c r="F14" s="16">
        <v>0</v>
      </c>
    </row>
    <row r="15" spans="1:51" s="15" customFormat="1" ht="15" customHeight="1" x14ac:dyDescent="0.25">
      <c r="A15" s="19" t="s">
        <v>344</v>
      </c>
      <c r="B15" s="19" t="s">
        <v>166</v>
      </c>
      <c r="C15" s="19" t="s">
        <v>345</v>
      </c>
      <c r="D15" s="19" t="s">
        <v>346</v>
      </c>
      <c r="E15" s="21">
        <v>44608</v>
      </c>
      <c r="F15" s="28">
        <v>3517</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row>
    <row r="16" spans="1:51" ht="15" customHeight="1" x14ac:dyDescent="0.25">
      <c r="A16" s="19" t="s">
        <v>344</v>
      </c>
      <c r="B16" s="19" t="s">
        <v>166</v>
      </c>
      <c r="C16" s="19" t="s">
        <v>347</v>
      </c>
      <c r="D16" s="19" t="s">
        <v>348</v>
      </c>
      <c r="E16" s="21">
        <v>44610</v>
      </c>
      <c r="F16" s="29">
        <v>10072.6</v>
      </c>
    </row>
    <row r="17" spans="1:51" ht="15" customHeight="1" x14ac:dyDescent="0.25">
      <c r="A17" s="19" t="s">
        <v>344</v>
      </c>
      <c r="B17" s="19" t="s">
        <v>166</v>
      </c>
      <c r="C17" s="19" t="s">
        <v>349</v>
      </c>
      <c r="D17" s="19" t="s">
        <v>350</v>
      </c>
      <c r="E17" s="21">
        <v>44610</v>
      </c>
      <c r="F17" s="19">
        <v>2118.64</v>
      </c>
    </row>
    <row r="18" spans="1:51" ht="15" customHeight="1" x14ac:dyDescent="0.25">
      <c r="A18" s="19" t="s">
        <v>344</v>
      </c>
      <c r="B18" s="19" t="s">
        <v>166</v>
      </c>
      <c r="C18" s="19" t="s">
        <v>351</v>
      </c>
      <c r="D18" s="19" t="s">
        <v>352</v>
      </c>
      <c r="E18" s="21">
        <v>44608</v>
      </c>
      <c r="F18" s="28">
        <v>5650.4</v>
      </c>
    </row>
    <row r="19" spans="1:51" ht="15" customHeight="1" x14ac:dyDescent="0.25">
      <c r="A19" s="19" t="s">
        <v>344</v>
      </c>
      <c r="B19" s="19" t="s">
        <v>166</v>
      </c>
      <c r="C19" s="19" t="s">
        <v>353</v>
      </c>
      <c r="D19" s="19" t="s">
        <v>354</v>
      </c>
      <c r="E19" s="21">
        <v>44610</v>
      </c>
      <c r="F19" s="29">
        <v>41629.199999999997</v>
      </c>
    </row>
    <row r="20" spans="1:51" ht="15" customHeight="1" x14ac:dyDescent="0.25">
      <c r="A20" s="19" t="s">
        <v>344</v>
      </c>
      <c r="B20" s="19" t="s">
        <v>166</v>
      </c>
      <c r="C20" s="19" t="s">
        <v>607</v>
      </c>
      <c r="D20" s="19" t="s">
        <v>608</v>
      </c>
      <c r="E20" s="21" t="s">
        <v>609</v>
      </c>
      <c r="F20" s="19" t="s">
        <v>610</v>
      </c>
    </row>
    <row r="21" spans="1:51" ht="15" customHeight="1" x14ac:dyDescent="0.25">
      <c r="A21" s="19" t="s">
        <v>344</v>
      </c>
      <c r="B21" s="19" t="s">
        <v>166</v>
      </c>
      <c r="C21" s="19" t="s">
        <v>355</v>
      </c>
      <c r="D21" s="19" t="s">
        <v>356</v>
      </c>
      <c r="E21" s="21">
        <v>44608</v>
      </c>
      <c r="F21" s="28">
        <v>6232.6</v>
      </c>
    </row>
    <row r="22" spans="1:51" ht="15" customHeight="1" x14ac:dyDescent="0.25">
      <c r="A22" s="19" t="s">
        <v>344</v>
      </c>
      <c r="B22" s="19" t="s">
        <v>166</v>
      </c>
      <c r="C22" s="19" t="s">
        <v>357</v>
      </c>
      <c r="D22" s="19" t="s">
        <v>358</v>
      </c>
      <c r="E22" s="21">
        <v>44608</v>
      </c>
      <c r="F22" s="28">
        <v>4496.7</v>
      </c>
    </row>
    <row r="23" spans="1:51" ht="15" customHeight="1" x14ac:dyDescent="0.25">
      <c r="A23" s="19" t="s">
        <v>344</v>
      </c>
      <c r="B23" s="19" t="s">
        <v>166</v>
      </c>
      <c r="C23" s="19" t="s">
        <v>359</v>
      </c>
      <c r="D23" s="19" t="s">
        <v>360</v>
      </c>
      <c r="E23" s="21">
        <v>44610</v>
      </c>
      <c r="F23" s="19">
        <v>0</v>
      </c>
    </row>
    <row r="24" spans="1:51" ht="17.25" customHeight="1" x14ac:dyDescent="0.25">
      <c r="A24" s="19" t="s">
        <v>361</v>
      </c>
      <c r="B24" s="19" t="s">
        <v>166</v>
      </c>
      <c r="C24" s="19" t="s">
        <v>362</v>
      </c>
      <c r="D24" s="19" t="s">
        <v>363</v>
      </c>
      <c r="E24" s="21">
        <v>44608</v>
      </c>
      <c r="F24" s="19">
        <v>0</v>
      </c>
    </row>
    <row r="25" spans="1:51" ht="15" customHeight="1" x14ac:dyDescent="0.25">
      <c r="A25" s="19" t="s">
        <v>364</v>
      </c>
      <c r="B25" s="19" t="s">
        <v>166</v>
      </c>
      <c r="C25" s="19" t="s">
        <v>45</v>
      </c>
      <c r="D25" s="19" t="s">
        <v>365</v>
      </c>
      <c r="E25" s="21">
        <v>44589</v>
      </c>
      <c r="F25" s="19">
        <v>19.5</v>
      </c>
    </row>
    <row r="26" spans="1:51" ht="15" customHeight="1" x14ac:dyDescent="0.25">
      <c r="A26" s="19" t="s">
        <v>364</v>
      </c>
      <c r="B26" s="19" t="s">
        <v>166</v>
      </c>
      <c r="C26" s="19" t="s">
        <v>366</v>
      </c>
      <c r="D26" s="19" t="s">
        <v>367</v>
      </c>
      <c r="E26" s="21">
        <v>44607</v>
      </c>
      <c r="F26" s="19">
        <v>1735.41</v>
      </c>
    </row>
    <row r="27" spans="1:51" s="65" customFormat="1" ht="15" customHeight="1" x14ac:dyDescent="0.25">
      <c r="A27" s="63" t="s">
        <v>368</v>
      </c>
      <c r="B27" s="63" t="s">
        <v>139</v>
      </c>
      <c r="C27" s="63" t="s">
        <v>258</v>
      </c>
      <c r="D27" s="63" t="s">
        <v>259</v>
      </c>
      <c r="E27" s="64">
        <v>44585</v>
      </c>
      <c r="F27" s="63">
        <v>0</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row>
    <row r="28" spans="1:51" ht="15" customHeight="1" x14ac:dyDescent="0.25">
      <c r="A28" s="19" t="s">
        <v>368</v>
      </c>
      <c r="B28" s="19" t="s">
        <v>139</v>
      </c>
      <c r="C28" s="19" t="s">
        <v>27</v>
      </c>
      <c r="D28" s="19" t="s">
        <v>290</v>
      </c>
      <c r="E28" s="21">
        <v>44588</v>
      </c>
      <c r="F28" s="19">
        <v>31.91</v>
      </c>
    </row>
    <row r="29" spans="1:51" s="68" customFormat="1" ht="15" customHeight="1" x14ac:dyDescent="0.25">
      <c r="A29" s="66" t="s">
        <v>369</v>
      </c>
      <c r="B29" s="66" t="s">
        <v>139</v>
      </c>
      <c r="C29" s="66" t="s">
        <v>370</v>
      </c>
      <c r="D29" s="19" t="s">
        <v>371</v>
      </c>
      <c r="E29" s="19"/>
      <c r="F29" s="1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row>
    <row r="30" spans="1:51" ht="15" customHeight="1" x14ac:dyDescent="0.25">
      <c r="A30" s="19" t="s">
        <v>369</v>
      </c>
      <c r="B30" s="19" t="s">
        <v>139</v>
      </c>
      <c r="C30" s="19" t="s">
        <v>372</v>
      </c>
      <c r="D30" s="19" t="s">
        <v>373</v>
      </c>
      <c r="E30" s="21"/>
      <c r="F30" s="19"/>
    </row>
    <row r="31" spans="1:51" ht="15" customHeight="1" x14ac:dyDescent="0.25">
      <c r="A31" s="19" t="s">
        <v>374</v>
      </c>
      <c r="B31" s="19" t="s">
        <v>139</v>
      </c>
      <c r="C31" s="19" t="s">
        <v>375</v>
      </c>
      <c r="D31" s="19" t="s">
        <v>376</v>
      </c>
      <c r="E31" s="21">
        <v>44580</v>
      </c>
      <c r="F31" s="19">
        <v>23.37</v>
      </c>
    </row>
    <row r="32" spans="1:51" s="23" customFormat="1" ht="15" customHeight="1" x14ac:dyDescent="0.25">
      <c r="A32" s="59" t="s">
        <v>374</v>
      </c>
      <c r="B32" s="59" t="s">
        <v>139</v>
      </c>
      <c r="C32" s="59" t="s">
        <v>669</v>
      </c>
      <c r="D32" s="59" t="s">
        <v>670</v>
      </c>
      <c r="E32" s="59"/>
      <c r="F32" s="59">
        <v>0</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row>
    <row r="33" spans="1:51" s="65" customFormat="1" ht="15" customHeight="1" x14ac:dyDescent="0.25">
      <c r="A33" s="63" t="s">
        <v>374</v>
      </c>
      <c r="B33" s="63" t="s">
        <v>139</v>
      </c>
      <c r="C33" s="63" t="s">
        <v>377</v>
      </c>
      <c r="D33" s="63" t="s">
        <v>378</v>
      </c>
      <c r="E33" s="63"/>
      <c r="F33" s="63">
        <v>0</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row>
    <row r="34" spans="1:51" ht="15" customHeight="1" x14ac:dyDescent="0.25">
      <c r="A34" s="19" t="s">
        <v>379</v>
      </c>
      <c r="B34" s="19" t="s">
        <v>139</v>
      </c>
      <c r="C34" s="19" t="s">
        <v>380</v>
      </c>
      <c r="D34" s="19" t="s">
        <v>381</v>
      </c>
      <c r="E34" s="19"/>
      <c r="F34" s="19">
        <v>0</v>
      </c>
    </row>
    <row r="35" spans="1:51" ht="15" customHeight="1" x14ac:dyDescent="0.25">
      <c r="A35" s="19" t="s">
        <v>382</v>
      </c>
      <c r="B35" s="19" t="s">
        <v>139</v>
      </c>
      <c r="C35" s="19" t="s">
        <v>230</v>
      </c>
      <c r="D35" s="19" t="s">
        <v>233</v>
      </c>
      <c r="E35" s="21"/>
      <c r="F35" s="19"/>
    </row>
    <row r="36" spans="1:51" ht="15" customHeight="1" x14ac:dyDescent="0.25">
      <c r="A36" s="19" t="s">
        <v>382</v>
      </c>
      <c r="B36" s="19" t="s">
        <v>139</v>
      </c>
      <c r="C36" s="19" t="s">
        <v>248</v>
      </c>
      <c r="D36" s="19" t="s">
        <v>251</v>
      </c>
      <c r="E36" s="21"/>
      <c r="F36" s="19">
        <v>0</v>
      </c>
    </row>
    <row r="37" spans="1:51" s="23" customFormat="1" ht="15" customHeight="1" x14ac:dyDescent="0.25">
      <c r="A37" s="59" t="s">
        <v>383</v>
      </c>
      <c r="B37" s="59" t="s">
        <v>139</v>
      </c>
      <c r="C37" s="59" t="s">
        <v>695</v>
      </c>
      <c r="D37" s="59" t="s">
        <v>696</v>
      </c>
      <c r="E37" s="59"/>
      <c r="F37" s="59">
        <v>0</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row>
    <row r="38" spans="1:51" ht="15" customHeight="1" x14ac:dyDescent="0.25">
      <c r="A38" s="19" t="s">
        <v>383</v>
      </c>
      <c r="B38" s="19" t="s">
        <v>139</v>
      </c>
      <c r="C38" s="19" t="s">
        <v>384</v>
      </c>
      <c r="D38" s="19" t="s">
        <v>385</v>
      </c>
      <c r="E38" s="19"/>
      <c r="F38" s="19"/>
    </row>
    <row r="39" spans="1:51" ht="15" customHeight="1" x14ac:dyDescent="0.25">
      <c r="A39" s="19" t="s">
        <v>386</v>
      </c>
      <c r="B39" s="19" t="s">
        <v>139</v>
      </c>
      <c r="C39" s="19" t="s">
        <v>387</v>
      </c>
      <c r="D39" s="19" t="s">
        <v>388</v>
      </c>
      <c r="E39" s="21">
        <v>44579</v>
      </c>
      <c r="F39" s="19">
        <v>15.92</v>
      </c>
    </row>
    <row r="40" spans="1:51" s="23" customFormat="1" ht="15" customHeight="1" x14ac:dyDescent="0.25">
      <c r="A40" s="59" t="s">
        <v>717</v>
      </c>
      <c r="B40" s="59" t="s">
        <v>139</v>
      </c>
      <c r="C40" s="59" t="s">
        <v>718</v>
      </c>
      <c r="D40" s="59" t="s">
        <v>719</v>
      </c>
      <c r="E40" s="59" t="s">
        <v>720</v>
      </c>
      <c r="F40" s="59">
        <v>0</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row>
    <row r="41" spans="1:51" ht="15" customHeight="1" x14ac:dyDescent="0.25">
      <c r="A41" s="19" t="s">
        <v>389</v>
      </c>
      <c r="B41" s="19" t="s">
        <v>139</v>
      </c>
      <c r="C41" s="19" t="s">
        <v>287</v>
      </c>
      <c r="D41" s="19" t="s">
        <v>288</v>
      </c>
      <c r="E41" s="21"/>
      <c r="F41" s="19"/>
    </row>
    <row r="42" spans="1:51" ht="15" customHeight="1" x14ac:dyDescent="0.25">
      <c r="A42" s="19" t="s">
        <v>389</v>
      </c>
      <c r="B42" s="19" t="s">
        <v>139</v>
      </c>
      <c r="C42" s="19" t="s">
        <v>32</v>
      </c>
      <c r="D42" s="19" t="s">
        <v>267</v>
      </c>
      <c r="E42" s="21"/>
      <c r="F42" s="19"/>
    </row>
    <row r="43" spans="1:51" s="68" customFormat="1" ht="15" customHeight="1" x14ac:dyDescent="0.25">
      <c r="A43" s="66" t="s">
        <v>389</v>
      </c>
      <c r="B43" s="66" t="s">
        <v>139</v>
      </c>
      <c r="C43" s="66" t="s">
        <v>390</v>
      </c>
      <c r="D43" s="19" t="s">
        <v>391</v>
      </c>
      <c r="E43" s="19"/>
      <c r="F43" s="19">
        <v>17.975000000000001</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row>
    <row r="44" spans="1:51" ht="15" customHeight="1" x14ac:dyDescent="0.25">
      <c r="A44" s="19" t="s">
        <v>392</v>
      </c>
      <c r="B44" s="19" t="s">
        <v>139</v>
      </c>
      <c r="C44" s="19" t="s">
        <v>393</v>
      </c>
      <c r="D44" s="19" t="s">
        <v>394</v>
      </c>
      <c r="E44" s="21"/>
      <c r="F44" s="19"/>
    </row>
    <row r="45" spans="1:51" ht="15" customHeight="1" x14ac:dyDescent="0.25">
      <c r="A45" s="19" t="s">
        <v>395</v>
      </c>
      <c r="B45" s="19" t="s">
        <v>139</v>
      </c>
      <c r="C45" s="19" t="s">
        <v>26</v>
      </c>
      <c r="D45" s="19" t="s">
        <v>227</v>
      </c>
      <c r="E45" s="21"/>
      <c r="F45" s="19"/>
    </row>
    <row r="46" spans="1:51" ht="15" customHeight="1" x14ac:dyDescent="0.25">
      <c r="A46" s="19" t="s">
        <v>395</v>
      </c>
      <c r="B46" s="19" t="s">
        <v>139</v>
      </c>
      <c r="C46" s="19" t="s">
        <v>273</v>
      </c>
      <c r="D46" s="19" t="s">
        <v>275</v>
      </c>
      <c r="E46" s="21"/>
      <c r="F46" s="19"/>
    </row>
    <row r="47" spans="1:51" ht="15" customHeight="1" x14ac:dyDescent="0.25">
      <c r="A47" s="19" t="s">
        <v>335</v>
      </c>
      <c r="B47" s="19" t="s">
        <v>139</v>
      </c>
      <c r="C47" s="19" t="s">
        <v>34</v>
      </c>
      <c r="D47" s="19" t="s">
        <v>144</v>
      </c>
      <c r="E47" s="21"/>
      <c r="F47" s="19"/>
    </row>
    <row r="48" spans="1:51" ht="15.75" customHeight="1" x14ac:dyDescent="0.25">
      <c r="A48" s="19" t="s">
        <v>335</v>
      </c>
      <c r="B48" s="19" t="s">
        <v>139</v>
      </c>
      <c r="C48" s="19" t="s">
        <v>149</v>
      </c>
      <c r="D48" s="19" t="s">
        <v>150</v>
      </c>
      <c r="E48" s="19"/>
      <c r="F48" s="19"/>
    </row>
    <row r="49" spans="1:51" ht="15" customHeight="1" x14ac:dyDescent="0.25">
      <c r="A49" s="19" t="s">
        <v>335</v>
      </c>
      <c r="B49" s="19" t="s">
        <v>139</v>
      </c>
      <c r="C49" s="19" t="s">
        <v>33</v>
      </c>
      <c r="D49" s="19" t="s">
        <v>153</v>
      </c>
      <c r="E49" s="21"/>
      <c r="F49" s="19"/>
    </row>
    <row r="50" spans="1:51" ht="15" customHeight="1" x14ac:dyDescent="0.25">
      <c r="A50" s="19" t="s">
        <v>335</v>
      </c>
      <c r="B50" s="19" t="s">
        <v>139</v>
      </c>
      <c r="C50" s="19" t="s">
        <v>156</v>
      </c>
      <c r="D50" s="19" t="s">
        <v>159</v>
      </c>
      <c r="E50" s="21"/>
      <c r="F50" s="19"/>
    </row>
    <row r="51" spans="1:51" ht="15" customHeight="1" x14ac:dyDescent="0.25">
      <c r="A51" s="30" t="s">
        <v>335</v>
      </c>
      <c r="B51" s="30" t="s">
        <v>139</v>
      </c>
      <c r="C51" s="30" t="s">
        <v>106</v>
      </c>
      <c r="D51" s="30" t="s">
        <v>396</v>
      </c>
      <c r="E51" s="32"/>
      <c r="F51" s="30"/>
    </row>
    <row r="52" spans="1:51" ht="15" customHeight="1" x14ac:dyDescent="0.25">
      <c r="A52" s="19" t="s">
        <v>335</v>
      </c>
      <c r="B52" s="19" t="s">
        <v>139</v>
      </c>
      <c r="C52" s="19" t="s">
        <v>37</v>
      </c>
      <c r="D52" s="19" t="s">
        <v>138</v>
      </c>
      <c r="E52" s="21"/>
      <c r="F52" s="19">
        <v>33.96</v>
      </c>
    </row>
    <row r="53" spans="1:51" ht="15" customHeight="1" x14ac:dyDescent="0.25">
      <c r="A53" s="19" t="s">
        <v>335</v>
      </c>
      <c r="B53" s="19" t="s">
        <v>139</v>
      </c>
      <c r="C53" s="19" t="s">
        <v>39</v>
      </c>
      <c r="D53" s="19" t="s">
        <v>162</v>
      </c>
      <c r="E53" s="21"/>
      <c r="F53" s="19"/>
    </row>
    <row r="54" spans="1:51" s="68" customFormat="1" ht="15" customHeight="1" x14ac:dyDescent="0.25">
      <c r="A54" s="66" t="s">
        <v>335</v>
      </c>
      <c r="B54" s="66" t="s">
        <v>139</v>
      </c>
      <c r="C54" s="66" t="s">
        <v>38</v>
      </c>
      <c r="D54" s="19" t="s">
        <v>163</v>
      </c>
      <c r="E54" s="19"/>
      <c r="F54" s="19"/>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row>
    <row r="55" spans="1:51" s="23" customFormat="1" ht="15" customHeight="1" x14ac:dyDescent="0.25">
      <c r="A55" s="59" t="s">
        <v>335</v>
      </c>
      <c r="B55" s="59" t="s">
        <v>139</v>
      </c>
      <c r="C55" s="59" t="s">
        <v>172</v>
      </c>
      <c r="D55" s="59" t="s">
        <v>175</v>
      </c>
      <c r="E55" s="59" t="s">
        <v>785</v>
      </c>
      <c r="F55" s="59">
        <v>0</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row>
    <row r="56" spans="1:51" s="68" customFormat="1" ht="15" customHeight="1" x14ac:dyDescent="0.25">
      <c r="A56" s="66" t="s">
        <v>397</v>
      </c>
      <c r="B56" s="66" t="s">
        <v>139</v>
      </c>
      <c r="C56" s="66" t="s">
        <v>398</v>
      </c>
      <c r="D56" s="19" t="s">
        <v>399</v>
      </c>
      <c r="E56" s="19"/>
      <c r="F56" s="19"/>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row>
    <row r="57" spans="1:51" ht="15" customHeight="1" x14ac:dyDescent="0.25">
      <c r="A57" s="19" t="s">
        <v>400</v>
      </c>
      <c r="B57" s="19" t="s">
        <v>139</v>
      </c>
      <c r="C57" s="19" t="s">
        <v>401</v>
      </c>
      <c r="D57" s="19" t="s">
        <v>402</v>
      </c>
      <c r="E57" s="21">
        <v>44585</v>
      </c>
      <c r="F57" s="19">
        <v>47.3</v>
      </c>
    </row>
    <row r="58" spans="1:51" ht="15" customHeight="1" x14ac:dyDescent="0.25">
      <c r="A58" s="19" t="s">
        <v>403</v>
      </c>
      <c r="B58" s="19" t="s">
        <v>139</v>
      </c>
      <c r="C58" s="19" t="s">
        <v>404</v>
      </c>
      <c r="D58" s="19" t="s">
        <v>405</v>
      </c>
      <c r="E58" s="21"/>
      <c r="F58" s="19"/>
    </row>
    <row r="59" spans="1:51" ht="15" customHeight="1" x14ac:dyDescent="0.25">
      <c r="A59" s="19" t="s">
        <v>403</v>
      </c>
      <c r="B59" s="19" t="s">
        <v>139</v>
      </c>
      <c r="C59" s="19" t="s">
        <v>406</v>
      </c>
      <c r="D59" s="19" t="s">
        <v>407</v>
      </c>
      <c r="E59" s="21"/>
      <c r="F59" s="19">
        <v>0</v>
      </c>
    </row>
    <row r="60" spans="1:51" ht="15" customHeight="1" x14ac:dyDescent="0.25">
      <c r="A60" s="19" t="s">
        <v>403</v>
      </c>
      <c r="B60" s="19" t="s">
        <v>139</v>
      </c>
      <c r="C60" s="19" t="s">
        <v>263</v>
      </c>
      <c r="D60" s="19" t="s">
        <v>264</v>
      </c>
      <c r="E60" s="21"/>
      <c r="F60" s="19"/>
    </row>
    <row r="61" spans="1:51" ht="15" customHeight="1" x14ac:dyDescent="0.25">
      <c r="A61" s="19" t="s">
        <v>408</v>
      </c>
      <c r="B61" s="19" t="s">
        <v>139</v>
      </c>
      <c r="C61" s="19" t="s">
        <v>409</v>
      </c>
      <c r="D61" s="19" t="s">
        <v>410</v>
      </c>
      <c r="E61" s="21"/>
      <c r="F61" s="19"/>
    </row>
    <row r="62" spans="1:51" ht="15" customHeight="1" x14ac:dyDescent="0.25">
      <c r="A62" s="19" t="s">
        <v>408</v>
      </c>
      <c r="B62" s="19" t="s">
        <v>139</v>
      </c>
      <c r="C62" s="19" t="s">
        <v>411</v>
      </c>
      <c r="D62" s="19" t="s">
        <v>412</v>
      </c>
      <c r="E62" s="21"/>
      <c r="F62" s="19"/>
    </row>
    <row r="63" spans="1:51" ht="15" customHeight="1" x14ac:dyDescent="0.25">
      <c r="A63" s="19" t="s">
        <v>408</v>
      </c>
      <c r="B63" s="19" t="s">
        <v>139</v>
      </c>
      <c r="C63" s="19" t="s">
        <v>413</v>
      </c>
      <c r="D63" s="19" t="s">
        <v>414</v>
      </c>
      <c r="E63" s="21"/>
      <c r="F63" s="19"/>
    </row>
    <row r="64" spans="1:51" ht="15" customHeight="1" x14ac:dyDescent="0.25">
      <c r="A64" s="19" t="s">
        <v>415</v>
      </c>
      <c r="B64" s="19" t="s">
        <v>139</v>
      </c>
      <c r="C64" s="19" t="s">
        <v>28</v>
      </c>
      <c r="D64" s="19" t="s">
        <v>271</v>
      </c>
      <c r="E64" s="21"/>
      <c r="F64" s="19"/>
    </row>
    <row r="65" spans="1:51" ht="15" customHeight="1" x14ac:dyDescent="0.25">
      <c r="A65" s="19" t="s">
        <v>415</v>
      </c>
      <c r="B65" s="19" t="s">
        <v>139</v>
      </c>
      <c r="C65" s="19" t="s">
        <v>31</v>
      </c>
      <c r="D65" s="19" t="s">
        <v>277</v>
      </c>
      <c r="E65" s="21"/>
      <c r="F65" s="19"/>
    </row>
    <row r="66" spans="1:51" ht="15" customHeight="1" x14ac:dyDescent="0.25">
      <c r="A66" s="19" t="s">
        <v>415</v>
      </c>
      <c r="B66" s="19" t="s">
        <v>139</v>
      </c>
      <c r="C66" s="19" t="s">
        <v>41</v>
      </c>
      <c r="D66" s="19" t="s">
        <v>279</v>
      </c>
      <c r="E66" s="21"/>
      <c r="F66" s="19"/>
    </row>
    <row r="67" spans="1:51" s="68" customFormat="1" ht="15" customHeight="1" x14ac:dyDescent="0.25">
      <c r="A67" s="66" t="s">
        <v>415</v>
      </c>
      <c r="B67" s="66" t="s">
        <v>139</v>
      </c>
      <c r="C67" s="66" t="s">
        <v>40</v>
      </c>
      <c r="D67" s="19" t="s">
        <v>291</v>
      </c>
      <c r="E67" s="19"/>
      <c r="F67" s="19"/>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row>
    <row r="68" spans="1:51" ht="15" customHeight="1" x14ac:dyDescent="0.25">
      <c r="A68" s="19" t="s">
        <v>415</v>
      </c>
      <c r="B68" s="19" t="s">
        <v>139</v>
      </c>
      <c r="C68" s="19" t="s">
        <v>416</v>
      </c>
      <c r="D68" s="19" t="s">
        <v>417</v>
      </c>
      <c r="E68" s="21"/>
      <c r="F68" s="19">
        <v>439.4</v>
      </c>
    </row>
    <row r="69" spans="1:51" s="68" customFormat="1" ht="15" customHeight="1" x14ac:dyDescent="0.25">
      <c r="A69" s="66" t="s">
        <v>418</v>
      </c>
      <c r="B69" s="66" t="s">
        <v>139</v>
      </c>
      <c r="C69" s="66" t="s">
        <v>419</v>
      </c>
      <c r="D69" s="19" t="s">
        <v>420</v>
      </c>
      <c r="E69" s="19"/>
      <c r="F69" s="1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row>
    <row r="70" spans="1:51" s="15" customFormat="1" ht="15" customHeight="1" x14ac:dyDescent="0.25">
      <c r="A70" s="16" t="s">
        <v>418</v>
      </c>
      <c r="B70" s="16" t="s">
        <v>139</v>
      </c>
      <c r="C70" s="16" t="s">
        <v>421</v>
      </c>
      <c r="D70" s="16" t="s">
        <v>422</v>
      </c>
      <c r="E70" s="16"/>
      <c r="F70" s="16"/>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row>
    <row r="71" spans="1:51" ht="15" customHeight="1" x14ac:dyDescent="0.25">
      <c r="A71" s="19" t="s">
        <v>418</v>
      </c>
      <c r="B71" s="19" t="s">
        <v>139</v>
      </c>
      <c r="C71" s="19" t="s">
        <v>423</v>
      </c>
      <c r="D71" s="19" t="s">
        <v>424</v>
      </c>
      <c r="E71" s="21"/>
      <c r="F71" s="19">
        <v>2212</v>
      </c>
    </row>
    <row r="72" spans="1:51" ht="15" customHeight="1" x14ac:dyDescent="0.25">
      <c r="A72" s="19" t="s">
        <v>425</v>
      </c>
      <c r="B72" s="19" t="s">
        <v>139</v>
      </c>
      <c r="C72" s="19" t="s">
        <v>859</v>
      </c>
      <c r="D72" s="19" t="s">
        <v>860</v>
      </c>
      <c r="E72" s="21">
        <v>44606</v>
      </c>
      <c r="F72" s="19">
        <v>0</v>
      </c>
    </row>
    <row r="73" spans="1:51" s="15" customFormat="1" ht="15" customHeight="1" x14ac:dyDescent="0.25">
      <c r="A73" s="16" t="s">
        <v>425</v>
      </c>
      <c r="B73" s="16" t="s">
        <v>139</v>
      </c>
      <c r="C73" s="16" t="s">
        <v>426</v>
      </c>
      <c r="D73" s="16" t="s">
        <v>427</v>
      </c>
      <c r="E73" s="18">
        <v>44651</v>
      </c>
      <c r="F73" s="16">
        <v>0</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row>
    <row r="74" spans="1:51" s="15" customFormat="1" ht="15" customHeight="1" x14ac:dyDescent="0.25">
      <c r="A74" s="19" t="s">
        <v>429</v>
      </c>
      <c r="B74" s="35" t="s">
        <v>430</v>
      </c>
      <c r="C74" s="36" t="s">
        <v>862</v>
      </c>
      <c r="D74" s="53" t="s">
        <v>863</v>
      </c>
      <c r="E74" s="37">
        <v>44589</v>
      </c>
      <c r="F74" s="19">
        <v>586</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row>
    <row r="75" spans="1:51" s="15" customFormat="1" ht="15" customHeight="1" x14ac:dyDescent="0.25">
      <c r="A75" s="19" t="s">
        <v>429</v>
      </c>
      <c r="B75" s="35" t="s">
        <v>430</v>
      </c>
      <c r="C75" s="36" t="s">
        <v>864</v>
      </c>
      <c r="D75" s="38" t="s">
        <v>865</v>
      </c>
      <c r="E75" s="37">
        <v>44587</v>
      </c>
      <c r="F75" s="19">
        <v>627.30999999999995</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row>
    <row r="76" spans="1:51" ht="15" customHeight="1" x14ac:dyDescent="0.25">
      <c r="A76" s="19" t="s">
        <v>429</v>
      </c>
      <c r="B76" s="35" t="s">
        <v>430</v>
      </c>
      <c r="C76" s="36" t="s">
        <v>866</v>
      </c>
      <c r="D76" s="38" t="s">
        <v>867</v>
      </c>
      <c r="E76" s="37">
        <v>44607</v>
      </c>
      <c r="F76" s="19">
        <v>1735.41</v>
      </c>
    </row>
    <row r="77" spans="1:51" ht="15" customHeight="1" x14ac:dyDescent="0.25">
      <c r="A77" s="19" t="s">
        <v>429</v>
      </c>
      <c r="B77" s="35" t="s">
        <v>430</v>
      </c>
      <c r="C77" s="36" t="s">
        <v>877</v>
      </c>
      <c r="D77" s="38" t="s">
        <v>878</v>
      </c>
      <c r="E77" s="37" t="s">
        <v>428</v>
      </c>
      <c r="F77" s="19" t="s">
        <v>879</v>
      </c>
    </row>
    <row r="78" spans="1:51" ht="15" customHeight="1" x14ac:dyDescent="0.25">
      <c r="A78" s="19" t="s">
        <v>429</v>
      </c>
      <c r="B78" s="35" t="s">
        <v>430</v>
      </c>
      <c r="C78" s="36" t="s">
        <v>886</v>
      </c>
      <c r="D78" s="38" t="s">
        <v>887</v>
      </c>
      <c r="E78" s="37">
        <v>44594</v>
      </c>
      <c r="F78" s="19">
        <v>1531.79</v>
      </c>
    </row>
    <row r="79" spans="1:51" ht="15" customHeight="1" x14ac:dyDescent="0.25">
      <c r="A79" s="19" t="s">
        <v>429</v>
      </c>
      <c r="B79" s="35" t="s">
        <v>430</v>
      </c>
      <c r="C79" s="36" t="s">
        <v>897</v>
      </c>
      <c r="D79" s="38" t="s">
        <v>898</v>
      </c>
      <c r="E79" s="37">
        <v>44589</v>
      </c>
      <c r="F79" s="19">
        <v>552.52</v>
      </c>
    </row>
    <row r="80" spans="1:51" ht="15" customHeight="1" x14ac:dyDescent="0.25">
      <c r="A80" s="19" t="s">
        <v>429</v>
      </c>
      <c r="B80" s="35" t="s">
        <v>430</v>
      </c>
      <c r="C80" s="36" t="s">
        <v>903</v>
      </c>
      <c r="D80" s="38" t="s">
        <v>904</v>
      </c>
      <c r="E80" s="37">
        <v>44589</v>
      </c>
      <c r="F80" s="19">
        <v>223.55</v>
      </c>
    </row>
    <row r="81" spans="1:6" ht="15" customHeight="1" x14ac:dyDescent="0.25">
      <c r="A81" s="19" t="s">
        <v>429</v>
      </c>
      <c r="B81" s="35" t="s">
        <v>430</v>
      </c>
      <c r="C81" s="36" t="s">
        <v>913</v>
      </c>
      <c r="D81" s="36" t="s">
        <v>914</v>
      </c>
      <c r="E81" s="37" t="s">
        <v>428</v>
      </c>
      <c r="F81" s="19"/>
    </row>
    <row r="82" spans="1:6" ht="15" customHeight="1" x14ac:dyDescent="0.25">
      <c r="A82" s="19" t="s">
        <v>429</v>
      </c>
      <c r="B82" s="35" t="s">
        <v>430</v>
      </c>
      <c r="C82" s="36" t="s">
        <v>431</v>
      </c>
      <c r="D82" s="38" t="s">
        <v>432</v>
      </c>
      <c r="E82" s="37">
        <v>44603</v>
      </c>
      <c r="F82" s="19">
        <v>122</v>
      </c>
    </row>
    <row r="83" spans="1:6" ht="15" customHeight="1" x14ac:dyDescent="0.25">
      <c r="A83" s="19" t="s">
        <v>433</v>
      </c>
      <c r="B83" s="35" t="s">
        <v>430</v>
      </c>
      <c r="C83" s="36" t="s">
        <v>434</v>
      </c>
      <c r="D83" s="38" t="s">
        <v>435</v>
      </c>
      <c r="E83" s="37">
        <v>44602</v>
      </c>
      <c r="F83" s="19">
        <v>1001.15</v>
      </c>
    </row>
    <row r="84" spans="1:6" ht="15" customHeight="1" x14ac:dyDescent="0.25">
      <c r="A84" s="19" t="s">
        <v>433</v>
      </c>
      <c r="B84" s="35" t="s">
        <v>430</v>
      </c>
      <c r="C84" s="36" t="s">
        <v>934</v>
      </c>
      <c r="D84" s="38" t="s">
        <v>935</v>
      </c>
      <c r="E84" s="37">
        <v>44610</v>
      </c>
      <c r="F84" s="19">
        <v>24.3</v>
      </c>
    </row>
    <row r="85" spans="1:6" x14ac:dyDescent="0.25">
      <c r="A85" s="11" t="s">
        <v>936</v>
      </c>
      <c r="B85" s="11" t="s">
        <v>430</v>
      </c>
      <c r="C85" s="70" t="s">
        <v>937</v>
      </c>
      <c r="D85" s="36" t="s">
        <v>938</v>
      </c>
      <c r="E85" s="11" t="s">
        <v>428</v>
      </c>
    </row>
    <row r="86" spans="1:6" x14ac:dyDescent="0.25">
      <c r="A86" s="11" t="s">
        <v>936</v>
      </c>
      <c r="B86" s="11" t="s">
        <v>430</v>
      </c>
      <c r="C86" s="36" t="s">
        <v>939</v>
      </c>
      <c r="D86" s="38" t="s">
        <v>940</v>
      </c>
      <c r="E86" s="39">
        <v>44595</v>
      </c>
      <c r="F86" s="11">
        <v>550.23</v>
      </c>
    </row>
    <row r="87" spans="1:6" x14ac:dyDescent="0.25">
      <c r="A87" s="11" t="s">
        <v>941</v>
      </c>
      <c r="B87" s="11" t="s">
        <v>430</v>
      </c>
      <c r="C87" s="36" t="s">
        <v>942</v>
      </c>
      <c r="D87" s="38" t="s">
        <v>943</v>
      </c>
      <c r="E87" s="39">
        <v>44587</v>
      </c>
      <c r="F87" s="11" t="s">
        <v>944</v>
      </c>
    </row>
    <row r="88" spans="1:6" x14ac:dyDescent="0.25">
      <c r="A88" s="11" t="s">
        <v>941</v>
      </c>
      <c r="B88" s="11" t="s">
        <v>430</v>
      </c>
      <c r="C88" s="36" t="s">
        <v>945</v>
      </c>
      <c r="D88" s="38" t="s">
        <v>946</v>
      </c>
      <c r="E88" s="39">
        <v>44629</v>
      </c>
      <c r="F88" s="11">
        <v>0.34200000000000003</v>
      </c>
    </row>
    <row r="89" spans="1:6" x14ac:dyDescent="0.25">
      <c r="A89" s="11" t="s">
        <v>941</v>
      </c>
      <c r="B89" s="11" t="s">
        <v>430</v>
      </c>
      <c r="C89" s="70" t="s">
        <v>947</v>
      </c>
      <c r="D89" s="38" t="s">
        <v>948</v>
      </c>
      <c r="E89" s="11" t="s">
        <v>949</v>
      </c>
    </row>
    <row r="90" spans="1:6" x14ac:dyDescent="0.25">
      <c r="A90" s="11" t="s">
        <v>941</v>
      </c>
      <c r="B90" s="11" t="s">
        <v>430</v>
      </c>
      <c r="C90" s="41" t="s">
        <v>950</v>
      </c>
      <c r="D90" s="38" t="s">
        <v>951</v>
      </c>
    </row>
    <row r="91" spans="1:6" x14ac:dyDescent="0.25">
      <c r="A91" s="11" t="s">
        <v>941</v>
      </c>
      <c r="B91" s="11" t="s">
        <v>430</v>
      </c>
      <c r="C91" s="36" t="s">
        <v>952</v>
      </c>
      <c r="D91" s="38" t="s">
        <v>953</v>
      </c>
      <c r="E91" s="39">
        <v>44629</v>
      </c>
      <c r="F91" s="11">
        <v>0.13</v>
      </c>
    </row>
    <row r="92" spans="1:6" x14ac:dyDescent="0.25">
      <c r="A92" s="11" t="s">
        <v>436</v>
      </c>
      <c r="B92" s="11" t="s">
        <v>430</v>
      </c>
      <c r="C92" s="36" t="s">
        <v>954</v>
      </c>
      <c r="D92" s="38" t="s">
        <v>955</v>
      </c>
      <c r="E92" s="39">
        <v>44587</v>
      </c>
      <c r="F92" s="11">
        <v>0</v>
      </c>
    </row>
    <row r="93" spans="1:6" x14ac:dyDescent="0.25">
      <c r="A93" s="11" t="s">
        <v>436</v>
      </c>
      <c r="B93" s="11" t="s">
        <v>430</v>
      </c>
      <c r="C93" s="36" t="s">
        <v>956</v>
      </c>
      <c r="D93" s="38" t="s">
        <v>957</v>
      </c>
      <c r="E93" s="39">
        <v>44572</v>
      </c>
      <c r="F93" s="11">
        <v>4.5999999999999996</v>
      </c>
    </row>
    <row r="94" spans="1:6" x14ac:dyDescent="0.25">
      <c r="A94" s="11" t="s">
        <v>436</v>
      </c>
      <c r="B94" s="11" t="s">
        <v>430</v>
      </c>
      <c r="C94" s="36" t="s">
        <v>958</v>
      </c>
      <c r="D94" s="38" t="s">
        <v>959</v>
      </c>
      <c r="E94" s="39">
        <v>44610</v>
      </c>
      <c r="F94" s="11">
        <v>0</v>
      </c>
    </row>
    <row r="95" spans="1:6" x14ac:dyDescent="0.25">
      <c r="A95" s="11" t="s">
        <v>436</v>
      </c>
      <c r="B95" s="11" t="s">
        <v>430</v>
      </c>
      <c r="C95" s="36" t="s">
        <v>960</v>
      </c>
      <c r="D95" s="38" t="s">
        <v>961</v>
      </c>
      <c r="E95" s="39">
        <v>44573</v>
      </c>
      <c r="F95" s="11">
        <v>0</v>
      </c>
    </row>
    <row r="96" spans="1:6" x14ac:dyDescent="0.25">
      <c r="A96" s="11" t="s">
        <v>436</v>
      </c>
      <c r="B96" s="11" t="s">
        <v>430</v>
      </c>
      <c r="C96" s="36" t="s">
        <v>962</v>
      </c>
      <c r="D96" s="38" t="s">
        <v>963</v>
      </c>
      <c r="E96" s="39">
        <v>44610</v>
      </c>
      <c r="F96" s="11">
        <v>0</v>
      </c>
    </row>
    <row r="97" spans="1:51" x14ac:dyDescent="0.25">
      <c r="A97" s="11" t="s">
        <v>436</v>
      </c>
      <c r="B97" s="11" t="s">
        <v>430</v>
      </c>
      <c r="C97" s="36" t="s">
        <v>964</v>
      </c>
      <c r="D97" s="38" t="s">
        <v>965</v>
      </c>
      <c r="E97" s="39">
        <v>44589</v>
      </c>
      <c r="F97" s="11">
        <v>8.11</v>
      </c>
    </row>
    <row r="98" spans="1:51" x14ac:dyDescent="0.25">
      <c r="A98" s="11" t="s">
        <v>436</v>
      </c>
      <c r="B98" s="11" t="s">
        <v>430</v>
      </c>
      <c r="C98" s="36" t="s">
        <v>437</v>
      </c>
      <c r="D98" s="38" t="s">
        <v>438</v>
      </c>
      <c r="E98" s="39">
        <v>44600</v>
      </c>
      <c r="F98" s="11">
        <v>5.26</v>
      </c>
    </row>
    <row r="99" spans="1:51" x14ac:dyDescent="0.25">
      <c r="A99" s="11" t="s">
        <v>436</v>
      </c>
      <c r="B99" s="11" t="s">
        <v>430</v>
      </c>
      <c r="C99" s="36" t="s">
        <v>966</v>
      </c>
      <c r="D99" s="38" t="s">
        <v>967</v>
      </c>
      <c r="E99" s="39">
        <v>44570</v>
      </c>
    </row>
    <row r="100" spans="1:51" x14ac:dyDescent="0.25">
      <c r="A100" s="11" t="s">
        <v>439</v>
      </c>
      <c r="B100" s="11" t="s">
        <v>430</v>
      </c>
      <c r="C100" s="36" t="s">
        <v>968</v>
      </c>
      <c r="D100" s="36" t="s">
        <v>969</v>
      </c>
      <c r="E100" s="11" t="s">
        <v>428</v>
      </c>
    </row>
    <row r="101" spans="1:51" x14ac:dyDescent="0.25">
      <c r="A101" s="11" t="s">
        <v>439</v>
      </c>
      <c r="B101" s="11" t="s">
        <v>430</v>
      </c>
      <c r="C101" s="36" t="s">
        <v>970</v>
      </c>
      <c r="D101" s="38" t="s">
        <v>971</v>
      </c>
      <c r="E101" s="11" t="s">
        <v>949</v>
      </c>
    </row>
    <row r="102" spans="1:51" x14ac:dyDescent="0.25">
      <c r="A102" s="11" t="s">
        <v>439</v>
      </c>
      <c r="B102" s="11" t="s">
        <v>430</v>
      </c>
      <c r="C102" s="36" t="s">
        <v>972</v>
      </c>
      <c r="D102" s="38" t="s">
        <v>973</v>
      </c>
      <c r="E102" s="39">
        <v>44610</v>
      </c>
    </row>
    <row r="103" spans="1:51" x14ac:dyDescent="0.25">
      <c r="A103" s="11" t="s">
        <v>439</v>
      </c>
      <c r="B103" s="11" t="s">
        <v>430</v>
      </c>
      <c r="C103" s="36" t="s">
        <v>974</v>
      </c>
      <c r="D103" s="38" t="s">
        <v>975</v>
      </c>
      <c r="E103" s="39">
        <v>44616</v>
      </c>
    </row>
    <row r="104" spans="1:51" x14ac:dyDescent="0.25">
      <c r="A104" s="11" t="s">
        <v>439</v>
      </c>
      <c r="B104" s="11" t="s">
        <v>430</v>
      </c>
      <c r="C104" s="36" t="s">
        <v>440</v>
      </c>
      <c r="D104" s="38" t="s">
        <v>441</v>
      </c>
      <c r="E104" s="39">
        <v>44608</v>
      </c>
      <c r="F104" s="11">
        <v>3161.8850000000002</v>
      </c>
    </row>
    <row r="105" spans="1:51" x14ac:dyDescent="0.25">
      <c r="A105" s="11" t="s">
        <v>439</v>
      </c>
      <c r="B105" s="11" t="s">
        <v>430</v>
      </c>
      <c r="C105" s="36" t="s">
        <v>976</v>
      </c>
      <c r="D105" s="38" t="s">
        <v>977</v>
      </c>
      <c r="E105" s="39">
        <v>44587</v>
      </c>
    </row>
    <row r="106" spans="1:51" x14ac:dyDescent="0.25">
      <c r="A106" s="11" t="s">
        <v>442</v>
      </c>
      <c r="B106" s="11" t="s">
        <v>430</v>
      </c>
      <c r="C106" s="36" t="s">
        <v>978</v>
      </c>
      <c r="D106" s="38" t="s">
        <v>979</v>
      </c>
      <c r="E106" s="39">
        <v>44594</v>
      </c>
    </row>
    <row r="107" spans="1:51" x14ac:dyDescent="0.25">
      <c r="A107" s="11" t="s">
        <v>442</v>
      </c>
      <c r="B107" s="11" t="s">
        <v>430</v>
      </c>
      <c r="C107" s="41" t="s">
        <v>980</v>
      </c>
      <c r="D107" s="38" t="s">
        <v>981</v>
      </c>
    </row>
    <row r="108" spans="1:51" x14ac:dyDescent="0.25">
      <c r="A108" s="11" t="s">
        <v>442</v>
      </c>
      <c r="B108" s="11" t="s">
        <v>430</v>
      </c>
      <c r="C108" s="36" t="s">
        <v>443</v>
      </c>
      <c r="D108" s="38" t="s">
        <v>444</v>
      </c>
      <c r="E108" s="39">
        <v>44608</v>
      </c>
      <c r="F108" s="11">
        <v>514.84</v>
      </c>
    </row>
    <row r="109" spans="1:51" x14ac:dyDescent="0.25">
      <c r="A109" s="11" t="s">
        <v>982</v>
      </c>
      <c r="B109" s="11" t="s">
        <v>430</v>
      </c>
      <c r="C109" s="36" t="s">
        <v>983</v>
      </c>
      <c r="D109" s="38" t="s">
        <v>984</v>
      </c>
      <c r="E109" s="39">
        <v>44604</v>
      </c>
    </row>
    <row r="110" spans="1:51" s="40" customFormat="1" x14ac:dyDescent="0.25">
      <c r="A110" s="11" t="s">
        <v>982</v>
      </c>
      <c r="B110" s="11" t="s">
        <v>430</v>
      </c>
      <c r="C110" s="36" t="s">
        <v>985</v>
      </c>
      <c r="D110" s="38" t="s">
        <v>986</v>
      </c>
      <c r="E110" s="39">
        <v>44585</v>
      </c>
      <c r="F110" s="11"/>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row>
    <row r="111" spans="1:51" s="40" customFormat="1" x14ac:dyDescent="0.25">
      <c r="A111" s="11" t="s">
        <v>982</v>
      </c>
      <c r="B111" s="11" t="s">
        <v>430</v>
      </c>
      <c r="C111" s="36" t="s">
        <v>987</v>
      </c>
      <c r="D111" s="36" t="s">
        <v>988</v>
      </c>
      <c r="E111" s="11" t="s">
        <v>949</v>
      </c>
      <c r="F111" s="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row>
    <row r="112" spans="1:51" s="40" customFormat="1" x14ac:dyDescent="0.25">
      <c r="A112" s="11" t="s">
        <v>982</v>
      </c>
      <c r="B112" s="11" t="s">
        <v>430</v>
      </c>
      <c r="C112" s="36" t="s">
        <v>989</v>
      </c>
      <c r="D112" s="38" t="s">
        <v>990</v>
      </c>
      <c r="E112" s="11" t="s">
        <v>949</v>
      </c>
      <c r="F112" s="11"/>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row>
    <row r="113" spans="1:51" s="40" customFormat="1" x14ac:dyDescent="0.25">
      <c r="A113" s="11" t="s">
        <v>982</v>
      </c>
      <c r="B113" s="11" t="s">
        <v>430</v>
      </c>
      <c r="C113" s="36" t="s">
        <v>991</v>
      </c>
      <c r="D113" s="38" t="s">
        <v>992</v>
      </c>
      <c r="E113" s="39">
        <v>44600</v>
      </c>
      <c r="F113" s="11"/>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row>
    <row r="114" spans="1:51" s="40" customFormat="1" x14ac:dyDescent="0.25">
      <c r="A114" s="11" t="s">
        <v>982</v>
      </c>
      <c r="B114" s="11" t="s">
        <v>430</v>
      </c>
      <c r="C114" s="36" t="s">
        <v>993</v>
      </c>
      <c r="D114" s="38" t="s">
        <v>994</v>
      </c>
      <c r="E114" s="39">
        <v>44587</v>
      </c>
      <c r="F114" s="11"/>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row>
    <row r="115" spans="1:51" s="40" customFormat="1" x14ac:dyDescent="0.25">
      <c r="A115" s="11" t="s">
        <v>982</v>
      </c>
      <c r="B115" s="11" t="s">
        <v>430</v>
      </c>
      <c r="C115" s="36" t="s">
        <v>995</v>
      </c>
      <c r="D115" s="38" t="s">
        <v>996</v>
      </c>
      <c r="E115" s="39">
        <v>44587</v>
      </c>
      <c r="F115" s="11"/>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row>
    <row r="116" spans="1:51" s="40" customFormat="1" x14ac:dyDescent="0.25">
      <c r="A116" s="11" t="s">
        <v>982</v>
      </c>
      <c r="B116" s="11" t="s">
        <v>430</v>
      </c>
      <c r="C116" s="36" t="s">
        <v>997</v>
      </c>
      <c r="D116" s="38" t="s">
        <v>998</v>
      </c>
      <c r="E116" s="39">
        <v>44594</v>
      </c>
      <c r="F116" s="11"/>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row>
    <row r="117" spans="1:51" s="40" customFormat="1" x14ac:dyDescent="0.25">
      <c r="A117" s="11" t="s">
        <v>999</v>
      </c>
      <c r="B117" s="11" t="s">
        <v>430</v>
      </c>
      <c r="C117" s="36" t="s">
        <v>1000</v>
      </c>
      <c r="D117" s="38" t="s">
        <v>1001</v>
      </c>
      <c r="E117" s="11" t="s">
        <v>949</v>
      </c>
      <c r="F117" s="11"/>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row>
    <row r="118" spans="1:51" s="40" customFormat="1" x14ac:dyDescent="0.25">
      <c r="A118" s="11" t="s">
        <v>999</v>
      </c>
      <c r="B118" s="11" t="s">
        <v>430</v>
      </c>
      <c r="C118" s="36" t="s">
        <v>1002</v>
      </c>
      <c r="D118" s="38" t="s">
        <v>1003</v>
      </c>
      <c r="E118" s="39">
        <v>44587</v>
      </c>
      <c r="F118" s="11"/>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row>
    <row r="119" spans="1:51" s="40" customFormat="1" x14ac:dyDescent="0.25">
      <c r="A119" s="11" t="s">
        <v>999</v>
      </c>
      <c r="B119" s="11" t="s">
        <v>430</v>
      </c>
      <c r="C119" s="36" t="s">
        <v>1004</v>
      </c>
      <c r="D119" s="38" t="s">
        <v>1005</v>
      </c>
      <c r="E119" s="11" t="s">
        <v>949</v>
      </c>
      <c r="F119" s="11"/>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row>
    <row r="120" spans="1:51" s="40" customFormat="1" x14ac:dyDescent="0.25">
      <c r="A120" s="11" t="s">
        <v>1006</v>
      </c>
      <c r="B120" s="11" t="s">
        <v>430</v>
      </c>
      <c r="C120" s="36" t="s">
        <v>1007</v>
      </c>
      <c r="D120" s="38" t="s">
        <v>1008</v>
      </c>
      <c r="E120" s="39">
        <v>44610</v>
      </c>
      <c r="F120" s="11"/>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row>
    <row r="121" spans="1:51" s="40" customFormat="1" x14ac:dyDescent="0.25">
      <c r="A121" s="11" t="s">
        <v>1006</v>
      </c>
      <c r="B121" s="11" t="s">
        <v>430</v>
      </c>
      <c r="C121" s="36" t="s">
        <v>1009</v>
      </c>
      <c r="D121" s="38" t="s">
        <v>1010</v>
      </c>
      <c r="E121" s="39">
        <v>44610</v>
      </c>
      <c r="F121" s="1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row>
    <row r="122" spans="1:51" s="40" customFormat="1" x14ac:dyDescent="0.25">
      <c r="A122" s="11" t="s">
        <v>1006</v>
      </c>
      <c r="B122" s="11" t="s">
        <v>430</v>
      </c>
      <c r="C122" s="36" t="s">
        <v>1011</v>
      </c>
      <c r="D122" s="38" t="s">
        <v>1012</v>
      </c>
      <c r="E122" s="39">
        <v>44610</v>
      </c>
      <c r="F122" s="11"/>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row>
    <row r="123" spans="1:51" s="40" customFormat="1" x14ac:dyDescent="0.25">
      <c r="A123" s="11" t="s">
        <v>1006</v>
      </c>
      <c r="B123" s="11" t="s">
        <v>430</v>
      </c>
      <c r="C123" s="36" t="s">
        <v>1013</v>
      </c>
      <c r="D123" s="38" t="s">
        <v>1014</v>
      </c>
      <c r="E123" s="39">
        <v>44610</v>
      </c>
      <c r="F123" s="11"/>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row>
    <row r="124" spans="1:51" s="40" customFormat="1" x14ac:dyDescent="0.25">
      <c r="A124" s="11" t="s">
        <v>1006</v>
      </c>
      <c r="B124" s="11" t="s">
        <v>430</v>
      </c>
      <c r="C124" s="36" t="s">
        <v>1015</v>
      </c>
      <c r="D124" s="36" t="s">
        <v>1016</v>
      </c>
      <c r="E124" s="11" t="s">
        <v>949</v>
      </c>
      <c r="F124" s="11"/>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row>
    <row r="125" spans="1:51" s="40" customFormat="1" x14ac:dyDescent="0.25">
      <c r="A125" s="11" t="s">
        <v>1006</v>
      </c>
      <c r="B125" s="11" t="s">
        <v>430</v>
      </c>
      <c r="C125" s="36" t="s">
        <v>1017</v>
      </c>
      <c r="D125" s="36" t="s">
        <v>1018</v>
      </c>
      <c r="E125" s="39">
        <v>44587</v>
      </c>
      <c r="F125" s="11"/>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row>
    <row r="126" spans="1:51" x14ac:dyDescent="0.25">
      <c r="A126" s="11" t="s">
        <v>445</v>
      </c>
      <c r="B126" s="11" t="s">
        <v>430</v>
      </c>
      <c r="C126" s="36" t="s">
        <v>446</v>
      </c>
      <c r="D126" s="38" t="s">
        <v>447</v>
      </c>
      <c r="E126" s="39">
        <v>44610</v>
      </c>
      <c r="F126" s="11">
        <v>5.56</v>
      </c>
    </row>
    <row r="127" spans="1:51" x14ac:dyDescent="0.25">
      <c r="A127" s="11" t="s">
        <v>445</v>
      </c>
      <c r="B127" s="11" t="s">
        <v>430</v>
      </c>
      <c r="C127" s="36" t="s">
        <v>1019</v>
      </c>
      <c r="D127" s="38" t="s">
        <v>1020</v>
      </c>
      <c r="E127" s="11" t="s">
        <v>949</v>
      </c>
    </row>
    <row r="128" spans="1:51" x14ac:dyDescent="0.25">
      <c r="A128" s="11" t="s">
        <v>1021</v>
      </c>
      <c r="B128" s="11" t="s">
        <v>430</v>
      </c>
      <c r="C128" s="36" t="s">
        <v>1022</v>
      </c>
      <c r="D128" s="38" t="s">
        <v>1023</v>
      </c>
      <c r="E128" s="39">
        <v>44599</v>
      </c>
    </row>
    <row r="129" spans="1:51" x14ac:dyDescent="0.25">
      <c r="A129" s="11" t="s">
        <v>1021</v>
      </c>
      <c r="B129" s="11" t="s">
        <v>430</v>
      </c>
      <c r="C129" s="36" t="s">
        <v>1024</v>
      </c>
      <c r="D129" s="38" t="s">
        <v>1025</v>
      </c>
      <c r="E129" s="39">
        <v>44588</v>
      </c>
    </row>
    <row r="130" spans="1:51" x14ac:dyDescent="0.25">
      <c r="A130" s="11" t="s">
        <v>1021</v>
      </c>
      <c r="B130" s="11" t="s">
        <v>430</v>
      </c>
      <c r="C130" s="36" t="s">
        <v>1026</v>
      </c>
      <c r="D130" s="36" t="s">
        <v>1027</v>
      </c>
      <c r="E130" s="11" t="s">
        <v>949</v>
      </c>
    </row>
    <row r="131" spans="1:51" x14ac:dyDescent="0.25">
      <c r="A131" s="11" t="s">
        <v>1021</v>
      </c>
      <c r="B131" s="11" t="s">
        <v>430</v>
      </c>
      <c r="C131" s="36" t="s">
        <v>1028</v>
      </c>
      <c r="D131" s="38" t="s">
        <v>1029</v>
      </c>
      <c r="E131" s="39">
        <v>44565</v>
      </c>
    </row>
    <row r="132" spans="1:51" x14ac:dyDescent="0.25">
      <c r="A132" s="11" t="s">
        <v>1021</v>
      </c>
      <c r="B132" s="11" t="s">
        <v>430</v>
      </c>
      <c r="C132" s="36" t="s">
        <v>1030</v>
      </c>
      <c r="D132" s="38" t="s">
        <v>1031</v>
      </c>
      <c r="E132" s="39">
        <v>44594</v>
      </c>
    </row>
    <row r="133" spans="1:51" x14ac:dyDescent="0.25">
      <c r="A133" s="11" t="s">
        <v>1021</v>
      </c>
      <c r="B133" s="11" t="s">
        <v>430</v>
      </c>
      <c r="C133" s="36" t="s">
        <v>1032</v>
      </c>
      <c r="D133" s="38" t="s">
        <v>1033</v>
      </c>
      <c r="E133" s="11" t="s">
        <v>949</v>
      </c>
    </row>
    <row r="134" spans="1:51" x14ac:dyDescent="0.25">
      <c r="A134" s="11" t="s">
        <v>1021</v>
      </c>
      <c r="B134" s="11" t="s">
        <v>430</v>
      </c>
      <c r="C134" s="36" t="s">
        <v>1034</v>
      </c>
      <c r="D134" s="38" t="s">
        <v>1035</v>
      </c>
      <c r="E134" s="39">
        <v>44587</v>
      </c>
    </row>
    <row r="135" spans="1:51" x14ac:dyDescent="0.25">
      <c r="A135" s="11" t="s">
        <v>1021</v>
      </c>
      <c r="B135" s="11" t="s">
        <v>430</v>
      </c>
      <c r="C135" s="36" t="s">
        <v>1036</v>
      </c>
      <c r="D135" s="38" t="s">
        <v>1037</v>
      </c>
      <c r="E135" s="39">
        <v>44610</v>
      </c>
    </row>
    <row r="136" spans="1:51" x14ac:dyDescent="0.25">
      <c r="A136" s="11" t="s">
        <v>1021</v>
      </c>
      <c r="B136" s="11" t="s">
        <v>430</v>
      </c>
      <c r="C136" s="36" t="s">
        <v>1038</v>
      </c>
      <c r="D136" s="36" t="s">
        <v>1039</v>
      </c>
      <c r="E136" s="11" t="s">
        <v>949</v>
      </c>
    </row>
    <row r="137" spans="1:51" x14ac:dyDescent="0.25">
      <c r="A137" s="11" t="s">
        <v>1021</v>
      </c>
      <c r="B137" s="11" t="s">
        <v>430</v>
      </c>
      <c r="C137" s="36" t="s">
        <v>1040</v>
      </c>
      <c r="D137" s="38" t="s">
        <v>1041</v>
      </c>
    </row>
    <row r="138" spans="1:51" x14ac:dyDescent="0.25">
      <c r="A138" s="11" t="s">
        <v>1042</v>
      </c>
      <c r="B138" s="11" t="s">
        <v>430</v>
      </c>
      <c r="C138" s="36" t="s">
        <v>1043</v>
      </c>
      <c r="D138" s="38" t="s">
        <v>1044</v>
      </c>
      <c r="E138" s="39">
        <v>44588</v>
      </c>
    </row>
    <row r="139" spans="1:51" x14ac:dyDescent="0.25">
      <c r="A139" s="11" t="s">
        <v>1042</v>
      </c>
      <c r="B139" s="11" t="s">
        <v>430</v>
      </c>
      <c r="C139" s="36" t="s">
        <v>1045</v>
      </c>
      <c r="D139" s="38" t="s">
        <v>1046</v>
      </c>
      <c r="E139" s="39">
        <v>44593</v>
      </c>
    </row>
    <row r="140" spans="1:51" x14ac:dyDescent="0.25">
      <c r="A140" s="11" t="s">
        <v>1042</v>
      </c>
      <c r="B140" s="11" t="s">
        <v>430</v>
      </c>
      <c r="C140" s="36" t="s">
        <v>1047</v>
      </c>
      <c r="D140" s="38" t="s">
        <v>1048</v>
      </c>
      <c r="E140" s="39">
        <v>44603</v>
      </c>
    </row>
    <row r="141" spans="1:51" x14ac:dyDescent="0.25">
      <c r="A141" s="11" t="s">
        <v>1042</v>
      </c>
      <c r="B141" s="11" t="s">
        <v>430</v>
      </c>
      <c r="C141" s="36" t="s">
        <v>1049</v>
      </c>
      <c r="D141" s="38" t="s">
        <v>1050</v>
      </c>
      <c r="E141" s="39">
        <v>44587</v>
      </c>
    </row>
    <row r="142" spans="1:51" s="40" customFormat="1" x14ac:dyDescent="0.25">
      <c r="A142" s="11" t="s">
        <v>1042</v>
      </c>
      <c r="B142" s="11" t="s">
        <v>430</v>
      </c>
      <c r="C142" s="36" t="s">
        <v>1051</v>
      </c>
      <c r="D142" s="38" t="s">
        <v>1052</v>
      </c>
      <c r="E142" s="39">
        <v>44594</v>
      </c>
      <c r="F142" s="11"/>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row>
    <row r="143" spans="1:51" s="40" customFormat="1" x14ac:dyDescent="0.25">
      <c r="A143" s="11" t="s">
        <v>1042</v>
      </c>
      <c r="B143" s="11" t="s">
        <v>430</v>
      </c>
      <c r="C143" s="36" t="s">
        <v>1053</v>
      </c>
      <c r="D143" s="38" t="s">
        <v>1054</v>
      </c>
      <c r="E143" s="39">
        <v>44594</v>
      </c>
      <c r="F143" s="11"/>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row>
    <row r="144" spans="1:51" s="40" customFormat="1" x14ac:dyDescent="0.25">
      <c r="A144" s="11" t="s">
        <v>1042</v>
      </c>
      <c r="B144" s="11" t="s">
        <v>430</v>
      </c>
      <c r="C144" s="36" t="s">
        <v>1055</v>
      </c>
      <c r="D144" s="36" t="s">
        <v>1056</v>
      </c>
      <c r="E144" s="11" t="s">
        <v>949</v>
      </c>
      <c r="F144" s="11"/>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row>
    <row r="145" spans="1:51" s="40" customFormat="1" x14ac:dyDescent="0.25">
      <c r="A145" s="11" t="s">
        <v>1042</v>
      </c>
      <c r="B145" s="11" t="s">
        <v>430</v>
      </c>
      <c r="C145" s="36" t="s">
        <v>1057</v>
      </c>
      <c r="D145" s="38" t="s">
        <v>1058</v>
      </c>
      <c r="E145" s="39">
        <v>44572</v>
      </c>
      <c r="F145" s="11"/>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row>
    <row r="146" spans="1:51" s="40" customFormat="1" x14ac:dyDescent="0.25">
      <c r="A146" s="11" t="s">
        <v>1059</v>
      </c>
      <c r="B146" s="11" t="s">
        <v>430</v>
      </c>
      <c r="C146" s="36" t="s">
        <v>1060</v>
      </c>
      <c r="D146" s="38" t="s">
        <v>1061</v>
      </c>
      <c r="E146" s="11"/>
      <c r="F146" s="11"/>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row>
    <row r="147" spans="1:51" s="40" customFormat="1" x14ac:dyDescent="0.25">
      <c r="A147" s="11" t="s">
        <v>1059</v>
      </c>
      <c r="B147" s="11" t="s">
        <v>430</v>
      </c>
      <c r="C147" s="36" t="s">
        <v>1062</v>
      </c>
      <c r="D147" s="38" t="s">
        <v>1063</v>
      </c>
      <c r="E147" s="39">
        <v>44608</v>
      </c>
      <c r="F147" s="11"/>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row>
    <row r="148" spans="1:51" s="40" customFormat="1" x14ac:dyDescent="0.25">
      <c r="A148" s="11" t="s">
        <v>1059</v>
      </c>
      <c r="B148" s="11" t="s">
        <v>430</v>
      </c>
      <c r="C148" s="36" t="s">
        <v>1064</v>
      </c>
      <c r="D148" s="36" t="s">
        <v>1065</v>
      </c>
      <c r="E148" s="39">
        <v>44606</v>
      </c>
      <c r="F148" s="11"/>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row>
    <row r="149" spans="1:51" s="40" customFormat="1" x14ac:dyDescent="0.25">
      <c r="A149" s="11" t="s">
        <v>1059</v>
      </c>
      <c r="B149" s="11" t="s">
        <v>430</v>
      </c>
      <c r="C149" s="36" t="s">
        <v>1066</v>
      </c>
      <c r="D149" s="38" t="s">
        <v>1067</v>
      </c>
      <c r="E149" s="11"/>
      <c r="F149" s="11"/>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row>
    <row r="150" spans="1:51" s="40" customFormat="1" x14ac:dyDescent="0.25">
      <c r="A150" s="11" t="s">
        <v>448</v>
      </c>
      <c r="B150" s="11" t="s">
        <v>430</v>
      </c>
      <c r="C150" s="36" t="s">
        <v>1068</v>
      </c>
      <c r="D150" s="38" t="s">
        <v>1069</v>
      </c>
      <c r="E150" s="39">
        <v>44610</v>
      </c>
      <c r="F150" s="11"/>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row>
    <row r="151" spans="1:51" s="40" customFormat="1" x14ac:dyDescent="0.25">
      <c r="A151" s="11" t="s">
        <v>448</v>
      </c>
      <c r="B151" s="11" t="s">
        <v>430</v>
      </c>
      <c r="C151" s="36" t="s">
        <v>1070</v>
      </c>
      <c r="D151" s="38" t="s">
        <v>1071</v>
      </c>
      <c r="E151" s="39">
        <v>44605</v>
      </c>
      <c r="F151" s="1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row>
    <row r="152" spans="1:51" s="40" customFormat="1" x14ac:dyDescent="0.25">
      <c r="A152" s="11" t="s">
        <v>448</v>
      </c>
      <c r="B152" s="11" t="s">
        <v>430</v>
      </c>
      <c r="C152" s="41" t="s">
        <v>449</v>
      </c>
      <c r="D152" s="38" t="s">
        <v>450</v>
      </c>
      <c r="E152" s="11"/>
      <c r="F152" s="11"/>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row>
    <row r="153" spans="1:51" s="40" customFormat="1" x14ac:dyDescent="0.25">
      <c r="A153" s="11" t="s">
        <v>448</v>
      </c>
      <c r="B153" s="11" t="s">
        <v>430</v>
      </c>
      <c r="C153" s="36" t="s">
        <v>1072</v>
      </c>
      <c r="D153" s="38" t="s">
        <v>902</v>
      </c>
      <c r="E153" s="39">
        <v>44616</v>
      </c>
      <c r="F153" s="11"/>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row>
    <row r="154" spans="1:51" s="40" customFormat="1" x14ac:dyDescent="0.25">
      <c r="A154" s="11" t="s">
        <v>448</v>
      </c>
      <c r="B154" s="11" t="s">
        <v>430</v>
      </c>
      <c r="C154" s="36" t="s">
        <v>1073</v>
      </c>
      <c r="D154" s="38" t="s">
        <v>1074</v>
      </c>
      <c r="E154" s="39">
        <v>44579</v>
      </c>
      <c r="F154" s="11"/>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row>
    <row r="155" spans="1:51" s="40" customFormat="1" x14ac:dyDescent="0.25">
      <c r="A155" s="11" t="s">
        <v>448</v>
      </c>
      <c r="B155" s="11" t="s">
        <v>430</v>
      </c>
      <c r="C155" s="36" t="s">
        <v>1075</v>
      </c>
      <c r="D155" s="38" t="s">
        <v>1076</v>
      </c>
      <c r="E155" s="39">
        <v>44594</v>
      </c>
      <c r="F155" s="11"/>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row>
    <row r="156" spans="1:51" s="40" customFormat="1" x14ac:dyDescent="0.25">
      <c r="A156" s="11" t="s">
        <v>448</v>
      </c>
      <c r="B156" s="11" t="s">
        <v>430</v>
      </c>
      <c r="C156" s="36" t="s">
        <v>1077</v>
      </c>
      <c r="D156" s="38" t="s">
        <v>1078</v>
      </c>
      <c r="E156" s="39">
        <v>44586</v>
      </c>
      <c r="F156" s="11"/>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row>
    <row r="157" spans="1:51" s="40" customFormat="1" x14ac:dyDescent="0.25">
      <c r="A157" s="11" t="s">
        <v>448</v>
      </c>
      <c r="B157" s="11" t="s">
        <v>430</v>
      </c>
      <c r="C157" s="36" t="s">
        <v>1079</v>
      </c>
      <c r="D157" s="38" t="s">
        <v>1080</v>
      </c>
      <c r="E157" s="39">
        <v>44594</v>
      </c>
      <c r="F157" s="11"/>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row>
    <row r="158" spans="1:51" x14ac:dyDescent="0.25">
      <c r="A158" s="11" t="s">
        <v>448</v>
      </c>
      <c r="B158" s="11" t="s">
        <v>430</v>
      </c>
      <c r="C158" s="36" t="s">
        <v>1081</v>
      </c>
      <c r="D158" s="38" t="s">
        <v>1082</v>
      </c>
      <c r="E158" s="39">
        <v>44594</v>
      </c>
    </row>
    <row r="159" spans="1:51" x14ac:dyDescent="0.25">
      <c r="A159" s="11" t="s">
        <v>448</v>
      </c>
      <c r="B159" s="11" t="s">
        <v>430</v>
      </c>
      <c r="C159" s="36" t="s">
        <v>451</v>
      </c>
      <c r="D159" s="38" t="s">
        <v>452</v>
      </c>
      <c r="E159" s="39">
        <v>44602</v>
      </c>
      <c r="F159" s="11">
        <v>26.76</v>
      </c>
    </row>
    <row r="160" spans="1:51" x14ac:dyDescent="0.25">
      <c r="A160" s="11" t="s">
        <v>448</v>
      </c>
      <c r="B160" s="11" t="s">
        <v>430</v>
      </c>
      <c r="C160" s="36" t="s">
        <v>1083</v>
      </c>
      <c r="D160" s="38" t="s">
        <v>1084</v>
      </c>
      <c r="E160" s="39">
        <v>44605</v>
      </c>
    </row>
    <row r="161" spans="1:51" x14ac:dyDescent="0.25">
      <c r="A161" s="11" t="s">
        <v>448</v>
      </c>
      <c r="B161" s="11" t="s">
        <v>430</v>
      </c>
      <c r="C161" s="36" t="s">
        <v>1085</v>
      </c>
      <c r="D161" s="38" t="s">
        <v>1086</v>
      </c>
      <c r="E161" s="39">
        <v>44610</v>
      </c>
    </row>
    <row r="162" spans="1:51" x14ac:dyDescent="0.25">
      <c r="A162" s="11" t="s">
        <v>1087</v>
      </c>
      <c r="B162" s="11" t="s">
        <v>430</v>
      </c>
      <c r="C162" s="36" t="s">
        <v>1088</v>
      </c>
      <c r="D162" s="38" t="s">
        <v>1089</v>
      </c>
      <c r="E162" s="39">
        <v>44580</v>
      </c>
    </row>
    <row r="163" spans="1:51" x14ac:dyDescent="0.25">
      <c r="A163" s="11" t="s">
        <v>1087</v>
      </c>
      <c r="B163" s="11" t="s">
        <v>430</v>
      </c>
      <c r="C163" s="36" t="s">
        <v>1090</v>
      </c>
      <c r="D163" s="36" t="s">
        <v>1091</v>
      </c>
      <c r="E163" s="11" t="s">
        <v>949</v>
      </c>
    </row>
    <row r="164" spans="1:51" x14ac:dyDescent="0.25">
      <c r="A164" s="11" t="s">
        <v>1087</v>
      </c>
      <c r="B164" s="11" t="s">
        <v>430</v>
      </c>
      <c r="C164" s="36" t="s">
        <v>1092</v>
      </c>
      <c r="D164" s="36" t="s">
        <v>1093</v>
      </c>
      <c r="E164" s="11" t="s">
        <v>949</v>
      </c>
    </row>
    <row r="165" spans="1:51" x14ac:dyDescent="0.25">
      <c r="A165" s="11" t="s">
        <v>1087</v>
      </c>
      <c r="B165" s="11" t="s">
        <v>430</v>
      </c>
      <c r="C165" s="36" t="s">
        <v>1094</v>
      </c>
      <c r="D165" s="38" t="s">
        <v>1095</v>
      </c>
      <c r="E165" s="11" t="s">
        <v>949</v>
      </c>
    </row>
    <row r="166" spans="1:51" ht="15" customHeight="1" x14ac:dyDescent="0.25">
      <c r="A166" s="19" t="s">
        <v>453</v>
      </c>
      <c r="B166" s="19" t="s">
        <v>454</v>
      </c>
      <c r="C166" s="19" t="s">
        <v>455</v>
      </c>
      <c r="D166" s="19" t="s">
        <v>456</v>
      </c>
      <c r="E166" s="21">
        <v>44595</v>
      </c>
      <c r="F166" s="19">
        <v>643</v>
      </c>
    </row>
    <row r="167" spans="1:51" ht="15" customHeight="1" x14ac:dyDescent="0.25">
      <c r="A167" s="19" t="s">
        <v>453</v>
      </c>
      <c r="B167" s="19" t="s">
        <v>454</v>
      </c>
      <c r="C167" s="19" t="s">
        <v>457</v>
      </c>
      <c r="D167" s="19" t="s">
        <v>458</v>
      </c>
      <c r="E167" s="21">
        <v>44610</v>
      </c>
      <c r="F167" s="19">
        <v>2789.43</v>
      </c>
    </row>
    <row r="168" spans="1:51" s="15" customFormat="1" ht="15" customHeight="1" x14ac:dyDescent="0.25">
      <c r="A168" s="16" t="s">
        <v>1103</v>
      </c>
      <c r="B168" s="16" t="s">
        <v>454</v>
      </c>
      <c r="C168" s="16" t="s">
        <v>1104</v>
      </c>
      <c r="D168" s="16" t="s">
        <v>1105</v>
      </c>
      <c r="E168" s="16"/>
      <c r="F168" s="16"/>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row>
    <row r="169" spans="1:51" ht="15" customHeight="1" x14ac:dyDescent="0.25">
      <c r="A169" s="19" t="s">
        <v>459</v>
      </c>
      <c r="B169" s="19" t="s">
        <v>454</v>
      </c>
      <c r="C169" s="19" t="s">
        <v>460</v>
      </c>
      <c r="D169" s="19" t="s">
        <v>461</v>
      </c>
      <c r="E169" s="21">
        <v>44575</v>
      </c>
      <c r="F169" s="19">
        <v>564.33000000000004</v>
      </c>
    </row>
    <row r="170" spans="1:51" s="73" customFormat="1" ht="15" customHeight="1" x14ac:dyDescent="0.25">
      <c r="A170" s="72" t="s">
        <v>462</v>
      </c>
      <c r="B170" s="72" t="s">
        <v>463</v>
      </c>
      <c r="C170" s="72" t="s">
        <v>464</v>
      </c>
      <c r="D170" s="72" t="s">
        <v>465</v>
      </c>
      <c r="E170" s="72" t="s">
        <v>466</v>
      </c>
      <c r="F170" s="72">
        <v>0</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row>
    <row r="171" spans="1:51" s="73" customFormat="1" ht="15" customHeight="1" x14ac:dyDescent="0.25">
      <c r="A171" s="72" t="s">
        <v>462</v>
      </c>
      <c r="B171" s="72" t="s">
        <v>463</v>
      </c>
      <c r="C171" s="72" t="s">
        <v>467</v>
      </c>
      <c r="D171" s="72" t="s">
        <v>468</v>
      </c>
      <c r="E171" s="72" t="s">
        <v>466</v>
      </c>
      <c r="F171" s="72">
        <v>0</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row>
    <row r="172" spans="1:51" ht="15" customHeight="1" x14ac:dyDescent="0.25">
      <c r="A172" s="22" t="s">
        <v>469</v>
      </c>
      <c r="B172" s="22" t="s">
        <v>463</v>
      </c>
      <c r="C172" s="22" t="s">
        <v>470</v>
      </c>
      <c r="D172" s="22" t="s">
        <v>471</v>
      </c>
      <c r="E172" s="22" t="s">
        <v>472</v>
      </c>
      <c r="F172" s="22">
        <v>45.55</v>
      </c>
    </row>
    <row r="173" spans="1:51" ht="15" customHeight="1" x14ac:dyDescent="0.25">
      <c r="A173" s="22" t="s">
        <v>469</v>
      </c>
      <c r="B173" s="22" t="s">
        <v>463</v>
      </c>
      <c r="C173" s="22" t="s">
        <v>1121</v>
      </c>
      <c r="D173" s="22" t="s">
        <v>1122</v>
      </c>
      <c r="E173" s="75">
        <v>44607</v>
      </c>
      <c r="F173" s="22">
        <v>45.55</v>
      </c>
    </row>
    <row r="174" spans="1:51" ht="15" customHeight="1" x14ac:dyDescent="0.25">
      <c r="A174" s="19" t="s">
        <v>473</v>
      </c>
      <c r="B174" s="19" t="s">
        <v>69</v>
      </c>
      <c r="C174" s="19" t="s">
        <v>43</v>
      </c>
      <c r="D174" s="19" t="s">
        <v>93</v>
      </c>
      <c r="E174" s="21"/>
      <c r="F174" s="19">
        <v>16.61</v>
      </c>
    </row>
    <row r="175" spans="1:51" ht="15" customHeight="1" x14ac:dyDescent="0.25">
      <c r="A175" s="19" t="s">
        <v>473</v>
      </c>
      <c r="B175" s="19" t="s">
        <v>69</v>
      </c>
      <c r="C175" s="19" t="s">
        <v>36</v>
      </c>
      <c r="D175" s="19" t="s">
        <v>68</v>
      </c>
      <c r="E175" s="44">
        <v>44607</v>
      </c>
      <c r="F175" s="45">
        <v>97.41</v>
      </c>
    </row>
    <row r="176" spans="1:51" s="81" customFormat="1" ht="15" customHeight="1" x14ac:dyDescent="0.25">
      <c r="A176" s="78" t="s">
        <v>473</v>
      </c>
      <c r="B176" s="78" t="s">
        <v>69</v>
      </c>
      <c r="C176" s="78" t="s">
        <v>113</v>
      </c>
      <c r="D176" s="78" t="s">
        <v>114</v>
      </c>
      <c r="E176" s="79" t="s">
        <v>1135</v>
      </c>
      <c r="F176" s="80">
        <v>0</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row>
    <row r="177" spans="1:51" s="23" customFormat="1" ht="15" customHeight="1" x14ac:dyDescent="0.25">
      <c r="A177" s="59" t="s">
        <v>473</v>
      </c>
      <c r="B177" s="59" t="s">
        <v>69</v>
      </c>
      <c r="C177" s="59" t="s">
        <v>111</v>
      </c>
      <c r="D177" s="59" t="s">
        <v>112</v>
      </c>
      <c r="E177" s="59" t="s">
        <v>333</v>
      </c>
      <c r="F177" s="59">
        <v>0</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row>
    <row r="178" spans="1:51" s="23" customFormat="1" ht="15" customHeight="1" x14ac:dyDescent="0.25">
      <c r="A178" s="59" t="s">
        <v>473</v>
      </c>
      <c r="B178" s="59" t="s">
        <v>69</v>
      </c>
      <c r="C178" s="59" t="s">
        <v>117</v>
      </c>
      <c r="D178" s="59" t="s">
        <v>118</v>
      </c>
      <c r="E178" s="59" t="s">
        <v>1135</v>
      </c>
      <c r="F178" s="59">
        <v>0</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row>
    <row r="179" spans="1:51" ht="15" customHeight="1" x14ac:dyDescent="0.25">
      <c r="A179" s="19" t="s">
        <v>473</v>
      </c>
      <c r="B179" s="19" t="s">
        <v>69</v>
      </c>
      <c r="C179" s="19" t="s">
        <v>35</v>
      </c>
      <c r="D179" s="19" t="s">
        <v>80</v>
      </c>
      <c r="E179" s="44">
        <v>44600</v>
      </c>
      <c r="F179" s="45">
        <v>289.26</v>
      </c>
    </row>
    <row r="180" spans="1:51" ht="15" customHeight="1" x14ac:dyDescent="0.25">
      <c r="A180" s="19" t="s">
        <v>473</v>
      </c>
      <c r="B180" s="19" t="s">
        <v>69</v>
      </c>
      <c r="C180" s="19" t="s">
        <v>217</v>
      </c>
      <c r="D180" s="19" t="s">
        <v>219</v>
      </c>
      <c r="E180" s="47">
        <v>44599</v>
      </c>
      <c r="F180" s="48">
        <v>29.18</v>
      </c>
    </row>
    <row r="181" spans="1:51" ht="15" customHeight="1" x14ac:dyDescent="0.25">
      <c r="A181" s="19" t="s">
        <v>474</v>
      </c>
      <c r="B181" s="19" t="s">
        <v>69</v>
      </c>
      <c r="C181" s="19" t="s">
        <v>475</v>
      </c>
      <c r="D181" s="19" t="s">
        <v>476</v>
      </c>
      <c r="E181" s="47">
        <v>44606</v>
      </c>
      <c r="F181" s="48">
        <v>36.9</v>
      </c>
    </row>
    <row r="182" spans="1:51" ht="15" customHeight="1" x14ac:dyDescent="0.25">
      <c r="A182" s="19" t="s">
        <v>477</v>
      </c>
      <c r="B182" s="19" t="s">
        <v>69</v>
      </c>
      <c r="C182" s="19" t="s">
        <v>25</v>
      </c>
      <c r="D182" s="19" t="s">
        <v>124</v>
      </c>
      <c r="E182" s="47">
        <v>44587</v>
      </c>
      <c r="F182" s="48">
        <v>152.1</v>
      </c>
    </row>
    <row r="183" spans="1:51" ht="15" customHeight="1" x14ac:dyDescent="0.25">
      <c r="A183" s="19" t="s">
        <v>477</v>
      </c>
      <c r="B183" s="19" t="s">
        <v>69</v>
      </c>
      <c r="C183" s="19" t="s">
        <v>478</v>
      </c>
      <c r="D183" s="19" t="s">
        <v>479</v>
      </c>
      <c r="E183" s="47">
        <v>44575</v>
      </c>
      <c r="F183" s="48">
        <v>1080.8499999999999</v>
      </c>
    </row>
    <row r="184" spans="1:51" ht="15" customHeight="1" x14ac:dyDescent="0.25">
      <c r="A184" s="19" t="s">
        <v>477</v>
      </c>
      <c r="B184" s="19" t="s">
        <v>69</v>
      </c>
      <c r="C184" s="19" t="s">
        <v>29</v>
      </c>
      <c r="D184" s="19" t="s">
        <v>137</v>
      </c>
      <c r="E184" s="47">
        <v>44575</v>
      </c>
      <c r="F184" s="48">
        <v>90.8</v>
      </c>
    </row>
    <row r="185" spans="1:51" s="81" customFormat="1" ht="15" customHeight="1" x14ac:dyDescent="0.25">
      <c r="A185" s="78" t="s">
        <v>335</v>
      </c>
      <c r="B185" s="78" t="s">
        <v>69</v>
      </c>
      <c r="C185" s="78" t="s">
        <v>106</v>
      </c>
      <c r="D185" s="84" t="s">
        <v>396</v>
      </c>
      <c r="E185" s="79" t="s">
        <v>333</v>
      </c>
      <c r="F185" s="80"/>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row>
    <row r="186" spans="1:51" ht="15" customHeight="1" x14ac:dyDescent="0.25">
      <c r="A186" s="19" t="s">
        <v>480</v>
      </c>
      <c r="B186" s="19" t="s">
        <v>69</v>
      </c>
      <c r="C186" s="19" t="s">
        <v>481</v>
      </c>
      <c r="D186" s="19" t="s">
        <v>482</v>
      </c>
      <c r="E186" s="44">
        <v>44606</v>
      </c>
      <c r="F186" s="49">
        <v>1493.4</v>
      </c>
    </row>
    <row r="187" spans="1:51" ht="15" customHeight="1" x14ac:dyDescent="0.25">
      <c r="A187" s="19" t="s">
        <v>480</v>
      </c>
      <c r="B187" s="19" t="s">
        <v>69</v>
      </c>
      <c r="C187" s="19" t="s">
        <v>483</v>
      </c>
      <c r="D187" s="19" t="s">
        <v>484</v>
      </c>
      <c r="E187" s="50" t="s">
        <v>485</v>
      </c>
      <c r="F187" s="48">
        <v>0</v>
      </c>
    </row>
    <row r="188" spans="1:51" s="23" customFormat="1" ht="15" customHeight="1" x14ac:dyDescent="0.25">
      <c r="A188" s="59" t="s">
        <v>480</v>
      </c>
      <c r="B188" s="59" t="s">
        <v>69</v>
      </c>
      <c r="C188" s="59" t="s">
        <v>1184</v>
      </c>
      <c r="D188" s="59" t="s">
        <v>1185</v>
      </c>
      <c r="E188" s="85" t="s">
        <v>333</v>
      </c>
      <c r="F188" s="86">
        <v>0</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row>
    <row r="189" spans="1:51" ht="15" customHeight="1" x14ac:dyDescent="0.25">
      <c r="A189" s="19" t="s">
        <v>480</v>
      </c>
      <c r="B189" s="19" t="s">
        <v>69</v>
      </c>
      <c r="C189" s="19" t="s">
        <v>486</v>
      </c>
      <c r="D189" s="19" t="s">
        <v>487</v>
      </c>
      <c r="E189" s="47">
        <v>44609</v>
      </c>
      <c r="F189" s="48">
        <v>0</v>
      </c>
    </row>
    <row r="190" spans="1:51" s="23" customFormat="1" ht="15" customHeight="1" x14ac:dyDescent="0.25">
      <c r="A190" s="59" t="s">
        <v>480</v>
      </c>
      <c r="B190" s="59" t="s">
        <v>69</v>
      </c>
      <c r="C190" s="59" t="s">
        <v>1191</v>
      </c>
      <c r="D190" s="59" t="s">
        <v>1192</v>
      </c>
      <c r="E190" s="85" t="s">
        <v>333</v>
      </c>
      <c r="F190" s="86"/>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row>
    <row r="191" spans="1:51" ht="15" customHeight="1" x14ac:dyDescent="0.25">
      <c r="A191" s="19" t="s">
        <v>480</v>
      </c>
      <c r="B191" s="19" t="s">
        <v>69</v>
      </c>
      <c r="C191" s="19" t="s">
        <v>488</v>
      </c>
      <c r="D191" s="19" t="s">
        <v>489</v>
      </c>
      <c r="E191" s="47"/>
      <c r="F191" s="48">
        <v>0</v>
      </c>
    </row>
    <row r="192" spans="1:51" ht="15" customHeight="1" x14ac:dyDescent="0.25">
      <c r="A192" s="19" t="s">
        <v>480</v>
      </c>
      <c r="B192" s="19" t="s">
        <v>69</v>
      </c>
      <c r="C192" s="19" t="s">
        <v>490</v>
      </c>
      <c r="D192" s="19" t="s">
        <v>491</v>
      </c>
      <c r="E192" s="47">
        <v>44607</v>
      </c>
      <c r="F192" s="48">
        <v>164.2</v>
      </c>
    </row>
    <row r="193" spans="1:51" s="81" customFormat="1" ht="15" customHeight="1" x14ac:dyDescent="0.25">
      <c r="A193" s="78" t="s">
        <v>480</v>
      </c>
      <c r="B193" s="78" t="s">
        <v>69</v>
      </c>
      <c r="C193" s="78" t="s">
        <v>1209</v>
      </c>
      <c r="D193" s="78" t="s">
        <v>1210</v>
      </c>
      <c r="E193" s="79" t="s">
        <v>1211</v>
      </c>
      <c r="F193" s="80"/>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row>
    <row r="194" spans="1:51" ht="15" customHeight="1" x14ac:dyDescent="0.25">
      <c r="A194" s="19" t="s">
        <v>480</v>
      </c>
      <c r="B194" s="19" t="s">
        <v>69</v>
      </c>
      <c r="C194" s="19" t="s">
        <v>492</v>
      </c>
      <c r="D194" s="19" t="s">
        <v>493</v>
      </c>
      <c r="E194" s="47">
        <v>44580</v>
      </c>
      <c r="F194" s="48">
        <v>413.26</v>
      </c>
    </row>
    <row r="195" spans="1:51" ht="15" customHeight="1" x14ac:dyDescent="0.25">
      <c r="A195" s="19" t="s">
        <v>480</v>
      </c>
      <c r="B195" s="19" t="s">
        <v>69</v>
      </c>
      <c r="C195" s="19" t="s">
        <v>494</v>
      </c>
      <c r="D195" s="19" t="s">
        <v>495</v>
      </c>
      <c r="E195" s="47">
        <v>44614</v>
      </c>
      <c r="F195" s="48">
        <v>0</v>
      </c>
    </row>
    <row r="196" spans="1:51" ht="15" customHeight="1" x14ac:dyDescent="0.25">
      <c r="A196" s="19" t="s">
        <v>480</v>
      </c>
      <c r="B196" s="19" t="s">
        <v>69</v>
      </c>
      <c r="C196" s="19" t="s">
        <v>496</v>
      </c>
      <c r="D196" s="19" t="s">
        <v>497</v>
      </c>
      <c r="E196" s="47">
        <v>44607</v>
      </c>
      <c r="F196" s="48">
        <v>38.6</v>
      </c>
    </row>
    <row r="197" spans="1:51" ht="15" customHeight="1" x14ac:dyDescent="0.25">
      <c r="A197" s="19" t="s">
        <v>480</v>
      </c>
      <c r="B197" s="19" t="s">
        <v>69</v>
      </c>
      <c r="C197" s="19" t="s">
        <v>498</v>
      </c>
      <c r="D197" s="19" t="s">
        <v>499</v>
      </c>
      <c r="E197" s="47">
        <v>44607</v>
      </c>
      <c r="F197" s="48">
        <v>1116.9000000000001</v>
      </c>
    </row>
    <row r="198" spans="1:51" ht="15" customHeight="1" x14ac:dyDescent="0.25">
      <c r="A198" s="19" t="s">
        <v>480</v>
      </c>
      <c r="B198" s="19" t="s">
        <v>69</v>
      </c>
      <c r="C198" s="19" t="s">
        <v>500</v>
      </c>
      <c r="D198" s="19" t="s">
        <v>501</v>
      </c>
      <c r="E198" s="47">
        <v>44610</v>
      </c>
      <c r="F198" s="48">
        <v>0</v>
      </c>
    </row>
    <row r="199" spans="1:51" s="81" customFormat="1" ht="15" customHeight="1" x14ac:dyDescent="0.25">
      <c r="A199" s="78" t="s">
        <v>480</v>
      </c>
      <c r="B199" s="78" t="s">
        <v>69</v>
      </c>
      <c r="C199" s="78" t="s">
        <v>1234</v>
      </c>
      <c r="D199" s="78" t="s">
        <v>1235</v>
      </c>
      <c r="E199" s="87">
        <v>44606</v>
      </c>
      <c r="F199" s="80">
        <v>0</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row>
    <row r="200" spans="1:51" ht="15" customHeight="1" x14ac:dyDescent="0.25">
      <c r="A200" s="19" t="s">
        <v>480</v>
      </c>
      <c r="B200" s="19" t="s">
        <v>69</v>
      </c>
      <c r="C200" s="19" t="s">
        <v>502</v>
      </c>
      <c r="D200" s="19" t="s">
        <v>503</v>
      </c>
      <c r="E200" s="51">
        <v>44609</v>
      </c>
      <c r="F200" s="52">
        <v>0</v>
      </c>
    </row>
    <row r="201" spans="1:51" ht="15" customHeight="1" x14ac:dyDescent="0.25">
      <c r="A201" s="19" t="s">
        <v>480</v>
      </c>
      <c r="B201" s="19" t="s">
        <v>69</v>
      </c>
      <c r="C201" s="19" t="s">
        <v>504</v>
      </c>
      <c r="D201" s="19" t="s">
        <v>505</v>
      </c>
      <c r="E201" s="44">
        <v>44607</v>
      </c>
      <c r="F201" s="45">
        <v>185.52</v>
      </c>
    </row>
    <row r="202" spans="1:51" s="81" customFormat="1" ht="15" customHeight="1" x14ac:dyDescent="0.25">
      <c r="A202" s="78" t="s">
        <v>480</v>
      </c>
      <c r="B202" s="78" t="s">
        <v>69</v>
      </c>
      <c r="C202" s="78" t="s">
        <v>1238</v>
      </c>
      <c r="D202" s="78" t="s">
        <v>1239</v>
      </c>
      <c r="E202" s="79" t="s">
        <v>333</v>
      </c>
      <c r="F202" s="80"/>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row>
    <row r="203" spans="1:51" ht="15" customHeight="1" x14ac:dyDescent="0.25">
      <c r="A203" s="19" t="s">
        <v>480</v>
      </c>
      <c r="B203" s="19" t="s">
        <v>69</v>
      </c>
      <c r="C203" s="19" t="s">
        <v>506</v>
      </c>
      <c r="D203" s="19" t="s">
        <v>507</v>
      </c>
      <c r="E203" s="46"/>
      <c r="F203" s="48"/>
    </row>
    <row r="204" spans="1:51" ht="15" customHeight="1" x14ac:dyDescent="0.25">
      <c r="A204" s="19" t="s">
        <v>480</v>
      </c>
      <c r="B204" s="19" t="s">
        <v>69</v>
      </c>
      <c r="C204" s="19" t="s">
        <v>508</v>
      </c>
      <c r="D204" s="19" t="s">
        <v>509</v>
      </c>
      <c r="E204" s="47"/>
      <c r="F204" s="48"/>
    </row>
    <row r="205" spans="1:51" ht="15" customHeight="1" x14ac:dyDescent="0.25">
      <c r="A205" s="19" t="s">
        <v>480</v>
      </c>
      <c r="B205" s="19" t="s">
        <v>69</v>
      </c>
      <c r="C205" s="19" t="s">
        <v>510</v>
      </c>
      <c r="D205" s="19" t="s">
        <v>511</v>
      </c>
      <c r="E205" s="47">
        <v>44614</v>
      </c>
      <c r="F205" s="48">
        <v>629.92999999999995</v>
      </c>
    </row>
    <row r="206" spans="1:51" ht="15" customHeight="1" x14ac:dyDescent="0.25">
      <c r="A206" s="19" t="s">
        <v>480</v>
      </c>
      <c r="B206" s="19" t="s">
        <v>69</v>
      </c>
      <c r="C206" s="19" t="s">
        <v>512</v>
      </c>
      <c r="D206" s="19" t="s">
        <v>513</v>
      </c>
      <c r="E206" s="47">
        <v>44610</v>
      </c>
      <c r="F206" s="48">
        <v>4.6399999999999997</v>
      </c>
    </row>
    <row r="207" spans="1:51" s="81" customFormat="1" ht="15" customHeight="1" x14ac:dyDescent="0.25">
      <c r="A207" s="78" t="s">
        <v>480</v>
      </c>
      <c r="B207" s="78" t="s">
        <v>69</v>
      </c>
      <c r="C207" s="78" t="s">
        <v>1260</v>
      </c>
      <c r="D207" s="78" t="s">
        <v>1261</v>
      </c>
      <c r="E207" s="87" t="s">
        <v>333</v>
      </c>
      <c r="F207" s="80"/>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row>
    <row r="208" spans="1:51" s="23" customFormat="1" ht="15" customHeight="1" x14ac:dyDescent="0.25">
      <c r="A208" s="59" t="s">
        <v>480</v>
      </c>
      <c r="B208" s="59" t="s">
        <v>69</v>
      </c>
      <c r="C208" s="59" t="s">
        <v>1263</v>
      </c>
      <c r="D208" s="59" t="s">
        <v>1264</v>
      </c>
      <c r="E208" s="85" t="s">
        <v>333</v>
      </c>
      <c r="F208" s="86"/>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row>
    <row r="209" spans="1:51" s="81" customFormat="1" ht="15" customHeight="1" x14ac:dyDescent="0.25">
      <c r="A209" s="78" t="s">
        <v>480</v>
      </c>
      <c r="B209" s="78" t="s">
        <v>69</v>
      </c>
      <c r="C209" s="78" t="s">
        <v>1266</v>
      </c>
      <c r="D209" s="78" t="s">
        <v>1267</v>
      </c>
      <c r="E209" s="88" t="s">
        <v>333</v>
      </c>
      <c r="F209" s="8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row>
    <row r="210" spans="1:51" x14ac:dyDescent="0.25">
      <c r="A210" s="53" t="s">
        <v>514</v>
      </c>
      <c r="B210" s="53" t="s">
        <v>515</v>
      </c>
      <c r="C210" s="53" t="s">
        <v>516</v>
      </c>
      <c r="D210" s="53" t="s">
        <v>517</v>
      </c>
      <c r="E210" s="55"/>
      <c r="F210" s="53"/>
    </row>
    <row r="211" spans="1:51" x14ac:dyDescent="0.25">
      <c r="F211" s="11">
        <f>SUM(F3:F210)</f>
        <v>100283.53699999998</v>
      </c>
    </row>
  </sheetData>
  <autoFilter ref="A1:AY211" xr:uid="{00000000-0009-0000-0000-000009000000}"/>
  <pageMargins left="0.7" right="0.7" top="0.75" bottom="0.75" header="0.3" footer="0.3"/>
  <pageSetup orientation="portrait" r:id="rId1"/>
  <drawing r:id="rId2"/>
  <legacyDrawing r:id="rId3"/>
  <controls>
    <mc:AlternateContent xmlns:mc="http://schemas.openxmlformats.org/markup-compatibility/2006">
      <mc:Choice Requires="x14">
        <control shapeId="5121" r:id="rId4" name="Control 1">
          <controlPr defaultSize="0" r:id="rId5">
            <anchor moveWithCells="1">
              <from>
                <xdr:col>6</xdr:col>
                <xdr:colOff>66675</xdr:colOff>
                <xdr:row>211</xdr:row>
                <xdr:rowOff>0</xdr:rowOff>
              </from>
              <to>
                <xdr:col>7</xdr:col>
                <xdr:colOff>752475</xdr:colOff>
                <xdr:row>221</xdr:row>
                <xdr:rowOff>47625</xdr:rowOff>
              </to>
            </anchor>
          </controlPr>
        </control>
      </mc:Choice>
      <mc:Fallback>
        <control shapeId="5121" r:id="rId4"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15" ma:contentTypeDescription="Create a new document." ma:contentTypeScope="" ma:versionID="93b76748c6d17d67a5337bde73ad1d2e">
  <xsd:schema xmlns:xsd="http://www.w3.org/2001/XMLSchema" xmlns:xs="http://www.w3.org/2001/XMLSchema" xmlns:p="http://schemas.microsoft.com/office/2006/metadata/properties" xmlns:ns2="e8f18764-95a0-43ac-809f-d7a2d88dc902" xmlns:ns3="8f86abcd-8b29-470d-a083-263790f8059b" targetNamespace="http://schemas.microsoft.com/office/2006/metadata/properties" ma:root="true" ma:fieldsID="602992c4970211d704e32debb5d4ed0e" ns2:_="" ns3:_="">
    <xsd:import namespace="e8f18764-95a0-43ac-809f-d7a2d88dc902"/>
    <xsd:import namespace="8f86abcd-8b29-470d-a083-263790f80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6abcd-8b29-470d-a083-263790f805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0f8f20f-f079-40a3-b2ad-fc8fa7942f85}" ma:internalName="TaxCatchAll" ma:showField="CatchAllData" ma:web="8f86abcd-8b29-470d-a083-263790f8059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86abcd-8b29-470d-a083-263790f8059b" xsi:nil="true"/>
    <lcf76f155ced4ddcb4097134ff3c332f xmlns="e8f18764-95a0-43ac-809f-d7a2d88dc9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2DFE93-C54A-4FB1-B001-D4FFB1BB7E21}"/>
</file>

<file path=customXml/itemProps2.xml><?xml version="1.0" encoding="utf-8"?>
<ds:datastoreItem xmlns:ds="http://schemas.openxmlformats.org/officeDocument/2006/customXml" ds:itemID="{2E1B0553-5004-4476-9706-377E77DFFA51}">
  <ds:schemaRefs>
    <ds:schemaRef ds:uri="http://schemas.microsoft.com/sharepoint/v3/contenttype/forms"/>
  </ds:schemaRefs>
</ds:datastoreItem>
</file>

<file path=customXml/itemProps3.xml><?xml version="1.0" encoding="utf-8"?>
<ds:datastoreItem xmlns:ds="http://schemas.openxmlformats.org/officeDocument/2006/customXml" ds:itemID="{CF18E923-9278-4F5F-9F28-5E7554C4B130}">
  <ds:schemaRefs>
    <ds:schemaRef ds:uri="http://purl.org/dc/terms/"/>
    <ds:schemaRef ds:uri="http://schemas.openxmlformats.org/package/2006/metadata/core-properties"/>
    <ds:schemaRef ds:uri="8f86abcd-8b29-470d-a083-263790f8059b"/>
    <ds:schemaRef ds:uri="http://schemas.microsoft.com/office/2006/documentManagement/types"/>
    <ds:schemaRef ds:uri="e8f18764-95a0-43ac-809f-d7a2d88dc902"/>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ReadMe</vt:lpstr>
      <vt:lpstr>Basin Selection</vt:lpstr>
      <vt:lpstr>6 - Biosolids</vt:lpstr>
      <vt:lpstr>Loading Totals</vt:lpstr>
      <vt:lpstr>Biosolids_Springsheds GIS</vt:lpstr>
      <vt:lpstr>Recharge Evaluation</vt:lpstr>
      <vt:lpstr>Loading Evaluation Tons</vt:lpstr>
      <vt:lpstr>2022</vt:lpstr>
      <vt:lpstr>2021</vt:lpstr>
      <vt:lpstr>2020</vt:lpstr>
      <vt:lpstr>2019</vt:lpstr>
      <vt:lpstr>2018</vt:lpstr>
      <vt:lpstr>Base</vt:lpstr>
      <vt:lpstr>Hidden_Dropdowns</vt:lpstr>
      <vt:lpst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Hankinson, Samuel</dc:creator>
  <cp:keywords/>
  <dc:description/>
  <cp:lastModifiedBy>Hankinson, Samuel</cp:lastModifiedBy>
  <cp:revision/>
  <dcterms:created xsi:type="dcterms:W3CDTF">2023-04-13T16:49:08Z</dcterms:created>
  <dcterms:modified xsi:type="dcterms:W3CDTF">2023-11-08T16:23:35Z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y fmtid="{D5CDD505-2E9C-101B-9397-08002B2CF9AE}" pid="3" name="MediaServiceImageTags">
    <vt:lpwstr/>
  </property>
</Properties>
</file>