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80" windowHeight="8835"/>
  </bookViews>
  <sheets>
    <sheet name="Summary" sheetId="1" r:id="rId1"/>
    <sheet name="Wet Pond Calcs" sheetId="11" r:id="rId2"/>
    <sheet name="1 Cloud Branch Phase I" sheetId="2" r:id="rId3"/>
    <sheet name="2 Cloud Branch Phase II" sheetId="3" r:id="rId4"/>
    <sheet name="3 Oleander Ave" sheetId="6" r:id="rId5"/>
    <sheet name="4 24th and Oak" sheetId="7" r:id="rId6"/>
    <sheet name="5 Georgetown" sheetId="8" r:id="rId7"/>
    <sheet name="6 Steet Sweeping" sheetId="10" r:id="rId8"/>
    <sheet name="7 Persimmons" sheetId="9" r:id="rId9"/>
    <sheet name="8 Cloud Branch Phase III" sheetId="4" r:id="rId10"/>
  </sheets>
  <definedNames>
    <definedName name="_xlnm.Print_Area" localSheetId="0">Summary!$A$1:$J$16</definedName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I3" i="1"/>
  <c r="F3"/>
  <c r="B9" i="11"/>
  <c r="B8"/>
  <c r="B4"/>
  <c r="B3"/>
  <c r="G3" i="1" s="1"/>
  <c r="H9"/>
  <c r="E9"/>
  <c r="D9"/>
  <c r="L32" i="4"/>
  <c r="S32"/>
  <c r="T32"/>
  <c r="T3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2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2"/>
  <c r="P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2"/>
  <c r="H3" i="1"/>
  <c r="E3"/>
  <c r="D3"/>
  <c r="L88" i="3"/>
  <c r="S88"/>
  <c r="T88"/>
  <c r="T3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2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2"/>
  <c r="P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2"/>
  <c r="H2" i="1"/>
  <c r="E2"/>
  <c r="D2"/>
  <c r="L67" i="2"/>
  <c r="S67"/>
  <c r="T67"/>
  <c r="T3"/>
  <c r="T4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2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2"/>
  <c r="P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2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2"/>
  <c r="B22" i="11"/>
  <c r="I5" i="1" s="1"/>
  <c r="J5" s="1"/>
  <c r="B21" i="11"/>
  <c r="F5" i="1" s="1"/>
  <c r="G5" s="1"/>
  <c r="D16" i="11"/>
  <c r="D15"/>
  <c r="B16"/>
  <c r="F16" s="1"/>
  <c r="I4" i="1" s="1"/>
  <c r="J4" s="1"/>
  <c r="B15" i="11"/>
  <c r="F15" s="1"/>
  <c r="F4" i="1" s="1"/>
  <c r="G4" s="1"/>
  <c r="J3" l="1"/>
  <c r="I2"/>
  <c r="J2" s="1"/>
  <c r="F2"/>
  <c r="G2" s="1"/>
  <c r="A4" i="10"/>
  <c r="A5" s="1"/>
  <c r="A16" s="1"/>
  <c r="A17" s="1"/>
  <c r="J7" i="1" s="1"/>
  <c r="J11"/>
  <c r="G11"/>
  <c r="J14" l="1"/>
  <c r="J16" s="1"/>
  <c r="A12" i="10"/>
  <c r="A13" s="1"/>
  <c r="G7" i="1" s="1"/>
  <c r="G14" s="1"/>
  <c r="G16" s="1"/>
</calcChain>
</file>

<file path=xl/sharedStrings.xml><?xml version="1.0" encoding="utf-8"?>
<sst xmlns="http://schemas.openxmlformats.org/spreadsheetml/2006/main" count="706" uniqueCount="97">
  <si>
    <t>Project Name</t>
  </si>
  <si>
    <t>Project Number</t>
  </si>
  <si>
    <t>Treated Acres</t>
  </si>
  <si>
    <t>Cloud Branch / Phase I</t>
  </si>
  <si>
    <t>Cloud Branch / Phase II</t>
  </si>
  <si>
    <t>24th St &amp; Oak Av</t>
  </si>
  <si>
    <t>Georgetown Project</t>
  </si>
  <si>
    <t>Street Sweeping Program</t>
  </si>
  <si>
    <t>Persimmons Ave</t>
  </si>
  <si>
    <t>Cloud Branch III</t>
  </si>
  <si>
    <t>N/A</t>
  </si>
  <si>
    <t>S-1</t>
  </si>
  <si>
    <t>S-2</t>
  </si>
  <si>
    <t>S-3</t>
  </si>
  <si>
    <t>S-4</t>
  </si>
  <si>
    <t>S-5</t>
  </si>
  <si>
    <t>S-6</t>
  </si>
  <si>
    <t>S-7</t>
  </si>
  <si>
    <t>S-8</t>
  </si>
  <si>
    <t>S-9</t>
  </si>
  <si>
    <t>S-10</t>
  </si>
  <si>
    <t>Project Type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</si>
  <si>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</si>
  <si>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</si>
  <si>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</si>
  <si>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</si>
  <si>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</si>
  <si>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</si>
  <si>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Education</t>
  </si>
  <si>
    <t>TN (lbs/yr)</t>
  </si>
  <si>
    <t>TP (lbs/yr)</t>
  </si>
  <si>
    <t>Total Credit</t>
  </si>
  <si>
    <t>Treatment train</t>
  </si>
  <si>
    <t>Wet detention pond</t>
  </si>
  <si>
    <t>Swales w/o blocks or raised culverts</t>
  </si>
  <si>
    <t>Sewer rehab</t>
  </si>
  <si>
    <t>Street sweeping</t>
  </si>
  <si>
    <t>Reduction Required</t>
  </si>
  <si>
    <t>Reduction Remaining</t>
  </si>
  <si>
    <t>lbs/cubic yard</t>
  </si>
  <si>
    <t>cubic yards (total)</t>
  </si>
  <si>
    <t>dry weight</t>
  </si>
  <si>
    <t>lbs/yr</t>
  </si>
  <si>
    <t>From FSA study for street sweeping residential areas (median values)</t>
  </si>
  <si>
    <t>TP (mg/kg)</t>
  </si>
  <si>
    <t>TN (mg/kg)</t>
  </si>
  <si>
    <t>TN reduction</t>
  </si>
  <si>
    <t>kg/yr</t>
  </si>
  <si>
    <t>mg/yr</t>
  </si>
  <si>
    <t>TP reduction</t>
  </si>
  <si>
    <t>Need to determine how to calculate credit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</si>
  <si>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</si>
  <si>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</si>
  <si>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</si>
  <si>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</si>
  <si>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</si>
  <si>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</si>
  <si>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</si>
  <si>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>perm pool</t>
  </si>
  <si>
    <t>ac-ft</t>
  </si>
  <si>
    <t>Oleander Ave</t>
  </si>
  <si>
    <t>planned</t>
  </si>
  <si>
    <t>days (from Sanford)</t>
  </si>
  <si>
    <t>Layer</t>
  </si>
  <si>
    <t>FID_LakeMo</t>
  </si>
  <si>
    <t>Sub_Basin</t>
  </si>
  <si>
    <t>Basin_ID</t>
  </si>
  <si>
    <t>HSPF_LU</t>
  </si>
  <si>
    <t>HSPF_LUID</t>
  </si>
  <si>
    <t>LLCODE1</t>
  </si>
  <si>
    <t>LUCODE1</t>
  </si>
  <si>
    <t>Seq_ID</t>
  </si>
  <si>
    <t>Multi_Fact</t>
  </si>
  <si>
    <t>Eff_Acre</t>
  </si>
  <si>
    <t>PerAcre_TN</t>
  </si>
  <si>
    <t>PerAcre_TP</t>
  </si>
  <si>
    <t>TN_Load</t>
  </si>
  <si>
    <t>TP_Load</t>
  </si>
  <si>
    <t>TN_Deliver</t>
  </si>
  <si>
    <t>TP_Deliver</t>
  </si>
  <si>
    <t>Final_TNLo</t>
  </si>
  <si>
    <t>Final_TPLo</t>
  </si>
  <si>
    <t>Acres</t>
  </si>
  <si>
    <t>IND</t>
  </si>
  <si>
    <t>Monroe-4</t>
  </si>
  <si>
    <t>ws5</t>
  </si>
  <si>
    <t>MDR</t>
  </si>
  <si>
    <t>OPE</t>
  </si>
  <si>
    <t>FOR</t>
  </si>
  <si>
    <t>WET</t>
  </si>
  <si>
    <t>RAN</t>
  </si>
  <si>
    <t>HDR</t>
  </si>
  <si>
    <t>ws4a</t>
  </si>
  <si>
    <t>ws4b</t>
  </si>
  <si>
    <t>ws3</t>
  </si>
  <si>
    <t>I/I Rehabilitation</t>
  </si>
  <si>
    <t>Need map of area treated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</si>
</sst>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0.0%"/>
    <numFmt numFmtId="166" formatCode="0.0000"/>
    <numFmt numFmtId="167" formatCode="0.000000"/>
    <numFmt numFmtId="168" formatCode="0.00000000000"/>
    <numFmt numFmtId="169" formatCode="0.0"/>
  </numFmts>
  <fonts count="8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Fill="1" applyBorder="1" applyAlignment="1">
      <alignment wrapText="1"/>
    </xf>
    <xf numFmtId="0" fontId="3" fillId="0" borderId="0" xfId="0" applyFont="1" applyBorder="1"/>
    <xf numFmtId="164" fontId="3" fillId="0" borderId="0" xfId="0" applyNumberFormat="1" applyFont="1" applyBorder="1"/>
    <xf numFmtId="0" fontId="4" fillId="0" borderId="0" xfId="0" applyFont="1" applyBorder="1" applyAlignment="1">
      <alignment horizontal="right"/>
    </xf>
    <xf numFmtId="164" fontId="4" fillId="0" borderId="0" xfId="0" applyNumberFormat="1" applyFont="1" applyBorder="1"/>
    <xf numFmtId="0" fontId="6" fillId="0" borderId="0" xfId="0" applyFont="1"/>
    <xf numFmtId="0" fontId="1" fillId="0" borderId="0" xfId="1" applyFont="1"/>
    <xf numFmtId="164" fontId="4" fillId="0" borderId="0" xfId="0" applyNumberFormat="1" applyFont="1"/>
    <xf numFmtId="0" fontId="4" fillId="0" borderId="0" xfId="0" applyFont="1"/>
    <xf numFmtId="9" fontId="4" fillId="0" borderId="0" xfId="0" applyNumberFormat="1" applyFont="1"/>
    <xf numFmtId="0" fontId="5" fillId="0" borderId="1" xfId="0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left"/>
    </xf>
    <xf numFmtId="165" fontId="0" fillId="0" borderId="0" xfId="0" applyNumberFormat="1"/>
    <xf numFmtId="0" fontId="7" fillId="0" borderId="0" xfId="0" applyFont="1"/>
    <xf numFmtId="0" fontId="4" fillId="0" borderId="1" xfId="0" applyFont="1" applyBorder="1"/>
    <xf numFmtId="165" fontId="4" fillId="0" borderId="1" xfId="0" applyNumberFormat="1" applyFont="1" applyBorder="1"/>
    <xf numFmtId="164" fontId="4" fillId="0" borderId="0" xfId="0" applyNumberFormat="1" applyFont="1" applyFill="1"/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4" fontId="5" fillId="0" borderId="1" xfId="0" applyNumberFormat="1" applyFont="1" applyFill="1" applyBorder="1" applyAlignment="1">
      <alignment horizontal="right" wrapText="1"/>
    </xf>
    <xf numFmtId="164" fontId="5" fillId="0" borderId="1" xfId="0" quotePrefix="1" applyNumberFormat="1" applyFont="1" applyFill="1" applyBorder="1" applyAlignment="1">
      <alignment horizontal="right" wrapText="1"/>
    </xf>
    <xf numFmtId="169" fontId="5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left"/>
    </xf>
  </cellXfs>
  <cellStyles count="4">
    <cellStyle name="Normal" xfId="0" builtinId="0"/>
    <cellStyle name="Normal 2" xfId="2"/>
    <cellStyle name="Normal 2 2" xfId="3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zoomScaleNormal="100" zoomScaleSheetLayoutView="75" workbookViewId="0">
      <selection activeCell="D13" sqref="D13"/>
    </sheetView>
  </sheetViews>
  <sheetFormatPr defaultRowHeight="15"/>
  <cols>
    <col min="1" max="1" width="11.5703125" style="5" customWidth="1"/>
    <col min="2" max="2" width="25.28515625" style="5" bestFit="1" customWidth="1"/>
    <col min="3" max="3" width="25.28515625" style="5" customWidth="1"/>
    <col min="4" max="5" width="13.140625" style="5" customWidth="1"/>
    <col min="6" max="6" width="13.85546875" style="5" customWidth="1"/>
    <col min="7" max="7" width="11.7109375" style="5" customWidth="1"/>
    <col min="8" max="8" width="13.5703125" style="5" customWidth="1"/>
    <col min="9" max="9" width="14.140625" style="5" customWidth="1"/>
    <col min="10" max="10" width="10" style="5" customWidth="1"/>
    <col min="11" max="16384" width="9.140625" style="5"/>
  </cols>
  <sheetData>
    <row r="1" spans="1:10" s="2" customFormat="1" ht="30">
      <c r="A1" s="1" t="s">
        <v>1</v>
      </c>
      <c r="B1" s="1" t="s">
        <v>0</v>
      </c>
      <c r="C1" s="1" t="s">
        <v>21</v>
      </c>
      <c r="D1" s="1" t="s">
        <v>2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</row>
    <row r="2" spans="1:10">
      <c r="A2" s="3" t="s">
        <v>11</v>
      </c>
      <c r="B2" s="3" t="s">
        <v>3</v>
      </c>
      <c r="C2" s="4" t="s">
        <v>33</v>
      </c>
      <c r="D2" s="29">
        <f>'1 Cloud Branch Phase I'!L67</f>
        <v>186.9916770220695</v>
      </c>
      <c r="E2" s="17">
        <f>'1 Cloud Branch Phase I'!S67</f>
        <v>1574.9754366877958</v>
      </c>
      <c r="F2" s="18">
        <f>'Wet Pond Calcs'!B3</f>
        <v>0.41100000000000003</v>
      </c>
      <c r="G2" s="17">
        <f>E2*F2</f>
        <v>647.31490447868407</v>
      </c>
      <c r="H2" s="17">
        <f>'1 Cloud Branch Phase I'!T67</f>
        <v>237.84212603394192</v>
      </c>
      <c r="I2" s="18">
        <f>'Wet Pond Calcs'!B4</f>
        <v>0.71799999999999997</v>
      </c>
      <c r="J2" s="17">
        <f>H2*I2</f>
        <v>170.7706464923703</v>
      </c>
    </row>
    <row r="3" spans="1:10">
      <c r="A3" s="3" t="s">
        <v>12</v>
      </c>
      <c r="B3" s="3" t="s">
        <v>4</v>
      </c>
      <c r="C3" s="4" t="s">
        <v>33</v>
      </c>
      <c r="D3" s="30">
        <f>'2 Cloud Branch Phase II'!L88</f>
        <v>379.72593462437834</v>
      </c>
      <c r="E3" s="17">
        <f>'2 Cloud Branch Phase II'!S88</f>
        <v>3302.0142960011754</v>
      </c>
      <c r="F3" s="18">
        <f>'Wet Pond Calcs'!B8</f>
        <v>0.42100000000000004</v>
      </c>
      <c r="G3" s="17">
        <f t="shared" ref="G3:G5" si="0">E3*F3</f>
        <v>1390.1480186164949</v>
      </c>
      <c r="H3" s="17">
        <f>'2 Cloud Branch Phase II'!T88</f>
        <v>529.46888241868271</v>
      </c>
      <c r="I3" s="18">
        <f>'Wet Pond Calcs'!B9</f>
        <v>0.747</v>
      </c>
      <c r="J3" s="17">
        <f t="shared" ref="J3:J5" si="1">H3*I3</f>
        <v>395.51325516675598</v>
      </c>
    </row>
    <row r="4" spans="1:10">
      <c r="A4" s="3" t="s">
        <v>13</v>
      </c>
      <c r="B4" s="3" t="s">
        <v>60</v>
      </c>
      <c r="C4" s="4" t="s">
        <v>33</v>
      </c>
      <c r="D4" s="32" t="s">
        <v>96</v>
      </c>
      <c r="E4" s="17"/>
      <c r="F4" s="18">
        <f>'Wet Pond Calcs'!F15</f>
        <v>1.9000000000000017E-2</v>
      </c>
      <c r="G4" s="17">
        <f t="shared" si="0"/>
        <v>0</v>
      </c>
      <c r="H4" s="17"/>
      <c r="I4" s="18">
        <f>'Wet Pond Calcs'!F16</f>
        <v>2.0000000000000018E-2</v>
      </c>
      <c r="J4" s="17">
        <f t="shared" si="1"/>
        <v>0</v>
      </c>
    </row>
    <row r="5" spans="1:10">
      <c r="A5" s="3" t="s">
        <v>14</v>
      </c>
      <c r="B5" s="3" t="s">
        <v>5</v>
      </c>
      <c r="C5" s="4" t="s">
        <v>33</v>
      </c>
      <c r="D5" s="32" t="s">
        <v>96</v>
      </c>
      <c r="E5" s="17"/>
      <c r="F5" s="23">
        <f>'Wet Pond Calcs'!B21</f>
        <v>0.28499999999999998</v>
      </c>
      <c r="G5" s="17">
        <f t="shared" si="0"/>
        <v>0</v>
      </c>
      <c r="H5" s="22"/>
      <c r="I5" s="23">
        <f>'Wet Pond Calcs'!B22</f>
        <v>0.58099999999999996</v>
      </c>
      <c r="J5" s="17">
        <f t="shared" si="1"/>
        <v>0</v>
      </c>
    </row>
    <row r="6" spans="1:10" ht="30">
      <c r="A6" s="3" t="s">
        <v>15</v>
      </c>
      <c r="B6" s="3" t="s">
        <v>6</v>
      </c>
      <c r="C6" s="3" t="s">
        <v>34</v>
      </c>
      <c r="D6" s="32" t="s">
        <v>96</v>
      </c>
      <c r="E6" s="17"/>
      <c r="F6" s="16" t="s">
        <v>61</v>
      </c>
      <c r="G6" s="17"/>
      <c r="H6" s="17"/>
      <c r="I6" s="16" t="s">
        <v>61</v>
      </c>
      <c r="J6" s="17"/>
    </row>
    <row r="7" spans="1:10">
      <c r="A7" s="3" t="s">
        <v>16</v>
      </c>
      <c r="B7" s="3" t="s">
        <v>7</v>
      </c>
      <c r="C7" s="3" t="s">
        <v>36</v>
      </c>
      <c r="D7" s="16" t="s">
        <v>10</v>
      </c>
      <c r="E7" s="16" t="s">
        <v>10</v>
      </c>
      <c r="F7" s="16" t="s">
        <v>10</v>
      </c>
      <c r="G7" s="17">
        <f>'6 Steet Sweeping'!A13</f>
        <v>8866.5221104038337</v>
      </c>
      <c r="H7" s="16" t="s">
        <v>10</v>
      </c>
      <c r="I7" s="16" t="s">
        <v>10</v>
      </c>
      <c r="J7" s="17">
        <f>'6 Steet Sweeping'!A17</f>
        <v>3993.3435117616496</v>
      </c>
    </row>
    <row r="8" spans="1:10">
      <c r="A8" s="3" t="s">
        <v>17</v>
      </c>
      <c r="B8" s="3" t="s">
        <v>8</v>
      </c>
      <c r="C8" s="4" t="s">
        <v>33</v>
      </c>
      <c r="D8" s="32" t="s">
        <v>96</v>
      </c>
      <c r="E8" s="17"/>
      <c r="F8" s="16" t="s">
        <v>61</v>
      </c>
      <c r="G8" s="17"/>
      <c r="H8" s="17"/>
      <c r="I8" s="16" t="s">
        <v>61</v>
      </c>
      <c r="J8" s="17"/>
    </row>
    <row r="9" spans="1:10">
      <c r="A9" s="3" t="s">
        <v>18</v>
      </c>
      <c r="B9" s="3" t="s">
        <v>9</v>
      </c>
      <c r="C9" s="3" t="s">
        <v>32</v>
      </c>
      <c r="D9" s="31">
        <f>'8 Cloud Branch Phase III'!L32</f>
        <v>72.135646001328567</v>
      </c>
      <c r="E9" s="17">
        <f>'8 Cloud Branch Phase III'!S32</f>
        <v>687.47835542097948</v>
      </c>
      <c r="F9" s="18" t="s">
        <v>61</v>
      </c>
      <c r="G9" s="17"/>
      <c r="H9" s="17">
        <f>'8 Cloud Branch Phase III'!T32</f>
        <v>107.88091574190445</v>
      </c>
      <c r="I9" s="18" t="s">
        <v>61</v>
      </c>
      <c r="J9" s="17"/>
    </row>
    <row r="10" spans="1:10">
      <c r="A10" s="3" t="s">
        <v>19</v>
      </c>
      <c r="B10" s="3" t="s">
        <v>95</v>
      </c>
      <c r="C10" s="3" t="s">
        <v>35</v>
      </c>
      <c r="D10" s="16" t="s">
        <v>10</v>
      </c>
      <c r="E10" s="19" t="s">
        <v>50</v>
      </c>
      <c r="F10" s="18"/>
      <c r="G10" s="17"/>
      <c r="H10" s="17"/>
      <c r="I10" s="18"/>
      <c r="J10" s="17"/>
    </row>
    <row r="11" spans="1:10">
      <c r="A11" s="3" t="s">
        <v>20</v>
      </c>
      <c r="B11" s="3" t="s">
        <v>28</v>
      </c>
      <c r="C11" s="3" t="s">
        <v>28</v>
      </c>
      <c r="D11" s="16" t="s">
        <v>10</v>
      </c>
      <c r="E11" s="17">
        <v>41398.400000000001</v>
      </c>
      <c r="F11" s="18">
        <v>0.05</v>
      </c>
      <c r="G11" s="17">
        <f>E11*F11</f>
        <v>2069.92</v>
      </c>
      <c r="H11" s="17">
        <v>6490.8</v>
      </c>
      <c r="I11" s="18">
        <v>0.05</v>
      </c>
      <c r="J11" s="17">
        <f>H11*I11</f>
        <v>324.54000000000002</v>
      </c>
    </row>
    <row r="12" spans="1:10">
      <c r="A12" s="6"/>
      <c r="B12" s="6"/>
      <c r="C12" s="6"/>
      <c r="D12" s="6"/>
    </row>
    <row r="13" spans="1:10">
      <c r="A13" s="6"/>
      <c r="B13" s="6"/>
      <c r="C13" s="6"/>
      <c r="D13" s="6"/>
      <c r="F13" s="7"/>
      <c r="G13" s="7" t="s">
        <v>29</v>
      </c>
      <c r="H13" s="7"/>
      <c r="I13" s="7"/>
      <c r="J13" s="7" t="s">
        <v>30</v>
      </c>
    </row>
    <row r="14" spans="1:10">
      <c r="A14" s="6"/>
      <c r="B14" s="6"/>
      <c r="C14" s="6"/>
      <c r="D14" s="6"/>
      <c r="F14" s="7" t="s">
        <v>31</v>
      </c>
      <c r="G14" s="8">
        <f>SUM(G2:G11)</f>
        <v>12973.905033499013</v>
      </c>
      <c r="H14" s="8"/>
      <c r="I14" s="8"/>
      <c r="J14" s="8">
        <f>SUM(J2:J11)</f>
        <v>4884.167413420776</v>
      </c>
    </row>
    <row r="15" spans="1:10">
      <c r="A15" s="6"/>
      <c r="B15" s="6"/>
      <c r="C15" s="6"/>
      <c r="D15" s="6"/>
      <c r="F15" s="9" t="s">
        <v>37</v>
      </c>
      <c r="G15" s="10">
        <v>20720</v>
      </c>
      <c r="H15" s="10"/>
      <c r="I15" s="10"/>
      <c r="J15" s="10">
        <v>2679.1</v>
      </c>
    </row>
    <row r="16" spans="1:10">
      <c r="A16" s="6"/>
      <c r="B16" s="6"/>
      <c r="C16" s="6"/>
      <c r="D16" s="6"/>
      <c r="F16" s="9" t="s">
        <v>38</v>
      </c>
      <c r="G16" s="10">
        <f>G15-G14</f>
        <v>7746.0949665009866</v>
      </c>
      <c r="H16" s="10"/>
      <c r="I16" s="10"/>
      <c r="J16" s="10">
        <f>J15-J14</f>
        <v>-2205.0674134207761</v>
      </c>
    </row>
    <row r="17" spans="1:4">
      <c r="A17" s="6"/>
      <c r="B17" s="6"/>
      <c r="C17" s="6"/>
      <c r="D17" s="6"/>
    </row>
    <row r="18" spans="1:4">
      <c r="A18" s="6"/>
      <c r="B18" s="6"/>
      <c r="C18" s="6"/>
      <c r="D18" s="6"/>
    </row>
    <row r="19" spans="1:4">
      <c r="A19" s="6"/>
      <c r="B19" s="6"/>
      <c r="C19" s="6"/>
      <c r="D19" s="6"/>
    </row>
    <row r="20" spans="1:4">
      <c r="A20" s="6"/>
      <c r="B20" s="6"/>
      <c r="C20" s="6"/>
      <c r="D20" s="6"/>
    </row>
    <row r="21" spans="1:4">
      <c r="A21" s="6"/>
      <c r="B21" s="6"/>
      <c r="C21" s="6"/>
      <c r="D21" s="6"/>
    </row>
    <row r="22" spans="1:4">
      <c r="A22" s="6"/>
      <c r="B22" s="6"/>
      <c r="C22" s="6"/>
      <c r="D22" s="6"/>
    </row>
    <row r="23" spans="1:4">
      <c r="A23" s="6"/>
      <c r="B23" s="6"/>
      <c r="C23" s="6"/>
      <c r="D23" s="6"/>
    </row>
    <row r="24" spans="1:4">
      <c r="A24" s="6"/>
      <c r="B24" s="6"/>
      <c r="C24" s="6"/>
      <c r="D24" s="6"/>
    </row>
    <row r="25" spans="1:4">
      <c r="A25" s="6"/>
      <c r="B25" s="6"/>
      <c r="C25" s="6"/>
      <c r="D25" s="6"/>
    </row>
    <row r="26" spans="1:4">
      <c r="A26" s="6"/>
      <c r="B26" s="6"/>
      <c r="C26" s="6"/>
      <c r="D26" s="6"/>
    </row>
    <row r="27" spans="1:4">
      <c r="A27" s="6"/>
      <c r="B27" s="6"/>
      <c r="C27" s="6"/>
      <c r="D27" s="6"/>
    </row>
    <row r="28" spans="1:4">
      <c r="A28" s="6"/>
      <c r="B28" s="6"/>
      <c r="C28" s="6"/>
      <c r="D28" s="6"/>
    </row>
    <row r="29" spans="1:4">
      <c r="A29" s="6"/>
      <c r="B29" s="6"/>
      <c r="C29" s="6"/>
      <c r="D29" s="6"/>
    </row>
    <row r="30" spans="1:4">
      <c r="A30" s="6"/>
      <c r="B30" s="6"/>
      <c r="C30" s="6"/>
      <c r="D30" s="6"/>
    </row>
    <row r="31" spans="1:4">
      <c r="A31" s="6"/>
      <c r="B31" s="6"/>
      <c r="C31" s="6"/>
      <c r="D31" s="6"/>
    </row>
    <row r="32" spans="1:4">
      <c r="A32" s="6"/>
      <c r="B32" s="6"/>
      <c r="C32" s="6"/>
      <c r="D32" s="6"/>
    </row>
    <row r="33" spans="1:4">
      <c r="A33" s="6"/>
      <c r="B33" s="6"/>
      <c r="C33" s="6"/>
      <c r="D33" s="6"/>
    </row>
    <row r="34" spans="1:4">
      <c r="A34" s="6"/>
      <c r="B34" s="6"/>
      <c r="C34" s="6"/>
      <c r="D34" s="6"/>
    </row>
    <row r="35" spans="1:4">
      <c r="A35" s="6"/>
      <c r="B35" s="6"/>
      <c r="C35" s="6"/>
      <c r="D35" s="6"/>
    </row>
    <row r="36" spans="1:4">
      <c r="A36" s="6"/>
      <c r="B36" s="6"/>
      <c r="C36" s="6"/>
      <c r="D36" s="6"/>
    </row>
    <row r="37" spans="1:4">
      <c r="A37" s="6"/>
      <c r="B37" s="6"/>
      <c r="C37" s="6"/>
      <c r="D37" s="6"/>
    </row>
    <row r="38" spans="1:4">
      <c r="A38" s="6"/>
      <c r="B38" s="6"/>
      <c r="C38" s="6"/>
      <c r="D38" s="6"/>
    </row>
    <row r="39" spans="1:4">
      <c r="A39" s="6"/>
      <c r="B39" s="6"/>
      <c r="C39" s="6"/>
      <c r="D39" s="6"/>
    </row>
    <row r="40" spans="1:4">
      <c r="A40" s="6"/>
      <c r="B40" s="6"/>
      <c r="C40" s="6"/>
      <c r="D40" s="6"/>
    </row>
    <row r="41" spans="1:4">
      <c r="A41" s="6"/>
      <c r="B41" s="6"/>
      <c r="C41" s="6"/>
      <c r="D41" s="6"/>
    </row>
    <row r="42" spans="1:4">
      <c r="A42" s="6"/>
      <c r="B42" s="6"/>
      <c r="C42" s="6"/>
      <c r="D42" s="6"/>
    </row>
    <row r="43" spans="1:4">
      <c r="A43" s="6"/>
      <c r="B43" s="6"/>
      <c r="C43" s="6"/>
      <c r="D43" s="6"/>
    </row>
    <row r="44" spans="1:4">
      <c r="A44" s="6"/>
      <c r="B44" s="6"/>
      <c r="C44" s="6"/>
      <c r="D44" s="6"/>
    </row>
    <row r="45" spans="1:4">
      <c r="A45" s="6"/>
      <c r="B45" s="6"/>
      <c r="C45" s="6"/>
      <c r="D45" s="6"/>
    </row>
    <row r="46" spans="1:4">
      <c r="A46" s="6"/>
      <c r="B46" s="6"/>
      <c r="C46" s="6"/>
      <c r="D46" s="6"/>
    </row>
    <row r="47" spans="1:4">
      <c r="A47" s="6"/>
      <c r="B47" s="6"/>
      <c r="C47" s="6"/>
      <c r="D47" s="6"/>
    </row>
    <row r="48" spans="1:4">
      <c r="A48" s="6"/>
      <c r="B48" s="6"/>
      <c r="C48" s="6"/>
      <c r="D48" s="6"/>
    </row>
    <row r="49" spans="1:4">
      <c r="A49" s="6"/>
      <c r="B49" s="6"/>
      <c r="C49" s="6"/>
      <c r="D49" s="6"/>
    </row>
    <row r="50" spans="1:4">
      <c r="A50" s="6"/>
      <c r="B50" s="6"/>
      <c r="C50" s="6"/>
      <c r="D50" s="6"/>
    </row>
    <row r="51" spans="1:4">
      <c r="A51" s="6"/>
      <c r="B51" s="6"/>
      <c r="C51" s="6"/>
      <c r="D51" s="6"/>
    </row>
    <row r="52" spans="1:4">
      <c r="A52" s="6"/>
      <c r="B52" s="6"/>
      <c r="C52" s="6"/>
      <c r="D52" s="6"/>
    </row>
    <row r="53" spans="1:4">
      <c r="A53" s="6"/>
      <c r="B53" s="6"/>
      <c r="C53" s="6"/>
      <c r="D53" s="6"/>
    </row>
    <row r="54" spans="1:4">
      <c r="A54" s="6"/>
      <c r="B54" s="6"/>
      <c r="C54" s="6"/>
      <c r="D54" s="6"/>
    </row>
    <row r="55" spans="1:4">
      <c r="A55" s="6"/>
      <c r="B55" s="6"/>
      <c r="C55" s="6"/>
      <c r="D55" s="6"/>
    </row>
    <row r="56" spans="1:4">
      <c r="A56" s="6"/>
      <c r="B56" s="6"/>
      <c r="C56" s="6"/>
      <c r="D56" s="6"/>
    </row>
    <row r="57" spans="1:4">
      <c r="A57" s="6"/>
      <c r="B57" s="6"/>
      <c r="C57" s="6"/>
      <c r="D57" s="6"/>
    </row>
    <row r="58" spans="1:4">
      <c r="A58" s="6"/>
      <c r="B58" s="6"/>
      <c r="C58" s="6"/>
      <c r="D58" s="6"/>
    </row>
    <row r="59" spans="1:4">
      <c r="A59" s="6"/>
      <c r="B59" s="6"/>
      <c r="C59" s="6"/>
      <c r="D59" s="6"/>
    </row>
    <row r="60" spans="1:4">
      <c r="A60" s="6"/>
      <c r="B60" s="6"/>
      <c r="C60" s="6"/>
      <c r="D60" s="6"/>
    </row>
    <row r="61" spans="1:4">
      <c r="A61" s="6"/>
      <c r="B61" s="6"/>
      <c r="C61" s="6"/>
      <c r="D61" s="6"/>
    </row>
    <row r="62" spans="1:4">
      <c r="A62" s="6"/>
      <c r="B62" s="6"/>
      <c r="C62" s="6"/>
      <c r="D62" s="6"/>
    </row>
    <row r="63" spans="1:4">
      <c r="A63" s="6"/>
      <c r="B63" s="6"/>
      <c r="C63" s="6"/>
      <c r="D63" s="6"/>
    </row>
    <row r="64" spans="1:4">
      <c r="A64" s="6"/>
      <c r="B64" s="6"/>
      <c r="C64" s="6"/>
      <c r="D64" s="6"/>
    </row>
    <row r="65" spans="1:4">
      <c r="A65" s="6"/>
      <c r="B65" s="6"/>
      <c r="C65" s="6"/>
      <c r="D65" s="6"/>
    </row>
    <row r="66" spans="1:4">
      <c r="A66" s="6"/>
      <c r="B66" s="6"/>
      <c r="C66" s="6"/>
      <c r="D66" s="6"/>
    </row>
    <row r="67" spans="1:4">
      <c r="A67" s="6"/>
      <c r="B67" s="6"/>
      <c r="C67" s="6"/>
      <c r="D67" s="6"/>
    </row>
  </sheetData>
  <phoneticPr fontId="2" type="noConversion"/>
  <pageMargins left="0.5" right="0.25" top="1" bottom="1" header="0.5" footer="0.5"/>
  <pageSetup scale="85" fitToWidth="0" fitToHeight="0" orientation="landscape" blackAndWhite="1" r:id="rId1"/>
  <headerFooter alignWithMargins="0">
    <oddHeader>&amp;C&amp;"Arial,Bold"Lakes Harney and Monroe BMAP
Sanford Completed Projects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T32"/>
  <sheetViews>
    <sheetView topLeftCell="E1" workbookViewId="0">
      <pane ySplit="1" topLeftCell="A14" activePane="bottomLeft" state="frozen"/>
      <selection activeCell="E1" sqref="E1"/>
      <selection pane="bottomLeft" activeCell="L32" sqref="L32"/>
    </sheetView>
  </sheetViews>
  <sheetFormatPr defaultRowHeight="12.75"/>
  <cols>
    <col min="1" max="1" width="5.5703125" bestFit="1" customWidth="1"/>
    <col min="2" max="2" width="11.42578125" bestFit="1" customWidth="1"/>
    <col min="3" max="3" width="10" bestFit="1" customWidth="1"/>
    <col min="4" max="4" width="8.42578125" bestFit="1" customWidth="1"/>
    <col min="5" max="5" width="9.28515625" bestFit="1" customWidth="1"/>
    <col min="6" max="6" width="11" bestFit="1" customWidth="1"/>
    <col min="7" max="7" width="9.28515625" bestFit="1" customWidth="1"/>
    <col min="8" max="8" width="9.5703125" bestFit="1" customWidth="1"/>
    <col min="9" max="9" width="7" bestFit="1" customWidth="1"/>
    <col min="10" max="10" width="14.7109375" bestFit="1" customWidth="1"/>
    <col min="11" max="11" width="9.7109375" bestFit="1" customWidth="1"/>
    <col min="12" max="12" width="9.5703125" bestFit="1" customWidth="1"/>
    <col min="13" max="14" width="11" bestFit="1" customWidth="1"/>
    <col min="15" max="15" width="10.5703125" bestFit="1" customWidth="1"/>
    <col min="16" max="16" width="9.5703125" bestFit="1" customWidth="1"/>
    <col min="17" max="18" width="9.7109375" bestFit="1" customWidth="1"/>
    <col min="19" max="19" width="10.5703125" bestFit="1" customWidth="1"/>
    <col min="20" max="20" width="10.28515625" bestFit="1" customWidth="1"/>
  </cols>
  <sheetData>
    <row r="1" spans="1:20">
      <c r="A1" s="25" t="s">
        <v>63</v>
      </c>
      <c r="B1" s="25" t="s">
        <v>64</v>
      </c>
      <c r="C1" s="25" t="s">
        <v>65</v>
      </c>
      <c r="D1" s="25" t="s">
        <v>66</v>
      </c>
      <c r="E1" s="25" t="s">
        <v>67</v>
      </c>
      <c r="F1" s="25" t="s">
        <v>68</v>
      </c>
      <c r="G1" s="25" t="s">
        <v>69</v>
      </c>
      <c r="H1" s="25" t="s">
        <v>70</v>
      </c>
      <c r="I1" s="25" t="s">
        <v>71</v>
      </c>
      <c r="J1" s="28" t="s">
        <v>82</v>
      </c>
      <c r="K1" s="26" t="s">
        <v>72</v>
      </c>
      <c r="L1" s="27" t="s">
        <v>73</v>
      </c>
      <c r="M1" s="27" t="s">
        <v>74</v>
      </c>
      <c r="N1" s="27" t="s">
        <v>75</v>
      </c>
      <c r="O1" s="27" t="s">
        <v>76</v>
      </c>
      <c r="P1" s="27" t="s">
        <v>77</v>
      </c>
      <c r="Q1" s="26" t="s">
        <v>78</v>
      </c>
      <c r="R1" s="26" t="s">
        <v>79</v>
      </c>
      <c r="S1" s="27" t="s">
        <v>80</v>
      </c>
      <c r="T1" s="27" t="s">
        <v>81</v>
      </c>
    </row>
    <row r="2" spans="1:20">
      <c r="A2" s="25" t="s">
        <v>94</v>
      </c>
      <c r="B2" s="25">
        <v>8261</v>
      </c>
      <c r="C2" s="25" t="s">
        <v>84</v>
      </c>
      <c r="D2" s="25">
        <v>4</v>
      </c>
      <c r="E2" s="25" t="s">
        <v>83</v>
      </c>
      <c r="F2" s="25">
        <v>4</v>
      </c>
      <c r="G2" s="25">
        <v>8140</v>
      </c>
      <c r="H2" s="25">
        <v>8140</v>
      </c>
      <c r="I2" s="25">
        <v>564</v>
      </c>
      <c r="J2" s="28">
        <v>0.32832075037399999</v>
      </c>
      <c r="K2" s="26">
        <v>1</v>
      </c>
      <c r="L2" s="27">
        <f>J2*K2</f>
        <v>0.32832075037399999</v>
      </c>
      <c r="M2" s="27">
        <v>11.39</v>
      </c>
      <c r="N2" s="27">
        <v>1.78</v>
      </c>
      <c r="O2" s="27">
        <f>L2*M2</f>
        <v>3.73957334675986</v>
      </c>
      <c r="P2" s="27">
        <f>L2*N2</f>
        <v>0.58441093566572</v>
      </c>
      <c r="Q2" s="26">
        <v>0.99</v>
      </c>
      <c r="R2" s="26">
        <v>0.98</v>
      </c>
      <c r="S2" s="27">
        <f>O2*Q2</f>
        <v>3.7021776132922612</v>
      </c>
      <c r="T2" s="27">
        <f>P2*R2</f>
        <v>0.57272271695240562</v>
      </c>
    </row>
    <row r="3" spans="1:20">
      <c r="A3" s="25" t="s">
        <v>94</v>
      </c>
      <c r="B3" s="25">
        <v>8279</v>
      </c>
      <c r="C3" s="25" t="s">
        <v>84</v>
      </c>
      <c r="D3" s="25">
        <v>4</v>
      </c>
      <c r="E3" s="25" t="s">
        <v>88</v>
      </c>
      <c r="F3" s="25">
        <v>11</v>
      </c>
      <c r="G3" s="25">
        <v>4340</v>
      </c>
      <c r="H3" s="25">
        <v>4340</v>
      </c>
      <c r="I3" s="25">
        <v>571</v>
      </c>
      <c r="J3" s="28">
        <v>1.0224224908199999</v>
      </c>
      <c r="K3" s="26">
        <v>1</v>
      </c>
      <c r="L3" s="27">
        <f t="shared" ref="L3:L31" si="0">J3*K3</f>
        <v>1.0224224908199999</v>
      </c>
      <c r="M3" s="27">
        <v>3.85</v>
      </c>
      <c r="N3" s="27">
        <v>0.14000000000000001</v>
      </c>
      <c r="O3" s="27">
        <f t="shared" ref="O3:O31" si="1">L3*M3</f>
        <v>3.9363265896569999</v>
      </c>
      <c r="P3" s="27">
        <f t="shared" ref="P3:P31" si="2">L3*N3</f>
        <v>0.14313914871479999</v>
      </c>
      <c r="Q3" s="26">
        <v>0.99</v>
      </c>
      <c r="R3" s="26">
        <v>0.98</v>
      </c>
      <c r="S3" s="27">
        <f t="shared" ref="S3:S31" si="3">O3*Q3</f>
        <v>3.89696332376043</v>
      </c>
      <c r="T3" s="27">
        <f t="shared" ref="T3:T31" si="4">P3*R3</f>
        <v>0.14027636574050398</v>
      </c>
    </row>
    <row r="4" spans="1:20">
      <c r="A4" s="25" t="s">
        <v>94</v>
      </c>
      <c r="B4" s="25">
        <v>8281</v>
      </c>
      <c r="C4" s="25" t="s">
        <v>84</v>
      </c>
      <c r="D4" s="25">
        <v>4</v>
      </c>
      <c r="E4" s="25" t="s">
        <v>86</v>
      </c>
      <c r="F4" s="25">
        <v>2</v>
      </c>
      <c r="G4" s="25">
        <v>1200</v>
      </c>
      <c r="H4" s="25">
        <v>1200</v>
      </c>
      <c r="I4" s="25">
        <v>562</v>
      </c>
      <c r="J4" s="28">
        <v>18.890094991000002</v>
      </c>
      <c r="K4" s="26">
        <v>1</v>
      </c>
      <c r="L4" s="27">
        <f t="shared" si="0"/>
        <v>18.890094991000002</v>
      </c>
      <c r="M4" s="27">
        <v>8.52</v>
      </c>
      <c r="N4" s="27">
        <v>1.44</v>
      </c>
      <c r="O4" s="27">
        <f t="shared" si="1"/>
        <v>160.94360932332</v>
      </c>
      <c r="P4" s="27">
        <f t="shared" si="2"/>
        <v>27.201736787040002</v>
      </c>
      <c r="Q4" s="26">
        <v>0.99</v>
      </c>
      <c r="R4" s="26">
        <v>0.98</v>
      </c>
      <c r="S4" s="27">
        <f t="shared" si="3"/>
        <v>159.3341732300868</v>
      </c>
      <c r="T4" s="27">
        <f t="shared" si="4"/>
        <v>26.6577020512992</v>
      </c>
    </row>
    <row r="5" spans="1:20">
      <c r="A5" s="25" t="s">
        <v>94</v>
      </c>
      <c r="B5" s="25">
        <v>8282</v>
      </c>
      <c r="C5" s="25" t="s">
        <v>84</v>
      </c>
      <c r="D5" s="25">
        <v>4</v>
      </c>
      <c r="E5" s="25" t="s">
        <v>86</v>
      </c>
      <c r="F5" s="25">
        <v>2</v>
      </c>
      <c r="G5" s="25">
        <v>1200</v>
      </c>
      <c r="H5" s="25">
        <v>1200</v>
      </c>
      <c r="I5" s="25">
        <v>562</v>
      </c>
      <c r="J5" s="28">
        <v>2.24393782895</v>
      </c>
      <c r="K5" s="26">
        <v>1</v>
      </c>
      <c r="L5" s="27">
        <f t="shared" si="0"/>
        <v>2.24393782895</v>
      </c>
      <c r="M5" s="27">
        <v>8.52</v>
      </c>
      <c r="N5" s="27">
        <v>1.44</v>
      </c>
      <c r="O5" s="27">
        <f t="shared" si="1"/>
        <v>19.118350302654001</v>
      </c>
      <c r="P5" s="27">
        <f t="shared" si="2"/>
        <v>3.2312704736879998</v>
      </c>
      <c r="Q5" s="26">
        <v>0.99</v>
      </c>
      <c r="R5" s="26">
        <v>0.98</v>
      </c>
      <c r="S5" s="27">
        <f t="shared" si="3"/>
        <v>18.927166799627461</v>
      </c>
      <c r="T5" s="27">
        <f t="shared" si="4"/>
        <v>3.1666450642142396</v>
      </c>
    </row>
    <row r="6" spans="1:20">
      <c r="A6" s="25" t="s">
        <v>94</v>
      </c>
      <c r="B6" s="25">
        <v>8288</v>
      </c>
      <c r="C6" s="25" t="s">
        <v>84</v>
      </c>
      <c r="D6" s="25">
        <v>4</v>
      </c>
      <c r="E6" s="25" t="s">
        <v>83</v>
      </c>
      <c r="F6" s="25">
        <v>4</v>
      </c>
      <c r="G6" s="25">
        <v>1400</v>
      </c>
      <c r="H6" s="25">
        <v>1400</v>
      </c>
      <c r="I6" s="25">
        <v>564</v>
      </c>
      <c r="J6" s="28">
        <v>22.934048687899999</v>
      </c>
      <c r="K6" s="26">
        <v>1</v>
      </c>
      <c r="L6" s="27">
        <f t="shared" si="0"/>
        <v>22.934048687899999</v>
      </c>
      <c r="M6" s="27">
        <v>11.39</v>
      </c>
      <c r="N6" s="27">
        <v>1.78</v>
      </c>
      <c r="O6" s="27">
        <f t="shared" si="1"/>
        <v>261.21881455518098</v>
      </c>
      <c r="P6" s="27">
        <f t="shared" si="2"/>
        <v>40.822606664462</v>
      </c>
      <c r="Q6" s="26">
        <v>0.99</v>
      </c>
      <c r="R6" s="26">
        <v>0.98</v>
      </c>
      <c r="S6" s="27">
        <f t="shared" si="3"/>
        <v>258.60662640962914</v>
      </c>
      <c r="T6" s="27">
        <f t="shared" si="4"/>
        <v>40.006154531172761</v>
      </c>
    </row>
    <row r="7" spans="1:20">
      <c r="A7" s="25" t="s">
        <v>94</v>
      </c>
      <c r="B7" s="25">
        <v>8291</v>
      </c>
      <c r="C7" s="25" t="s">
        <v>84</v>
      </c>
      <c r="D7" s="25">
        <v>4</v>
      </c>
      <c r="E7" s="25" t="s">
        <v>91</v>
      </c>
      <c r="F7" s="25">
        <v>3</v>
      </c>
      <c r="G7" s="25">
        <v>1300</v>
      </c>
      <c r="H7" s="25">
        <v>1300</v>
      </c>
      <c r="I7" s="25">
        <v>563</v>
      </c>
      <c r="J7" s="28">
        <v>4.1981115654899996</v>
      </c>
      <c r="K7" s="26">
        <v>1</v>
      </c>
      <c r="L7" s="27">
        <f t="shared" si="0"/>
        <v>4.1981115654899996</v>
      </c>
      <c r="M7" s="27">
        <v>9.94</v>
      </c>
      <c r="N7" s="27">
        <v>1.59</v>
      </c>
      <c r="O7" s="27">
        <f t="shared" si="1"/>
        <v>41.729228960970595</v>
      </c>
      <c r="P7" s="27">
        <f t="shared" si="2"/>
        <v>6.6749973891290999</v>
      </c>
      <c r="Q7" s="26">
        <v>0.99</v>
      </c>
      <c r="R7" s="26">
        <v>0.98</v>
      </c>
      <c r="S7" s="27">
        <f t="shared" si="3"/>
        <v>41.31193667136089</v>
      </c>
      <c r="T7" s="27">
        <f t="shared" si="4"/>
        <v>6.5414974413465181</v>
      </c>
    </row>
    <row r="8" spans="1:20">
      <c r="A8" s="25" t="s">
        <v>94</v>
      </c>
      <c r="B8" s="25">
        <v>8298</v>
      </c>
      <c r="C8" s="25" t="s">
        <v>84</v>
      </c>
      <c r="D8" s="25">
        <v>4</v>
      </c>
      <c r="E8" s="25" t="s">
        <v>88</v>
      </c>
      <c r="F8" s="25">
        <v>11</v>
      </c>
      <c r="G8" s="25">
        <v>4340</v>
      </c>
      <c r="H8" s="25">
        <v>4340</v>
      </c>
      <c r="I8" s="25">
        <v>571</v>
      </c>
      <c r="J8" s="28">
        <v>0.35425854094100001</v>
      </c>
      <c r="K8" s="26">
        <v>1</v>
      </c>
      <c r="L8" s="27">
        <f t="shared" si="0"/>
        <v>0.35425854094100001</v>
      </c>
      <c r="M8" s="27">
        <v>3.85</v>
      </c>
      <c r="N8" s="27">
        <v>0.14000000000000001</v>
      </c>
      <c r="O8" s="27">
        <f t="shared" si="1"/>
        <v>1.3638953826228501</v>
      </c>
      <c r="P8" s="27">
        <f t="shared" si="2"/>
        <v>4.9596195731740005E-2</v>
      </c>
      <c r="Q8" s="26">
        <v>0.99</v>
      </c>
      <c r="R8" s="26">
        <v>0.98</v>
      </c>
      <c r="S8" s="27">
        <f t="shared" si="3"/>
        <v>1.3502564287966217</v>
      </c>
      <c r="T8" s="27">
        <f t="shared" si="4"/>
        <v>4.86042718171052E-2</v>
      </c>
    </row>
    <row r="9" spans="1:20">
      <c r="A9" s="25" t="s">
        <v>94</v>
      </c>
      <c r="B9" s="25">
        <v>8743</v>
      </c>
      <c r="C9" s="25" t="s">
        <v>84</v>
      </c>
      <c r="D9" s="25">
        <v>4</v>
      </c>
      <c r="E9" s="25" t="s">
        <v>83</v>
      </c>
      <c r="F9" s="25">
        <v>4</v>
      </c>
      <c r="G9" s="25">
        <v>8140</v>
      </c>
      <c r="H9" s="25">
        <v>8140</v>
      </c>
      <c r="I9" s="25">
        <v>564</v>
      </c>
      <c r="J9" s="28">
        <v>0.26894772475200002</v>
      </c>
      <c r="K9" s="26">
        <v>1</v>
      </c>
      <c r="L9" s="27">
        <f t="shared" si="0"/>
        <v>0.26894772475200002</v>
      </c>
      <c r="M9" s="27">
        <v>11.39</v>
      </c>
      <c r="N9" s="27">
        <v>1.78</v>
      </c>
      <c r="O9" s="27">
        <f t="shared" si="1"/>
        <v>3.0633145849252803</v>
      </c>
      <c r="P9" s="27">
        <f t="shared" si="2"/>
        <v>0.47872695005856003</v>
      </c>
      <c r="Q9" s="26">
        <v>0.99</v>
      </c>
      <c r="R9" s="26">
        <v>0.98</v>
      </c>
      <c r="S9" s="27">
        <f t="shared" si="3"/>
        <v>3.0326814390760273</v>
      </c>
      <c r="T9" s="27">
        <f t="shared" si="4"/>
        <v>0.46915241105738881</v>
      </c>
    </row>
    <row r="10" spans="1:20">
      <c r="A10" s="25" t="s">
        <v>94</v>
      </c>
      <c r="B10" s="25">
        <v>8747</v>
      </c>
      <c r="C10" s="25" t="s">
        <v>84</v>
      </c>
      <c r="D10" s="25">
        <v>4</v>
      </c>
      <c r="E10" s="25" t="s">
        <v>83</v>
      </c>
      <c r="F10" s="25">
        <v>4</v>
      </c>
      <c r="G10" s="25">
        <v>1400</v>
      </c>
      <c r="H10" s="25">
        <v>1400</v>
      </c>
      <c r="I10" s="25">
        <v>564</v>
      </c>
      <c r="J10" s="28">
        <v>2.5883072272800001E-5</v>
      </c>
      <c r="K10" s="26">
        <v>1</v>
      </c>
      <c r="L10" s="27">
        <f t="shared" si="0"/>
        <v>2.5883072272800001E-5</v>
      </c>
      <c r="M10" s="27">
        <v>11.39</v>
      </c>
      <c r="N10" s="27">
        <v>1.78</v>
      </c>
      <c r="O10" s="27">
        <f t="shared" si="1"/>
        <v>2.9480819318719202E-4</v>
      </c>
      <c r="P10" s="27">
        <f t="shared" si="2"/>
        <v>4.6071868645584004E-5</v>
      </c>
      <c r="Q10" s="26">
        <v>0.99</v>
      </c>
      <c r="R10" s="26">
        <v>0.98</v>
      </c>
      <c r="S10" s="27">
        <f t="shared" si="3"/>
        <v>2.9186011125532008E-4</v>
      </c>
      <c r="T10" s="27">
        <f t="shared" si="4"/>
        <v>4.5150431272672325E-5</v>
      </c>
    </row>
    <row r="11" spans="1:20">
      <c r="A11" s="25" t="s">
        <v>94</v>
      </c>
      <c r="B11" s="25">
        <v>8748</v>
      </c>
      <c r="C11" s="25" t="s">
        <v>84</v>
      </c>
      <c r="D11" s="25">
        <v>4</v>
      </c>
      <c r="E11" s="25" t="s">
        <v>88</v>
      </c>
      <c r="F11" s="25">
        <v>11</v>
      </c>
      <c r="G11" s="25">
        <v>4340</v>
      </c>
      <c r="H11" s="25">
        <v>4340</v>
      </c>
      <c r="I11" s="25">
        <v>571</v>
      </c>
      <c r="J11" s="28">
        <v>2.4448735043399998</v>
      </c>
      <c r="K11" s="26">
        <v>1</v>
      </c>
      <c r="L11" s="27">
        <f t="shared" si="0"/>
        <v>2.4448735043399998</v>
      </c>
      <c r="M11" s="27">
        <v>3.85</v>
      </c>
      <c r="N11" s="27">
        <v>0.14000000000000001</v>
      </c>
      <c r="O11" s="27">
        <f t="shared" si="1"/>
        <v>9.4127629917090001</v>
      </c>
      <c r="P11" s="27">
        <f t="shared" si="2"/>
        <v>0.34228229060760001</v>
      </c>
      <c r="Q11" s="26">
        <v>0.99</v>
      </c>
      <c r="R11" s="26">
        <v>0.98</v>
      </c>
      <c r="S11" s="27">
        <f t="shared" si="3"/>
        <v>9.3186353617919107</v>
      </c>
      <c r="T11" s="27">
        <f t="shared" si="4"/>
        <v>0.33543664479544799</v>
      </c>
    </row>
    <row r="12" spans="1:20">
      <c r="A12" s="25" t="s">
        <v>94</v>
      </c>
      <c r="B12" s="25">
        <v>8749</v>
      </c>
      <c r="C12" s="25" t="s">
        <v>84</v>
      </c>
      <c r="D12" s="25">
        <v>4</v>
      </c>
      <c r="E12" s="25" t="s">
        <v>83</v>
      </c>
      <c r="F12" s="25">
        <v>4</v>
      </c>
      <c r="G12" s="25">
        <v>1400</v>
      </c>
      <c r="H12" s="25">
        <v>1400</v>
      </c>
      <c r="I12" s="25">
        <v>564</v>
      </c>
      <c r="J12" s="28">
        <v>2.7180841270600001E-5</v>
      </c>
      <c r="K12" s="26">
        <v>1</v>
      </c>
      <c r="L12" s="27">
        <f t="shared" si="0"/>
        <v>2.7180841270600001E-5</v>
      </c>
      <c r="M12" s="27">
        <v>11.39</v>
      </c>
      <c r="N12" s="27">
        <v>1.78</v>
      </c>
      <c r="O12" s="27">
        <f t="shared" si="1"/>
        <v>3.0958978207213403E-4</v>
      </c>
      <c r="P12" s="27">
        <f t="shared" si="2"/>
        <v>4.8381897461668E-5</v>
      </c>
      <c r="Q12" s="26">
        <v>0.99</v>
      </c>
      <c r="R12" s="26">
        <v>0.98</v>
      </c>
      <c r="S12" s="27">
        <f t="shared" si="3"/>
        <v>3.0649388425141267E-4</v>
      </c>
      <c r="T12" s="27">
        <f t="shared" si="4"/>
        <v>4.7414259512434637E-5</v>
      </c>
    </row>
    <row r="13" spans="1:20">
      <c r="A13" s="25" t="s">
        <v>94</v>
      </c>
      <c r="B13" s="25">
        <v>8750</v>
      </c>
      <c r="C13" s="25" t="s">
        <v>84</v>
      </c>
      <c r="D13" s="25">
        <v>4</v>
      </c>
      <c r="E13" s="25" t="s">
        <v>86</v>
      </c>
      <c r="F13" s="25">
        <v>2</v>
      </c>
      <c r="G13" s="25">
        <v>1200</v>
      </c>
      <c r="H13" s="25">
        <v>1200</v>
      </c>
      <c r="I13" s="25">
        <v>562</v>
      </c>
      <c r="J13" s="28">
        <v>8.4583487691800006</v>
      </c>
      <c r="K13" s="26">
        <v>1</v>
      </c>
      <c r="L13" s="27">
        <f t="shared" si="0"/>
        <v>8.4583487691800006</v>
      </c>
      <c r="M13" s="27">
        <v>8.52</v>
      </c>
      <c r="N13" s="27">
        <v>1.44</v>
      </c>
      <c r="O13" s="27">
        <f t="shared" si="1"/>
        <v>72.065131513413604</v>
      </c>
      <c r="P13" s="27">
        <f t="shared" si="2"/>
        <v>12.180022227619201</v>
      </c>
      <c r="Q13" s="26">
        <v>0.99</v>
      </c>
      <c r="R13" s="26">
        <v>0.98</v>
      </c>
      <c r="S13" s="27">
        <f t="shared" si="3"/>
        <v>71.34448019827947</v>
      </c>
      <c r="T13" s="27">
        <f t="shared" si="4"/>
        <v>11.936421783066816</v>
      </c>
    </row>
    <row r="14" spans="1:20">
      <c r="A14" s="25" t="s">
        <v>94</v>
      </c>
      <c r="B14" s="25">
        <v>8755</v>
      </c>
      <c r="C14" s="25" t="s">
        <v>84</v>
      </c>
      <c r="D14" s="25">
        <v>4</v>
      </c>
      <c r="E14" s="25" t="s">
        <v>83</v>
      </c>
      <c r="F14" s="25">
        <v>4</v>
      </c>
      <c r="G14" s="25">
        <v>1400</v>
      </c>
      <c r="H14" s="25">
        <v>1400</v>
      </c>
      <c r="I14" s="25">
        <v>564</v>
      </c>
      <c r="J14" s="28">
        <v>0.33241494434800001</v>
      </c>
      <c r="K14" s="26">
        <v>1</v>
      </c>
      <c r="L14" s="27">
        <f t="shared" si="0"/>
        <v>0.33241494434800001</v>
      </c>
      <c r="M14" s="27">
        <v>11.39</v>
      </c>
      <c r="N14" s="27">
        <v>1.78</v>
      </c>
      <c r="O14" s="27">
        <f t="shared" si="1"/>
        <v>3.7862062161237202</v>
      </c>
      <c r="P14" s="27">
        <f t="shared" si="2"/>
        <v>0.59169860093944004</v>
      </c>
      <c r="Q14" s="26">
        <v>0.99</v>
      </c>
      <c r="R14" s="26">
        <v>0.98</v>
      </c>
      <c r="S14" s="27">
        <f t="shared" si="3"/>
        <v>3.7483441539624831</v>
      </c>
      <c r="T14" s="27">
        <f t="shared" si="4"/>
        <v>0.57986462892065127</v>
      </c>
    </row>
    <row r="15" spans="1:20">
      <c r="A15" s="25" t="s">
        <v>94</v>
      </c>
      <c r="B15" s="25">
        <v>8756</v>
      </c>
      <c r="C15" s="25" t="s">
        <v>84</v>
      </c>
      <c r="D15" s="25">
        <v>4</v>
      </c>
      <c r="E15" s="25" t="s">
        <v>91</v>
      </c>
      <c r="F15" s="25">
        <v>3</v>
      </c>
      <c r="G15" s="25">
        <v>1300</v>
      </c>
      <c r="H15" s="25">
        <v>1300</v>
      </c>
      <c r="I15" s="25">
        <v>563</v>
      </c>
      <c r="J15" s="28">
        <v>2.97220841597</v>
      </c>
      <c r="K15" s="26">
        <v>1</v>
      </c>
      <c r="L15" s="27">
        <f t="shared" si="0"/>
        <v>2.97220841597</v>
      </c>
      <c r="M15" s="27">
        <v>9.94</v>
      </c>
      <c r="N15" s="27">
        <v>1.59</v>
      </c>
      <c r="O15" s="27">
        <f t="shared" si="1"/>
        <v>29.543751654741797</v>
      </c>
      <c r="P15" s="27">
        <f t="shared" si="2"/>
        <v>4.7258113813923002</v>
      </c>
      <c r="Q15" s="26">
        <v>0.99</v>
      </c>
      <c r="R15" s="26">
        <v>0.98</v>
      </c>
      <c r="S15" s="27">
        <f t="shared" si="3"/>
        <v>29.248314138194377</v>
      </c>
      <c r="T15" s="27">
        <f t="shared" si="4"/>
        <v>4.6312951537644542</v>
      </c>
    </row>
    <row r="16" spans="1:20">
      <c r="A16" s="25" t="s">
        <v>94</v>
      </c>
      <c r="B16" s="25">
        <v>8758</v>
      </c>
      <c r="C16" s="25" t="s">
        <v>84</v>
      </c>
      <c r="D16" s="25">
        <v>4</v>
      </c>
      <c r="E16" s="25" t="s">
        <v>88</v>
      </c>
      <c r="F16" s="25">
        <v>11</v>
      </c>
      <c r="G16" s="25">
        <v>4340</v>
      </c>
      <c r="H16" s="25">
        <v>4340</v>
      </c>
      <c r="I16" s="25">
        <v>571</v>
      </c>
      <c r="J16" s="28">
        <v>0.34768733926000001</v>
      </c>
      <c r="K16" s="26">
        <v>1</v>
      </c>
      <c r="L16" s="27">
        <f t="shared" si="0"/>
        <v>0.34768733926000001</v>
      </c>
      <c r="M16" s="27">
        <v>3.85</v>
      </c>
      <c r="N16" s="27">
        <v>0.14000000000000001</v>
      </c>
      <c r="O16" s="27">
        <f t="shared" si="1"/>
        <v>1.3385962561510001</v>
      </c>
      <c r="P16" s="27">
        <f t="shared" si="2"/>
        <v>4.8676227496400007E-2</v>
      </c>
      <c r="Q16" s="26">
        <v>0.99</v>
      </c>
      <c r="R16" s="26">
        <v>0.98</v>
      </c>
      <c r="S16" s="27">
        <f t="shared" si="3"/>
        <v>1.3252102935894901</v>
      </c>
      <c r="T16" s="27">
        <f t="shared" si="4"/>
        <v>4.7702702946472005E-2</v>
      </c>
    </row>
    <row r="17" spans="1:20">
      <c r="A17" s="25" t="s">
        <v>94</v>
      </c>
      <c r="B17" s="25">
        <v>16905</v>
      </c>
      <c r="C17" s="25" t="s">
        <v>84</v>
      </c>
      <c r="D17" s="25">
        <v>4</v>
      </c>
      <c r="E17" s="25" t="s">
        <v>83</v>
      </c>
      <c r="F17" s="25">
        <v>4</v>
      </c>
      <c r="G17" s="25">
        <v>1400</v>
      </c>
      <c r="H17" s="25">
        <v>1400</v>
      </c>
      <c r="I17" s="25">
        <v>564</v>
      </c>
      <c r="J17" s="28">
        <v>1.6256183740600001</v>
      </c>
      <c r="K17" s="26">
        <v>1</v>
      </c>
      <c r="L17" s="27">
        <f t="shared" si="0"/>
        <v>1.6256183740600001</v>
      </c>
      <c r="M17" s="27">
        <v>11.39</v>
      </c>
      <c r="N17" s="27">
        <v>1.78</v>
      </c>
      <c r="O17" s="27">
        <f t="shared" si="1"/>
        <v>18.515793280543402</v>
      </c>
      <c r="P17" s="27">
        <f t="shared" si="2"/>
        <v>2.8936007058268003</v>
      </c>
      <c r="Q17" s="26">
        <v>0.99</v>
      </c>
      <c r="R17" s="26">
        <v>0.98</v>
      </c>
      <c r="S17" s="27">
        <f t="shared" si="3"/>
        <v>18.330635347737967</v>
      </c>
      <c r="T17" s="27">
        <f t="shared" si="4"/>
        <v>2.8357286917102642</v>
      </c>
    </row>
    <row r="18" spans="1:20">
      <c r="A18" s="25" t="s">
        <v>94</v>
      </c>
      <c r="B18" s="25">
        <v>16906</v>
      </c>
      <c r="C18" s="25" t="s">
        <v>84</v>
      </c>
      <c r="D18" s="25">
        <v>4</v>
      </c>
      <c r="E18" s="25" t="s">
        <v>83</v>
      </c>
      <c r="F18" s="25">
        <v>4</v>
      </c>
      <c r="G18" s="25">
        <v>1400</v>
      </c>
      <c r="H18" s="25">
        <v>1400</v>
      </c>
      <c r="I18" s="25">
        <v>564</v>
      </c>
      <c r="J18" s="28">
        <v>2.5215078660099999E-3</v>
      </c>
      <c r="K18" s="26">
        <v>1</v>
      </c>
      <c r="L18" s="27">
        <f t="shared" si="0"/>
        <v>2.5215078660099999E-3</v>
      </c>
      <c r="M18" s="27">
        <v>11.39</v>
      </c>
      <c r="N18" s="27">
        <v>1.78</v>
      </c>
      <c r="O18" s="27">
        <f t="shared" si="1"/>
        <v>2.8719974593853899E-2</v>
      </c>
      <c r="P18" s="27">
        <f t="shared" si="2"/>
        <v>4.4882840014977997E-3</v>
      </c>
      <c r="Q18" s="26">
        <v>0.99</v>
      </c>
      <c r="R18" s="26">
        <v>0.98</v>
      </c>
      <c r="S18" s="27">
        <f t="shared" si="3"/>
        <v>2.843277484791536E-2</v>
      </c>
      <c r="T18" s="27">
        <f t="shared" si="4"/>
        <v>4.3985183214678434E-3</v>
      </c>
    </row>
    <row r="19" spans="1:20">
      <c r="A19" s="25" t="s">
        <v>94</v>
      </c>
      <c r="B19" s="25">
        <v>16910</v>
      </c>
      <c r="C19" s="25" t="s">
        <v>84</v>
      </c>
      <c r="D19" s="25">
        <v>4</v>
      </c>
      <c r="E19" s="25" t="s">
        <v>83</v>
      </c>
      <c r="F19" s="25">
        <v>4</v>
      </c>
      <c r="G19" s="25">
        <v>1400</v>
      </c>
      <c r="H19" s="25">
        <v>1400</v>
      </c>
      <c r="I19" s="25">
        <v>564</v>
      </c>
      <c r="J19" s="28">
        <v>1.56025623179E-2</v>
      </c>
      <c r="K19" s="26">
        <v>1</v>
      </c>
      <c r="L19" s="27">
        <f t="shared" si="0"/>
        <v>1.56025623179E-2</v>
      </c>
      <c r="M19" s="27">
        <v>11.39</v>
      </c>
      <c r="N19" s="27">
        <v>1.78</v>
      </c>
      <c r="O19" s="27">
        <f t="shared" si="1"/>
        <v>0.177713184800881</v>
      </c>
      <c r="P19" s="27">
        <f t="shared" si="2"/>
        <v>2.7772560925862E-2</v>
      </c>
      <c r="Q19" s="26">
        <v>0.99</v>
      </c>
      <c r="R19" s="26">
        <v>0.98</v>
      </c>
      <c r="S19" s="27">
        <f t="shared" si="3"/>
        <v>0.17593605295287218</v>
      </c>
      <c r="T19" s="27">
        <f t="shared" si="4"/>
        <v>2.7217109707344759E-2</v>
      </c>
    </row>
    <row r="20" spans="1:20">
      <c r="A20" s="25" t="s">
        <v>94</v>
      </c>
      <c r="B20" s="25">
        <v>16911</v>
      </c>
      <c r="C20" s="25" t="s">
        <v>84</v>
      </c>
      <c r="D20" s="25">
        <v>4</v>
      </c>
      <c r="E20" s="25" t="s">
        <v>83</v>
      </c>
      <c r="F20" s="25">
        <v>4</v>
      </c>
      <c r="G20" s="25">
        <v>1400</v>
      </c>
      <c r="H20" s="25">
        <v>1400</v>
      </c>
      <c r="I20" s="25">
        <v>564</v>
      </c>
      <c r="J20" s="28">
        <v>3.6610125674800001E-2</v>
      </c>
      <c r="K20" s="26">
        <v>1</v>
      </c>
      <c r="L20" s="27">
        <f t="shared" si="0"/>
        <v>3.6610125674800001E-2</v>
      </c>
      <c r="M20" s="27">
        <v>11.39</v>
      </c>
      <c r="N20" s="27">
        <v>1.78</v>
      </c>
      <c r="O20" s="27">
        <f t="shared" si="1"/>
        <v>0.41698933143597205</v>
      </c>
      <c r="P20" s="27">
        <f t="shared" si="2"/>
        <v>6.5166023701144007E-2</v>
      </c>
      <c r="Q20" s="26">
        <v>0.99</v>
      </c>
      <c r="R20" s="26">
        <v>0.98</v>
      </c>
      <c r="S20" s="27">
        <f t="shared" si="3"/>
        <v>0.41281943812161231</v>
      </c>
      <c r="T20" s="27">
        <f t="shared" si="4"/>
        <v>6.386270322712112E-2</v>
      </c>
    </row>
    <row r="21" spans="1:20">
      <c r="A21" s="25" t="s">
        <v>94</v>
      </c>
      <c r="B21" s="25">
        <v>16912</v>
      </c>
      <c r="C21" s="25" t="s">
        <v>84</v>
      </c>
      <c r="D21" s="25">
        <v>4</v>
      </c>
      <c r="E21" s="25" t="s">
        <v>83</v>
      </c>
      <c r="F21" s="25">
        <v>4</v>
      </c>
      <c r="G21" s="25">
        <v>1400</v>
      </c>
      <c r="H21" s="25">
        <v>1400</v>
      </c>
      <c r="I21" s="25">
        <v>564</v>
      </c>
      <c r="J21" s="28">
        <v>1.64695995178</v>
      </c>
      <c r="K21" s="26">
        <v>1</v>
      </c>
      <c r="L21" s="27">
        <f t="shared" si="0"/>
        <v>1.64695995178</v>
      </c>
      <c r="M21" s="27">
        <v>11.39</v>
      </c>
      <c r="N21" s="27">
        <v>1.78</v>
      </c>
      <c r="O21" s="27">
        <f t="shared" si="1"/>
        <v>18.758873850774201</v>
      </c>
      <c r="P21" s="27">
        <f t="shared" si="2"/>
        <v>2.9315887141684001</v>
      </c>
      <c r="Q21" s="26">
        <v>0.99</v>
      </c>
      <c r="R21" s="26">
        <v>0.98</v>
      </c>
      <c r="S21" s="27">
        <f t="shared" si="3"/>
        <v>18.571285112266459</v>
      </c>
      <c r="T21" s="27">
        <f t="shared" si="4"/>
        <v>2.8729569398850319</v>
      </c>
    </row>
    <row r="22" spans="1:20">
      <c r="A22" s="25" t="s">
        <v>94</v>
      </c>
      <c r="B22" s="25">
        <v>16913</v>
      </c>
      <c r="C22" s="25" t="s">
        <v>84</v>
      </c>
      <c r="D22" s="25">
        <v>4</v>
      </c>
      <c r="E22" s="25" t="s">
        <v>83</v>
      </c>
      <c r="F22" s="25">
        <v>4</v>
      </c>
      <c r="G22" s="25">
        <v>1400</v>
      </c>
      <c r="H22" s="25">
        <v>1400</v>
      </c>
      <c r="I22" s="25">
        <v>564</v>
      </c>
      <c r="J22" s="28">
        <v>0.26338681078600001</v>
      </c>
      <c r="K22" s="26">
        <v>1</v>
      </c>
      <c r="L22" s="27">
        <f t="shared" si="0"/>
        <v>0.26338681078600001</v>
      </c>
      <c r="M22" s="27">
        <v>11.39</v>
      </c>
      <c r="N22" s="27">
        <v>1.78</v>
      </c>
      <c r="O22" s="27">
        <f t="shared" si="1"/>
        <v>2.9999757748525404</v>
      </c>
      <c r="P22" s="27">
        <f t="shared" si="2"/>
        <v>0.46882852319908003</v>
      </c>
      <c r="Q22" s="26">
        <v>0.99</v>
      </c>
      <c r="R22" s="26">
        <v>0.98</v>
      </c>
      <c r="S22" s="27">
        <f t="shared" si="3"/>
        <v>2.969976017104015</v>
      </c>
      <c r="T22" s="27">
        <f t="shared" si="4"/>
        <v>0.45945195273509842</v>
      </c>
    </row>
    <row r="23" spans="1:20">
      <c r="A23" s="25" t="s">
        <v>94</v>
      </c>
      <c r="B23" s="25">
        <v>16916</v>
      </c>
      <c r="C23" s="25" t="s">
        <v>84</v>
      </c>
      <c r="D23" s="25">
        <v>4</v>
      </c>
      <c r="E23" s="25" t="s">
        <v>91</v>
      </c>
      <c r="F23" s="25">
        <v>3</v>
      </c>
      <c r="G23" s="25">
        <v>1300</v>
      </c>
      <c r="H23" s="25">
        <v>1300</v>
      </c>
      <c r="I23" s="25">
        <v>563</v>
      </c>
      <c r="J23" s="28">
        <v>0.14327164977699999</v>
      </c>
      <c r="K23" s="26">
        <v>1</v>
      </c>
      <c r="L23" s="27">
        <f t="shared" si="0"/>
        <v>0.14327164977699999</v>
      </c>
      <c r="M23" s="27">
        <v>9.94</v>
      </c>
      <c r="N23" s="27">
        <v>1.59</v>
      </c>
      <c r="O23" s="27">
        <f t="shared" si="1"/>
        <v>1.4241201987833798</v>
      </c>
      <c r="P23" s="27">
        <f t="shared" si="2"/>
        <v>0.22780192314542999</v>
      </c>
      <c r="Q23" s="26">
        <v>0.99</v>
      </c>
      <c r="R23" s="26">
        <v>0.98</v>
      </c>
      <c r="S23" s="27">
        <f t="shared" si="3"/>
        <v>1.4098789967955461</v>
      </c>
      <c r="T23" s="27">
        <f t="shared" si="4"/>
        <v>0.22324588468252138</v>
      </c>
    </row>
    <row r="24" spans="1:20">
      <c r="A24" s="25" t="s">
        <v>94</v>
      </c>
      <c r="B24" s="25">
        <v>17443</v>
      </c>
      <c r="C24" s="25" t="s">
        <v>84</v>
      </c>
      <c r="D24" s="25">
        <v>4</v>
      </c>
      <c r="E24" s="25" t="s">
        <v>83</v>
      </c>
      <c r="F24" s="25">
        <v>4</v>
      </c>
      <c r="G24" s="25">
        <v>8140</v>
      </c>
      <c r="H24" s="25">
        <v>8140</v>
      </c>
      <c r="I24" s="25">
        <v>564</v>
      </c>
      <c r="J24" s="28">
        <v>2.6451244834499999E-5</v>
      </c>
      <c r="K24" s="26">
        <v>1</v>
      </c>
      <c r="L24" s="27">
        <f t="shared" si="0"/>
        <v>2.6451244834499999E-5</v>
      </c>
      <c r="M24" s="27">
        <v>11.39</v>
      </c>
      <c r="N24" s="27">
        <v>1.78</v>
      </c>
      <c r="O24" s="27">
        <f t="shared" si="1"/>
        <v>3.0127967866495502E-4</v>
      </c>
      <c r="P24" s="27">
        <f t="shared" si="2"/>
        <v>4.7083215805409997E-5</v>
      </c>
      <c r="Q24" s="26">
        <v>0.99</v>
      </c>
      <c r="R24" s="26">
        <v>0.98</v>
      </c>
      <c r="S24" s="27">
        <f t="shared" si="3"/>
        <v>2.9826688187830545E-4</v>
      </c>
      <c r="T24" s="27">
        <f t="shared" si="4"/>
        <v>4.6141551489301794E-5</v>
      </c>
    </row>
    <row r="25" spans="1:20">
      <c r="A25" s="25" t="s">
        <v>94</v>
      </c>
      <c r="B25" s="25">
        <v>17448</v>
      </c>
      <c r="C25" s="25" t="s">
        <v>84</v>
      </c>
      <c r="D25" s="25">
        <v>4</v>
      </c>
      <c r="E25" s="25" t="s">
        <v>83</v>
      </c>
      <c r="F25" s="25">
        <v>4</v>
      </c>
      <c r="G25" s="25">
        <v>1400</v>
      </c>
      <c r="H25" s="25">
        <v>1400</v>
      </c>
      <c r="I25" s="25">
        <v>564</v>
      </c>
      <c r="J25" s="28">
        <v>1.48159911175</v>
      </c>
      <c r="K25" s="26">
        <v>1</v>
      </c>
      <c r="L25" s="27">
        <f t="shared" si="0"/>
        <v>1.48159911175</v>
      </c>
      <c r="M25" s="27">
        <v>11.39</v>
      </c>
      <c r="N25" s="27">
        <v>1.78</v>
      </c>
      <c r="O25" s="27">
        <f t="shared" si="1"/>
        <v>16.8754138828325</v>
      </c>
      <c r="P25" s="27">
        <f t="shared" si="2"/>
        <v>2.6372464189150002</v>
      </c>
      <c r="Q25" s="26">
        <v>0.99</v>
      </c>
      <c r="R25" s="26">
        <v>0.98</v>
      </c>
      <c r="S25" s="27">
        <f t="shared" si="3"/>
        <v>16.706659744004174</v>
      </c>
      <c r="T25" s="27">
        <f t="shared" si="4"/>
        <v>2.5845014905367001</v>
      </c>
    </row>
    <row r="26" spans="1:20">
      <c r="A26" s="25" t="s">
        <v>94</v>
      </c>
      <c r="B26" s="25">
        <v>17449</v>
      </c>
      <c r="C26" s="25" t="s">
        <v>84</v>
      </c>
      <c r="D26" s="25">
        <v>4</v>
      </c>
      <c r="E26" s="25" t="s">
        <v>83</v>
      </c>
      <c r="F26" s="25">
        <v>4</v>
      </c>
      <c r="G26" s="25">
        <v>1400</v>
      </c>
      <c r="H26" s="25">
        <v>1400</v>
      </c>
      <c r="I26" s="25">
        <v>564</v>
      </c>
      <c r="J26" s="28">
        <v>0.242071638481</v>
      </c>
      <c r="K26" s="26">
        <v>1</v>
      </c>
      <c r="L26" s="27">
        <f t="shared" si="0"/>
        <v>0.242071638481</v>
      </c>
      <c r="M26" s="27">
        <v>11.39</v>
      </c>
      <c r="N26" s="27">
        <v>1.78</v>
      </c>
      <c r="O26" s="27">
        <f t="shared" si="1"/>
        <v>2.75719596229859</v>
      </c>
      <c r="P26" s="27">
        <f t="shared" si="2"/>
        <v>0.43088751649618001</v>
      </c>
      <c r="Q26" s="26">
        <v>0.99</v>
      </c>
      <c r="R26" s="26">
        <v>0.98</v>
      </c>
      <c r="S26" s="27">
        <f t="shared" si="3"/>
        <v>2.729624002675604</v>
      </c>
      <c r="T26" s="27">
        <f t="shared" si="4"/>
        <v>0.42226976616625639</v>
      </c>
    </row>
    <row r="27" spans="1:20">
      <c r="A27" s="25" t="s">
        <v>94</v>
      </c>
      <c r="B27" s="25">
        <v>17450</v>
      </c>
      <c r="C27" s="25" t="s">
        <v>84</v>
      </c>
      <c r="D27" s="25">
        <v>4</v>
      </c>
      <c r="E27" s="25" t="s">
        <v>86</v>
      </c>
      <c r="F27" s="25">
        <v>2</v>
      </c>
      <c r="G27" s="25">
        <v>1200</v>
      </c>
      <c r="H27" s="25">
        <v>1200</v>
      </c>
      <c r="I27" s="25">
        <v>562</v>
      </c>
      <c r="J27" s="28">
        <v>1.3972402586499999E-5</v>
      </c>
      <c r="K27" s="26">
        <v>1</v>
      </c>
      <c r="L27" s="27">
        <f t="shared" si="0"/>
        <v>1.3972402586499999E-5</v>
      </c>
      <c r="M27" s="27">
        <v>8.52</v>
      </c>
      <c r="N27" s="27">
        <v>1.44</v>
      </c>
      <c r="O27" s="27">
        <f t="shared" si="1"/>
        <v>1.1904487003698E-4</v>
      </c>
      <c r="P27" s="27">
        <f t="shared" si="2"/>
        <v>2.0120259724559998E-5</v>
      </c>
      <c r="Q27" s="26">
        <v>0.99</v>
      </c>
      <c r="R27" s="26">
        <v>0.98</v>
      </c>
      <c r="S27" s="27">
        <f t="shared" si="3"/>
        <v>1.178544213366102E-4</v>
      </c>
      <c r="T27" s="27">
        <f t="shared" si="4"/>
        <v>1.9717854530068797E-5</v>
      </c>
    </row>
    <row r="28" spans="1:20">
      <c r="A28" s="25" t="s">
        <v>94</v>
      </c>
      <c r="B28" s="25">
        <v>17453</v>
      </c>
      <c r="C28" s="25" t="s">
        <v>84</v>
      </c>
      <c r="D28" s="25">
        <v>4</v>
      </c>
      <c r="E28" s="25" t="s">
        <v>83</v>
      </c>
      <c r="F28" s="25">
        <v>4</v>
      </c>
      <c r="G28" s="25">
        <v>1400</v>
      </c>
      <c r="H28" s="25">
        <v>1400</v>
      </c>
      <c r="I28" s="25">
        <v>564</v>
      </c>
      <c r="J28" s="28">
        <v>1.44050833441</v>
      </c>
      <c r="K28" s="26">
        <v>1</v>
      </c>
      <c r="L28" s="27">
        <f t="shared" si="0"/>
        <v>1.44050833441</v>
      </c>
      <c r="M28" s="27">
        <v>11.39</v>
      </c>
      <c r="N28" s="27">
        <v>1.78</v>
      </c>
      <c r="O28" s="27">
        <f t="shared" si="1"/>
        <v>16.407389928929902</v>
      </c>
      <c r="P28" s="27">
        <f t="shared" si="2"/>
        <v>2.5641048352497999</v>
      </c>
      <c r="Q28" s="26">
        <v>0.99</v>
      </c>
      <c r="R28" s="26">
        <v>0.98</v>
      </c>
      <c r="S28" s="27">
        <f t="shared" si="3"/>
        <v>16.243316029640603</v>
      </c>
      <c r="T28" s="27">
        <f t="shared" si="4"/>
        <v>2.5128227385448039</v>
      </c>
    </row>
    <row r="29" spans="1:20">
      <c r="A29" s="25" t="s">
        <v>94</v>
      </c>
      <c r="B29" s="25">
        <v>17454</v>
      </c>
      <c r="C29" s="25" t="s">
        <v>84</v>
      </c>
      <c r="D29" s="25">
        <v>4</v>
      </c>
      <c r="E29" s="25" t="s">
        <v>83</v>
      </c>
      <c r="F29" s="25">
        <v>4</v>
      </c>
      <c r="G29" s="25">
        <v>1400</v>
      </c>
      <c r="H29" s="25">
        <v>1400</v>
      </c>
      <c r="I29" s="25">
        <v>564</v>
      </c>
      <c r="J29" s="28">
        <v>0.28209940753599999</v>
      </c>
      <c r="K29" s="26">
        <v>1</v>
      </c>
      <c r="L29" s="27">
        <f t="shared" si="0"/>
        <v>0.28209940753599999</v>
      </c>
      <c r="M29" s="27">
        <v>11.39</v>
      </c>
      <c r="N29" s="27">
        <v>1.78</v>
      </c>
      <c r="O29" s="27">
        <f t="shared" si="1"/>
        <v>3.2131122518350401</v>
      </c>
      <c r="P29" s="27">
        <f t="shared" si="2"/>
        <v>0.50213694541407994</v>
      </c>
      <c r="Q29" s="26">
        <v>0.99</v>
      </c>
      <c r="R29" s="26">
        <v>0.98</v>
      </c>
      <c r="S29" s="27">
        <f t="shared" si="3"/>
        <v>3.1809811293166899</v>
      </c>
      <c r="T29" s="27">
        <f t="shared" si="4"/>
        <v>0.49209420650579833</v>
      </c>
    </row>
    <row r="30" spans="1:20">
      <c r="A30" s="25" t="s">
        <v>94</v>
      </c>
      <c r="B30" s="25">
        <v>17459</v>
      </c>
      <c r="C30" s="25" t="s">
        <v>84</v>
      </c>
      <c r="D30" s="25">
        <v>4</v>
      </c>
      <c r="E30" s="25" t="s">
        <v>91</v>
      </c>
      <c r="F30" s="25">
        <v>3</v>
      </c>
      <c r="G30" s="25">
        <v>1300</v>
      </c>
      <c r="H30" s="25">
        <v>1300</v>
      </c>
      <c r="I30" s="25">
        <v>563</v>
      </c>
      <c r="J30" s="28">
        <v>5.3614164121900003E-2</v>
      </c>
      <c r="K30" s="26">
        <v>1</v>
      </c>
      <c r="L30" s="27">
        <f t="shared" si="0"/>
        <v>5.3614164121900003E-2</v>
      </c>
      <c r="M30" s="27">
        <v>9.94</v>
      </c>
      <c r="N30" s="27">
        <v>1.59</v>
      </c>
      <c r="O30" s="27">
        <f t="shared" si="1"/>
        <v>0.53292479137168602</v>
      </c>
      <c r="P30" s="27">
        <f t="shared" si="2"/>
        <v>8.5246520953821014E-2</v>
      </c>
      <c r="Q30" s="26">
        <v>0.99</v>
      </c>
      <c r="R30" s="26">
        <v>0.98</v>
      </c>
      <c r="S30" s="27">
        <f t="shared" si="3"/>
        <v>0.52759554345796911</v>
      </c>
      <c r="T30" s="27">
        <f t="shared" si="4"/>
        <v>8.3541590534744595E-2</v>
      </c>
    </row>
    <row r="31" spans="1:20">
      <c r="A31" s="25" t="s">
        <v>94</v>
      </c>
      <c r="B31" s="25">
        <v>17463</v>
      </c>
      <c r="C31" s="25" t="s">
        <v>84</v>
      </c>
      <c r="D31" s="25">
        <v>4</v>
      </c>
      <c r="E31" s="25" t="s">
        <v>91</v>
      </c>
      <c r="F31" s="25">
        <v>3</v>
      </c>
      <c r="G31" s="25">
        <v>1300</v>
      </c>
      <c r="H31" s="25">
        <v>1300</v>
      </c>
      <c r="I31" s="25">
        <v>563</v>
      </c>
      <c r="J31" s="28">
        <v>0.10601332188199999</v>
      </c>
      <c r="K31" s="26">
        <v>1</v>
      </c>
      <c r="L31" s="27">
        <f t="shared" si="0"/>
        <v>0.10601332188199999</v>
      </c>
      <c r="M31" s="27">
        <v>9.94</v>
      </c>
      <c r="N31" s="27">
        <v>1.59</v>
      </c>
      <c r="O31" s="27">
        <f t="shared" si="1"/>
        <v>1.0537724195070799</v>
      </c>
      <c r="P31" s="27">
        <f t="shared" si="2"/>
        <v>0.16856118179238</v>
      </c>
      <c r="Q31" s="26">
        <v>0.99</v>
      </c>
      <c r="R31" s="26">
        <v>0.98</v>
      </c>
      <c r="S31" s="27">
        <f t="shared" si="3"/>
        <v>1.0432346953120091</v>
      </c>
      <c r="T31" s="27">
        <f t="shared" si="4"/>
        <v>0.1651899581565324</v>
      </c>
    </row>
    <row r="32" spans="1:20">
      <c r="L32" s="27">
        <f>SUM(L2:L31)</f>
        <v>72.135646001328567</v>
      </c>
      <c r="S32" s="27">
        <f>SUM(S2:S31)</f>
        <v>687.47835542097948</v>
      </c>
      <c r="T32" s="27">
        <f>SUM(T2:T31)</f>
        <v>107.88091574190445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>
      <selection activeCell="B8" sqref="B8"/>
    </sheetView>
  </sheetViews>
  <sheetFormatPr defaultRowHeight="12.75"/>
  <cols>
    <col min="1" max="1" width="13.28515625" bestFit="1" customWidth="1"/>
  </cols>
  <sheetData>
    <row r="1" spans="1:6" ht="15" customHeight="1">
      <c r="A1" s="21" t="s">
        <v>11</v>
      </c>
    </row>
    <row r="2" spans="1:6">
      <c r="A2" t="s">
        <v>54</v>
      </c>
      <c r="B2">
        <v>68.8</v>
      </c>
      <c r="C2" s="11"/>
    </row>
    <row r="3" spans="1:6">
      <c r="A3" t="s">
        <v>56</v>
      </c>
      <c r="B3" s="20">
        <f>(ROUND((43.75*B2)/(4.38+B2),1))/100</f>
        <v>0.41100000000000003</v>
      </c>
    </row>
    <row r="4" spans="1:6">
      <c r="A4" t="s">
        <v>57</v>
      </c>
      <c r="B4" s="20">
        <f>(ROUND(44.53+6.146*LN(B2)+0.145*(LN(B2)*2),1))/100</f>
        <v>0.71799999999999997</v>
      </c>
    </row>
    <row r="5" spans="1:6">
      <c r="B5" s="20"/>
    </row>
    <row r="6" spans="1:6">
      <c r="A6" s="21" t="s">
        <v>12</v>
      </c>
    </row>
    <row r="7" spans="1:6">
      <c r="A7" t="s">
        <v>54</v>
      </c>
      <c r="B7">
        <v>109</v>
      </c>
    </row>
    <row r="8" spans="1:6">
      <c r="A8" t="s">
        <v>56</v>
      </c>
      <c r="B8" s="20">
        <f>(ROUND((43.75*B7)/(4.38+B7),1))/100</f>
        <v>0.42100000000000004</v>
      </c>
    </row>
    <row r="9" spans="1:6">
      <c r="A9" t="s">
        <v>57</v>
      </c>
      <c r="B9" s="20">
        <f>(ROUND(44.53+6.146*LN(B7)+0.145*(LN(B7)*2),1))/100</f>
        <v>0.747</v>
      </c>
    </row>
    <row r="11" spans="1:6">
      <c r="A11" s="21" t="s">
        <v>13</v>
      </c>
    </row>
    <row r="12" spans="1:6">
      <c r="A12" s="21"/>
      <c r="B12" s="11" t="s">
        <v>51</v>
      </c>
      <c r="D12" s="11" t="s">
        <v>52</v>
      </c>
      <c r="F12" s="11" t="s">
        <v>53</v>
      </c>
    </row>
    <row r="13" spans="1:6">
      <c r="A13" s="11" t="s">
        <v>58</v>
      </c>
      <c r="B13" s="11">
        <v>1.26</v>
      </c>
      <c r="C13" s="11" t="s">
        <v>59</v>
      </c>
      <c r="D13" s="11">
        <v>0.92</v>
      </c>
      <c r="E13" s="11" t="s">
        <v>59</v>
      </c>
    </row>
    <row r="14" spans="1:6">
      <c r="A14" t="s">
        <v>54</v>
      </c>
      <c r="B14">
        <v>28.1</v>
      </c>
      <c r="C14" s="11" t="s">
        <v>55</v>
      </c>
      <c r="D14">
        <v>20.5</v>
      </c>
      <c r="E14" s="11" t="s">
        <v>55</v>
      </c>
    </row>
    <row r="15" spans="1:6">
      <c r="A15" t="s">
        <v>56</v>
      </c>
      <c r="B15" s="20">
        <f>(ROUND((43.75*B14)/(4.38+B14),1))/100</f>
        <v>0.379</v>
      </c>
      <c r="D15" s="20">
        <f>(ROUND((43.75*D14)/(4.38+D14),1))/100</f>
        <v>0.36</v>
      </c>
      <c r="F15" s="20">
        <f>B15-D15</f>
        <v>1.9000000000000017E-2</v>
      </c>
    </row>
    <row r="16" spans="1:6">
      <c r="A16" t="s">
        <v>57</v>
      </c>
      <c r="B16" s="20">
        <f>(ROUND(44.53+6.146*LN(B14)+0.145*(LN(B14)*2),1))/100</f>
        <v>0.66</v>
      </c>
      <c r="D16" s="20">
        <f>(ROUND(44.53+6.146*LN(D14)+0.145*(LN(D14)*2),1))/100</f>
        <v>0.64</v>
      </c>
      <c r="F16" s="20">
        <f>B16-D16</f>
        <v>2.0000000000000018E-2</v>
      </c>
    </row>
    <row r="18" spans="1:6">
      <c r="A18" s="21" t="s">
        <v>14</v>
      </c>
    </row>
    <row r="19" spans="1:6">
      <c r="A19" s="21"/>
      <c r="B19" s="11" t="s">
        <v>51</v>
      </c>
      <c r="D19" s="11"/>
      <c r="F19" s="11"/>
    </row>
    <row r="20" spans="1:6">
      <c r="A20" t="s">
        <v>54</v>
      </c>
      <c r="B20">
        <v>8.1999999999999993</v>
      </c>
      <c r="C20" s="11" t="s">
        <v>62</v>
      </c>
      <c r="E20" s="11"/>
    </row>
    <row r="21" spans="1:6">
      <c r="A21" t="s">
        <v>56</v>
      </c>
      <c r="B21" s="20">
        <f>(ROUND((43.75*B20)/(4.38+B20),1))/100</f>
        <v>0.28499999999999998</v>
      </c>
      <c r="D21" s="20"/>
      <c r="F21" s="20"/>
    </row>
    <row r="22" spans="1:6">
      <c r="A22" t="s">
        <v>57</v>
      </c>
      <c r="B22" s="20">
        <f>(ROUND(44.53+6.146*LN(B20)+0.145*(LN(B20)*2),1))/100</f>
        <v>0.58099999999999996</v>
      </c>
      <c r="D22" s="20"/>
      <c r="F22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67"/>
  <sheetViews>
    <sheetView topLeftCell="G1" workbookViewId="0">
      <pane ySplit="1" topLeftCell="A59" activePane="bottomLeft" state="frozen"/>
      <selection activeCell="G1" sqref="G1"/>
      <selection pane="bottomLeft" activeCell="L67" sqref="L67"/>
    </sheetView>
  </sheetViews>
  <sheetFormatPr defaultRowHeight="12.75"/>
  <cols>
    <col min="1" max="1" width="5.5703125" bestFit="1" customWidth="1"/>
    <col min="2" max="2" width="11.42578125" bestFit="1" customWidth="1"/>
    <col min="3" max="3" width="10" bestFit="1" customWidth="1"/>
    <col min="4" max="4" width="8.42578125" bestFit="1" customWidth="1"/>
    <col min="5" max="5" width="9.28515625" bestFit="1" customWidth="1"/>
    <col min="6" max="6" width="11" bestFit="1" customWidth="1"/>
    <col min="7" max="7" width="9.28515625" bestFit="1" customWidth="1"/>
    <col min="8" max="8" width="9.5703125" bestFit="1" customWidth="1"/>
    <col min="9" max="9" width="7" bestFit="1" customWidth="1"/>
    <col min="10" max="10" width="14.7109375" bestFit="1" customWidth="1"/>
    <col min="11" max="11" width="9.7109375" bestFit="1" customWidth="1"/>
    <col min="12" max="12" width="10.5703125" bestFit="1" customWidth="1"/>
    <col min="13" max="14" width="11" bestFit="1" customWidth="1"/>
    <col min="15" max="15" width="11.5703125" bestFit="1" customWidth="1"/>
    <col min="16" max="16" width="10.5703125" bestFit="1" customWidth="1"/>
    <col min="17" max="18" width="9.7109375" bestFit="1" customWidth="1"/>
    <col min="19" max="19" width="11.5703125" bestFit="1" customWidth="1"/>
    <col min="20" max="20" width="10.5703125" bestFit="1" customWidth="1"/>
  </cols>
  <sheetData>
    <row r="1" spans="1:20">
      <c r="A1" s="25" t="s">
        <v>63</v>
      </c>
      <c r="B1" s="25" t="s">
        <v>64</v>
      </c>
      <c r="C1" s="25" t="s">
        <v>65</v>
      </c>
      <c r="D1" s="25" t="s">
        <v>66</v>
      </c>
      <c r="E1" s="25" t="s">
        <v>67</v>
      </c>
      <c r="F1" s="25" t="s">
        <v>68</v>
      </c>
      <c r="G1" s="25" t="s">
        <v>69</v>
      </c>
      <c r="H1" s="25" t="s">
        <v>70</v>
      </c>
      <c r="I1" s="25" t="s">
        <v>71</v>
      </c>
      <c r="J1" s="28" t="s">
        <v>82</v>
      </c>
      <c r="K1" s="26" t="s">
        <v>72</v>
      </c>
      <c r="L1" s="27" t="s">
        <v>73</v>
      </c>
      <c r="M1" s="27" t="s">
        <v>74</v>
      </c>
      <c r="N1" s="27" t="s">
        <v>75</v>
      </c>
      <c r="O1" s="27" t="s">
        <v>76</v>
      </c>
      <c r="P1" s="27" t="s">
        <v>77</v>
      </c>
      <c r="Q1" s="26" t="s">
        <v>78</v>
      </c>
      <c r="R1" s="26" t="s">
        <v>79</v>
      </c>
      <c r="S1" s="27" t="s">
        <v>80</v>
      </c>
      <c r="T1" s="27" t="s">
        <v>81</v>
      </c>
    </row>
    <row r="2" spans="1:20">
      <c r="A2" s="25" t="s">
        <v>85</v>
      </c>
      <c r="B2" s="25">
        <v>8261</v>
      </c>
      <c r="C2" s="25" t="s">
        <v>84</v>
      </c>
      <c r="D2" s="25">
        <v>4</v>
      </c>
      <c r="E2" s="25" t="s">
        <v>83</v>
      </c>
      <c r="F2" s="25">
        <v>4</v>
      </c>
      <c r="G2" s="25">
        <v>8140</v>
      </c>
      <c r="H2" s="25">
        <v>8140</v>
      </c>
      <c r="I2" s="25">
        <v>564</v>
      </c>
      <c r="J2" s="28">
        <v>2.91071487996</v>
      </c>
      <c r="K2" s="26">
        <v>1</v>
      </c>
      <c r="L2" s="27">
        <f>J2*K2</f>
        <v>2.91071487996</v>
      </c>
      <c r="M2" s="27">
        <v>11.39</v>
      </c>
      <c r="N2" s="27">
        <v>1.78</v>
      </c>
      <c r="O2" s="27">
        <f>L2*M2</f>
        <v>33.153042482744404</v>
      </c>
      <c r="P2" s="27">
        <f>L2*N2</f>
        <v>5.1810724863287998</v>
      </c>
      <c r="Q2" s="26">
        <v>0.99</v>
      </c>
      <c r="R2" s="26">
        <v>0.98</v>
      </c>
      <c r="S2" s="27">
        <f>O2*Q2</f>
        <v>32.821512057916962</v>
      </c>
      <c r="T2" s="27">
        <f>P2*R2</f>
        <v>5.0774510366022234</v>
      </c>
    </row>
    <row r="3" spans="1:20">
      <c r="A3" s="25" t="s">
        <v>85</v>
      </c>
      <c r="B3" s="25">
        <v>8300</v>
      </c>
      <c r="C3" s="25" t="s">
        <v>84</v>
      </c>
      <c r="D3" s="25">
        <v>4</v>
      </c>
      <c r="E3" s="25" t="s">
        <v>86</v>
      </c>
      <c r="F3" s="25">
        <v>2</v>
      </c>
      <c r="G3" s="25">
        <v>1200</v>
      </c>
      <c r="H3" s="25">
        <v>1200</v>
      </c>
      <c r="I3" s="25">
        <v>562</v>
      </c>
      <c r="J3" s="28">
        <v>83.908100364600003</v>
      </c>
      <c r="K3" s="26">
        <v>1</v>
      </c>
      <c r="L3" s="27">
        <f t="shared" ref="L3:L66" si="0">J3*K3</f>
        <v>83.908100364600003</v>
      </c>
      <c r="M3" s="27">
        <v>8.52</v>
      </c>
      <c r="N3" s="27">
        <v>1.44</v>
      </c>
      <c r="O3" s="27">
        <f t="shared" ref="O3:O66" si="1">L3*M3</f>
        <v>714.89701510639202</v>
      </c>
      <c r="P3" s="27">
        <f t="shared" ref="P3:P66" si="2">L3*N3</f>
        <v>120.82766452502401</v>
      </c>
      <c r="Q3" s="26">
        <v>0.99</v>
      </c>
      <c r="R3" s="26">
        <v>0.98</v>
      </c>
      <c r="S3" s="27">
        <f t="shared" ref="S3:S66" si="3">O3*Q3</f>
        <v>707.74804495532806</v>
      </c>
      <c r="T3" s="27">
        <f t="shared" ref="T3:T66" si="4">P3*R3</f>
        <v>118.41111123452352</v>
      </c>
    </row>
    <row r="4" spans="1:20">
      <c r="A4" s="25" t="s">
        <v>85</v>
      </c>
      <c r="B4" s="25">
        <v>8313</v>
      </c>
      <c r="C4" s="25" t="s">
        <v>84</v>
      </c>
      <c r="D4" s="25">
        <v>4</v>
      </c>
      <c r="E4" s="25" t="s">
        <v>83</v>
      </c>
      <c r="F4" s="25">
        <v>4</v>
      </c>
      <c r="G4" s="25">
        <v>1400</v>
      </c>
      <c r="H4" s="25">
        <v>1400</v>
      </c>
      <c r="I4" s="25">
        <v>564</v>
      </c>
      <c r="J4" s="28">
        <v>19.750421849799999</v>
      </c>
      <c r="K4" s="26">
        <v>1</v>
      </c>
      <c r="L4" s="27">
        <f t="shared" si="0"/>
        <v>19.750421849799999</v>
      </c>
      <c r="M4" s="27">
        <v>11.39</v>
      </c>
      <c r="N4" s="27">
        <v>1.78</v>
      </c>
      <c r="O4" s="27">
        <f t="shared" si="1"/>
        <v>224.95730486922199</v>
      </c>
      <c r="P4" s="27">
        <f t="shared" si="2"/>
        <v>35.155750892644001</v>
      </c>
      <c r="Q4" s="26">
        <v>0.99</v>
      </c>
      <c r="R4" s="26">
        <v>0.98</v>
      </c>
      <c r="S4" s="27">
        <f t="shared" si="3"/>
        <v>222.70773182052977</v>
      </c>
      <c r="T4" s="27">
        <f t="shared" si="4"/>
        <v>34.45263587479112</v>
      </c>
    </row>
    <row r="5" spans="1:20">
      <c r="A5" s="25" t="s">
        <v>85</v>
      </c>
      <c r="B5" s="25">
        <v>8328</v>
      </c>
      <c r="C5" s="25" t="s">
        <v>84</v>
      </c>
      <c r="D5" s="25">
        <v>4</v>
      </c>
      <c r="E5" s="25" t="s">
        <v>83</v>
      </c>
      <c r="F5" s="25">
        <v>4</v>
      </c>
      <c r="G5" s="25">
        <v>1400</v>
      </c>
      <c r="H5" s="25">
        <v>1400</v>
      </c>
      <c r="I5" s="25">
        <v>564</v>
      </c>
      <c r="J5" s="28">
        <v>7.4260227692500003</v>
      </c>
      <c r="K5" s="26">
        <v>1</v>
      </c>
      <c r="L5" s="27">
        <f t="shared" si="0"/>
        <v>7.4260227692500003</v>
      </c>
      <c r="M5" s="27">
        <v>11.39</v>
      </c>
      <c r="N5" s="27">
        <v>1.78</v>
      </c>
      <c r="O5" s="27">
        <f t="shared" si="1"/>
        <v>84.582399341757508</v>
      </c>
      <c r="P5" s="27">
        <f t="shared" si="2"/>
        <v>13.218320529265</v>
      </c>
      <c r="Q5" s="26">
        <v>0.99</v>
      </c>
      <c r="R5" s="26">
        <v>0.98</v>
      </c>
      <c r="S5" s="27">
        <f t="shared" si="3"/>
        <v>83.736575348339926</v>
      </c>
      <c r="T5" s="27">
        <f t="shared" si="4"/>
        <v>12.9539541186797</v>
      </c>
    </row>
    <row r="6" spans="1:20">
      <c r="A6" s="25" t="s">
        <v>85</v>
      </c>
      <c r="B6" s="25">
        <v>8335</v>
      </c>
      <c r="C6" s="25" t="s">
        <v>84</v>
      </c>
      <c r="D6" s="25">
        <v>4</v>
      </c>
      <c r="E6" s="25" t="s">
        <v>88</v>
      </c>
      <c r="F6" s="25">
        <v>11</v>
      </c>
      <c r="G6" s="25">
        <v>4340</v>
      </c>
      <c r="H6" s="25">
        <v>4340</v>
      </c>
      <c r="I6" s="25">
        <v>571</v>
      </c>
      <c r="J6" s="28">
        <v>10.107720645100001</v>
      </c>
      <c r="K6" s="26">
        <v>1</v>
      </c>
      <c r="L6" s="27">
        <f t="shared" si="0"/>
        <v>10.107720645100001</v>
      </c>
      <c r="M6" s="27">
        <v>3.85</v>
      </c>
      <c r="N6" s="27">
        <v>0.14000000000000001</v>
      </c>
      <c r="O6" s="27">
        <f t="shared" si="1"/>
        <v>38.914724483635005</v>
      </c>
      <c r="P6" s="27">
        <f t="shared" si="2"/>
        <v>1.4150808903140002</v>
      </c>
      <c r="Q6" s="26">
        <v>0.99</v>
      </c>
      <c r="R6" s="26">
        <v>0.98</v>
      </c>
      <c r="S6" s="27">
        <f t="shared" si="3"/>
        <v>38.525577238798654</v>
      </c>
      <c r="T6" s="27">
        <f t="shared" si="4"/>
        <v>1.3867792725077202</v>
      </c>
    </row>
    <row r="7" spans="1:20">
      <c r="A7" s="25" t="s">
        <v>85</v>
      </c>
      <c r="B7" s="25">
        <v>8339</v>
      </c>
      <c r="C7" s="25" t="s">
        <v>84</v>
      </c>
      <c r="D7" s="25">
        <v>4</v>
      </c>
      <c r="E7" s="25" t="s">
        <v>88</v>
      </c>
      <c r="F7" s="25">
        <v>11</v>
      </c>
      <c r="G7" s="25">
        <v>4340</v>
      </c>
      <c r="H7" s="25">
        <v>4340</v>
      </c>
      <c r="I7" s="25">
        <v>571</v>
      </c>
      <c r="J7" s="28">
        <v>3.76449467064</v>
      </c>
      <c r="K7" s="26">
        <v>1</v>
      </c>
      <c r="L7" s="27">
        <f t="shared" si="0"/>
        <v>3.76449467064</v>
      </c>
      <c r="M7" s="27">
        <v>3.85</v>
      </c>
      <c r="N7" s="27">
        <v>0.14000000000000001</v>
      </c>
      <c r="O7" s="27">
        <f t="shared" si="1"/>
        <v>14.493304481964</v>
      </c>
      <c r="P7" s="27">
        <f t="shared" si="2"/>
        <v>0.52702925388960009</v>
      </c>
      <c r="Q7" s="26">
        <v>0.99</v>
      </c>
      <c r="R7" s="26">
        <v>0.98</v>
      </c>
      <c r="S7" s="27">
        <f t="shared" si="3"/>
        <v>14.34837143714436</v>
      </c>
      <c r="T7" s="27">
        <f t="shared" si="4"/>
        <v>0.5164886688118081</v>
      </c>
    </row>
    <row r="8" spans="1:20">
      <c r="A8" s="25" t="s">
        <v>85</v>
      </c>
      <c r="B8" s="25">
        <v>8341</v>
      </c>
      <c r="C8" s="25" t="s">
        <v>84</v>
      </c>
      <c r="D8" s="25">
        <v>4</v>
      </c>
      <c r="E8" s="25" t="s">
        <v>89</v>
      </c>
      <c r="F8" s="25">
        <v>13</v>
      </c>
      <c r="G8" s="25">
        <v>6170</v>
      </c>
      <c r="H8" s="25">
        <v>6170</v>
      </c>
      <c r="I8" s="25">
        <v>573</v>
      </c>
      <c r="J8" s="28">
        <v>0.38957806464299999</v>
      </c>
      <c r="K8" s="26">
        <v>0.83</v>
      </c>
      <c r="L8" s="27">
        <f t="shared" si="0"/>
        <v>0.32334979365368999</v>
      </c>
      <c r="M8" s="27">
        <v>2.0699999999999998</v>
      </c>
      <c r="N8" s="27">
        <v>0.08</v>
      </c>
      <c r="O8" s="27">
        <f t="shared" si="1"/>
        <v>0.66933407286313817</v>
      </c>
      <c r="P8" s="27">
        <f t="shared" si="2"/>
        <v>2.5867983492295198E-2</v>
      </c>
      <c r="Q8" s="26">
        <v>0.99</v>
      </c>
      <c r="R8" s="26">
        <v>0.98</v>
      </c>
      <c r="S8" s="27">
        <f t="shared" si="3"/>
        <v>0.6626407321345068</v>
      </c>
      <c r="T8" s="27">
        <f t="shared" si="4"/>
        <v>2.5350623822449295E-2</v>
      </c>
    </row>
    <row r="9" spans="1:20">
      <c r="A9" s="25" t="s">
        <v>85</v>
      </c>
      <c r="B9" s="25">
        <v>8342</v>
      </c>
      <c r="C9" s="25" t="s">
        <v>84</v>
      </c>
      <c r="D9" s="25">
        <v>4</v>
      </c>
      <c r="E9" s="25" t="s">
        <v>83</v>
      </c>
      <c r="F9" s="25">
        <v>4</v>
      </c>
      <c r="G9" s="25">
        <v>1700</v>
      </c>
      <c r="H9" s="25">
        <v>1700</v>
      </c>
      <c r="I9" s="25">
        <v>564</v>
      </c>
      <c r="J9" s="28">
        <v>5.32604765467</v>
      </c>
      <c r="K9" s="26">
        <v>1</v>
      </c>
      <c r="L9" s="27">
        <f t="shared" si="0"/>
        <v>5.32604765467</v>
      </c>
      <c r="M9" s="27">
        <v>11.39</v>
      </c>
      <c r="N9" s="27">
        <v>1.78</v>
      </c>
      <c r="O9" s="27">
        <f t="shared" si="1"/>
        <v>60.663682786691304</v>
      </c>
      <c r="P9" s="27">
        <f t="shared" si="2"/>
        <v>9.4803648253126003</v>
      </c>
      <c r="Q9" s="26">
        <v>0.99</v>
      </c>
      <c r="R9" s="26">
        <v>0.98</v>
      </c>
      <c r="S9" s="27">
        <f t="shared" si="3"/>
        <v>60.057045958824389</v>
      </c>
      <c r="T9" s="27">
        <f t="shared" si="4"/>
        <v>9.2907575288063473</v>
      </c>
    </row>
    <row r="10" spans="1:20">
      <c r="A10" s="25" t="s">
        <v>85</v>
      </c>
      <c r="B10" s="25">
        <v>8343</v>
      </c>
      <c r="C10" s="25" t="s">
        <v>84</v>
      </c>
      <c r="D10" s="25">
        <v>4</v>
      </c>
      <c r="E10" s="25" t="s">
        <v>88</v>
      </c>
      <c r="F10" s="25">
        <v>11</v>
      </c>
      <c r="G10" s="25">
        <v>4340</v>
      </c>
      <c r="H10" s="25">
        <v>4340</v>
      </c>
      <c r="I10" s="25">
        <v>571</v>
      </c>
      <c r="J10" s="28">
        <v>1.4262735290299999</v>
      </c>
      <c r="K10" s="26">
        <v>1</v>
      </c>
      <c r="L10" s="27">
        <f t="shared" si="0"/>
        <v>1.4262735290299999</v>
      </c>
      <c r="M10" s="27">
        <v>3.85</v>
      </c>
      <c r="N10" s="27">
        <v>0.14000000000000001</v>
      </c>
      <c r="O10" s="27">
        <f t="shared" si="1"/>
        <v>5.4911530867655003</v>
      </c>
      <c r="P10" s="27">
        <f t="shared" si="2"/>
        <v>0.19967829406420001</v>
      </c>
      <c r="Q10" s="26">
        <v>0.99</v>
      </c>
      <c r="R10" s="26">
        <v>0.98</v>
      </c>
      <c r="S10" s="27">
        <f t="shared" si="3"/>
        <v>5.436241555897845</v>
      </c>
      <c r="T10" s="27">
        <f t="shared" si="4"/>
        <v>0.19568472818291602</v>
      </c>
    </row>
    <row r="11" spans="1:20">
      <c r="A11" s="25" t="s">
        <v>85</v>
      </c>
      <c r="B11" s="25">
        <v>8346</v>
      </c>
      <c r="C11" s="25" t="s">
        <v>84</v>
      </c>
      <c r="D11" s="25">
        <v>4</v>
      </c>
      <c r="E11" s="25" t="s">
        <v>89</v>
      </c>
      <c r="F11" s="25">
        <v>13</v>
      </c>
      <c r="G11" s="25">
        <v>6430</v>
      </c>
      <c r="H11" s="25">
        <v>6430</v>
      </c>
      <c r="I11" s="25">
        <v>573</v>
      </c>
      <c r="J11" s="28">
        <v>3.6747848937200001</v>
      </c>
      <c r="K11" s="26">
        <v>0.83</v>
      </c>
      <c r="L11" s="27">
        <f t="shared" si="0"/>
        <v>3.0500714617875997</v>
      </c>
      <c r="M11" s="27">
        <v>2.0699999999999998</v>
      </c>
      <c r="N11" s="27">
        <v>0.08</v>
      </c>
      <c r="O11" s="27">
        <f t="shared" si="1"/>
        <v>6.3136479259003311</v>
      </c>
      <c r="P11" s="27">
        <f t="shared" si="2"/>
        <v>0.24400571694300799</v>
      </c>
      <c r="Q11" s="26">
        <v>0.99</v>
      </c>
      <c r="R11" s="26">
        <v>0.98</v>
      </c>
      <c r="S11" s="27">
        <f t="shared" si="3"/>
        <v>6.2505114466413279</v>
      </c>
      <c r="T11" s="27">
        <f t="shared" si="4"/>
        <v>0.23912560260414784</v>
      </c>
    </row>
    <row r="12" spans="1:20">
      <c r="A12" s="25" t="s">
        <v>85</v>
      </c>
      <c r="B12" s="25">
        <v>8347</v>
      </c>
      <c r="C12" s="25" t="s">
        <v>84</v>
      </c>
      <c r="D12" s="25">
        <v>4</v>
      </c>
      <c r="E12" s="25" t="s">
        <v>87</v>
      </c>
      <c r="F12" s="25">
        <v>6</v>
      </c>
      <c r="G12" s="25">
        <v>1800</v>
      </c>
      <c r="H12" s="25">
        <v>1800</v>
      </c>
      <c r="I12" s="25">
        <v>566</v>
      </c>
      <c r="J12" s="28">
        <v>0.11284495673100001</v>
      </c>
      <c r="K12" s="26">
        <v>1</v>
      </c>
      <c r="L12" s="27">
        <f t="shared" si="0"/>
        <v>0.11284495673100001</v>
      </c>
      <c r="M12" s="27">
        <v>4.6100000000000003</v>
      </c>
      <c r="N12" s="27">
        <v>0.18</v>
      </c>
      <c r="O12" s="27">
        <f t="shared" si="1"/>
        <v>0.52021525052991002</v>
      </c>
      <c r="P12" s="27">
        <f t="shared" si="2"/>
        <v>2.031209221158E-2</v>
      </c>
      <c r="Q12" s="26">
        <v>0.99</v>
      </c>
      <c r="R12" s="26">
        <v>0.98</v>
      </c>
      <c r="S12" s="27">
        <f t="shared" si="3"/>
        <v>0.51501309802461093</v>
      </c>
      <c r="T12" s="27">
        <f t="shared" si="4"/>
        <v>1.9905850367348401E-2</v>
      </c>
    </row>
    <row r="13" spans="1:20">
      <c r="A13" s="25" t="s">
        <v>85</v>
      </c>
      <c r="B13" s="25">
        <v>8350</v>
      </c>
      <c r="C13" s="25" t="s">
        <v>84</v>
      </c>
      <c r="D13" s="25">
        <v>4</v>
      </c>
      <c r="E13" s="25" t="s">
        <v>83</v>
      </c>
      <c r="F13" s="25">
        <v>4</v>
      </c>
      <c r="G13" s="25">
        <v>1700</v>
      </c>
      <c r="H13" s="25">
        <v>1700</v>
      </c>
      <c r="I13" s="25">
        <v>564</v>
      </c>
      <c r="J13" s="28">
        <v>1.1052252491099999E-2</v>
      </c>
      <c r="K13" s="26">
        <v>1</v>
      </c>
      <c r="L13" s="27">
        <f t="shared" si="0"/>
        <v>1.1052252491099999E-2</v>
      </c>
      <c r="M13" s="27">
        <v>11.39</v>
      </c>
      <c r="N13" s="27">
        <v>1.78</v>
      </c>
      <c r="O13" s="27">
        <f t="shared" si="1"/>
        <v>0.125885155873629</v>
      </c>
      <c r="P13" s="27">
        <f t="shared" si="2"/>
        <v>1.9673009434157999E-2</v>
      </c>
      <c r="Q13" s="26">
        <v>0.99</v>
      </c>
      <c r="R13" s="26">
        <v>0.98</v>
      </c>
      <c r="S13" s="27">
        <f t="shared" si="3"/>
        <v>0.12462630431489272</v>
      </c>
      <c r="T13" s="27">
        <f t="shared" si="4"/>
        <v>1.9279549245474838E-2</v>
      </c>
    </row>
    <row r="14" spans="1:20">
      <c r="A14" s="25" t="s">
        <v>85</v>
      </c>
      <c r="B14" s="25">
        <v>8355</v>
      </c>
      <c r="C14" s="25" t="s">
        <v>84</v>
      </c>
      <c r="D14" s="25">
        <v>4</v>
      </c>
      <c r="E14" s="25" t="s">
        <v>90</v>
      </c>
      <c r="F14" s="25">
        <v>10</v>
      </c>
      <c r="G14" s="25">
        <v>3100</v>
      </c>
      <c r="H14" s="25">
        <v>3100</v>
      </c>
      <c r="I14" s="25">
        <v>570</v>
      </c>
      <c r="J14" s="28">
        <v>4.6335250320899997</v>
      </c>
      <c r="K14" s="26">
        <v>1</v>
      </c>
      <c r="L14" s="27">
        <f t="shared" si="0"/>
        <v>4.6335250320899997</v>
      </c>
      <c r="M14" s="27">
        <v>4.29</v>
      </c>
      <c r="N14" s="27">
        <v>0.16</v>
      </c>
      <c r="O14" s="27">
        <f t="shared" si="1"/>
        <v>19.8778223876661</v>
      </c>
      <c r="P14" s="27">
        <f t="shared" si="2"/>
        <v>0.74136400513439993</v>
      </c>
      <c r="Q14" s="26">
        <v>0.99</v>
      </c>
      <c r="R14" s="26">
        <v>0.98</v>
      </c>
      <c r="S14" s="27">
        <f t="shared" si="3"/>
        <v>19.679044163789438</v>
      </c>
      <c r="T14" s="27">
        <f t="shared" si="4"/>
        <v>0.72653672503171196</v>
      </c>
    </row>
    <row r="15" spans="1:20">
      <c r="A15" s="25" t="s">
        <v>85</v>
      </c>
      <c r="B15" s="25">
        <v>8357</v>
      </c>
      <c r="C15" s="25" t="s">
        <v>84</v>
      </c>
      <c r="D15" s="25">
        <v>4</v>
      </c>
      <c r="E15" s="25" t="s">
        <v>89</v>
      </c>
      <c r="F15" s="25">
        <v>13</v>
      </c>
      <c r="G15" s="25">
        <v>6170</v>
      </c>
      <c r="H15" s="25">
        <v>6170</v>
      </c>
      <c r="I15" s="25">
        <v>573</v>
      </c>
      <c r="J15" s="28">
        <v>2.0785599811700002</v>
      </c>
      <c r="K15" s="26">
        <v>0.83</v>
      </c>
      <c r="L15" s="27">
        <f t="shared" si="0"/>
        <v>1.7252047843711</v>
      </c>
      <c r="M15" s="27">
        <v>2.0699999999999998</v>
      </c>
      <c r="N15" s="27">
        <v>0.08</v>
      </c>
      <c r="O15" s="27">
        <f t="shared" si="1"/>
        <v>3.5711739036481767</v>
      </c>
      <c r="P15" s="27">
        <f t="shared" si="2"/>
        <v>0.138016382749688</v>
      </c>
      <c r="Q15" s="26">
        <v>0.99</v>
      </c>
      <c r="R15" s="26">
        <v>0.98</v>
      </c>
      <c r="S15" s="27">
        <f t="shared" si="3"/>
        <v>3.5354621646116948</v>
      </c>
      <c r="T15" s="27">
        <f t="shared" si="4"/>
        <v>0.13525605509469424</v>
      </c>
    </row>
    <row r="16" spans="1:20">
      <c r="A16" s="25" t="s">
        <v>85</v>
      </c>
      <c r="B16" s="25">
        <v>8358</v>
      </c>
      <c r="C16" s="25" t="s">
        <v>84</v>
      </c>
      <c r="D16" s="25">
        <v>4</v>
      </c>
      <c r="E16" s="25" t="s">
        <v>83</v>
      </c>
      <c r="F16" s="25">
        <v>4</v>
      </c>
      <c r="G16" s="25">
        <v>1400</v>
      </c>
      <c r="H16" s="25">
        <v>1400</v>
      </c>
      <c r="I16" s="25">
        <v>564</v>
      </c>
      <c r="J16" s="28">
        <v>6.3079639292499996E-3</v>
      </c>
      <c r="K16" s="26">
        <v>1</v>
      </c>
      <c r="L16" s="27">
        <f t="shared" si="0"/>
        <v>6.3079639292499996E-3</v>
      </c>
      <c r="M16" s="27">
        <v>11.39</v>
      </c>
      <c r="N16" s="27">
        <v>1.78</v>
      </c>
      <c r="O16" s="27">
        <f t="shared" si="1"/>
        <v>7.1847709154157502E-2</v>
      </c>
      <c r="P16" s="27">
        <f t="shared" si="2"/>
        <v>1.1228175794064999E-2</v>
      </c>
      <c r="Q16" s="26">
        <v>0.99</v>
      </c>
      <c r="R16" s="26">
        <v>0.98</v>
      </c>
      <c r="S16" s="27">
        <f t="shared" si="3"/>
        <v>7.1129232062615927E-2</v>
      </c>
      <c r="T16" s="27">
        <f t="shared" si="4"/>
        <v>1.1003612278183699E-2</v>
      </c>
    </row>
    <row r="17" spans="1:20">
      <c r="A17" s="25" t="s">
        <v>85</v>
      </c>
      <c r="B17" s="25">
        <v>8371</v>
      </c>
      <c r="C17" s="25" t="s">
        <v>84</v>
      </c>
      <c r="D17" s="25">
        <v>4</v>
      </c>
      <c r="E17" s="25" t="s">
        <v>89</v>
      </c>
      <c r="F17" s="25">
        <v>13</v>
      </c>
      <c r="G17" s="25">
        <v>6170</v>
      </c>
      <c r="H17" s="25">
        <v>6170</v>
      </c>
      <c r="I17" s="25">
        <v>573</v>
      </c>
      <c r="J17" s="28">
        <v>1.24724786714</v>
      </c>
      <c r="K17" s="26">
        <v>0.83</v>
      </c>
      <c r="L17" s="27">
        <f t="shared" si="0"/>
        <v>1.0352157297261999</v>
      </c>
      <c r="M17" s="27">
        <v>2.0699999999999998</v>
      </c>
      <c r="N17" s="27">
        <v>0.08</v>
      </c>
      <c r="O17" s="27">
        <f t="shared" si="1"/>
        <v>2.1428965605332335</v>
      </c>
      <c r="P17" s="27">
        <f t="shared" si="2"/>
        <v>8.281725837809599E-2</v>
      </c>
      <c r="Q17" s="26">
        <v>0.99</v>
      </c>
      <c r="R17" s="26">
        <v>0.98</v>
      </c>
      <c r="S17" s="27">
        <f t="shared" si="3"/>
        <v>2.1214675949279012</v>
      </c>
      <c r="T17" s="27">
        <f t="shared" si="4"/>
        <v>8.1160913210534064E-2</v>
      </c>
    </row>
    <row r="18" spans="1:20">
      <c r="A18" s="25" t="s">
        <v>85</v>
      </c>
      <c r="B18" s="25">
        <v>8376</v>
      </c>
      <c r="C18" s="25" t="s">
        <v>84</v>
      </c>
      <c r="D18" s="25">
        <v>4</v>
      </c>
      <c r="E18" s="25" t="s">
        <v>87</v>
      </c>
      <c r="F18" s="25">
        <v>6</v>
      </c>
      <c r="G18" s="25">
        <v>1800</v>
      </c>
      <c r="H18" s="25">
        <v>1800</v>
      </c>
      <c r="I18" s="25">
        <v>566</v>
      </c>
      <c r="J18" s="28">
        <v>1.0392982311900001</v>
      </c>
      <c r="K18" s="26">
        <v>1</v>
      </c>
      <c r="L18" s="27">
        <f t="shared" si="0"/>
        <v>1.0392982311900001</v>
      </c>
      <c r="M18" s="27">
        <v>4.6100000000000003</v>
      </c>
      <c r="N18" s="27">
        <v>0.18</v>
      </c>
      <c r="O18" s="27">
        <f t="shared" si="1"/>
        <v>4.7911648457859011</v>
      </c>
      <c r="P18" s="27">
        <f t="shared" si="2"/>
        <v>0.18707368161420002</v>
      </c>
      <c r="Q18" s="26">
        <v>0.99</v>
      </c>
      <c r="R18" s="26">
        <v>0.98</v>
      </c>
      <c r="S18" s="27">
        <f t="shared" si="3"/>
        <v>4.7432531973280421</v>
      </c>
      <c r="T18" s="27">
        <f t="shared" si="4"/>
        <v>0.18333220798191602</v>
      </c>
    </row>
    <row r="19" spans="1:20">
      <c r="A19" s="25" t="s">
        <v>85</v>
      </c>
      <c r="B19" s="25">
        <v>8377</v>
      </c>
      <c r="C19" s="25" t="s">
        <v>84</v>
      </c>
      <c r="D19" s="25">
        <v>4</v>
      </c>
      <c r="E19" s="25" t="s">
        <v>83</v>
      </c>
      <c r="F19" s="25">
        <v>4</v>
      </c>
      <c r="G19" s="25">
        <v>1700</v>
      </c>
      <c r="H19" s="25">
        <v>1700</v>
      </c>
      <c r="I19" s="25">
        <v>564</v>
      </c>
      <c r="J19" s="28">
        <v>1.3950929293599999E-2</v>
      </c>
      <c r="K19" s="26">
        <v>1</v>
      </c>
      <c r="L19" s="27">
        <f t="shared" si="0"/>
        <v>1.3950929293599999E-2</v>
      </c>
      <c r="M19" s="27">
        <v>11.39</v>
      </c>
      <c r="N19" s="27">
        <v>1.78</v>
      </c>
      <c r="O19" s="27">
        <f t="shared" si="1"/>
        <v>0.15890108465410399</v>
      </c>
      <c r="P19" s="27">
        <f t="shared" si="2"/>
        <v>2.4832654142607997E-2</v>
      </c>
      <c r="Q19" s="26">
        <v>0.99</v>
      </c>
      <c r="R19" s="26">
        <v>0.98</v>
      </c>
      <c r="S19" s="27">
        <f t="shared" si="3"/>
        <v>0.15731207380756296</v>
      </c>
      <c r="T19" s="27">
        <f t="shared" si="4"/>
        <v>2.4336001059755839E-2</v>
      </c>
    </row>
    <row r="20" spans="1:20">
      <c r="A20" s="25" t="s">
        <v>85</v>
      </c>
      <c r="B20" s="25">
        <v>9558</v>
      </c>
      <c r="C20" s="25" t="s">
        <v>84</v>
      </c>
      <c r="D20" s="25">
        <v>4</v>
      </c>
      <c r="E20" s="25" t="s">
        <v>89</v>
      </c>
      <c r="F20" s="25">
        <v>13</v>
      </c>
      <c r="G20" s="25">
        <v>6170</v>
      </c>
      <c r="H20" s="25">
        <v>6170</v>
      </c>
      <c r="I20" s="25">
        <v>573</v>
      </c>
      <c r="J20" s="28">
        <v>0.99478168397099997</v>
      </c>
      <c r="K20" s="26">
        <v>0.83</v>
      </c>
      <c r="L20" s="27">
        <f t="shared" si="0"/>
        <v>0.82566879769592993</v>
      </c>
      <c r="M20" s="27">
        <v>2.0699999999999998</v>
      </c>
      <c r="N20" s="27">
        <v>0.08</v>
      </c>
      <c r="O20" s="27">
        <f t="shared" si="1"/>
        <v>1.7091344112305749</v>
      </c>
      <c r="P20" s="27">
        <f t="shared" si="2"/>
        <v>6.6053503815674403E-2</v>
      </c>
      <c r="Q20" s="26">
        <v>0.99</v>
      </c>
      <c r="R20" s="26">
        <v>0.98</v>
      </c>
      <c r="S20" s="27">
        <f t="shared" si="3"/>
        <v>1.6920430671182691</v>
      </c>
      <c r="T20" s="27">
        <f t="shared" si="4"/>
        <v>6.4732433739360912E-2</v>
      </c>
    </row>
    <row r="21" spans="1:20">
      <c r="A21" s="25" t="s">
        <v>85</v>
      </c>
      <c r="B21" s="25">
        <v>9559</v>
      </c>
      <c r="C21" s="25" t="s">
        <v>84</v>
      </c>
      <c r="D21" s="25">
        <v>4</v>
      </c>
      <c r="E21" s="25" t="s">
        <v>83</v>
      </c>
      <c r="F21" s="25">
        <v>4</v>
      </c>
      <c r="G21" s="25">
        <v>8140</v>
      </c>
      <c r="H21" s="25">
        <v>8140</v>
      </c>
      <c r="I21" s="25">
        <v>564</v>
      </c>
      <c r="J21" s="28">
        <v>0.26337765596099999</v>
      </c>
      <c r="K21" s="26">
        <v>1</v>
      </c>
      <c r="L21" s="27">
        <f t="shared" si="0"/>
        <v>0.26337765596099999</v>
      </c>
      <c r="M21" s="27">
        <v>11.39</v>
      </c>
      <c r="N21" s="27">
        <v>1.78</v>
      </c>
      <c r="O21" s="27">
        <f t="shared" si="1"/>
        <v>2.99987150139579</v>
      </c>
      <c r="P21" s="27">
        <f t="shared" si="2"/>
        <v>0.46881222761058</v>
      </c>
      <c r="Q21" s="26">
        <v>0.99</v>
      </c>
      <c r="R21" s="26">
        <v>0.98</v>
      </c>
      <c r="S21" s="27">
        <f t="shared" si="3"/>
        <v>2.9698727863818322</v>
      </c>
      <c r="T21" s="27">
        <f t="shared" si="4"/>
        <v>0.45943598305836841</v>
      </c>
    </row>
    <row r="22" spans="1:20">
      <c r="A22" s="25" t="s">
        <v>85</v>
      </c>
      <c r="B22" s="25">
        <v>9561</v>
      </c>
      <c r="C22" s="25" t="s">
        <v>84</v>
      </c>
      <c r="D22" s="25">
        <v>4</v>
      </c>
      <c r="E22" s="25" t="s">
        <v>86</v>
      </c>
      <c r="F22" s="25">
        <v>2</v>
      </c>
      <c r="G22" s="25">
        <v>1200</v>
      </c>
      <c r="H22" s="25">
        <v>1200</v>
      </c>
      <c r="I22" s="25">
        <v>562</v>
      </c>
      <c r="J22" s="28">
        <v>7.3120443683099999E-3</v>
      </c>
      <c r="K22" s="26">
        <v>1</v>
      </c>
      <c r="L22" s="27">
        <f t="shared" si="0"/>
        <v>7.3120443683099999E-3</v>
      </c>
      <c r="M22" s="27">
        <v>8.52</v>
      </c>
      <c r="N22" s="27">
        <v>1.44</v>
      </c>
      <c r="O22" s="27">
        <f t="shared" si="1"/>
        <v>6.2298618018001198E-2</v>
      </c>
      <c r="P22" s="27">
        <f t="shared" si="2"/>
        <v>1.0529343890366399E-2</v>
      </c>
      <c r="Q22" s="26">
        <v>0.99</v>
      </c>
      <c r="R22" s="26">
        <v>0.98</v>
      </c>
      <c r="S22" s="27">
        <f t="shared" si="3"/>
        <v>6.1675631837821182E-2</v>
      </c>
      <c r="T22" s="27">
        <f t="shared" si="4"/>
        <v>1.031875701255907E-2</v>
      </c>
    </row>
    <row r="23" spans="1:20">
      <c r="A23" s="25" t="s">
        <v>85</v>
      </c>
      <c r="B23" s="25">
        <v>9562</v>
      </c>
      <c r="C23" s="25" t="s">
        <v>84</v>
      </c>
      <c r="D23" s="25">
        <v>4</v>
      </c>
      <c r="E23" s="25" t="s">
        <v>83</v>
      </c>
      <c r="F23" s="25">
        <v>4</v>
      </c>
      <c r="G23" s="25">
        <v>1400</v>
      </c>
      <c r="H23" s="25">
        <v>1400</v>
      </c>
      <c r="I23" s="25">
        <v>564</v>
      </c>
      <c r="J23" s="28">
        <v>1.0860011619900001</v>
      </c>
      <c r="K23" s="26">
        <v>1</v>
      </c>
      <c r="L23" s="27">
        <f t="shared" si="0"/>
        <v>1.0860011619900001</v>
      </c>
      <c r="M23" s="27">
        <v>11.39</v>
      </c>
      <c r="N23" s="27">
        <v>1.78</v>
      </c>
      <c r="O23" s="27">
        <f t="shared" si="1"/>
        <v>12.369553235066101</v>
      </c>
      <c r="P23" s="27">
        <f t="shared" si="2"/>
        <v>1.9330820683422001</v>
      </c>
      <c r="Q23" s="26">
        <v>0.99</v>
      </c>
      <c r="R23" s="26">
        <v>0.98</v>
      </c>
      <c r="S23" s="27">
        <f t="shared" si="3"/>
        <v>12.24585770271544</v>
      </c>
      <c r="T23" s="27">
        <f t="shared" si="4"/>
        <v>1.894420426975356</v>
      </c>
    </row>
    <row r="24" spans="1:20">
      <c r="A24" s="25" t="s">
        <v>85</v>
      </c>
      <c r="B24" s="25">
        <v>9563</v>
      </c>
      <c r="C24" s="25" t="s">
        <v>84</v>
      </c>
      <c r="D24" s="25">
        <v>4</v>
      </c>
      <c r="E24" s="25" t="s">
        <v>83</v>
      </c>
      <c r="F24" s="25">
        <v>4</v>
      </c>
      <c r="G24" s="25">
        <v>1400</v>
      </c>
      <c r="H24" s="25">
        <v>1400</v>
      </c>
      <c r="I24" s="25">
        <v>564</v>
      </c>
      <c r="J24" s="28">
        <v>0.27325238020699999</v>
      </c>
      <c r="K24" s="26">
        <v>1</v>
      </c>
      <c r="L24" s="27">
        <f t="shared" si="0"/>
        <v>0.27325238020699999</v>
      </c>
      <c r="M24" s="27">
        <v>11.39</v>
      </c>
      <c r="N24" s="27">
        <v>1.78</v>
      </c>
      <c r="O24" s="27">
        <f t="shared" si="1"/>
        <v>3.1123446105577299</v>
      </c>
      <c r="P24" s="27">
        <f t="shared" si="2"/>
        <v>0.48638923676845996</v>
      </c>
      <c r="Q24" s="26">
        <v>0.99</v>
      </c>
      <c r="R24" s="26">
        <v>0.98</v>
      </c>
      <c r="S24" s="27">
        <f t="shared" si="3"/>
        <v>3.0812211644521525</v>
      </c>
      <c r="T24" s="27">
        <f t="shared" si="4"/>
        <v>0.47666145203309074</v>
      </c>
    </row>
    <row r="25" spans="1:20">
      <c r="A25" s="25" t="s">
        <v>85</v>
      </c>
      <c r="B25" s="25">
        <v>9564</v>
      </c>
      <c r="C25" s="25" t="s">
        <v>84</v>
      </c>
      <c r="D25" s="25">
        <v>4</v>
      </c>
      <c r="E25" s="25" t="s">
        <v>89</v>
      </c>
      <c r="F25" s="25">
        <v>13</v>
      </c>
      <c r="G25" s="25">
        <v>6170</v>
      </c>
      <c r="H25" s="25">
        <v>6170</v>
      </c>
      <c r="I25" s="25">
        <v>573</v>
      </c>
      <c r="J25" s="28">
        <v>1.6724042986900001</v>
      </c>
      <c r="K25" s="26">
        <v>0.83</v>
      </c>
      <c r="L25" s="27">
        <f t="shared" si="0"/>
        <v>1.3880955679127001</v>
      </c>
      <c r="M25" s="27">
        <v>2.0699999999999998</v>
      </c>
      <c r="N25" s="27">
        <v>0.08</v>
      </c>
      <c r="O25" s="27">
        <f t="shared" si="1"/>
        <v>2.8733578255792889</v>
      </c>
      <c r="P25" s="27">
        <f t="shared" si="2"/>
        <v>0.11104764543301601</v>
      </c>
      <c r="Q25" s="26">
        <v>0.99</v>
      </c>
      <c r="R25" s="26">
        <v>0.98</v>
      </c>
      <c r="S25" s="27">
        <f t="shared" si="3"/>
        <v>2.8446242473234959</v>
      </c>
      <c r="T25" s="27">
        <f t="shared" si="4"/>
        <v>0.10882669252435569</v>
      </c>
    </row>
    <row r="26" spans="1:20">
      <c r="A26" s="25" t="s">
        <v>85</v>
      </c>
      <c r="B26" s="25">
        <v>9565</v>
      </c>
      <c r="C26" s="25" t="s">
        <v>84</v>
      </c>
      <c r="D26" s="25">
        <v>4</v>
      </c>
      <c r="E26" s="25" t="s">
        <v>83</v>
      </c>
      <c r="F26" s="25">
        <v>4</v>
      </c>
      <c r="G26" s="25">
        <v>1700</v>
      </c>
      <c r="H26" s="25">
        <v>1700</v>
      </c>
      <c r="I26" s="25">
        <v>564</v>
      </c>
      <c r="J26" s="28">
        <v>5.6080321011700001</v>
      </c>
      <c r="K26" s="26">
        <v>1</v>
      </c>
      <c r="L26" s="27">
        <f t="shared" si="0"/>
        <v>5.6080321011700001</v>
      </c>
      <c r="M26" s="27">
        <v>11.39</v>
      </c>
      <c r="N26" s="27">
        <v>1.78</v>
      </c>
      <c r="O26" s="27">
        <f t="shared" si="1"/>
        <v>63.875485632326303</v>
      </c>
      <c r="P26" s="27">
        <f t="shared" si="2"/>
        <v>9.9822971400826006</v>
      </c>
      <c r="Q26" s="26">
        <v>0.99</v>
      </c>
      <c r="R26" s="26">
        <v>0.98</v>
      </c>
      <c r="S26" s="27">
        <f t="shared" si="3"/>
        <v>63.236730776003036</v>
      </c>
      <c r="T26" s="27">
        <f t="shared" si="4"/>
        <v>9.7826511972809485</v>
      </c>
    </row>
    <row r="27" spans="1:20">
      <c r="A27" s="25" t="s">
        <v>85</v>
      </c>
      <c r="B27" s="25">
        <v>9566</v>
      </c>
      <c r="C27" s="25" t="s">
        <v>84</v>
      </c>
      <c r="D27" s="25">
        <v>4</v>
      </c>
      <c r="E27" s="25" t="s">
        <v>88</v>
      </c>
      <c r="F27" s="25">
        <v>11</v>
      </c>
      <c r="G27" s="25">
        <v>4340</v>
      </c>
      <c r="H27" s="25">
        <v>4340</v>
      </c>
      <c r="I27" s="25">
        <v>571</v>
      </c>
      <c r="J27" s="28">
        <v>2.7830313178099999</v>
      </c>
      <c r="K27" s="26">
        <v>1</v>
      </c>
      <c r="L27" s="27">
        <f t="shared" si="0"/>
        <v>2.7830313178099999</v>
      </c>
      <c r="M27" s="27">
        <v>3.85</v>
      </c>
      <c r="N27" s="27">
        <v>0.14000000000000001</v>
      </c>
      <c r="O27" s="27">
        <f t="shared" si="1"/>
        <v>10.714670573568499</v>
      </c>
      <c r="P27" s="27">
        <f t="shared" si="2"/>
        <v>0.38962438449340003</v>
      </c>
      <c r="Q27" s="26">
        <v>0.99</v>
      </c>
      <c r="R27" s="26">
        <v>0.98</v>
      </c>
      <c r="S27" s="27">
        <f t="shared" si="3"/>
        <v>10.607523867832814</v>
      </c>
      <c r="T27" s="27">
        <f t="shared" si="4"/>
        <v>0.38183189680353202</v>
      </c>
    </row>
    <row r="28" spans="1:20">
      <c r="A28" s="25" t="s">
        <v>85</v>
      </c>
      <c r="B28" s="25">
        <v>9567</v>
      </c>
      <c r="C28" s="25" t="s">
        <v>84</v>
      </c>
      <c r="D28" s="25">
        <v>4</v>
      </c>
      <c r="E28" s="25" t="s">
        <v>87</v>
      </c>
      <c r="F28" s="25">
        <v>6</v>
      </c>
      <c r="G28" s="25">
        <v>1800</v>
      </c>
      <c r="H28" s="25">
        <v>1800</v>
      </c>
      <c r="I28" s="25">
        <v>566</v>
      </c>
      <c r="J28" s="28">
        <v>4.13845552127</v>
      </c>
      <c r="K28" s="26">
        <v>1</v>
      </c>
      <c r="L28" s="27">
        <f t="shared" si="0"/>
        <v>4.13845552127</v>
      </c>
      <c r="M28" s="27">
        <v>4.6100000000000003</v>
      </c>
      <c r="N28" s="27">
        <v>0.18</v>
      </c>
      <c r="O28" s="27">
        <f t="shared" si="1"/>
        <v>19.0782799530547</v>
      </c>
      <c r="P28" s="27">
        <f t="shared" si="2"/>
        <v>0.74492199382860003</v>
      </c>
      <c r="Q28" s="26">
        <v>0.99</v>
      </c>
      <c r="R28" s="26">
        <v>0.98</v>
      </c>
      <c r="S28" s="27">
        <f t="shared" si="3"/>
        <v>18.887497153524151</v>
      </c>
      <c r="T28" s="27">
        <f t="shared" si="4"/>
        <v>0.730023553952028</v>
      </c>
    </row>
    <row r="29" spans="1:20">
      <c r="A29" s="25" t="s">
        <v>85</v>
      </c>
      <c r="B29" s="25">
        <v>9675</v>
      </c>
      <c r="C29" s="25" t="s">
        <v>84</v>
      </c>
      <c r="D29" s="25">
        <v>4</v>
      </c>
      <c r="E29" s="25" t="s">
        <v>86</v>
      </c>
      <c r="F29" s="25">
        <v>2</v>
      </c>
      <c r="G29" s="25">
        <v>1200</v>
      </c>
      <c r="H29" s="25">
        <v>1200</v>
      </c>
      <c r="I29" s="25">
        <v>562</v>
      </c>
      <c r="J29" s="28">
        <v>1.39000172091</v>
      </c>
      <c r="K29" s="26">
        <v>1</v>
      </c>
      <c r="L29" s="27">
        <f t="shared" si="0"/>
        <v>1.39000172091</v>
      </c>
      <c r="M29" s="27">
        <v>8.52</v>
      </c>
      <c r="N29" s="27">
        <v>1.44</v>
      </c>
      <c r="O29" s="27">
        <f t="shared" si="1"/>
        <v>11.842814662153199</v>
      </c>
      <c r="P29" s="27">
        <f t="shared" si="2"/>
        <v>2.0016024781103998</v>
      </c>
      <c r="Q29" s="26">
        <v>0.99</v>
      </c>
      <c r="R29" s="26">
        <v>0.98</v>
      </c>
      <c r="S29" s="27">
        <f t="shared" si="3"/>
        <v>11.724386515531666</v>
      </c>
      <c r="T29" s="27">
        <f t="shared" si="4"/>
        <v>1.9615704285481919</v>
      </c>
    </row>
    <row r="30" spans="1:20">
      <c r="A30" s="25" t="s">
        <v>85</v>
      </c>
      <c r="B30" s="25">
        <v>16843</v>
      </c>
      <c r="C30" s="25" t="s">
        <v>84</v>
      </c>
      <c r="D30" s="25">
        <v>4</v>
      </c>
      <c r="E30" s="25" t="s">
        <v>83</v>
      </c>
      <c r="F30" s="25">
        <v>4</v>
      </c>
      <c r="G30" s="25">
        <v>8140</v>
      </c>
      <c r="H30" s="25">
        <v>8140</v>
      </c>
      <c r="I30" s="25">
        <v>564</v>
      </c>
      <c r="J30" s="28">
        <v>2.90956958414E-2</v>
      </c>
      <c r="K30" s="26">
        <v>1</v>
      </c>
      <c r="L30" s="27">
        <f t="shared" si="0"/>
        <v>2.90956958414E-2</v>
      </c>
      <c r="M30" s="27">
        <v>11.39</v>
      </c>
      <c r="N30" s="27">
        <v>1.78</v>
      </c>
      <c r="O30" s="27">
        <f t="shared" si="1"/>
        <v>0.33139997563354601</v>
      </c>
      <c r="P30" s="27">
        <f t="shared" si="2"/>
        <v>5.1790338597691998E-2</v>
      </c>
      <c r="Q30" s="26">
        <v>0.99</v>
      </c>
      <c r="R30" s="26">
        <v>0.98</v>
      </c>
      <c r="S30" s="27">
        <f t="shared" si="3"/>
        <v>0.32808597587721056</v>
      </c>
      <c r="T30" s="27">
        <f t="shared" si="4"/>
        <v>5.0754531825738157E-2</v>
      </c>
    </row>
    <row r="31" spans="1:20">
      <c r="A31" s="25" t="s">
        <v>85</v>
      </c>
      <c r="B31" s="25">
        <v>16924</v>
      </c>
      <c r="C31" s="25" t="s">
        <v>84</v>
      </c>
      <c r="D31" s="25">
        <v>4</v>
      </c>
      <c r="E31" s="25" t="s">
        <v>86</v>
      </c>
      <c r="F31" s="25">
        <v>2</v>
      </c>
      <c r="G31" s="25">
        <v>1200</v>
      </c>
      <c r="H31" s="25">
        <v>1200</v>
      </c>
      <c r="I31" s="25">
        <v>562</v>
      </c>
      <c r="J31" s="28">
        <v>0.57553472879900003</v>
      </c>
      <c r="K31" s="26">
        <v>1</v>
      </c>
      <c r="L31" s="27">
        <f t="shared" si="0"/>
        <v>0.57553472879900003</v>
      </c>
      <c r="M31" s="27">
        <v>8.52</v>
      </c>
      <c r="N31" s="27">
        <v>1.44</v>
      </c>
      <c r="O31" s="27">
        <f t="shared" si="1"/>
        <v>4.90355588936748</v>
      </c>
      <c r="P31" s="27">
        <f t="shared" si="2"/>
        <v>0.82877000947056001</v>
      </c>
      <c r="Q31" s="26">
        <v>0.99</v>
      </c>
      <c r="R31" s="26">
        <v>0.98</v>
      </c>
      <c r="S31" s="27">
        <f t="shared" si="3"/>
        <v>4.8545203304738047</v>
      </c>
      <c r="T31" s="27">
        <f t="shared" si="4"/>
        <v>0.81219460928114884</v>
      </c>
    </row>
    <row r="32" spans="1:20">
      <c r="A32" s="25" t="s">
        <v>85</v>
      </c>
      <c r="B32" s="25">
        <v>16926</v>
      </c>
      <c r="C32" s="25" t="s">
        <v>84</v>
      </c>
      <c r="D32" s="25">
        <v>4</v>
      </c>
      <c r="E32" s="25" t="s">
        <v>86</v>
      </c>
      <c r="F32" s="25">
        <v>2</v>
      </c>
      <c r="G32" s="25">
        <v>1200</v>
      </c>
      <c r="H32" s="25">
        <v>1200</v>
      </c>
      <c r="I32" s="25">
        <v>562</v>
      </c>
      <c r="J32" s="28">
        <v>0.20618846326500001</v>
      </c>
      <c r="K32" s="26">
        <v>1</v>
      </c>
      <c r="L32" s="27">
        <f t="shared" si="0"/>
        <v>0.20618846326500001</v>
      </c>
      <c r="M32" s="27">
        <v>8.52</v>
      </c>
      <c r="N32" s="27">
        <v>1.44</v>
      </c>
      <c r="O32" s="27">
        <f t="shared" si="1"/>
        <v>1.7567257070178</v>
      </c>
      <c r="P32" s="27">
        <f t="shared" si="2"/>
        <v>0.29691138710159998</v>
      </c>
      <c r="Q32" s="26">
        <v>0.99</v>
      </c>
      <c r="R32" s="26">
        <v>0.98</v>
      </c>
      <c r="S32" s="27">
        <f t="shared" si="3"/>
        <v>1.739158449947622</v>
      </c>
      <c r="T32" s="27">
        <f t="shared" si="4"/>
        <v>0.29097315935956797</v>
      </c>
    </row>
    <row r="33" spans="1:20">
      <c r="A33" s="25" t="s">
        <v>85</v>
      </c>
      <c r="B33" s="25">
        <v>16927</v>
      </c>
      <c r="C33" s="25" t="s">
        <v>84</v>
      </c>
      <c r="D33" s="25">
        <v>4</v>
      </c>
      <c r="E33" s="25" t="s">
        <v>86</v>
      </c>
      <c r="F33" s="25">
        <v>2</v>
      </c>
      <c r="G33" s="25">
        <v>1200</v>
      </c>
      <c r="H33" s="25">
        <v>1200</v>
      </c>
      <c r="I33" s="25">
        <v>562</v>
      </c>
      <c r="J33" s="28">
        <v>0.37470817924099997</v>
      </c>
      <c r="K33" s="26">
        <v>1</v>
      </c>
      <c r="L33" s="27">
        <f t="shared" si="0"/>
        <v>0.37470817924099997</v>
      </c>
      <c r="M33" s="27">
        <v>8.52</v>
      </c>
      <c r="N33" s="27">
        <v>1.44</v>
      </c>
      <c r="O33" s="27">
        <f t="shared" si="1"/>
        <v>3.1925136871333195</v>
      </c>
      <c r="P33" s="27">
        <f t="shared" si="2"/>
        <v>0.53957977810703994</v>
      </c>
      <c r="Q33" s="26">
        <v>0.99</v>
      </c>
      <c r="R33" s="26">
        <v>0.98</v>
      </c>
      <c r="S33" s="27">
        <f t="shared" si="3"/>
        <v>3.1605885502619864</v>
      </c>
      <c r="T33" s="27">
        <f t="shared" si="4"/>
        <v>0.52878818254489912</v>
      </c>
    </row>
    <row r="34" spans="1:20">
      <c r="A34" s="25" t="s">
        <v>85</v>
      </c>
      <c r="B34" s="25">
        <v>16928</v>
      </c>
      <c r="C34" s="25" t="s">
        <v>84</v>
      </c>
      <c r="D34" s="25">
        <v>4</v>
      </c>
      <c r="E34" s="25" t="s">
        <v>86</v>
      </c>
      <c r="F34" s="25">
        <v>2</v>
      </c>
      <c r="G34" s="25">
        <v>1200</v>
      </c>
      <c r="H34" s="25">
        <v>1200</v>
      </c>
      <c r="I34" s="25">
        <v>562</v>
      </c>
      <c r="J34" s="28">
        <v>0.40046907282400002</v>
      </c>
      <c r="K34" s="26">
        <v>1</v>
      </c>
      <c r="L34" s="27">
        <f t="shared" si="0"/>
        <v>0.40046907282400002</v>
      </c>
      <c r="M34" s="27">
        <v>8.52</v>
      </c>
      <c r="N34" s="27">
        <v>1.44</v>
      </c>
      <c r="O34" s="27">
        <f t="shared" si="1"/>
        <v>3.41199650046048</v>
      </c>
      <c r="P34" s="27">
        <f t="shared" si="2"/>
        <v>0.57667546486655996</v>
      </c>
      <c r="Q34" s="26">
        <v>0.99</v>
      </c>
      <c r="R34" s="26">
        <v>0.98</v>
      </c>
      <c r="S34" s="27">
        <f t="shared" si="3"/>
        <v>3.3778765354558753</v>
      </c>
      <c r="T34" s="27">
        <f t="shared" si="4"/>
        <v>0.56514195556922875</v>
      </c>
    </row>
    <row r="35" spans="1:20">
      <c r="A35" s="25" t="s">
        <v>85</v>
      </c>
      <c r="B35" s="25">
        <v>16948</v>
      </c>
      <c r="C35" s="25" t="s">
        <v>84</v>
      </c>
      <c r="D35" s="25">
        <v>4</v>
      </c>
      <c r="E35" s="25" t="s">
        <v>86</v>
      </c>
      <c r="F35" s="25">
        <v>2</v>
      </c>
      <c r="G35" s="25">
        <v>1200</v>
      </c>
      <c r="H35" s="25">
        <v>1200</v>
      </c>
      <c r="I35" s="25">
        <v>562</v>
      </c>
      <c r="J35" s="28">
        <v>0.110416012144</v>
      </c>
      <c r="K35" s="26">
        <v>1</v>
      </c>
      <c r="L35" s="27">
        <f t="shared" si="0"/>
        <v>0.110416012144</v>
      </c>
      <c r="M35" s="27">
        <v>8.52</v>
      </c>
      <c r="N35" s="27">
        <v>1.44</v>
      </c>
      <c r="O35" s="27">
        <f t="shared" si="1"/>
        <v>0.94074442346687992</v>
      </c>
      <c r="P35" s="27">
        <f t="shared" si="2"/>
        <v>0.15899905748735998</v>
      </c>
      <c r="Q35" s="26">
        <v>0.99</v>
      </c>
      <c r="R35" s="26">
        <v>0.98</v>
      </c>
      <c r="S35" s="27">
        <f t="shared" si="3"/>
        <v>0.93133697923221115</v>
      </c>
      <c r="T35" s="27">
        <f t="shared" si="4"/>
        <v>0.15581907633761277</v>
      </c>
    </row>
    <row r="36" spans="1:20">
      <c r="A36" s="25" t="s">
        <v>85</v>
      </c>
      <c r="B36" s="25">
        <v>16949</v>
      </c>
      <c r="C36" s="25" t="s">
        <v>84</v>
      </c>
      <c r="D36" s="25">
        <v>4</v>
      </c>
      <c r="E36" s="25" t="s">
        <v>86</v>
      </c>
      <c r="F36" s="25">
        <v>2</v>
      </c>
      <c r="G36" s="25">
        <v>1200</v>
      </c>
      <c r="H36" s="25">
        <v>1200</v>
      </c>
      <c r="I36" s="25">
        <v>562</v>
      </c>
      <c r="J36" s="28">
        <v>0.390938149668</v>
      </c>
      <c r="K36" s="26">
        <v>1</v>
      </c>
      <c r="L36" s="27">
        <f t="shared" si="0"/>
        <v>0.390938149668</v>
      </c>
      <c r="M36" s="27">
        <v>8.52</v>
      </c>
      <c r="N36" s="27">
        <v>1.44</v>
      </c>
      <c r="O36" s="27">
        <f t="shared" si="1"/>
        <v>3.3307930351713599</v>
      </c>
      <c r="P36" s="27">
        <f t="shared" si="2"/>
        <v>0.56295093552191999</v>
      </c>
      <c r="Q36" s="26">
        <v>0.99</v>
      </c>
      <c r="R36" s="26">
        <v>0.98</v>
      </c>
      <c r="S36" s="27">
        <f t="shared" si="3"/>
        <v>3.2974851048196463</v>
      </c>
      <c r="T36" s="27">
        <f t="shared" si="4"/>
        <v>0.55169191681148155</v>
      </c>
    </row>
    <row r="37" spans="1:20">
      <c r="A37" s="25" t="s">
        <v>85</v>
      </c>
      <c r="B37" s="25">
        <v>16960</v>
      </c>
      <c r="C37" s="25" t="s">
        <v>84</v>
      </c>
      <c r="D37" s="25">
        <v>4</v>
      </c>
      <c r="E37" s="25" t="s">
        <v>86</v>
      </c>
      <c r="F37" s="25">
        <v>2</v>
      </c>
      <c r="G37" s="25">
        <v>1200</v>
      </c>
      <c r="H37" s="25">
        <v>1200</v>
      </c>
      <c r="I37" s="25">
        <v>562</v>
      </c>
      <c r="J37" s="28">
        <v>4.2329876393500001E-4</v>
      </c>
      <c r="K37" s="26">
        <v>1</v>
      </c>
      <c r="L37" s="27">
        <f t="shared" si="0"/>
        <v>4.2329876393500001E-4</v>
      </c>
      <c r="M37" s="27">
        <v>8.52</v>
      </c>
      <c r="N37" s="27">
        <v>1.44</v>
      </c>
      <c r="O37" s="27">
        <f t="shared" si="1"/>
        <v>3.6065054687262001E-3</v>
      </c>
      <c r="P37" s="27">
        <f t="shared" si="2"/>
        <v>6.0955022006640004E-4</v>
      </c>
      <c r="Q37" s="26">
        <v>0.99</v>
      </c>
      <c r="R37" s="26">
        <v>0.98</v>
      </c>
      <c r="S37" s="27">
        <f t="shared" si="3"/>
        <v>3.5704404140389379E-3</v>
      </c>
      <c r="T37" s="27">
        <f t="shared" si="4"/>
        <v>5.9735921566507206E-4</v>
      </c>
    </row>
    <row r="38" spans="1:20">
      <c r="A38" s="25" t="s">
        <v>85</v>
      </c>
      <c r="B38" s="25">
        <v>16961</v>
      </c>
      <c r="C38" s="25" t="s">
        <v>84</v>
      </c>
      <c r="D38" s="25">
        <v>4</v>
      </c>
      <c r="E38" s="25" t="s">
        <v>86</v>
      </c>
      <c r="F38" s="25">
        <v>2</v>
      </c>
      <c r="G38" s="25">
        <v>1200</v>
      </c>
      <c r="H38" s="25">
        <v>1200</v>
      </c>
      <c r="I38" s="25">
        <v>562</v>
      </c>
      <c r="J38" s="28">
        <v>0.16952249316699999</v>
      </c>
      <c r="K38" s="26">
        <v>1</v>
      </c>
      <c r="L38" s="27">
        <f t="shared" si="0"/>
        <v>0.16952249316699999</v>
      </c>
      <c r="M38" s="27">
        <v>8.52</v>
      </c>
      <c r="N38" s="27">
        <v>1.44</v>
      </c>
      <c r="O38" s="27">
        <f t="shared" si="1"/>
        <v>1.4443316417828398</v>
      </c>
      <c r="P38" s="27">
        <f t="shared" si="2"/>
        <v>0.24411239016047998</v>
      </c>
      <c r="Q38" s="26">
        <v>0.99</v>
      </c>
      <c r="R38" s="26">
        <v>0.98</v>
      </c>
      <c r="S38" s="27">
        <f t="shared" si="3"/>
        <v>1.4298883253650114</v>
      </c>
      <c r="T38" s="27">
        <f t="shared" si="4"/>
        <v>0.23923014235727036</v>
      </c>
    </row>
    <row r="39" spans="1:20">
      <c r="A39" s="25" t="s">
        <v>85</v>
      </c>
      <c r="B39" s="25">
        <v>16966</v>
      </c>
      <c r="C39" s="25" t="s">
        <v>84</v>
      </c>
      <c r="D39" s="25">
        <v>4</v>
      </c>
      <c r="E39" s="25" t="s">
        <v>86</v>
      </c>
      <c r="F39" s="25">
        <v>2</v>
      </c>
      <c r="G39" s="25">
        <v>1200</v>
      </c>
      <c r="H39" s="25">
        <v>1200</v>
      </c>
      <c r="I39" s="25">
        <v>562</v>
      </c>
      <c r="J39" s="28">
        <v>0.60547471510399997</v>
      </c>
      <c r="K39" s="26">
        <v>1</v>
      </c>
      <c r="L39" s="27">
        <f t="shared" si="0"/>
        <v>0.60547471510399997</v>
      </c>
      <c r="M39" s="27">
        <v>8.52</v>
      </c>
      <c r="N39" s="27">
        <v>1.44</v>
      </c>
      <c r="O39" s="27">
        <f t="shared" si="1"/>
        <v>5.1586445726860797</v>
      </c>
      <c r="P39" s="27">
        <f t="shared" si="2"/>
        <v>0.87188358974975988</v>
      </c>
      <c r="Q39" s="26">
        <v>0.99</v>
      </c>
      <c r="R39" s="26">
        <v>0.98</v>
      </c>
      <c r="S39" s="27">
        <f t="shared" si="3"/>
        <v>5.1070581269592186</v>
      </c>
      <c r="T39" s="27">
        <f t="shared" si="4"/>
        <v>0.85444591795476466</v>
      </c>
    </row>
    <row r="40" spans="1:20">
      <c r="A40" s="25" t="s">
        <v>85</v>
      </c>
      <c r="B40" s="25">
        <v>16970</v>
      </c>
      <c r="C40" s="25" t="s">
        <v>84</v>
      </c>
      <c r="D40" s="25">
        <v>4</v>
      </c>
      <c r="E40" s="25" t="s">
        <v>86</v>
      </c>
      <c r="F40" s="25">
        <v>2</v>
      </c>
      <c r="G40" s="25">
        <v>1200</v>
      </c>
      <c r="H40" s="25">
        <v>1200</v>
      </c>
      <c r="I40" s="25">
        <v>562</v>
      </c>
      <c r="J40" s="28">
        <v>2.01002474413E-4</v>
      </c>
      <c r="K40" s="26">
        <v>1</v>
      </c>
      <c r="L40" s="27">
        <f t="shared" si="0"/>
        <v>2.01002474413E-4</v>
      </c>
      <c r="M40" s="27">
        <v>8.52</v>
      </c>
      <c r="N40" s="27">
        <v>1.44</v>
      </c>
      <c r="O40" s="27">
        <f t="shared" si="1"/>
        <v>1.7125410819987599E-3</v>
      </c>
      <c r="P40" s="27">
        <f t="shared" si="2"/>
        <v>2.8944356315471997E-4</v>
      </c>
      <c r="Q40" s="26">
        <v>0.99</v>
      </c>
      <c r="R40" s="26">
        <v>0.98</v>
      </c>
      <c r="S40" s="27">
        <f t="shared" si="3"/>
        <v>1.6954156711787723E-3</v>
      </c>
      <c r="T40" s="27">
        <f t="shared" si="4"/>
        <v>2.8365469189162558E-4</v>
      </c>
    </row>
    <row r="41" spans="1:20">
      <c r="A41" s="25" t="s">
        <v>85</v>
      </c>
      <c r="B41" s="25">
        <v>16971</v>
      </c>
      <c r="C41" s="25" t="s">
        <v>84</v>
      </c>
      <c r="D41" s="25">
        <v>4</v>
      </c>
      <c r="E41" s="25" t="s">
        <v>86</v>
      </c>
      <c r="F41" s="25">
        <v>2</v>
      </c>
      <c r="G41" s="25">
        <v>1200</v>
      </c>
      <c r="H41" s="25">
        <v>1200</v>
      </c>
      <c r="I41" s="25">
        <v>562</v>
      </c>
      <c r="J41" s="28">
        <v>0.190380287886</v>
      </c>
      <c r="K41" s="26">
        <v>1</v>
      </c>
      <c r="L41" s="27">
        <f t="shared" si="0"/>
        <v>0.190380287886</v>
      </c>
      <c r="M41" s="27">
        <v>8.52</v>
      </c>
      <c r="N41" s="27">
        <v>1.44</v>
      </c>
      <c r="O41" s="27">
        <f t="shared" si="1"/>
        <v>1.62204005278872</v>
      </c>
      <c r="P41" s="27">
        <f t="shared" si="2"/>
        <v>0.27414761455583997</v>
      </c>
      <c r="Q41" s="26">
        <v>0.99</v>
      </c>
      <c r="R41" s="26">
        <v>0.98</v>
      </c>
      <c r="S41" s="27">
        <f t="shared" si="3"/>
        <v>1.6058196522608328</v>
      </c>
      <c r="T41" s="27">
        <f t="shared" si="4"/>
        <v>0.26866466226472319</v>
      </c>
    </row>
    <row r="42" spans="1:20">
      <c r="A42" s="25" t="s">
        <v>85</v>
      </c>
      <c r="B42" s="25">
        <v>16972</v>
      </c>
      <c r="C42" s="25" t="s">
        <v>84</v>
      </c>
      <c r="D42" s="25">
        <v>4</v>
      </c>
      <c r="E42" s="25" t="s">
        <v>86</v>
      </c>
      <c r="F42" s="25">
        <v>2</v>
      </c>
      <c r="G42" s="25">
        <v>1200</v>
      </c>
      <c r="H42" s="25">
        <v>1200</v>
      </c>
      <c r="I42" s="25">
        <v>562</v>
      </c>
      <c r="J42" s="28">
        <v>0.21115938391899999</v>
      </c>
      <c r="K42" s="26">
        <v>1</v>
      </c>
      <c r="L42" s="27">
        <f t="shared" si="0"/>
        <v>0.21115938391899999</v>
      </c>
      <c r="M42" s="27">
        <v>8.52</v>
      </c>
      <c r="N42" s="27">
        <v>1.44</v>
      </c>
      <c r="O42" s="27">
        <f t="shared" si="1"/>
        <v>1.7990779509898798</v>
      </c>
      <c r="P42" s="27">
        <f t="shared" si="2"/>
        <v>0.30406951284335998</v>
      </c>
      <c r="Q42" s="26">
        <v>0.99</v>
      </c>
      <c r="R42" s="26">
        <v>0.98</v>
      </c>
      <c r="S42" s="27">
        <f t="shared" si="3"/>
        <v>1.781087171479981</v>
      </c>
      <c r="T42" s="27">
        <f t="shared" si="4"/>
        <v>0.29798812258649277</v>
      </c>
    </row>
    <row r="43" spans="1:20">
      <c r="A43" s="25" t="s">
        <v>85</v>
      </c>
      <c r="B43" s="25">
        <v>16973</v>
      </c>
      <c r="C43" s="25" t="s">
        <v>84</v>
      </c>
      <c r="D43" s="25">
        <v>4</v>
      </c>
      <c r="E43" s="25" t="s">
        <v>86</v>
      </c>
      <c r="F43" s="25">
        <v>2</v>
      </c>
      <c r="G43" s="25">
        <v>1200</v>
      </c>
      <c r="H43" s="25">
        <v>1200</v>
      </c>
      <c r="I43" s="25">
        <v>562</v>
      </c>
      <c r="J43" s="28">
        <v>7.1293663812799996E-3</v>
      </c>
      <c r="K43" s="26">
        <v>1</v>
      </c>
      <c r="L43" s="27">
        <f t="shared" si="0"/>
        <v>7.1293663812799996E-3</v>
      </c>
      <c r="M43" s="27">
        <v>8.52</v>
      </c>
      <c r="N43" s="27">
        <v>1.44</v>
      </c>
      <c r="O43" s="27">
        <f t="shared" si="1"/>
        <v>6.0742201568505592E-2</v>
      </c>
      <c r="P43" s="27">
        <f t="shared" si="2"/>
        <v>1.0266287589043199E-2</v>
      </c>
      <c r="Q43" s="26">
        <v>0.99</v>
      </c>
      <c r="R43" s="26">
        <v>0.98</v>
      </c>
      <c r="S43" s="27">
        <f t="shared" si="3"/>
        <v>6.0134779552820539E-2</v>
      </c>
      <c r="T43" s="27">
        <f t="shared" si="4"/>
        <v>1.0060961837262334E-2</v>
      </c>
    </row>
    <row r="44" spans="1:20">
      <c r="A44" s="25" t="s">
        <v>85</v>
      </c>
      <c r="B44" s="25">
        <v>16974</v>
      </c>
      <c r="C44" s="25" t="s">
        <v>84</v>
      </c>
      <c r="D44" s="25">
        <v>4</v>
      </c>
      <c r="E44" s="25" t="s">
        <v>86</v>
      </c>
      <c r="F44" s="25">
        <v>2</v>
      </c>
      <c r="G44" s="25">
        <v>1200</v>
      </c>
      <c r="H44" s="25">
        <v>1200</v>
      </c>
      <c r="I44" s="25">
        <v>562</v>
      </c>
      <c r="J44" s="28">
        <v>6.5231317966800003E-3</v>
      </c>
      <c r="K44" s="26">
        <v>1</v>
      </c>
      <c r="L44" s="27">
        <f t="shared" si="0"/>
        <v>6.5231317966800003E-3</v>
      </c>
      <c r="M44" s="27">
        <v>8.52</v>
      </c>
      <c r="N44" s="27">
        <v>1.44</v>
      </c>
      <c r="O44" s="27">
        <f t="shared" si="1"/>
        <v>5.5577082907713599E-2</v>
      </c>
      <c r="P44" s="27">
        <f t="shared" si="2"/>
        <v>9.3933097872192003E-3</v>
      </c>
      <c r="Q44" s="26">
        <v>0.99</v>
      </c>
      <c r="R44" s="26">
        <v>0.98</v>
      </c>
      <c r="S44" s="27">
        <f t="shared" si="3"/>
        <v>5.5021312078636461E-2</v>
      </c>
      <c r="T44" s="27">
        <f t="shared" si="4"/>
        <v>9.205443591474816E-3</v>
      </c>
    </row>
    <row r="45" spans="1:20">
      <c r="A45" s="25" t="s">
        <v>85</v>
      </c>
      <c r="B45" s="25">
        <v>16975</v>
      </c>
      <c r="C45" s="25" t="s">
        <v>84</v>
      </c>
      <c r="D45" s="25">
        <v>4</v>
      </c>
      <c r="E45" s="25" t="s">
        <v>86</v>
      </c>
      <c r="F45" s="25">
        <v>2</v>
      </c>
      <c r="G45" s="25">
        <v>1200</v>
      </c>
      <c r="H45" s="25">
        <v>1200</v>
      </c>
      <c r="I45" s="25">
        <v>562</v>
      </c>
      <c r="J45" s="28">
        <v>0.12285823144499999</v>
      </c>
      <c r="K45" s="26">
        <v>1</v>
      </c>
      <c r="L45" s="27">
        <f t="shared" si="0"/>
        <v>0.12285823144499999</v>
      </c>
      <c r="M45" s="27">
        <v>8.52</v>
      </c>
      <c r="N45" s="27">
        <v>1.44</v>
      </c>
      <c r="O45" s="27">
        <f t="shared" si="1"/>
        <v>1.0467521319113999</v>
      </c>
      <c r="P45" s="27">
        <f t="shared" si="2"/>
        <v>0.17691585328079998</v>
      </c>
      <c r="Q45" s="26">
        <v>0.99</v>
      </c>
      <c r="R45" s="26">
        <v>0.98</v>
      </c>
      <c r="S45" s="27">
        <f t="shared" si="3"/>
        <v>1.0362846105922858</v>
      </c>
      <c r="T45" s="27">
        <f t="shared" si="4"/>
        <v>0.17337753621518398</v>
      </c>
    </row>
    <row r="46" spans="1:20">
      <c r="A46" s="25" t="s">
        <v>85</v>
      </c>
      <c r="B46" s="25">
        <v>16976</v>
      </c>
      <c r="C46" s="25" t="s">
        <v>84</v>
      </c>
      <c r="D46" s="25">
        <v>4</v>
      </c>
      <c r="E46" s="25" t="s">
        <v>86</v>
      </c>
      <c r="F46" s="25">
        <v>2</v>
      </c>
      <c r="G46" s="25">
        <v>1200</v>
      </c>
      <c r="H46" s="25">
        <v>1200</v>
      </c>
      <c r="I46" s="25">
        <v>562</v>
      </c>
      <c r="J46" s="28">
        <v>9.3722504571700005E-2</v>
      </c>
      <c r="K46" s="26">
        <v>1</v>
      </c>
      <c r="L46" s="27">
        <f t="shared" si="0"/>
        <v>9.3722504571700005E-2</v>
      </c>
      <c r="M46" s="27">
        <v>8.52</v>
      </c>
      <c r="N46" s="27">
        <v>1.44</v>
      </c>
      <c r="O46" s="27">
        <f t="shared" si="1"/>
        <v>0.79851573895088401</v>
      </c>
      <c r="P46" s="27">
        <f t="shared" si="2"/>
        <v>0.13496040658324801</v>
      </c>
      <c r="Q46" s="26">
        <v>0.99</v>
      </c>
      <c r="R46" s="26">
        <v>0.98</v>
      </c>
      <c r="S46" s="27">
        <f t="shared" si="3"/>
        <v>0.79053058156137512</v>
      </c>
      <c r="T46" s="27">
        <f t="shared" si="4"/>
        <v>0.13226119845158305</v>
      </c>
    </row>
    <row r="47" spans="1:20">
      <c r="A47" s="25" t="s">
        <v>85</v>
      </c>
      <c r="B47" s="25">
        <v>16980</v>
      </c>
      <c r="C47" s="25" t="s">
        <v>84</v>
      </c>
      <c r="D47" s="25">
        <v>4</v>
      </c>
      <c r="E47" s="25" t="s">
        <v>86</v>
      </c>
      <c r="F47" s="25">
        <v>2</v>
      </c>
      <c r="G47" s="25">
        <v>1200</v>
      </c>
      <c r="H47" s="25">
        <v>1200</v>
      </c>
      <c r="I47" s="25">
        <v>562</v>
      </c>
      <c r="J47" s="28">
        <v>7.7544999220399993E-2</v>
      </c>
      <c r="K47" s="26">
        <v>1</v>
      </c>
      <c r="L47" s="27">
        <f t="shared" si="0"/>
        <v>7.7544999220399993E-2</v>
      </c>
      <c r="M47" s="27">
        <v>8.52</v>
      </c>
      <c r="N47" s="27">
        <v>1.44</v>
      </c>
      <c r="O47" s="27">
        <f t="shared" si="1"/>
        <v>0.6606833933578079</v>
      </c>
      <c r="P47" s="27">
        <f t="shared" si="2"/>
        <v>0.11166479887737599</v>
      </c>
      <c r="Q47" s="26">
        <v>0.99</v>
      </c>
      <c r="R47" s="26">
        <v>0.98</v>
      </c>
      <c r="S47" s="27">
        <f t="shared" si="3"/>
        <v>0.65407655942422982</v>
      </c>
      <c r="T47" s="27">
        <f t="shared" si="4"/>
        <v>0.10943150289982846</v>
      </c>
    </row>
    <row r="48" spans="1:20">
      <c r="A48" s="25" t="s">
        <v>85</v>
      </c>
      <c r="B48" s="25">
        <v>16982</v>
      </c>
      <c r="C48" s="25" t="s">
        <v>84</v>
      </c>
      <c r="D48" s="25">
        <v>4</v>
      </c>
      <c r="E48" s="25" t="s">
        <v>86</v>
      </c>
      <c r="F48" s="25">
        <v>2</v>
      </c>
      <c r="G48" s="25">
        <v>1200</v>
      </c>
      <c r="H48" s="25">
        <v>1200</v>
      </c>
      <c r="I48" s="25">
        <v>562</v>
      </c>
      <c r="J48" s="28">
        <v>0.21865239270100001</v>
      </c>
      <c r="K48" s="26">
        <v>1</v>
      </c>
      <c r="L48" s="27">
        <f t="shared" si="0"/>
        <v>0.21865239270100001</v>
      </c>
      <c r="M48" s="27">
        <v>8.52</v>
      </c>
      <c r="N48" s="27">
        <v>1.44</v>
      </c>
      <c r="O48" s="27">
        <f t="shared" si="1"/>
        <v>1.86291838581252</v>
      </c>
      <c r="P48" s="27">
        <f t="shared" si="2"/>
        <v>0.31485944548944</v>
      </c>
      <c r="Q48" s="26">
        <v>0.99</v>
      </c>
      <c r="R48" s="26">
        <v>0.98</v>
      </c>
      <c r="S48" s="27">
        <f t="shared" si="3"/>
        <v>1.8442892019543948</v>
      </c>
      <c r="T48" s="27">
        <f t="shared" si="4"/>
        <v>0.3085622565796512</v>
      </c>
    </row>
    <row r="49" spans="1:20">
      <c r="A49" s="25" t="s">
        <v>85</v>
      </c>
      <c r="B49" s="25">
        <v>17000</v>
      </c>
      <c r="C49" s="25" t="s">
        <v>84</v>
      </c>
      <c r="D49" s="25">
        <v>4</v>
      </c>
      <c r="E49" s="25" t="s">
        <v>83</v>
      </c>
      <c r="F49" s="25">
        <v>4</v>
      </c>
      <c r="G49" s="25">
        <v>1400</v>
      </c>
      <c r="H49" s="25">
        <v>1400</v>
      </c>
      <c r="I49" s="25">
        <v>564</v>
      </c>
      <c r="J49" s="28">
        <v>0.395520462312</v>
      </c>
      <c r="K49" s="26">
        <v>1</v>
      </c>
      <c r="L49" s="27">
        <f t="shared" si="0"/>
        <v>0.395520462312</v>
      </c>
      <c r="M49" s="27">
        <v>11.39</v>
      </c>
      <c r="N49" s="27">
        <v>1.78</v>
      </c>
      <c r="O49" s="27">
        <f t="shared" si="1"/>
        <v>4.5049780657336802</v>
      </c>
      <c r="P49" s="27">
        <f t="shared" si="2"/>
        <v>0.70402642291536</v>
      </c>
      <c r="Q49" s="26">
        <v>0.99</v>
      </c>
      <c r="R49" s="26">
        <v>0.98</v>
      </c>
      <c r="S49" s="27">
        <f t="shared" si="3"/>
        <v>4.4599282850763435</v>
      </c>
      <c r="T49" s="27">
        <f t="shared" si="4"/>
        <v>0.68994589445705279</v>
      </c>
    </row>
    <row r="50" spans="1:20">
      <c r="A50" s="25" t="s">
        <v>85</v>
      </c>
      <c r="B50" s="25">
        <v>17001</v>
      </c>
      <c r="C50" s="25" t="s">
        <v>84</v>
      </c>
      <c r="D50" s="25">
        <v>4</v>
      </c>
      <c r="E50" s="25" t="s">
        <v>83</v>
      </c>
      <c r="F50" s="25">
        <v>4</v>
      </c>
      <c r="G50" s="25">
        <v>1400</v>
      </c>
      <c r="H50" s="25">
        <v>1400</v>
      </c>
      <c r="I50" s="25">
        <v>564</v>
      </c>
      <c r="J50" s="28">
        <v>9.7396084146099994E-3</v>
      </c>
      <c r="K50" s="26">
        <v>1</v>
      </c>
      <c r="L50" s="27">
        <f t="shared" si="0"/>
        <v>9.7396084146099994E-3</v>
      </c>
      <c r="M50" s="27">
        <v>11.39</v>
      </c>
      <c r="N50" s="27">
        <v>1.78</v>
      </c>
      <c r="O50" s="27">
        <f t="shared" si="1"/>
        <v>0.11093413984240789</v>
      </c>
      <c r="P50" s="27">
        <f t="shared" si="2"/>
        <v>1.7336502978005798E-2</v>
      </c>
      <c r="Q50" s="26">
        <v>0.99</v>
      </c>
      <c r="R50" s="26">
        <v>0.98</v>
      </c>
      <c r="S50" s="27">
        <f t="shared" si="3"/>
        <v>0.10982479844398381</v>
      </c>
      <c r="T50" s="27">
        <f t="shared" si="4"/>
        <v>1.6989772918445681E-2</v>
      </c>
    </row>
    <row r="51" spans="1:20">
      <c r="A51" s="25" t="s">
        <v>85</v>
      </c>
      <c r="B51" s="25">
        <v>17002</v>
      </c>
      <c r="C51" s="25" t="s">
        <v>84</v>
      </c>
      <c r="D51" s="25">
        <v>4</v>
      </c>
      <c r="E51" s="25" t="s">
        <v>83</v>
      </c>
      <c r="F51" s="25">
        <v>4</v>
      </c>
      <c r="G51" s="25">
        <v>1400</v>
      </c>
      <c r="H51" s="25">
        <v>1400</v>
      </c>
      <c r="I51" s="25">
        <v>564</v>
      </c>
      <c r="J51" s="28">
        <v>0.38977887805299999</v>
      </c>
      <c r="K51" s="26">
        <v>1</v>
      </c>
      <c r="L51" s="27">
        <f t="shared" si="0"/>
        <v>0.38977887805299999</v>
      </c>
      <c r="M51" s="27">
        <v>11.39</v>
      </c>
      <c r="N51" s="27">
        <v>1.78</v>
      </c>
      <c r="O51" s="27">
        <f t="shared" si="1"/>
        <v>4.4395814210236697</v>
      </c>
      <c r="P51" s="27">
        <f t="shared" si="2"/>
        <v>0.69380640293434004</v>
      </c>
      <c r="Q51" s="26">
        <v>0.99</v>
      </c>
      <c r="R51" s="26">
        <v>0.98</v>
      </c>
      <c r="S51" s="27">
        <f t="shared" si="3"/>
        <v>4.395185606813433</v>
      </c>
      <c r="T51" s="27">
        <f t="shared" si="4"/>
        <v>0.67993027487565327</v>
      </c>
    </row>
    <row r="52" spans="1:20">
      <c r="A52" s="25" t="s">
        <v>85</v>
      </c>
      <c r="B52" s="25">
        <v>17004</v>
      </c>
      <c r="C52" s="25" t="s">
        <v>84</v>
      </c>
      <c r="D52" s="25">
        <v>4</v>
      </c>
      <c r="E52" s="25" t="s">
        <v>83</v>
      </c>
      <c r="F52" s="25">
        <v>4</v>
      </c>
      <c r="G52" s="25">
        <v>1400</v>
      </c>
      <c r="H52" s="25">
        <v>1400</v>
      </c>
      <c r="I52" s="25">
        <v>564</v>
      </c>
      <c r="J52" s="28">
        <v>1.7416428434</v>
      </c>
      <c r="K52" s="26">
        <v>1</v>
      </c>
      <c r="L52" s="27">
        <f t="shared" si="0"/>
        <v>1.7416428434</v>
      </c>
      <c r="M52" s="27">
        <v>11.39</v>
      </c>
      <c r="N52" s="27">
        <v>1.78</v>
      </c>
      <c r="O52" s="27">
        <f t="shared" si="1"/>
        <v>19.837311986326</v>
      </c>
      <c r="P52" s="27">
        <f t="shared" si="2"/>
        <v>3.1001242612520001</v>
      </c>
      <c r="Q52" s="26">
        <v>0.99</v>
      </c>
      <c r="R52" s="26">
        <v>0.98</v>
      </c>
      <c r="S52" s="27">
        <f t="shared" si="3"/>
        <v>19.638938866462741</v>
      </c>
      <c r="T52" s="27">
        <f t="shared" si="4"/>
        <v>3.0381217760269599</v>
      </c>
    </row>
    <row r="53" spans="1:20">
      <c r="A53" s="25" t="s">
        <v>85</v>
      </c>
      <c r="B53" s="25">
        <v>17049</v>
      </c>
      <c r="C53" s="25" t="s">
        <v>84</v>
      </c>
      <c r="D53" s="25">
        <v>4</v>
      </c>
      <c r="E53" s="25" t="s">
        <v>83</v>
      </c>
      <c r="F53" s="25">
        <v>4</v>
      </c>
      <c r="G53" s="25">
        <v>1700</v>
      </c>
      <c r="H53" s="25">
        <v>1700</v>
      </c>
      <c r="I53" s="25">
        <v>564</v>
      </c>
      <c r="J53" s="28">
        <v>4.1885057368099999E-5</v>
      </c>
      <c r="K53" s="26">
        <v>1</v>
      </c>
      <c r="L53" s="27">
        <f t="shared" si="0"/>
        <v>4.1885057368099999E-5</v>
      </c>
      <c r="M53" s="27">
        <v>11.39</v>
      </c>
      <c r="N53" s="27">
        <v>1.78</v>
      </c>
      <c r="O53" s="27">
        <f t="shared" si="1"/>
        <v>4.7707080342265903E-4</v>
      </c>
      <c r="P53" s="27">
        <f t="shared" si="2"/>
        <v>7.4555402115218002E-5</v>
      </c>
      <c r="Q53" s="26">
        <v>0.99</v>
      </c>
      <c r="R53" s="26">
        <v>0.98</v>
      </c>
      <c r="S53" s="27">
        <f t="shared" si="3"/>
        <v>4.7230009538843244E-4</v>
      </c>
      <c r="T53" s="27">
        <f t="shared" si="4"/>
        <v>7.3064294072913634E-5</v>
      </c>
    </row>
    <row r="54" spans="1:20">
      <c r="A54" s="25" t="s">
        <v>85</v>
      </c>
      <c r="B54" s="25">
        <v>17050</v>
      </c>
      <c r="C54" s="25" t="s">
        <v>84</v>
      </c>
      <c r="D54" s="25">
        <v>4</v>
      </c>
      <c r="E54" s="25" t="s">
        <v>83</v>
      </c>
      <c r="F54" s="25">
        <v>4</v>
      </c>
      <c r="G54" s="25">
        <v>1700</v>
      </c>
      <c r="H54" s="25">
        <v>1700</v>
      </c>
      <c r="I54" s="25">
        <v>564</v>
      </c>
      <c r="J54" s="28">
        <v>2.2143087174299998</v>
      </c>
      <c r="K54" s="26">
        <v>1</v>
      </c>
      <c r="L54" s="27">
        <f t="shared" si="0"/>
        <v>2.2143087174299998</v>
      </c>
      <c r="M54" s="27">
        <v>11.39</v>
      </c>
      <c r="N54" s="27">
        <v>1.78</v>
      </c>
      <c r="O54" s="27">
        <f t="shared" si="1"/>
        <v>25.220976291527698</v>
      </c>
      <c r="P54" s="27">
        <f t="shared" si="2"/>
        <v>3.9414695170253995</v>
      </c>
      <c r="Q54" s="26">
        <v>0.99</v>
      </c>
      <c r="R54" s="26">
        <v>0.98</v>
      </c>
      <c r="S54" s="27">
        <f t="shared" si="3"/>
        <v>24.96876652861242</v>
      </c>
      <c r="T54" s="27">
        <f t="shared" si="4"/>
        <v>3.8626401266848913</v>
      </c>
    </row>
    <row r="55" spans="1:20">
      <c r="A55" s="25" t="s">
        <v>85</v>
      </c>
      <c r="B55" s="25">
        <v>17051</v>
      </c>
      <c r="C55" s="25" t="s">
        <v>84</v>
      </c>
      <c r="D55" s="25">
        <v>4</v>
      </c>
      <c r="E55" s="25" t="s">
        <v>83</v>
      </c>
      <c r="F55" s="25">
        <v>4</v>
      </c>
      <c r="G55" s="25">
        <v>1700</v>
      </c>
      <c r="H55" s="25">
        <v>1700</v>
      </c>
      <c r="I55" s="25">
        <v>564</v>
      </c>
      <c r="J55" s="28">
        <v>2.1078562243699999</v>
      </c>
      <c r="K55" s="26">
        <v>1</v>
      </c>
      <c r="L55" s="27">
        <f t="shared" si="0"/>
        <v>2.1078562243699999</v>
      </c>
      <c r="M55" s="27">
        <v>11.39</v>
      </c>
      <c r="N55" s="27">
        <v>1.78</v>
      </c>
      <c r="O55" s="27">
        <f t="shared" si="1"/>
        <v>24.008482395574301</v>
      </c>
      <c r="P55" s="27">
        <f t="shared" si="2"/>
        <v>3.7519840793785999</v>
      </c>
      <c r="Q55" s="26">
        <v>0.99</v>
      </c>
      <c r="R55" s="26">
        <v>0.98</v>
      </c>
      <c r="S55" s="27">
        <f t="shared" si="3"/>
        <v>23.768397571618557</v>
      </c>
      <c r="T55" s="27">
        <f t="shared" si="4"/>
        <v>3.6769443977910279</v>
      </c>
    </row>
    <row r="56" spans="1:20">
      <c r="A56" s="25" t="s">
        <v>85</v>
      </c>
      <c r="B56" s="25">
        <v>17060</v>
      </c>
      <c r="C56" s="25" t="s">
        <v>84</v>
      </c>
      <c r="D56" s="25">
        <v>4</v>
      </c>
      <c r="E56" s="25" t="s">
        <v>83</v>
      </c>
      <c r="F56" s="25">
        <v>4</v>
      </c>
      <c r="G56" s="25">
        <v>1700</v>
      </c>
      <c r="H56" s="25">
        <v>1700</v>
      </c>
      <c r="I56" s="25">
        <v>564</v>
      </c>
      <c r="J56" s="28">
        <v>3.4098082231100002</v>
      </c>
      <c r="K56" s="26">
        <v>1</v>
      </c>
      <c r="L56" s="27">
        <f t="shared" si="0"/>
        <v>3.4098082231100002</v>
      </c>
      <c r="M56" s="27">
        <v>11.39</v>
      </c>
      <c r="N56" s="27">
        <v>1.78</v>
      </c>
      <c r="O56" s="27">
        <f t="shared" si="1"/>
        <v>38.837715661222902</v>
      </c>
      <c r="P56" s="27">
        <f t="shared" si="2"/>
        <v>6.0694586371358001</v>
      </c>
      <c r="Q56" s="26">
        <v>0.99</v>
      </c>
      <c r="R56" s="26">
        <v>0.98</v>
      </c>
      <c r="S56" s="27">
        <f t="shared" si="3"/>
        <v>38.449338504610672</v>
      </c>
      <c r="T56" s="27">
        <f t="shared" si="4"/>
        <v>5.9480694643930843</v>
      </c>
    </row>
    <row r="57" spans="1:20">
      <c r="A57" s="25" t="s">
        <v>85</v>
      </c>
      <c r="B57" s="25">
        <v>17079</v>
      </c>
      <c r="C57" s="25" t="s">
        <v>84</v>
      </c>
      <c r="D57" s="25">
        <v>4</v>
      </c>
      <c r="E57" s="25" t="s">
        <v>83</v>
      </c>
      <c r="F57" s="25">
        <v>4</v>
      </c>
      <c r="G57" s="25">
        <v>1700</v>
      </c>
      <c r="H57" s="25">
        <v>1700</v>
      </c>
      <c r="I57" s="25">
        <v>564</v>
      </c>
      <c r="J57" s="28">
        <v>0.79443488890699998</v>
      </c>
      <c r="K57" s="26">
        <v>1</v>
      </c>
      <c r="L57" s="27">
        <f t="shared" si="0"/>
        <v>0.79443488890699998</v>
      </c>
      <c r="M57" s="27">
        <v>11.39</v>
      </c>
      <c r="N57" s="27">
        <v>1.78</v>
      </c>
      <c r="O57" s="27">
        <f t="shared" si="1"/>
        <v>9.0486133846507304</v>
      </c>
      <c r="P57" s="27">
        <f t="shared" si="2"/>
        <v>1.41409410225446</v>
      </c>
      <c r="Q57" s="26">
        <v>0.99</v>
      </c>
      <c r="R57" s="26">
        <v>0.98</v>
      </c>
      <c r="S57" s="27">
        <f t="shared" si="3"/>
        <v>8.9581272508042229</v>
      </c>
      <c r="T57" s="27">
        <f t="shared" si="4"/>
        <v>1.3858122202093708</v>
      </c>
    </row>
    <row r="58" spans="1:20">
      <c r="A58" s="25" t="s">
        <v>85</v>
      </c>
      <c r="B58" s="25">
        <v>18033</v>
      </c>
      <c r="C58" s="25" t="s">
        <v>84</v>
      </c>
      <c r="D58" s="25">
        <v>4</v>
      </c>
      <c r="E58" s="25" t="s">
        <v>83</v>
      </c>
      <c r="F58" s="25">
        <v>4</v>
      </c>
      <c r="G58" s="25">
        <v>1700</v>
      </c>
      <c r="H58" s="25">
        <v>1700</v>
      </c>
      <c r="I58" s="25">
        <v>564</v>
      </c>
      <c r="J58" s="28">
        <v>0.98806439981100003</v>
      </c>
      <c r="K58" s="26">
        <v>1</v>
      </c>
      <c r="L58" s="27">
        <f t="shared" si="0"/>
        <v>0.98806439981100003</v>
      </c>
      <c r="M58" s="27">
        <v>11.39</v>
      </c>
      <c r="N58" s="27">
        <v>1.78</v>
      </c>
      <c r="O58" s="27">
        <f t="shared" si="1"/>
        <v>11.254053513847291</v>
      </c>
      <c r="P58" s="27">
        <f t="shared" si="2"/>
        <v>1.75875463166358</v>
      </c>
      <c r="Q58" s="26">
        <v>0.99</v>
      </c>
      <c r="R58" s="26">
        <v>0.98</v>
      </c>
      <c r="S58" s="27">
        <f t="shared" si="3"/>
        <v>11.141512978708818</v>
      </c>
      <c r="T58" s="27">
        <f t="shared" si="4"/>
        <v>1.7235795390303084</v>
      </c>
    </row>
    <row r="59" spans="1:20">
      <c r="A59" s="25" t="s">
        <v>85</v>
      </c>
      <c r="B59" s="25">
        <v>18034</v>
      </c>
      <c r="C59" s="25" t="s">
        <v>84</v>
      </c>
      <c r="D59" s="25">
        <v>4</v>
      </c>
      <c r="E59" s="25" t="s">
        <v>83</v>
      </c>
      <c r="F59" s="25">
        <v>4</v>
      </c>
      <c r="G59" s="25">
        <v>8140</v>
      </c>
      <c r="H59" s="25">
        <v>8140</v>
      </c>
      <c r="I59" s="25">
        <v>564</v>
      </c>
      <c r="J59" s="28">
        <v>7.5265904787199994E-2</v>
      </c>
      <c r="K59" s="26">
        <v>1</v>
      </c>
      <c r="L59" s="27">
        <f t="shared" si="0"/>
        <v>7.5265904787199994E-2</v>
      </c>
      <c r="M59" s="27">
        <v>11.39</v>
      </c>
      <c r="N59" s="27">
        <v>1.78</v>
      </c>
      <c r="O59" s="27">
        <f t="shared" si="1"/>
        <v>0.85727865552620797</v>
      </c>
      <c r="P59" s="27">
        <f t="shared" si="2"/>
        <v>0.133973310521216</v>
      </c>
      <c r="Q59" s="26">
        <v>0.99</v>
      </c>
      <c r="R59" s="26">
        <v>0.98</v>
      </c>
      <c r="S59" s="27">
        <f t="shared" si="3"/>
        <v>0.84870586897094591</v>
      </c>
      <c r="T59" s="27">
        <f t="shared" si="4"/>
        <v>0.13129384431079166</v>
      </c>
    </row>
    <row r="60" spans="1:20">
      <c r="A60" s="25" t="s">
        <v>85</v>
      </c>
      <c r="B60" s="25">
        <v>18036</v>
      </c>
      <c r="C60" s="25" t="s">
        <v>84</v>
      </c>
      <c r="D60" s="25">
        <v>4</v>
      </c>
      <c r="E60" s="25" t="s">
        <v>83</v>
      </c>
      <c r="F60" s="25">
        <v>4</v>
      </c>
      <c r="G60" s="25">
        <v>1400</v>
      </c>
      <c r="H60" s="25">
        <v>1400</v>
      </c>
      <c r="I60" s="25">
        <v>564</v>
      </c>
      <c r="J60" s="28">
        <v>0.102947337709</v>
      </c>
      <c r="K60" s="26">
        <v>1</v>
      </c>
      <c r="L60" s="27">
        <f t="shared" si="0"/>
        <v>0.102947337709</v>
      </c>
      <c r="M60" s="27">
        <v>11.39</v>
      </c>
      <c r="N60" s="27">
        <v>1.78</v>
      </c>
      <c r="O60" s="27">
        <f t="shared" si="1"/>
        <v>1.1725701765055101</v>
      </c>
      <c r="P60" s="27">
        <f t="shared" si="2"/>
        <v>0.18324626112202</v>
      </c>
      <c r="Q60" s="26">
        <v>0.99</v>
      </c>
      <c r="R60" s="26">
        <v>0.98</v>
      </c>
      <c r="S60" s="27">
        <f t="shared" si="3"/>
        <v>1.1608444747404549</v>
      </c>
      <c r="T60" s="27">
        <f t="shared" si="4"/>
        <v>0.17958133589957959</v>
      </c>
    </row>
    <row r="61" spans="1:20">
      <c r="A61" s="25" t="s">
        <v>85</v>
      </c>
      <c r="B61" s="25">
        <v>18037</v>
      </c>
      <c r="C61" s="25" t="s">
        <v>84</v>
      </c>
      <c r="D61" s="25">
        <v>4</v>
      </c>
      <c r="E61" s="25" t="s">
        <v>83</v>
      </c>
      <c r="F61" s="25">
        <v>4</v>
      </c>
      <c r="G61" s="25">
        <v>1700</v>
      </c>
      <c r="H61" s="25">
        <v>1700</v>
      </c>
      <c r="I61" s="25">
        <v>564</v>
      </c>
      <c r="J61" s="28">
        <v>5.0720134994000003E-5</v>
      </c>
      <c r="K61" s="26">
        <v>1</v>
      </c>
      <c r="L61" s="27">
        <f t="shared" si="0"/>
        <v>5.0720134994000003E-5</v>
      </c>
      <c r="M61" s="27">
        <v>11.39</v>
      </c>
      <c r="N61" s="27">
        <v>1.78</v>
      </c>
      <c r="O61" s="27">
        <f t="shared" si="1"/>
        <v>5.7770233758166003E-4</v>
      </c>
      <c r="P61" s="27">
        <f t="shared" si="2"/>
        <v>9.0281840289320003E-5</v>
      </c>
      <c r="Q61" s="26">
        <v>0.99</v>
      </c>
      <c r="R61" s="26">
        <v>0.98</v>
      </c>
      <c r="S61" s="27">
        <f t="shared" si="3"/>
        <v>5.7192531420584346E-4</v>
      </c>
      <c r="T61" s="27">
        <f t="shared" si="4"/>
        <v>8.8476203483533596E-5</v>
      </c>
    </row>
    <row r="62" spans="1:20">
      <c r="A62" s="25" t="s">
        <v>85</v>
      </c>
      <c r="B62" s="25">
        <v>18038</v>
      </c>
      <c r="C62" s="25" t="s">
        <v>84</v>
      </c>
      <c r="D62" s="25">
        <v>4</v>
      </c>
      <c r="E62" s="25" t="s">
        <v>83</v>
      </c>
      <c r="F62" s="25">
        <v>4</v>
      </c>
      <c r="G62" s="25">
        <v>1700</v>
      </c>
      <c r="H62" s="25">
        <v>1700</v>
      </c>
      <c r="I62" s="25">
        <v>564</v>
      </c>
      <c r="J62" s="28">
        <v>1.7813432787600001</v>
      </c>
      <c r="K62" s="26">
        <v>1</v>
      </c>
      <c r="L62" s="27">
        <f t="shared" si="0"/>
        <v>1.7813432787600001</v>
      </c>
      <c r="M62" s="27">
        <v>11.39</v>
      </c>
      <c r="N62" s="27">
        <v>1.78</v>
      </c>
      <c r="O62" s="27">
        <f t="shared" si="1"/>
        <v>20.2894999450764</v>
      </c>
      <c r="P62" s="27">
        <f t="shared" si="2"/>
        <v>3.1707910361928002</v>
      </c>
      <c r="Q62" s="26">
        <v>0.99</v>
      </c>
      <c r="R62" s="26">
        <v>0.98</v>
      </c>
      <c r="S62" s="27">
        <f t="shared" si="3"/>
        <v>20.086604945625638</v>
      </c>
      <c r="T62" s="27">
        <f t="shared" si="4"/>
        <v>3.1073752154689442</v>
      </c>
    </row>
    <row r="63" spans="1:20">
      <c r="A63" s="25" t="s">
        <v>85</v>
      </c>
      <c r="B63" s="25">
        <v>18039</v>
      </c>
      <c r="C63" s="25" t="s">
        <v>84</v>
      </c>
      <c r="D63" s="25">
        <v>4</v>
      </c>
      <c r="E63" s="25" t="s">
        <v>83</v>
      </c>
      <c r="F63" s="25">
        <v>4</v>
      </c>
      <c r="G63" s="25">
        <v>1700</v>
      </c>
      <c r="H63" s="25">
        <v>1700</v>
      </c>
      <c r="I63" s="25">
        <v>564</v>
      </c>
      <c r="J63" s="28">
        <v>1.6458075678499999</v>
      </c>
      <c r="K63" s="26">
        <v>1</v>
      </c>
      <c r="L63" s="27">
        <f t="shared" si="0"/>
        <v>1.6458075678499999</v>
      </c>
      <c r="M63" s="27">
        <v>11.39</v>
      </c>
      <c r="N63" s="27">
        <v>1.78</v>
      </c>
      <c r="O63" s="27">
        <f t="shared" si="1"/>
        <v>18.745748197811501</v>
      </c>
      <c r="P63" s="27">
        <f t="shared" si="2"/>
        <v>2.929537470773</v>
      </c>
      <c r="Q63" s="26">
        <v>0.99</v>
      </c>
      <c r="R63" s="26">
        <v>0.98</v>
      </c>
      <c r="S63" s="27">
        <f t="shared" si="3"/>
        <v>18.558290715833387</v>
      </c>
      <c r="T63" s="27">
        <f t="shared" si="4"/>
        <v>2.8709467213575399</v>
      </c>
    </row>
    <row r="64" spans="1:20">
      <c r="A64" s="25" t="s">
        <v>85</v>
      </c>
      <c r="B64" s="25">
        <v>18040</v>
      </c>
      <c r="C64" s="25" t="s">
        <v>84</v>
      </c>
      <c r="D64" s="25">
        <v>4</v>
      </c>
      <c r="E64" s="25" t="s">
        <v>83</v>
      </c>
      <c r="F64" s="25">
        <v>4</v>
      </c>
      <c r="G64" s="25">
        <v>1700</v>
      </c>
      <c r="H64" s="25">
        <v>1700</v>
      </c>
      <c r="I64" s="25">
        <v>564</v>
      </c>
      <c r="J64" s="28">
        <v>1.1294517350400001E-3</v>
      </c>
      <c r="K64" s="26">
        <v>1</v>
      </c>
      <c r="L64" s="27">
        <f t="shared" si="0"/>
        <v>1.1294517350400001E-3</v>
      </c>
      <c r="M64" s="27">
        <v>11.39</v>
      </c>
      <c r="N64" s="27">
        <v>1.78</v>
      </c>
      <c r="O64" s="27">
        <f t="shared" si="1"/>
        <v>1.2864455262105601E-2</v>
      </c>
      <c r="P64" s="27">
        <f t="shared" si="2"/>
        <v>2.0104240883712004E-3</v>
      </c>
      <c r="Q64" s="26">
        <v>0.99</v>
      </c>
      <c r="R64" s="26">
        <v>0.98</v>
      </c>
      <c r="S64" s="27">
        <f t="shared" si="3"/>
        <v>1.2735810709484546E-2</v>
      </c>
      <c r="T64" s="27">
        <f t="shared" si="4"/>
        <v>1.9702156066037763E-3</v>
      </c>
    </row>
    <row r="65" spans="1:20">
      <c r="A65" s="25" t="s">
        <v>85</v>
      </c>
      <c r="B65" s="25">
        <v>18099</v>
      </c>
      <c r="C65" s="25" t="s">
        <v>84</v>
      </c>
      <c r="D65" s="25">
        <v>4</v>
      </c>
      <c r="E65" s="25" t="s">
        <v>86</v>
      </c>
      <c r="F65" s="25">
        <v>2</v>
      </c>
      <c r="G65" s="25">
        <v>1200</v>
      </c>
      <c r="H65" s="25">
        <v>1200</v>
      </c>
      <c r="I65" s="25">
        <v>562</v>
      </c>
      <c r="J65" s="28">
        <v>0.14816928851700001</v>
      </c>
      <c r="K65" s="26">
        <v>1</v>
      </c>
      <c r="L65" s="27">
        <f t="shared" si="0"/>
        <v>0.14816928851700001</v>
      </c>
      <c r="M65" s="27">
        <v>8.52</v>
      </c>
      <c r="N65" s="27">
        <v>1.44</v>
      </c>
      <c r="O65" s="27">
        <f t="shared" si="1"/>
        <v>1.2624023381648399</v>
      </c>
      <c r="P65" s="27">
        <f t="shared" si="2"/>
        <v>0.21336377546448002</v>
      </c>
      <c r="Q65" s="26">
        <v>0.99</v>
      </c>
      <c r="R65" s="26">
        <v>0.98</v>
      </c>
      <c r="S65" s="27">
        <f t="shared" si="3"/>
        <v>1.2497783147831916</v>
      </c>
      <c r="T65" s="27">
        <f t="shared" si="4"/>
        <v>0.20909649995519042</v>
      </c>
    </row>
    <row r="66" spans="1:20">
      <c r="A66" s="25" t="s">
        <v>85</v>
      </c>
      <c r="B66" s="25">
        <v>18100</v>
      </c>
      <c r="C66" s="25" t="s">
        <v>84</v>
      </c>
      <c r="D66" s="25">
        <v>4</v>
      </c>
      <c r="E66" s="25" t="s">
        <v>83</v>
      </c>
      <c r="F66" s="25">
        <v>4</v>
      </c>
      <c r="G66" s="25">
        <v>1700</v>
      </c>
      <c r="H66" s="25">
        <v>1700</v>
      </c>
      <c r="I66" s="25">
        <v>564</v>
      </c>
      <c r="J66" s="28">
        <v>3.0609794648899999</v>
      </c>
      <c r="K66" s="26">
        <v>1</v>
      </c>
      <c r="L66" s="27">
        <f t="shared" si="0"/>
        <v>3.0609794648899999</v>
      </c>
      <c r="M66" s="27">
        <v>11.39</v>
      </c>
      <c r="N66" s="27">
        <v>1.78</v>
      </c>
      <c r="O66" s="27">
        <f t="shared" si="1"/>
        <v>34.864556105097101</v>
      </c>
      <c r="P66" s="27">
        <f t="shared" si="2"/>
        <v>5.4485434475041998</v>
      </c>
      <c r="Q66" s="26">
        <v>0.99</v>
      </c>
      <c r="R66" s="26">
        <v>0.98</v>
      </c>
      <c r="S66" s="27">
        <f t="shared" si="3"/>
        <v>34.515910544046129</v>
      </c>
      <c r="T66" s="27">
        <f t="shared" si="4"/>
        <v>5.3395725785541162</v>
      </c>
    </row>
    <row r="67" spans="1:20">
      <c r="L67" s="27">
        <f>SUM(L2:L66)</f>
        <v>186.9916770220695</v>
      </c>
      <c r="S67" s="27">
        <f>SUM(S2:S66)</f>
        <v>1574.9754366877958</v>
      </c>
      <c r="T67" s="27">
        <f>SUM(T2:T66)</f>
        <v>237.84212603394192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88"/>
  <sheetViews>
    <sheetView topLeftCell="F1" workbookViewId="0">
      <pane ySplit="1" topLeftCell="A71" activePane="bottomLeft" state="frozen"/>
      <selection activeCell="F1" sqref="F1"/>
      <selection pane="bottomLeft" activeCell="L88" sqref="L88"/>
    </sheetView>
  </sheetViews>
  <sheetFormatPr defaultRowHeight="12.75"/>
  <cols>
    <col min="1" max="1" width="5.5703125" bestFit="1" customWidth="1"/>
    <col min="2" max="2" width="11.42578125" bestFit="1" customWidth="1"/>
    <col min="3" max="3" width="10" bestFit="1" customWidth="1"/>
    <col min="4" max="4" width="8.42578125" bestFit="1" customWidth="1"/>
    <col min="5" max="5" width="9.28515625" bestFit="1" customWidth="1"/>
    <col min="6" max="6" width="11" bestFit="1" customWidth="1"/>
    <col min="7" max="7" width="9.28515625" bestFit="1" customWidth="1"/>
    <col min="8" max="8" width="9.5703125" bestFit="1" customWidth="1"/>
    <col min="9" max="9" width="7" bestFit="1" customWidth="1"/>
    <col min="10" max="10" width="15.7109375" bestFit="1" customWidth="1"/>
    <col min="11" max="11" width="9.7109375" bestFit="1" customWidth="1"/>
    <col min="12" max="12" width="10.5703125" bestFit="1" customWidth="1"/>
    <col min="13" max="14" width="11" bestFit="1" customWidth="1"/>
    <col min="15" max="16" width="11.5703125" bestFit="1" customWidth="1"/>
    <col min="17" max="18" width="9.7109375" bestFit="1" customWidth="1"/>
    <col min="19" max="20" width="11.5703125" bestFit="1" customWidth="1"/>
  </cols>
  <sheetData>
    <row r="1" spans="1:20">
      <c r="A1" s="25" t="s">
        <v>63</v>
      </c>
      <c r="B1" s="25" t="s">
        <v>64</v>
      </c>
      <c r="C1" s="25" t="s">
        <v>65</v>
      </c>
      <c r="D1" s="25" t="s">
        <v>66</v>
      </c>
      <c r="E1" s="25" t="s">
        <v>67</v>
      </c>
      <c r="F1" s="25" t="s">
        <v>68</v>
      </c>
      <c r="G1" s="25" t="s">
        <v>69</v>
      </c>
      <c r="H1" s="25" t="s">
        <v>70</v>
      </c>
      <c r="I1" s="25" t="s">
        <v>71</v>
      </c>
      <c r="J1" s="28" t="s">
        <v>82</v>
      </c>
      <c r="K1" s="26" t="s">
        <v>72</v>
      </c>
      <c r="L1" s="27" t="s">
        <v>73</v>
      </c>
      <c r="M1" s="27" t="s">
        <v>74</v>
      </c>
      <c r="N1" s="27" t="s">
        <v>75</v>
      </c>
      <c r="O1" s="27" t="s">
        <v>76</v>
      </c>
      <c r="P1" s="27" t="s">
        <v>77</v>
      </c>
      <c r="Q1" s="26" t="s">
        <v>78</v>
      </c>
      <c r="R1" s="26" t="s">
        <v>79</v>
      </c>
      <c r="S1" s="27" t="s">
        <v>80</v>
      </c>
      <c r="T1" s="27" t="s">
        <v>81</v>
      </c>
    </row>
    <row r="2" spans="1:20">
      <c r="A2" s="25" t="s">
        <v>93</v>
      </c>
      <c r="B2" s="25">
        <v>8261</v>
      </c>
      <c r="C2" s="25" t="s">
        <v>84</v>
      </c>
      <c r="D2" s="25">
        <v>4</v>
      </c>
      <c r="E2" s="25" t="s">
        <v>83</v>
      </c>
      <c r="F2" s="25">
        <v>4</v>
      </c>
      <c r="G2" s="25">
        <v>8140</v>
      </c>
      <c r="H2" s="25">
        <v>8140</v>
      </c>
      <c r="I2" s="25">
        <v>564</v>
      </c>
      <c r="J2" s="28">
        <v>2.3475821430899999</v>
      </c>
      <c r="K2" s="26">
        <v>1</v>
      </c>
      <c r="L2" s="27">
        <f>J2*K2</f>
        <v>2.3475821430899999</v>
      </c>
      <c r="M2" s="27">
        <v>11.39</v>
      </c>
      <c r="N2" s="27">
        <v>1.78</v>
      </c>
      <c r="O2" s="27">
        <f>L2*M2</f>
        <v>26.7389606097951</v>
      </c>
      <c r="P2" s="27">
        <f>L2*N2</f>
        <v>4.1786962147002003</v>
      </c>
      <c r="Q2" s="26">
        <v>0.99</v>
      </c>
      <c r="R2" s="26">
        <v>0.98</v>
      </c>
      <c r="S2" s="27">
        <f>O2*Q2</f>
        <v>26.47157100369715</v>
      </c>
      <c r="T2" s="27">
        <f>P2*R2</f>
        <v>4.0951222904061959</v>
      </c>
    </row>
    <row r="3" spans="1:20">
      <c r="A3" s="25" t="s">
        <v>93</v>
      </c>
      <c r="B3" s="25">
        <v>8266</v>
      </c>
      <c r="C3" s="25" t="s">
        <v>84</v>
      </c>
      <c r="D3" s="25">
        <v>4</v>
      </c>
      <c r="E3" s="25" t="s">
        <v>83</v>
      </c>
      <c r="F3" s="25">
        <v>4</v>
      </c>
      <c r="G3" s="25">
        <v>1400</v>
      </c>
      <c r="H3" s="25">
        <v>1400</v>
      </c>
      <c r="I3" s="25">
        <v>564</v>
      </c>
      <c r="J3" s="28">
        <v>4.5123800578499997</v>
      </c>
      <c r="K3" s="26">
        <v>1</v>
      </c>
      <c r="L3" s="27">
        <f t="shared" ref="L3:L66" si="0">J3*K3</f>
        <v>4.5123800578499997</v>
      </c>
      <c r="M3" s="27">
        <v>11.39</v>
      </c>
      <c r="N3" s="27">
        <v>1.78</v>
      </c>
      <c r="O3" s="27">
        <f t="shared" ref="O3:O66" si="1">L3*M3</f>
        <v>51.3960088589115</v>
      </c>
      <c r="P3" s="27">
        <f t="shared" ref="P3:P66" si="2">L3*N3</f>
        <v>8.0320365029729999</v>
      </c>
      <c r="Q3" s="26">
        <v>0.99</v>
      </c>
      <c r="R3" s="26">
        <v>0.98</v>
      </c>
      <c r="S3" s="27">
        <f t="shared" ref="S3:S66" si="3">O3*Q3</f>
        <v>50.882048770322385</v>
      </c>
      <c r="T3" s="27">
        <f t="shared" ref="T3:T66" si="4">P3*R3</f>
        <v>7.87139577291354</v>
      </c>
    </row>
    <row r="4" spans="1:20">
      <c r="A4" s="25" t="s">
        <v>93</v>
      </c>
      <c r="B4" s="25">
        <v>8271</v>
      </c>
      <c r="C4" s="25" t="s">
        <v>84</v>
      </c>
      <c r="D4" s="25">
        <v>4</v>
      </c>
      <c r="E4" s="25" t="s">
        <v>86</v>
      </c>
      <c r="F4" s="25">
        <v>2</v>
      </c>
      <c r="G4" s="25">
        <v>1200</v>
      </c>
      <c r="H4" s="25">
        <v>1200</v>
      </c>
      <c r="I4" s="25">
        <v>562</v>
      </c>
      <c r="J4" s="28">
        <v>170.59100720000001</v>
      </c>
      <c r="K4" s="26">
        <v>1</v>
      </c>
      <c r="L4" s="27">
        <f t="shared" si="0"/>
        <v>170.59100720000001</v>
      </c>
      <c r="M4" s="27">
        <v>8.52</v>
      </c>
      <c r="N4" s="27">
        <v>1.44</v>
      </c>
      <c r="O4" s="27">
        <f t="shared" si="1"/>
        <v>1453.435381344</v>
      </c>
      <c r="P4" s="27">
        <f t="shared" si="2"/>
        <v>245.651050368</v>
      </c>
      <c r="Q4" s="26">
        <v>0.99</v>
      </c>
      <c r="R4" s="26">
        <v>0.98</v>
      </c>
      <c r="S4" s="27">
        <f t="shared" si="3"/>
        <v>1438.90102753056</v>
      </c>
      <c r="T4" s="27">
        <f t="shared" si="4"/>
        <v>240.73802936063998</v>
      </c>
    </row>
    <row r="5" spans="1:20">
      <c r="A5" s="25" t="s">
        <v>93</v>
      </c>
      <c r="B5" s="25">
        <v>8300</v>
      </c>
      <c r="C5" s="25" t="s">
        <v>84</v>
      </c>
      <c r="D5" s="25">
        <v>4</v>
      </c>
      <c r="E5" s="25" t="s">
        <v>86</v>
      </c>
      <c r="F5" s="25">
        <v>2</v>
      </c>
      <c r="G5" s="25">
        <v>1200</v>
      </c>
      <c r="H5" s="25">
        <v>1200</v>
      </c>
      <c r="I5" s="25">
        <v>562</v>
      </c>
      <c r="J5" s="28">
        <v>90.827741967799994</v>
      </c>
      <c r="K5" s="26">
        <v>1</v>
      </c>
      <c r="L5" s="27">
        <f t="shared" si="0"/>
        <v>90.827741967799994</v>
      </c>
      <c r="M5" s="27">
        <v>8.52</v>
      </c>
      <c r="N5" s="27">
        <v>1.44</v>
      </c>
      <c r="O5" s="27">
        <f t="shared" si="1"/>
        <v>773.85236156565588</v>
      </c>
      <c r="P5" s="27">
        <f t="shared" si="2"/>
        <v>130.791948433632</v>
      </c>
      <c r="Q5" s="26">
        <v>0.99</v>
      </c>
      <c r="R5" s="26">
        <v>0.98</v>
      </c>
      <c r="S5" s="27">
        <f t="shared" si="3"/>
        <v>766.11383794999927</v>
      </c>
      <c r="T5" s="27">
        <f t="shared" si="4"/>
        <v>128.17610946495935</v>
      </c>
    </row>
    <row r="6" spans="1:20">
      <c r="A6" s="25" t="s">
        <v>93</v>
      </c>
      <c r="B6" s="25">
        <v>8307</v>
      </c>
      <c r="C6" s="25" t="s">
        <v>84</v>
      </c>
      <c r="D6" s="25">
        <v>4</v>
      </c>
      <c r="E6" s="25" t="s">
        <v>87</v>
      </c>
      <c r="F6" s="25">
        <v>6</v>
      </c>
      <c r="G6" s="25">
        <v>1800</v>
      </c>
      <c r="H6" s="25">
        <v>1800</v>
      </c>
      <c r="I6" s="25">
        <v>566</v>
      </c>
      <c r="J6" s="28">
        <v>8.0374674394499994</v>
      </c>
      <c r="K6" s="26">
        <v>1</v>
      </c>
      <c r="L6" s="27">
        <f t="shared" si="0"/>
        <v>8.0374674394499994</v>
      </c>
      <c r="M6" s="27">
        <v>4.6100000000000003</v>
      </c>
      <c r="N6" s="27">
        <v>0.18</v>
      </c>
      <c r="O6" s="27">
        <f t="shared" si="1"/>
        <v>37.0527248958645</v>
      </c>
      <c r="P6" s="27">
        <f t="shared" si="2"/>
        <v>1.4467441391009999</v>
      </c>
      <c r="Q6" s="26">
        <v>0.99</v>
      </c>
      <c r="R6" s="26">
        <v>0.98</v>
      </c>
      <c r="S6" s="27">
        <f t="shared" si="3"/>
        <v>36.682197646905855</v>
      </c>
      <c r="T6" s="27">
        <f t="shared" si="4"/>
        <v>1.4178092563189799</v>
      </c>
    </row>
    <row r="7" spans="1:20">
      <c r="A7" s="25" t="s">
        <v>93</v>
      </c>
      <c r="B7" s="25">
        <v>8313</v>
      </c>
      <c r="C7" s="25" t="s">
        <v>84</v>
      </c>
      <c r="D7" s="25">
        <v>4</v>
      </c>
      <c r="E7" s="25" t="s">
        <v>83</v>
      </c>
      <c r="F7" s="25">
        <v>4</v>
      </c>
      <c r="G7" s="25">
        <v>1400</v>
      </c>
      <c r="H7" s="25">
        <v>1400</v>
      </c>
      <c r="I7" s="25">
        <v>564</v>
      </c>
      <c r="J7" s="28">
        <v>10.6098701186</v>
      </c>
      <c r="K7" s="26">
        <v>1</v>
      </c>
      <c r="L7" s="27">
        <f t="shared" si="0"/>
        <v>10.6098701186</v>
      </c>
      <c r="M7" s="27">
        <v>11.39</v>
      </c>
      <c r="N7" s="27">
        <v>1.78</v>
      </c>
      <c r="O7" s="27">
        <f t="shared" si="1"/>
        <v>120.846420650854</v>
      </c>
      <c r="P7" s="27">
        <f t="shared" si="2"/>
        <v>18.885568811108001</v>
      </c>
      <c r="Q7" s="26">
        <v>0.99</v>
      </c>
      <c r="R7" s="26">
        <v>0.98</v>
      </c>
      <c r="S7" s="27">
        <f t="shared" si="3"/>
        <v>119.63795644434546</v>
      </c>
      <c r="T7" s="27">
        <f t="shared" si="4"/>
        <v>18.507857434885842</v>
      </c>
    </row>
    <row r="8" spans="1:20">
      <c r="A8" s="25" t="s">
        <v>93</v>
      </c>
      <c r="B8" s="25">
        <v>8314</v>
      </c>
      <c r="C8" s="25" t="s">
        <v>84</v>
      </c>
      <c r="D8" s="25">
        <v>4</v>
      </c>
      <c r="E8" s="25" t="s">
        <v>91</v>
      </c>
      <c r="F8" s="25">
        <v>3</v>
      </c>
      <c r="G8" s="25">
        <v>1300</v>
      </c>
      <c r="H8" s="25">
        <v>1300</v>
      </c>
      <c r="I8" s="25">
        <v>563</v>
      </c>
      <c r="J8" s="28">
        <v>0.98869646466000005</v>
      </c>
      <c r="K8" s="26">
        <v>1</v>
      </c>
      <c r="L8" s="27">
        <f t="shared" si="0"/>
        <v>0.98869646466000005</v>
      </c>
      <c r="M8" s="27">
        <v>9.94</v>
      </c>
      <c r="N8" s="27">
        <v>1.59</v>
      </c>
      <c r="O8" s="27">
        <f t="shared" si="1"/>
        <v>9.8276428587204006</v>
      </c>
      <c r="P8" s="27">
        <f t="shared" si="2"/>
        <v>1.5720273788094001</v>
      </c>
      <c r="Q8" s="26">
        <v>0.99</v>
      </c>
      <c r="R8" s="26">
        <v>0.98</v>
      </c>
      <c r="S8" s="27">
        <f t="shared" si="3"/>
        <v>9.7293664301331972</v>
      </c>
      <c r="T8" s="27">
        <f t="shared" si="4"/>
        <v>1.5405868312332121</v>
      </c>
    </row>
    <row r="9" spans="1:20">
      <c r="A9" s="25" t="s">
        <v>93</v>
      </c>
      <c r="B9" s="25">
        <v>8321</v>
      </c>
      <c r="C9" s="25" t="s">
        <v>84</v>
      </c>
      <c r="D9" s="25">
        <v>4</v>
      </c>
      <c r="E9" s="25" t="s">
        <v>83</v>
      </c>
      <c r="F9" s="25">
        <v>4</v>
      </c>
      <c r="G9" s="25">
        <v>1400</v>
      </c>
      <c r="H9" s="25">
        <v>1400</v>
      </c>
      <c r="I9" s="25">
        <v>564</v>
      </c>
      <c r="J9" s="28">
        <v>0.221984987253</v>
      </c>
      <c r="K9" s="26">
        <v>1</v>
      </c>
      <c r="L9" s="27">
        <f t="shared" si="0"/>
        <v>0.221984987253</v>
      </c>
      <c r="M9" s="27">
        <v>11.39</v>
      </c>
      <c r="N9" s="27">
        <v>1.78</v>
      </c>
      <c r="O9" s="27">
        <f t="shared" si="1"/>
        <v>2.5284090048116701</v>
      </c>
      <c r="P9" s="27">
        <f t="shared" si="2"/>
        <v>0.39513327731034004</v>
      </c>
      <c r="Q9" s="26">
        <v>0.99</v>
      </c>
      <c r="R9" s="26">
        <v>0.98</v>
      </c>
      <c r="S9" s="27">
        <f t="shared" si="3"/>
        <v>2.5031249147635535</v>
      </c>
      <c r="T9" s="27">
        <f t="shared" si="4"/>
        <v>0.3872306117641332</v>
      </c>
    </row>
    <row r="10" spans="1:20">
      <c r="A10" s="25" t="s">
        <v>93</v>
      </c>
      <c r="B10" s="25">
        <v>8324</v>
      </c>
      <c r="C10" s="25" t="s">
        <v>84</v>
      </c>
      <c r="D10" s="25">
        <v>4</v>
      </c>
      <c r="E10" s="25" t="s">
        <v>83</v>
      </c>
      <c r="F10" s="25">
        <v>4</v>
      </c>
      <c r="G10" s="25">
        <v>1700</v>
      </c>
      <c r="H10" s="25">
        <v>1700</v>
      </c>
      <c r="I10" s="25">
        <v>564</v>
      </c>
      <c r="J10" s="28">
        <v>3.3041043937799999</v>
      </c>
      <c r="K10" s="26">
        <v>1</v>
      </c>
      <c r="L10" s="27">
        <f t="shared" si="0"/>
        <v>3.3041043937799999</v>
      </c>
      <c r="M10" s="27">
        <v>11.39</v>
      </c>
      <c r="N10" s="27">
        <v>1.78</v>
      </c>
      <c r="O10" s="27">
        <f t="shared" si="1"/>
        <v>37.633749045154204</v>
      </c>
      <c r="P10" s="27">
        <f t="shared" si="2"/>
        <v>5.8813058209284002</v>
      </c>
      <c r="Q10" s="26">
        <v>0.99</v>
      </c>
      <c r="R10" s="26">
        <v>0.98</v>
      </c>
      <c r="S10" s="27">
        <f t="shared" si="3"/>
        <v>37.257411554702664</v>
      </c>
      <c r="T10" s="27">
        <f t="shared" si="4"/>
        <v>5.7636797045098325</v>
      </c>
    </row>
    <row r="11" spans="1:20">
      <c r="A11" s="25" t="s">
        <v>93</v>
      </c>
      <c r="B11" s="25">
        <v>8326</v>
      </c>
      <c r="C11" s="25" t="s">
        <v>84</v>
      </c>
      <c r="D11" s="25">
        <v>4</v>
      </c>
      <c r="E11" s="25" t="s">
        <v>83</v>
      </c>
      <c r="F11" s="25">
        <v>4</v>
      </c>
      <c r="G11" s="25">
        <v>1700</v>
      </c>
      <c r="H11" s="25">
        <v>1700</v>
      </c>
      <c r="I11" s="25">
        <v>564</v>
      </c>
      <c r="J11" s="28">
        <v>0.43696341223700003</v>
      </c>
      <c r="K11" s="26">
        <v>1</v>
      </c>
      <c r="L11" s="27">
        <f t="shared" si="0"/>
        <v>0.43696341223700003</v>
      </c>
      <c r="M11" s="27">
        <v>11.39</v>
      </c>
      <c r="N11" s="27">
        <v>1.78</v>
      </c>
      <c r="O11" s="27">
        <f t="shared" si="1"/>
        <v>4.9770132653794308</v>
      </c>
      <c r="P11" s="27">
        <f t="shared" si="2"/>
        <v>0.77779487378186007</v>
      </c>
      <c r="Q11" s="26">
        <v>0.99</v>
      </c>
      <c r="R11" s="26">
        <v>0.98</v>
      </c>
      <c r="S11" s="27">
        <f t="shared" si="3"/>
        <v>4.9272431327256365</v>
      </c>
      <c r="T11" s="27">
        <f t="shared" si="4"/>
        <v>0.76223897630622284</v>
      </c>
    </row>
    <row r="12" spans="1:20">
      <c r="A12" s="25" t="s">
        <v>93</v>
      </c>
      <c r="B12" s="25">
        <v>8327</v>
      </c>
      <c r="C12" s="25" t="s">
        <v>84</v>
      </c>
      <c r="D12" s="25">
        <v>4</v>
      </c>
      <c r="E12" s="25" t="s">
        <v>83</v>
      </c>
      <c r="F12" s="25">
        <v>4</v>
      </c>
      <c r="G12" s="25">
        <v>1700</v>
      </c>
      <c r="H12" s="25">
        <v>1700</v>
      </c>
      <c r="I12" s="25">
        <v>564</v>
      </c>
      <c r="J12" s="28">
        <v>0.204333000476</v>
      </c>
      <c r="K12" s="26">
        <v>1</v>
      </c>
      <c r="L12" s="27">
        <f t="shared" si="0"/>
        <v>0.204333000476</v>
      </c>
      <c r="M12" s="27">
        <v>11.39</v>
      </c>
      <c r="N12" s="27">
        <v>1.78</v>
      </c>
      <c r="O12" s="27">
        <f t="shared" si="1"/>
        <v>2.3273528754216404</v>
      </c>
      <c r="P12" s="27">
        <f t="shared" si="2"/>
        <v>0.36371274084728</v>
      </c>
      <c r="Q12" s="26">
        <v>0.99</v>
      </c>
      <c r="R12" s="26">
        <v>0.98</v>
      </c>
      <c r="S12" s="27">
        <f t="shared" si="3"/>
        <v>2.3040793466674239</v>
      </c>
      <c r="T12" s="27">
        <f t="shared" si="4"/>
        <v>0.3564384860303344</v>
      </c>
    </row>
    <row r="13" spans="1:20">
      <c r="A13" s="25" t="s">
        <v>93</v>
      </c>
      <c r="B13" s="25">
        <v>8328</v>
      </c>
      <c r="C13" s="25" t="s">
        <v>84</v>
      </c>
      <c r="D13" s="25">
        <v>4</v>
      </c>
      <c r="E13" s="25" t="s">
        <v>83</v>
      </c>
      <c r="F13" s="25">
        <v>4</v>
      </c>
      <c r="G13" s="25">
        <v>1400</v>
      </c>
      <c r="H13" s="25">
        <v>1400</v>
      </c>
      <c r="I13" s="25">
        <v>564</v>
      </c>
      <c r="J13" s="28">
        <v>7.5081525983099997</v>
      </c>
      <c r="K13" s="26">
        <v>1</v>
      </c>
      <c r="L13" s="27">
        <f t="shared" si="0"/>
        <v>7.5081525983099997</v>
      </c>
      <c r="M13" s="27">
        <v>11.39</v>
      </c>
      <c r="N13" s="27">
        <v>1.78</v>
      </c>
      <c r="O13" s="27">
        <f t="shared" si="1"/>
        <v>85.517858094750906</v>
      </c>
      <c r="P13" s="27">
        <f t="shared" si="2"/>
        <v>13.364511624991799</v>
      </c>
      <c r="Q13" s="26">
        <v>0.99</v>
      </c>
      <c r="R13" s="26">
        <v>0.98</v>
      </c>
      <c r="S13" s="27">
        <f t="shared" si="3"/>
        <v>84.662679513803397</v>
      </c>
      <c r="T13" s="27">
        <f t="shared" si="4"/>
        <v>13.097221392491964</v>
      </c>
    </row>
    <row r="14" spans="1:20">
      <c r="A14" s="25" t="s">
        <v>93</v>
      </c>
      <c r="B14" s="25">
        <v>8331</v>
      </c>
      <c r="C14" s="25" t="s">
        <v>84</v>
      </c>
      <c r="D14" s="25">
        <v>4</v>
      </c>
      <c r="E14" s="25" t="s">
        <v>83</v>
      </c>
      <c r="F14" s="25">
        <v>4</v>
      </c>
      <c r="G14" s="25">
        <v>1700</v>
      </c>
      <c r="H14" s="25">
        <v>1700</v>
      </c>
      <c r="I14" s="25">
        <v>564</v>
      </c>
      <c r="J14" s="28">
        <v>0.44850276392100002</v>
      </c>
      <c r="K14" s="26">
        <v>1</v>
      </c>
      <c r="L14" s="27">
        <f t="shared" si="0"/>
        <v>0.44850276392100002</v>
      </c>
      <c r="M14" s="27">
        <v>11.39</v>
      </c>
      <c r="N14" s="27">
        <v>1.78</v>
      </c>
      <c r="O14" s="27">
        <f t="shared" si="1"/>
        <v>5.1084464810601906</v>
      </c>
      <c r="P14" s="27">
        <f t="shared" si="2"/>
        <v>0.79833491977938009</v>
      </c>
      <c r="Q14" s="26">
        <v>0.99</v>
      </c>
      <c r="R14" s="26">
        <v>0.98</v>
      </c>
      <c r="S14" s="27">
        <f t="shared" si="3"/>
        <v>5.0573620162495887</v>
      </c>
      <c r="T14" s="27">
        <f t="shared" si="4"/>
        <v>0.78236822138379247</v>
      </c>
    </row>
    <row r="15" spans="1:20">
      <c r="A15" s="25" t="s">
        <v>93</v>
      </c>
      <c r="B15" s="25">
        <v>8333</v>
      </c>
      <c r="C15" s="25" t="s">
        <v>84</v>
      </c>
      <c r="D15" s="25">
        <v>4</v>
      </c>
      <c r="E15" s="25" t="s">
        <v>83</v>
      </c>
      <c r="F15" s="25">
        <v>4</v>
      </c>
      <c r="G15" s="25">
        <v>1700</v>
      </c>
      <c r="H15" s="25">
        <v>1700</v>
      </c>
      <c r="I15" s="25">
        <v>564</v>
      </c>
      <c r="J15" s="28">
        <v>3.70900820036</v>
      </c>
      <c r="K15" s="26">
        <v>1</v>
      </c>
      <c r="L15" s="27">
        <f t="shared" si="0"/>
        <v>3.70900820036</v>
      </c>
      <c r="M15" s="27">
        <v>11.39</v>
      </c>
      <c r="N15" s="27">
        <v>1.78</v>
      </c>
      <c r="O15" s="27">
        <f t="shared" si="1"/>
        <v>42.2456034021004</v>
      </c>
      <c r="P15" s="27">
        <f t="shared" si="2"/>
        <v>6.6020345966408005</v>
      </c>
      <c r="Q15" s="26">
        <v>0.99</v>
      </c>
      <c r="R15" s="26">
        <v>0.98</v>
      </c>
      <c r="S15" s="27">
        <f t="shared" si="3"/>
        <v>41.823147368079397</v>
      </c>
      <c r="T15" s="27">
        <f t="shared" si="4"/>
        <v>6.4699939047079846</v>
      </c>
    </row>
    <row r="16" spans="1:20">
      <c r="A16" s="25" t="s">
        <v>93</v>
      </c>
      <c r="B16" s="25">
        <v>8334</v>
      </c>
      <c r="C16" s="25" t="s">
        <v>84</v>
      </c>
      <c r="D16" s="25">
        <v>4</v>
      </c>
      <c r="E16" s="25" t="s">
        <v>83</v>
      </c>
      <c r="F16" s="25">
        <v>4</v>
      </c>
      <c r="G16" s="25">
        <v>1700</v>
      </c>
      <c r="H16" s="25">
        <v>1700</v>
      </c>
      <c r="I16" s="25">
        <v>564</v>
      </c>
      <c r="J16" s="28">
        <v>2.0598258412699999</v>
      </c>
      <c r="K16" s="26">
        <v>1</v>
      </c>
      <c r="L16" s="27">
        <f t="shared" si="0"/>
        <v>2.0598258412699999</v>
      </c>
      <c r="M16" s="27">
        <v>11.39</v>
      </c>
      <c r="N16" s="27">
        <v>1.78</v>
      </c>
      <c r="O16" s="27">
        <f t="shared" si="1"/>
        <v>23.461416332065301</v>
      </c>
      <c r="P16" s="27">
        <f t="shared" si="2"/>
        <v>3.6664899974605998</v>
      </c>
      <c r="Q16" s="26">
        <v>0.99</v>
      </c>
      <c r="R16" s="26">
        <v>0.98</v>
      </c>
      <c r="S16" s="27">
        <f t="shared" si="3"/>
        <v>23.226802168744648</v>
      </c>
      <c r="T16" s="27">
        <f t="shared" si="4"/>
        <v>3.5931601975113878</v>
      </c>
    </row>
    <row r="17" spans="1:20">
      <c r="A17" s="25" t="s">
        <v>93</v>
      </c>
      <c r="B17" s="25">
        <v>8335</v>
      </c>
      <c r="C17" s="25" t="s">
        <v>84</v>
      </c>
      <c r="D17" s="25">
        <v>4</v>
      </c>
      <c r="E17" s="25" t="s">
        <v>88</v>
      </c>
      <c r="F17" s="25">
        <v>11</v>
      </c>
      <c r="G17" s="25">
        <v>4340</v>
      </c>
      <c r="H17" s="25">
        <v>4340</v>
      </c>
      <c r="I17" s="25">
        <v>571</v>
      </c>
      <c r="J17" s="28">
        <v>0.38206838348099997</v>
      </c>
      <c r="K17" s="26">
        <v>1</v>
      </c>
      <c r="L17" s="27">
        <f t="shared" si="0"/>
        <v>0.38206838348099997</v>
      </c>
      <c r="M17" s="27">
        <v>3.85</v>
      </c>
      <c r="N17" s="27">
        <v>0.14000000000000001</v>
      </c>
      <c r="O17" s="27">
        <f t="shared" si="1"/>
        <v>1.4709632764018499</v>
      </c>
      <c r="P17" s="27">
        <f t="shared" si="2"/>
        <v>5.3489573687340003E-2</v>
      </c>
      <c r="Q17" s="26">
        <v>0.99</v>
      </c>
      <c r="R17" s="26">
        <v>0.98</v>
      </c>
      <c r="S17" s="27">
        <f t="shared" si="3"/>
        <v>1.4562536436378313</v>
      </c>
      <c r="T17" s="27">
        <f t="shared" si="4"/>
        <v>5.2419782213593204E-2</v>
      </c>
    </row>
    <row r="18" spans="1:20">
      <c r="A18" s="25" t="s">
        <v>93</v>
      </c>
      <c r="B18" s="25">
        <v>8336</v>
      </c>
      <c r="C18" s="25" t="s">
        <v>84</v>
      </c>
      <c r="D18" s="25">
        <v>4</v>
      </c>
      <c r="E18" s="25" t="s">
        <v>83</v>
      </c>
      <c r="F18" s="25">
        <v>4</v>
      </c>
      <c r="G18" s="25">
        <v>1700</v>
      </c>
      <c r="H18" s="25">
        <v>1700</v>
      </c>
      <c r="I18" s="25">
        <v>564</v>
      </c>
      <c r="J18" s="28">
        <v>8.6855571196899992E-3</v>
      </c>
      <c r="K18" s="26">
        <v>1</v>
      </c>
      <c r="L18" s="27">
        <f t="shared" si="0"/>
        <v>8.6855571196899992E-3</v>
      </c>
      <c r="M18" s="27">
        <v>11.39</v>
      </c>
      <c r="N18" s="27">
        <v>1.78</v>
      </c>
      <c r="O18" s="27">
        <f t="shared" si="1"/>
        <v>9.8928495593269092E-2</v>
      </c>
      <c r="P18" s="27">
        <f t="shared" si="2"/>
        <v>1.5460291673048198E-2</v>
      </c>
      <c r="Q18" s="26">
        <v>0.99</v>
      </c>
      <c r="R18" s="26">
        <v>0.98</v>
      </c>
      <c r="S18" s="27">
        <f t="shared" si="3"/>
        <v>9.7939210637336405E-2</v>
      </c>
      <c r="T18" s="27">
        <f t="shared" si="4"/>
        <v>1.5151085839587233E-2</v>
      </c>
    </row>
    <row r="19" spans="1:20">
      <c r="A19" s="25" t="s">
        <v>93</v>
      </c>
      <c r="B19" s="25">
        <v>8337</v>
      </c>
      <c r="C19" s="25" t="s">
        <v>84</v>
      </c>
      <c r="D19" s="25">
        <v>4</v>
      </c>
      <c r="E19" s="25" t="s">
        <v>83</v>
      </c>
      <c r="F19" s="25">
        <v>4</v>
      </c>
      <c r="G19" s="25">
        <v>1700</v>
      </c>
      <c r="H19" s="25">
        <v>1700</v>
      </c>
      <c r="I19" s="25">
        <v>564</v>
      </c>
      <c r="J19" s="28">
        <v>0.65393339662100003</v>
      </c>
      <c r="K19" s="26">
        <v>1</v>
      </c>
      <c r="L19" s="27">
        <f t="shared" si="0"/>
        <v>0.65393339662100003</v>
      </c>
      <c r="M19" s="27">
        <v>11.39</v>
      </c>
      <c r="N19" s="27">
        <v>1.78</v>
      </c>
      <c r="O19" s="27">
        <f t="shared" si="1"/>
        <v>7.4483013875131903</v>
      </c>
      <c r="P19" s="27">
        <f t="shared" si="2"/>
        <v>1.16400144598538</v>
      </c>
      <c r="Q19" s="26">
        <v>0.99</v>
      </c>
      <c r="R19" s="26">
        <v>0.98</v>
      </c>
      <c r="S19" s="27">
        <f t="shared" si="3"/>
        <v>7.3738183736380583</v>
      </c>
      <c r="T19" s="27">
        <f t="shared" si="4"/>
        <v>1.1407214170656723</v>
      </c>
    </row>
    <row r="20" spans="1:20">
      <c r="A20" s="25" t="s">
        <v>93</v>
      </c>
      <c r="B20" s="25">
        <v>8339</v>
      </c>
      <c r="C20" s="25" t="s">
        <v>84</v>
      </c>
      <c r="D20" s="25">
        <v>4</v>
      </c>
      <c r="E20" s="25" t="s">
        <v>88</v>
      </c>
      <c r="F20" s="25">
        <v>11</v>
      </c>
      <c r="G20" s="25">
        <v>4340</v>
      </c>
      <c r="H20" s="25">
        <v>4340</v>
      </c>
      <c r="I20" s="25">
        <v>571</v>
      </c>
      <c r="J20" s="28">
        <v>1.8796187966400001E-2</v>
      </c>
      <c r="K20" s="26">
        <v>1</v>
      </c>
      <c r="L20" s="27">
        <f t="shared" si="0"/>
        <v>1.8796187966400001E-2</v>
      </c>
      <c r="M20" s="27">
        <v>3.85</v>
      </c>
      <c r="N20" s="27">
        <v>0.14000000000000001</v>
      </c>
      <c r="O20" s="27">
        <f t="shared" si="1"/>
        <v>7.2365323670639997E-2</v>
      </c>
      <c r="P20" s="27">
        <f t="shared" si="2"/>
        <v>2.6314663152960005E-3</v>
      </c>
      <c r="Q20" s="26">
        <v>0.99</v>
      </c>
      <c r="R20" s="26">
        <v>0.98</v>
      </c>
      <c r="S20" s="27">
        <f t="shared" si="3"/>
        <v>7.1641670433933602E-2</v>
      </c>
      <c r="T20" s="27">
        <f t="shared" si="4"/>
        <v>2.5788369889900805E-3</v>
      </c>
    </row>
    <row r="21" spans="1:20">
      <c r="A21" s="25" t="s">
        <v>93</v>
      </c>
      <c r="B21" s="25">
        <v>8343</v>
      </c>
      <c r="C21" s="25" t="s">
        <v>84</v>
      </c>
      <c r="D21" s="25">
        <v>4</v>
      </c>
      <c r="E21" s="25" t="s">
        <v>88</v>
      </c>
      <c r="F21" s="25">
        <v>11</v>
      </c>
      <c r="G21" s="25">
        <v>4340</v>
      </c>
      <c r="H21" s="25">
        <v>4340</v>
      </c>
      <c r="I21" s="25">
        <v>571</v>
      </c>
      <c r="J21" s="28">
        <v>0.12545915654600001</v>
      </c>
      <c r="K21" s="26">
        <v>1</v>
      </c>
      <c r="L21" s="27">
        <f t="shared" si="0"/>
        <v>0.12545915654600001</v>
      </c>
      <c r="M21" s="27">
        <v>3.85</v>
      </c>
      <c r="N21" s="27">
        <v>0.14000000000000001</v>
      </c>
      <c r="O21" s="27">
        <f t="shared" si="1"/>
        <v>0.48301775270210007</v>
      </c>
      <c r="P21" s="27">
        <f t="shared" si="2"/>
        <v>1.7564281916440005E-2</v>
      </c>
      <c r="Q21" s="26">
        <v>0.99</v>
      </c>
      <c r="R21" s="26">
        <v>0.98</v>
      </c>
      <c r="S21" s="27">
        <f t="shared" si="3"/>
        <v>0.47818757517507904</v>
      </c>
      <c r="T21" s="27">
        <f t="shared" si="4"/>
        <v>1.7212996278111205E-2</v>
      </c>
    </row>
    <row r="22" spans="1:20">
      <c r="A22" s="25" t="s">
        <v>93</v>
      </c>
      <c r="B22" s="25">
        <v>8345</v>
      </c>
      <c r="C22" s="25" t="s">
        <v>84</v>
      </c>
      <c r="D22" s="25">
        <v>4</v>
      </c>
      <c r="E22" s="25" t="s">
        <v>83</v>
      </c>
      <c r="F22" s="25">
        <v>4</v>
      </c>
      <c r="G22" s="25">
        <v>1700</v>
      </c>
      <c r="H22" s="25">
        <v>1700</v>
      </c>
      <c r="I22" s="25">
        <v>564</v>
      </c>
      <c r="J22" s="28">
        <v>0.91639914041199999</v>
      </c>
      <c r="K22" s="26">
        <v>1</v>
      </c>
      <c r="L22" s="27">
        <f t="shared" si="0"/>
        <v>0.91639914041199999</v>
      </c>
      <c r="M22" s="27">
        <v>11.39</v>
      </c>
      <c r="N22" s="27">
        <v>1.78</v>
      </c>
      <c r="O22" s="27">
        <f t="shared" si="1"/>
        <v>10.43778620929268</v>
      </c>
      <c r="P22" s="27">
        <f t="shared" si="2"/>
        <v>1.6311904699333599</v>
      </c>
      <c r="Q22" s="26">
        <v>0.99</v>
      </c>
      <c r="R22" s="26">
        <v>0.98</v>
      </c>
      <c r="S22" s="27">
        <f t="shared" si="3"/>
        <v>10.333408347199754</v>
      </c>
      <c r="T22" s="27">
        <f t="shared" si="4"/>
        <v>1.5985666605346927</v>
      </c>
    </row>
    <row r="23" spans="1:20">
      <c r="A23" s="25" t="s">
        <v>93</v>
      </c>
      <c r="B23" s="25">
        <v>8359</v>
      </c>
      <c r="C23" s="25" t="s">
        <v>84</v>
      </c>
      <c r="D23" s="25">
        <v>4</v>
      </c>
      <c r="E23" s="25" t="s">
        <v>83</v>
      </c>
      <c r="F23" s="25">
        <v>4</v>
      </c>
      <c r="G23" s="25">
        <v>1400</v>
      </c>
      <c r="H23" s="25">
        <v>1400</v>
      </c>
      <c r="I23" s="25">
        <v>564</v>
      </c>
      <c r="J23" s="28">
        <v>1.1665071751200001E-2</v>
      </c>
      <c r="K23" s="26">
        <v>1</v>
      </c>
      <c r="L23" s="27">
        <f t="shared" si="0"/>
        <v>1.1665071751200001E-2</v>
      </c>
      <c r="M23" s="27">
        <v>11.39</v>
      </c>
      <c r="N23" s="27">
        <v>1.78</v>
      </c>
      <c r="O23" s="27">
        <f t="shared" si="1"/>
        <v>0.13286516724616801</v>
      </c>
      <c r="P23" s="27">
        <f t="shared" si="2"/>
        <v>2.0763827717136002E-2</v>
      </c>
      <c r="Q23" s="26">
        <v>0.99</v>
      </c>
      <c r="R23" s="26">
        <v>0.98</v>
      </c>
      <c r="S23" s="27">
        <f t="shared" si="3"/>
        <v>0.13153651557370633</v>
      </c>
      <c r="T23" s="27">
        <f t="shared" si="4"/>
        <v>2.0348551162793282E-2</v>
      </c>
    </row>
    <row r="24" spans="1:20">
      <c r="A24" s="25" t="s">
        <v>93</v>
      </c>
      <c r="B24" s="25">
        <v>8382</v>
      </c>
      <c r="C24" s="25" t="s">
        <v>84</v>
      </c>
      <c r="D24" s="25">
        <v>4</v>
      </c>
      <c r="E24" s="25" t="s">
        <v>83</v>
      </c>
      <c r="F24" s="25">
        <v>4</v>
      </c>
      <c r="G24" s="25">
        <v>1700</v>
      </c>
      <c r="H24" s="25">
        <v>1700</v>
      </c>
      <c r="I24" s="25">
        <v>564</v>
      </c>
      <c r="J24" s="28">
        <v>6.54201512337E-2</v>
      </c>
      <c r="K24" s="26">
        <v>1</v>
      </c>
      <c r="L24" s="27">
        <f t="shared" si="0"/>
        <v>6.54201512337E-2</v>
      </c>
      <c r="M24" s="27">
        <v>11.39</v>
      </c>
      <c r="N24" s="27">
        <v>1.78</v>
      </c>
      <c r="O24" s="27">
        <f t="shared" si="1"/>
        <v>0.74513552255184301</v>
      </c>
      <c r="P24" s="27">
        <f t="shared" si="2"/>
        <v>0.116447869195986</v>
      </c>
      <c r="Q24" s="26">
        <v>0.99</v>
      </c>
      <c r="R24" s="26">
        <v>0.98</v>
      </c>
      <c r="S24" s="27">
        <f t="shared" si="3"/>
        <v>0.73768416732632458</v>
      </c>
      <c r="T24" s="27">
        <f t="shared" si="4"/>
        <v>0.11411891181206628</v>
      </c>
    </row>
    <row r="25" spans="1:20">
      <c r="A25" s="25" t="s">
        <v>93</v>
      </c>
      <c r="B25" s="25">
        <v>9560</v>
      </c>
      <c r="C25" s="25" t="s">
        <v>84</v>
      </c>
      <c r="D25" s="25">
        <v>4</v>
      </c>
      <c r="E25" s="25" t="s">
        <v>86</v>
      </c>
      <c r="F25" s="25">
        <v>2</v>
      </c>
      <c r="G25" s="25">
        <v>1200</v>
      </c>
      <c r="H25" s="25">
        <v>1200</v>
      </c>
      <c r="I25" s="25">
        <v>562</v>
      </c>
      <c r="J25" s="28">
        <v>1.6923354050199999</v>
      </c>
      <c r="K25" s="26">
        <v>1</v>
      </c>
      <c r="L25" s="27">
        <f t="shared" si="0"/>
        <v>1.6923354050199999</v>
      </c>
      <c r="M25" s="27">
        <v>8.52</v>
      </c>
      <c r="N25" s="27">
        <v>1.44</v>
      </c>
      <c r="O25" s="27">
        <f t="shared" si="1"/>
        <v>14.418697650770399</v>
      </c>
      <c r="P25" s="27">
        <f t="shared" si="2"/>
        <v>2.4369629832287996</v>
      </c>
      <c r="Q25" s="26">
        <v>0.99</v>
      </c>
      <c r="R25" s="26">
        <v>0.98</v>
      </c>
      <c r="S25" s="27">
        <f t="shared" si="3"/>
        <v>14.274510674262695</v>
      </c>
      <c r="T25" s="27">
        <f t="shared" si="4"/>
        <v>2.3882237235642236</v>
      </c>
    </row>
    <row r="26" spans="1:20">
      <c r="A26" s="25" t="s">
        <v>93</v>
      </c>
      <c r="B26" s="25">
        <v>9566</v>
      </c>
      <c r="C26" s="25" t="s">
        <v>84</v>
      </c>
      <c r="D26" s="25">
        <v>4</v>
      </c>
      <c r="E26" s="25" t="s">
        <v>88</v>
      </c>
      <c r="F26" s="25">
        <v>11</v>
      </c>
      <c r="G26" s="25">
        <v>4340</v>
      </c>
      <c r="H26" s="25">
        <v>4340</v>
      </c>
      <c r="I26" s="25">
        <v>571</v>
      </c>
      <c r="J26" s="28">
        <v>0.48466681498500003</v>
      </c>
      <c r="K26" s="26">
        <v>1</v>
      </c>
      <c r="L26" s="27">
        <f t="shared" si="0"/>
        <v>0.48466681498500003</v>
      </c>
      <c r="M26" s="27">
        <v>3.85</v>
      </c>
      <c r="N26" s="27">
        <v>0.14000000000000001</v>
      </c>
      <c r="O26" s="27">
        <f t="shared" si="1"/>
        <v>1.8659672376922503</v>
      </c>
      <c r="P26" s="27">
        <f t="shared" si="2"/>
        <v>6.7853354097900012E-2</v>
      </c>
      <c r="Q26" s="26">
        <v>0.99</v>
      </c>
      <c r="R26" s="26">
        <v>0.98</v>
      </c>
      <c r="S26" s="27">
        <f t="shared" si="3"/>
        <v>1.8473075653153277</v>
      </c>
      <c r="T26" s="27">
        <f t="shared" si="4"/>
        <v>6.6496287015942013E-2</v>
      </c>
    </row>
    <row r="27" spans="1:20">
      <c r="A27" s="25" t="s">
        <v>93</v>
      </c>
      <c r="B27" s="25">
        <v>9567</v>
      </c>
      <c r="C27" s="25" t="s">
        <v>84</v>
      </c>
      <c r="D27" s="25">
        <v>4</v>
      </c>
      <c r="E27" s="25" t="s">
        <v>87</v>
      </c>
      <c r="F27" s="25">
        <v>6</v>
      </c>
      <c r="G27" s="25">
        <v>1800</v>
      </c>
      <c r="H27" s="25">
        <v>1800</v>
      </c>
      <c r="I27" s="25">
        <v>566</v>
      </c>
      <c r="J27" s="28">
        <v>4.0515468548599998</v>
      </c>
      <c r="K27" s="26">
        <v>1</v>
      </c>
      <c r="L27" s="27">
        <f t="shared" si="0"/>
        <v>4.0515468548599998</v>
      </c>
      <c r="M27" s="27">
        <v>4.6100000000000003</v>
      </c>
      <c r="N27" s="27">
        <v>0.18</v>
      </c>
      <c r="O27" s="27">
        <f t="shared" si="1"/>
        <v>18.677631000904601</v>
      </c>
      <c r="P27" s="27">
        <f t="shared" si="2"/>
        <v>0.72927843387479996</v>
      </c>
      <c r="Q27" s="26">
        <v>0.99</v>
      </c>
      <c r="R27" s="26">
        <v>0.98</v>
      </c>
      <c r="S27" s="27">
        <f t="shared" si="3"/>
        <v>18.490854690895553</v>
      </c>
      <c r="T27" s="27">
        <f t="shared" si="4"/>
        <v>0.71469286519730391</v>
      </c>
    </row>
    <row r="28" spans="1:20">
      <c r="A28" s="25" t="s">
        <v>93</v>
      </c>
      <c r="B28" s="25">
        <v>16853</v>
      </c>
      <c r="C28" s="25" t="s">
        <v>84</v>
      </c>
      <c r="D28" s="25">
        <v>4</v>
      </c>
      <c r="E28" s="25" t="s">
        <v>83</v>
      </c>
      <c r="F28" s="25">
        <v>4</v>
      </c>
      <c r="G28" s="25">
        <v>1400</v>
      </c>
      <c r="H28" s="25">
        <v>1400</v>
      </c>
      <c r="I28" s="25">
        <v>564</v>
      </c>
      <c r="J28" s="28">
        <v>7.4402808487200003E-2</v>
      </c>
      <c r="K28" s="26">
        <v>1</v>
      </c>
      <c r="L28" s="27">
        <f t="shared" si="0"/>
        <v>7.4402808487200003E-2</v>
      </c>
      <c r="M28" s="27">
        <v>11.39</v>
      </c>
      <c r="N28" s="27">
        <v>1.78</v>
      </c>
      <c r="O28" s="27">
        <f t="shared" si="1"/>
        <v>0.84744798866920812</v>
      </c>
      <c r="P28" s="27">
        <f t="shared" si="2"/>
        <v>0.13243699910721601</v>
      </c>
      <c r="Q28" s="26">
        <v>0.99</v>
      </c>
      <c r="R28" s="26">
        <v>0.98</v>
      </c>
      <c r="S28" s="27">
        <f t="shared" si="3"/>
        <v>0.83897350878251598</v>
      </c>
      <c r="T28" s="27">
        <f t="shared" si="4"/>
        <v>0.12978825912507169</v>
      </c>
    </row>
    <row r="29" spans="1:20">
      <c r="A29" s="25" t="s">
        <v>93</v>
      </c>
      <c r="B29" s="25">
        <v>16854</v>
      </c>
      <c r="C29" s="25" t="s">
        <v>84</v>
      </c>
      <c r="D29" s="25">
        <v>4</v>
      </c>
      <c r="E29" s="25" t="s">
        <v>83</v>
      </c>
      <c r="F29" s="25">
        <v>4</v>
      </c>
      <c r="G29" s="25">
        <v>1400</v>
      </c>
      <c r="H29" s="25">
        <v>1400</v>
      </c>
      <c r="I29" s="25">
        <v>564</v>
      </c>
      <c r="J29" s="28">
        <v>0.22182737541600001</v>
      </c>
      <c r="K29" s="26">
        <v>1</v>
      </c>
      <c r="L29" s="27">
        <f t="shared" si="0"/>
        <v>0.22182737541600001</v>
      </c>
      <c r="M29" s="27">
        <v>11.39</v>
      </c>
      <c r="N29" s="27">
        <v>1.78</v>
      </c>
      <c r="O29" s="27">
        <f t="shared" si="1"/>
        <v>2.5266138059882404</v>
      </c>
      <c r="P29" s="27">
        <f t="shared" si="2"/>
        <v>0.39485272824048001</v>
      </c>
      <c r="Q29" s="26">
        <v>0.99</v>
      </c>
      <c r="R29" s="26">
        <v>0.98</v>
      </c>
      <c r="S29" s="27">
        <f t="shared" si="3"/>
        <v>2.5013476679283579</v>
      </c>
      <c r="T29" s="27">
        <f t="shared" si="4"/>
        <v>0.38695567367567041</v>
      </c>
    </row>
    <row r="30" spans="1:20">
      <c r="A30" s="25" t="s">
        <v>93</v>
      </c>
      <c r="B30" s="25">
        <v>16907</v>
      </c>
      <c r="C30" s="25" t="s">
        <v>84</v>
      </c>
      <c r="D30" s="25">
        <v>4</v>
      </c>
      <c r="E30" s="25" t="s">
        <v>83</v>
      </c>
      <c r="F30" s="25">
        <v>4</v>
      </c>
      <c r="G30" s="25">
        <v>1400</v>
      </c>
      <c r="H30" s="25">
        <v>1400</v>
      </c>
      <c r="I30" s="25">
        <v>564</v>
      </c>
      <c r="J30" s="28">
        <v>2.8814858590299999E-3</v>
      </c>
      <c r="K30" s="26">
        <v>1</v>
      </c>
      <c r="L30" s="27">
        <f t="shared" si="0"/>
        <v>2.8814858590299999E-3</v>
      </c>
      <c r="M30" s="27">
        <v>11.39</v>
      </c>
      <c r="N30" s="27">
        <v>1.78</v>
      </c>
      <c r="O30" s="27">
        <f t="shared" si="1"/>
        <v>3.28201239343517E-2</v>
      </c>
      <c r="P30" s="27">
        <f t="shared" si="2"/>
        <v>5.1290448290734003E-3</v>
      </c>
      <c r="Q30" s="26">
        <v>0.99</v>
      </c>
      <c r="R30" s="26">
        <v>0.98</v>
      </c>
      <c r="S30" s="27">
        <f t="shared" si="3"/>
        <v>3.2491922695008182E-2</v>
      </c>
      <c r="T30" s="27">
        <f t="shared" si="4"/>
        <v>5.0264639324919319E-3</v>
      </c>
    </row>
    <row r="31" spans="1:20">
      <c r="A31" s="25" t="s">
        <v>93</v>
      </c>
      <c r="B31" s="25">
        <v>16928</v>
      </c>
      <c r="C31" s="25" t="s">
        <v>84</v>
      </c>
      <c r="D31" s="25">
        <v>4</v>
      </c>
      <c r="E31" s="25" t="s">
        <v>86</v>
      </c>
      <c r="F31" s="25">
        <v>2</v>
      </c>
      <c r="G31" s="25">
        <v>1200</v>
      </c>
      <c r="H31" s="25">
        <v>1200</v>
      </c>
      <c r="I31" s="25">
        <v>562</v>
      </c>
      <c r="J31" s="28">
        <v>0.68196492019199995</v>
      </c>
      <c r="K31" s="26">
        <v>1</v>
      </c>
      <c r="L31" s="27">
        <f t="shared" si="0"/>
        <v>0.68196492019199995</v>
      </c>
      <c r="M31" s="27">
        <v>8.52</v>
      </c>
      <c r="N31" s="27">
        <v>1.44</v>
      </c>
      <c r="O31" s="27">
        <f t="shared" si="1"/>
        <v>5.8103411200358392</v>
      </c>
      <c r="P31" s="27">
        <f t="shared" si="2"/>
        <v>0.98202948507647991</v>
      </c>
      <c r="Q31" s="26">
        <v>0.99</v>
      </c>
      <c r="R31" s="26">
        <v>0.98</v>
      </c>
      <c r="S31" s="27">
        <f t="shared" si="3"/>
        <v>5.752237708835481</v>
      </c>
      <c r="T31" s="27">
        <f t="shared" si="4"/>
        <v>0.96238889537495032</v>
      </c>
    </row>
    <row r="32" spans="1:20">
      <c r="A32" s="25" t="s">
        <v>93</v>
      </c>
      <c r="B32" s="25">
        <v>16929</v>
      </c>
      <c r="C32" s="25" t="s">
        <v>84</v>
      </c>
      <c r="D32" s="25">
        <v>4</v>
      </c>
      <c r="E32" s="25" t="s">
        <v>86</v>
      </c>
      <c r="F32" s="25">
        <v>2</v>
      </c>
      <c r="G32" s="25">
        <v>1200</v>
      </c>
      <c r="H32" s="25">
        <v>1200</v>
      </c>
      <c r="I32" s="25">
        <v>562</v>
      </c>
      <c r="J32" s="28">
        <v>4.2932919222899997E-2</v>
      </c>
      <c r="K32" s="26">
        <v>1</v>
      </c>
      <c r="L32" s="27">
        <f t="shared" si="0"/>
        <v>4.2932919222899997E-2</v>
      </c>
      <c r="M32" s="27">
        <v>8.52</v>
      </c>
      <c r="N32" s="27">
        <v>1.44</v>
      </c>
      <c r="O32" s="27">
        <f t="shared" si="1"/>
        <v>0.36578847177910795</v>
      </c>
      <c r="P32" s="27">
        <f t="shared" si="2"/>
        <v>6.1823403680975997E-2</v>
      </c>
      <c r="Q32" s="26">
        <v>0.99</v>
      </c>
      <c r="R32" s="26">
        <v>0.98</v>
      </c>
      <c r="S32" s="27">
        <f t="shared" si="3"/>
        <v>0.36213058706131684</v>
      </c>
      <c r="T32" s="27">
        <f t="shared" si="4"/>
        <v>6.0586935607356479E-2</v>
      </c>
    </row>
    <row r="33" spans="1:20">
      <c r="A33" s="25" t="s">
        <v>93</v>
      </c>
      <c r="B33" s="25">
        <v>16930</v>
      </c>
      <c r="C33" s="25" t="s">
        <v>84</v>
      </c>
      <c r="D33" s="25">
        <v>4</v>
      </c>
      <c r="E33" s="25" t="s">
        <v>86</v>
      </c>
      <c r="F33" s="25">
        <v>2</v>
      </c>
      <c r="G33" s="25">
        <v>1200</v>
      </c>
      <c r="H33" s="25">
        <v>1200</v>
      </c>
      <c r="I33" s="25">
        <v>562</v>
      </c>
      <c r="J33" s="28">
        <v>1.90756955471</v>
      </c>
      <c r="K33" s="26">
        <v>1</v>
      </c>
      <c r="L33" s="27">
        <f t="shared" si="0"/>
        <v>1.90756955471</v>
      </c>
      <c r="M33" s="27">
        <v>8.52</v>
      </c>
      <c r="N33" s="27">
        <v>1.44</v>
      </c>
      <c r="O33" s="27">
        <f t="shared" si="1"/>
        <v>16.252492606129199</v>
      </c>
      <c r="P33" s="27">
        <f t="shared" si="2"/>
        <v>2.7469001587823998</v>
      </c>
      <c r="Q33" s="26">
        <v>0.99</v>
      </c>
      <c r="R33" s="26">
        <v>0.98</v>
      </c>
      <c r="S33" s="27">
        <f t="shared" si="3"/>
        <v>16.089967680067907</v>
      </c>
      <c r="T33" s="27">
        <f t="shared" si="4"/>
        <v>2.6919621556067517</v>
      </c>
    </row>
    <row r="34" spans="1:20">
      <c r="A34" s="25" t="s">
        <v>93</v>
      </c>
      <c r="B34" s="25">
        <v>16931</v>
      </c>
      <c r="C34" s="25" t="s">
        <v>84</v>
      </c>
      <c r="D34" s="25">
        <v>4</v>
      </c>
      <c r="E34" s="25" t="s">
        <v>86</v>
      </c>
      <c r="F34" s="25">
        <v>2</v>
      </c>
      <c r="G34" s="25">
        <v>1200</v>
      </c>
      <c r="H34" s="25">
        <v>1200</v>
      </c>
      <c r="I34" s="25">
        <v>562</v>
      </c>
      <c r="J34" s="28">
        <v>0.44930899629600002</v>
      </c>
      <c r="K34" s="26">
        <v>1</v>
      </c>
      <c r="L34" s="27">
        <f t="shared" si="0"/>
        <v>0.44930899629600002</v>
      </c>
      <c r="M34" s="27">
        <v>8.52</v>
      </c>
      <c r="N34" s="27">
        <v>1.44</v>
      </c>
      <c r="O34" s="27">
        <f t="shared" si="1"/>
        <v>3.8281126484419201</v>
      </c>
      <c r="P34" s="27">
        <f t="shared" si="2"/>
        <v>0.64700495466623997</v>
      </c>
      <c r="Q34" s="26">
        <v>0.99</v>
      </c>
      <c r="R34" s="26">
        <v>0.98</v>
      </c>
      <c r="S34" s="27">
        <f t="shared" si="3"/>
        <v>3.7898315219575007</v>
      </c>
      <c r="T34" s="27">
        <f t="shared" si="4"/>
        <v>0.63406485557291514</v>
      </c>
    </row>
    <row r="35" spans="1:20">
      <c r="A35" s="25" t="s">
        <v>93</v>
      </c>
      <c r="B35" s="25">
        <v>16976</v>
      </c>
      <c r="C35" s="25" t="s">
        <v>84</v>
      </c>
      <c r="D35" s="25">
        <v>4</v>
      </c>
      <c r="E35" s="25" t="s">
        <v>86</v>
      </c>
      <c r="F35" s="25">
        <v>2</v>
      </c>
      <c r="G35" s="25">
        <v>1200</v>
      </c>
      <c r="H35" s="25">
        <v>1200</v>
      </c>
      <c r="I35" s="25">
        <v>562</v>
      </c>
      <c r="J35" s="28">
        <v>0.15289042354099999</v>
      </c>
      <c r="K35" s="26">
        <v>1</v>
      </c>
      <c r="L35" s="27">
        <f t="shared" si="0"/>
        <v>0.15289042354099999</v>
      </c>
      <c r="M35" s="27">
        <v>8.52</v>
      </c>
      <c r="N35" s="27">
        <v>1.44</v>
      </c>
      <c r="O35" s="27">
        <f t="shared" si="1"/>
        <v>1.3026264085693198</v>
      </c>
      <c r="P35" s="27">
        <f t="shared" si="2"/>
        <v>0.22016220989903998</v>
      </c>
      <c r="Q35" s="26">
        <v>0.99</v>
      </c>
      <c r="R35" s="26">
        <v>0.98</v>
      </c>
      <c r="S35" s="27">
        <f t="shared" si="3"/>
        <v>1.2896001444836265</v>
      </c>
      <c r="T35" s="27">
        <f t="shared" si="4"/>
        <v>0.21575896570105918</v>
      </c>
    </row>
    <row r="36" spans="1:20">
      <c r="A36" s="25" t="s">
        <v>93</v>
      </c>
      <c r="B36" s="25">
        <v>16977</v>
      </c>
      <c r="C36" s="25" t="s">
        <v>84</v>
      </c>
      <c r="D36" s="25">
        <v>4</v>
      </c>
      <c r="E36" s="25" t="s">
        <v>86</v>
      </c>
      <c r="F36" s="25">
        <v>2</v>
      </c>
      <c r="G36" s="25">
        <v>1200</v>
      </c>
      <c r="H36" s="25">
        <v>1200</v>
      </c>
      <c r="I36" s="25">
        <v>562</v>
      </c>
      <c r="J36" s="28">
        <v>0.63747140215800002</v>
      </c>
      <c r="K36" s="26">
        <v>1</v>
      </c>
      <c r="L36" s="27">
        <f t="shared" si="0"/>
        <v>0.63747140215800002</v>
      </c>
      <c r="M36" s="27">
        <v>8.52</v>
      </c>
      <c r="N36" s="27">
        <v>1.44</v>
      </c>
      <c r="O36" s="27">
        <f t="shared" si="1"/>
        <v>5.4312563463861601</v>
      </c>
      <c r="P36" s="27">
        <f t="shared" si="2"/>
        <v>0.91795881910751997</v>
      </c>
      <c r="Q36" s="26">
        <v>0.99</v>
      </c>
      <c r="R36" s="26">
        <v>0.98</v>
      </c>
      <c r="S36" s="27">
        <f t="shared" si="3"/>
        <v>5.3769437829222984</v>
      </c>
      <c r="T36" s="27">
        <f t="shared" si="4"/>
        <v>0.89959964272536952</v>
      </c>
    </row>
    <row r="37" spans="1:20">
      <c r="A37" s="25" t="s">
        <v>93</v>
      </c>
      <c r="B37" s="25">
        <v>16979</v>
      </c>
      <c r="C37" s="25" t="s">
        <v>84</v>
      </c>
      <c r="D37" s="25">
        <v>4</v>
      </c>
      <c r="E37" s="25" t="s">
        <v>86</v>
      </c>
      <c r="F37" s="25">
        <v>2</v>
      </c>
      <c r="G37" s="25">
        <v>1200</v>
      </c>
      <c r="H37" s="25">
        <v>1200</v>
      </c>
      <c r="I37" s="25">
        <v>562</v>
      </c>
      <c r="J37" s="28">
        <v>2.4096814906600001E-4</v>
      </c>
      <c r="K37" s="26">
        <v>1</v>
      </c>
      <c r="L37" s="27">
        <f t="shared" si="0"/>
        <v>2.4096814906600001E-4</v>
      </c>
      <c r="M37" s="27">
        <v>8.52</v>
      </c>
      <c r="N37" s="27">
        <v>1.44</v>
      </c>
      <c r="O37" s="27">
        <f t="shared" si="1"/>
        <v>2.05304863004232E-3</v>
      </c>
      <c r="P37" s="27">
        <f t="shared" si="2"/>
        <v>3.4699413465503999E-4</v>
      </c>
      <c r="Q37" s="26">
        <v>0.99</v>
      </c>
      <c r="R37" s="26">
        <v>0.98</v>
      </c>
      <c r="S37" s="27">
        <f t="shared" si="3"/>
        <v>2.0325181437418969E-3</v>
      </c>
      <c r="T37" s="27">
        <f t="shared" si="4"/>
        <v>3.4005425196193917E-4</v>
      </c>
    </row>
    <row r="38" spans="1:20">
      <c r="A38" s="25" t="s">
        <v>93</v>
      </c>
      <c r="B38" s="25">
        <v>16980</v>
      </c>
      <c r="C38" s="25" t="s">
        <v>84</v>
      </c>
      <c r="D38" s="25">
        <v>4</v>
      </c>
      <c r="E38" s="25" t="s">
        <v>86</v>
      </c>
      <c r="F38" s="25">
        <v>2</v>
      </c>
      <c r="G38" s="25">
        <v>1200</v>
      </c>
      <c r="H38" s="25">
        <v>1200</v>
      </c>
      <c r="I38" s="25">
        <v>562</v>
      </c>
      <c r="J38" s="28">
        <v>9.4850273905999996E-2</v>
      </c>
      <c r="K38" s="26">
        <v>1</v>
      </c>
      <c r="L38" s="27">
        <f t="shared" si="0"/>
        <v>9.4850273905999996E-2</v>
      </c>
      <c r="M38" s="27">
        <v>8.52</v>
      </c>
      <c r="N38" s="27">
        <v>1.44</v>
      </c>
      <c r="O38" s="27">
        <f t="shared" si="1"/>
        <v>0.80812433367911995</v>
      </c>
      <c r="P38" s="27">
        <f t="shared" si="2"/>
        <v>0.13658439442463999</v>
      </c>
      <c r="Q38" s="26">
        <v>0.99</v>
      </c>
      <c r="R38" s="26">
        <v>0.98</v>
      </c>
      <c r="S38" s="27">
        <f t="shared" si="3"/>
        <v>0.80004309034232879</v>
      </c>
      <c r="T38" s="27">
        <f t="shared" si="4"/>
        <v>0.1338527065361472</v>
      </c>
    </row>
    <row r="39" spans="1:20">
      <c r="A39" s="25" t="s">
        <v>93</v>
      </c>
      <c r="B39" s="25">
        <v>16981</v>
      </c>
      <c r="C39" s="25" t="s">
        <v>84</v>
      </c>
      <c r="D39" s="25">
        <v>4</v>
      </c>
      <c r="E39" s="25" t="s">
        <v>86</v>
      </c>
      <c r="F39" s="25">
        <v>2</v>
      </c>
      <c r="G39" s="25">
        <v>1200</v>
      </c>
      <c r="H39" s="25">
        <v>1200</v>
      </c>
      <c r="I39" s="25">
        <v>562</v>
      </c>
      <c r="J39" s="28">
        <v>8.5805638041499994E-3</v>
      </c>
      <c r="K39" s="26">
        <v>1</v>
      </c>
      <c r="L39" s="27">
        <f t="shared" si="0"/>
        <v>8.5805638041499994E-3</v>
      </c>
      <c r="M39" s="27">
        <v>8.52</v>
      </c>
      <c r="N39" s="27">
        <v>1.44</v>
      </c>
      <c r="O39" s="27">
        <f t="shared" si="1"/>
        <v>7.3106403611357992E-2</v>
      </c>
      <c r="P39" s="27">
        <f t="shared" si="2"/>
        <v>1.2356011877975999E-2</v>
      </c>
      <c r="Q39" s="26">
        <v>0.99</v>
      </c>
      <c r="R39" s="26">
        <v>0.98</v>
      </c>
      <c r="S39" s="27">
        <f t="shared" si="3"/>
        <v>7.2375339575244418E-2</v>
      </c>
      <c r="T39" s="27">
        <f t="shared" si="4"/>
        <v>1.2108891640416479E-2</v>
      </c>
    </row>
    <row r="40" spans="1:20">
      <c r="A40" s="25" t="s">
        <v>93</v>
      </c>
      <c r="B40" s="25">
        <v>16982</v>
      </c>
      <c r="C40" s="25" t="s">
        <v>84</v>
      </c>
      <c r="D40" s="25">
        <v>4</v>
      </c>
      <c r="E40" s="25" t="s">
        <v>86</v>
      </c>
      <c r="F40" s="25">
        <v>2</v>
      </c>
      <c r="G40" s="25">
        <v>1200</v>
      </c>
      <c r="H40" s="25">
        <v>1200</v>
      </c>
      <c r="I40" s="25">
        <v>562</v>
      </c>
      <c r="J40" s="28">
        <v>0.53889835121399998</v>
      </c>
      <c r="K40" s="26">
        <v>1</v>
      </c>
      <c r="L40" s="27">
        <f t="shared" si="0"/>
        <v>0.53889835121399998</v>
      </c>
      <c r="M40" s="27">
        <v>8.52</v>
      </c>
      <c r="N40" s="27">
        <v>1.44</v>
      </c>
      <c r="O40" s="27">
        <f t="shared" si="1"/>
        <v>4.59141395234328</v>
      </c>
      <c r="P40" s="27">
        <f t="shared" si="2"/>
        <v>0.77601362574815991</v>
      </c>
      <c r="Q40" s="26">
        <v>0.99</v>
      </c>
      <c r="R40" s="26">
        <v>0.98</v>
      </c>
      <c r="S40" s="27">
        <f t="shared" si="3"/>
        <v>4.5454998128198474</v>
      </c>
      <c r="T40" s="27">
        <f t="shared" si="4"/>
        <v>0.76049335323319667</v>
      </c>
    </row>
    <row r="41" spans="1:20">
      <c r="A41" s="25" t="s">
        <v>93</v>
      </c>
      <c r="B41" s="25">
        <v>16983</v>
      </c>
      <c r="C41" s="25" t="s">
        <v>84</v>
      </c>
      <c r="D41" s="25">
        <v>4</v>
      </c>
      <c r="E41" s="25" t="s">
        <v>86</v>
      </c>
      <c r="F41" s="25">
        <v>2</v>
      </c>
      <c r="G41" s="25">
        <v>1200</v>
      </c>
      <c r="H41" s="25">
        <v>1200</v>
      </c>
      <c r="I41" s="25">
        <v>562</v>
      </c>
      <c r="J41" s="28">
        <v>0.84415233973399995</v>
      </c>
      <c r="K41" s="26">
        <v>1</v>
      </c>
      <c r="L41" s="27">
        <f t="shared" si="0"/>
        <v>0.84415233973399995</v>
      </c>
      <c r="M41" s="27">
        <v>8.52</v>
      </c>
      <c r="N41" s="27">
        <v>1.44</v>
      </c>
      <c r="O41" s="27">
        <f t="shared" si="1"/>
        <v>7.1921779345336789</v>
      </c>
      <c r="P41" s="27">
        <f t="shared" si="2"/>
        <v>1.2155793692169599</v>
      </c>
      <c r="Q41" s="26">
        <v>0.99</v>
      </c>
      <c r="R41" s="26">
        <v>0.98</v>
      </c>
      <c r="S41" s="27">
        <f t="shared" si="3"/>
        <v>7.1202561551883417</v>
      </c>
      <c r="T41" s="27">
        <f t="shared" si="4"/>
        <v>1.1912677818326207</v>
      </c>
    </row>
    <row r="42" spans="1:20">
      <c r="A42" s="25" t="s">
        <v>93</v>
      </c>
      <c r="B42" s="25">
        <v>16986</v>
      </c>
      <c r="C42" s="25" t="s">
        <v>84</v>
      </c>
      <c r="D42" s="25">
        <v>4</v>
      </c>
      <c r="E42" s="25" t="s">
        <v>86</v>
      </c>
      <c r="F42" s="25">
        <v>2</v>
      </c>
      <c r="G42" s="25">
        <v>1200</v>
      </c>
      <c r="H42" s="25">
        <v>1200</v>
      </c>
      <c r="I42" s="25">
        <v>562</v>
      </c>
      <c r="J42" s="28">
        <v>8.9441613876200005E-2</v>
      </c>
      <c r="K42" s="26">
        <v>1</v>
      </c>
      <c r="L42" s="27">
        <f t="shared" si="0"/>
        <v>8.9441613876200005E-2</v>
      </c>
      <c r="M42" s="27">
        <v>8.52</v>
      </c>
      <c r="N42" s="27">
        <v>1.44</v>
      </c>
      <c r="O42" s="27">
        <f t="shared" si="1"/>
        <v>0.76204255022522405</v>
      </c>
      <c r="P42" s="27">
        <f t="shared" si="2"/>
        <v>0.12879592398172801</v>
      </c>
      <c r="Q42" s="26">
        <v>0.99</v>
      </c>
      <c r="R42" s="26">
        <v>0.98</v>
      </c>
      <c r="S42" s="27">
        <f t="shared" si="3"/>
        <v>0.75442212472297177</v>
      </c>
      <c r="T42" s="27">
        <f t="shared" si="4"/>
        <v>0.12622000550209345</v>
      </c>
    </row>
    <row r="43" spans="1:20">
      <c r="A43" s="25" t="s">
        <v>93</v>
      </c>
      <c r="B43" s="25">
        <v>16994</v>
      </c>
      <c r="C43" s="25" t="s">
        <v>84</v>
      </c>
      <c r="D43" s="25">
        <v>4</v>
      </c>
      <c r="E43" s="25" t="s">
        <v>83</v>
      </c>
      <c r="F43" s="25">
        <v>4</v>
      </c>
      <c r="G43" s="25">
        <v>1700</v>
      </c>
      <c r="H43" s="25">
        <v>1700</v>
      </c>
      <c r="I43" s="25">
        <v>564</v>
      </c>
      <c r="J43" s="28">
        <v>0.56745689777499997</v>
      </c>
      <c r="K43" s="26">
        <v>1</v>
      </c>
      <c r="L43" s="27">
        <f t="shared" si="0"/>
        <v>0.56745689777499997</v>
      </c>
      <c r="M43" s="27">
        <v>11.39</v>
      </c>
      <c r="N43" s="27">
        <v>1.78</v>
      </c>
      <c r="O43" s="27">
        <f t="shared" si="1"/>
        <v>6.46333406565725</v>
      </c>
      <c r="P43" s="27">
        <f t="shared" si="2"/>
        <v>1.0100732780394999</v>
      </c>
      <c r="Q43" s="26">
        <v>0.99</v>
      </c>
      <c r="R43" s="26">
        <v>0.98</v>
      </c>
      <c r="S43" s="27">
        <f t="shared" si="3"/>
        <v>6.3987007250006771</v>
      </c>
      <c r="T43" s="27">
        <f t="shared" si="4"/>
        <v>0.98987181247870981</v>
      </c>
    </row>
    <row r="44" spans="1:20">
      <c r="A44" s="25" t="s">
        <v>93</v>
      </c>
      <c r="B44" s="25">
        <v>17003</v>
      </c>
      <c r="C44" s="25" t="s">
        <v>84</v>
      </c>
      <c r="D44" s="25">
        <v>4</v>
      </c>
      <c r="E44" s="25" t="s">
        <v>83</v>
      </c>
      <c r="F44" s="25">
        <v>4</v>
      </c>
      <c r="G44" s="25">
        <v>1400</v>
      </c>
      <c r="H44" s="25">
        <v>1400</v>
      </c>
      <c r="I44" s="25">
        <v>564</v>
      </c>
      <c r="J44" s="28">
        <v>0.10157083738600001</v>
      </c>
      <c r="K44" s="26">
        <v>1</v>
      </c>
      <c r="L44" s="27">
        <f t="shared" si="0"/>
        <v>0.10157083738600001</v>
      </c>
      <c r="M44" s="27">
        <v>11.39</v>
      </c>
      <c r="N44" s="27">
        <v>1.78</v>
      </c>
      <c r="O44" s="27">
        <f t="shared" si="1"/>
        <v>1.15689183782654</v>
      </c>
      <c r="P44" s="27">
        <f t="shared" si="2"/>
        <v>0.18079609054708001</v>
      </c>
      <c r="Q44" s="26">
        <v>0.99</v>
      </c>
      <c r="R44" s="26">
        <v>0.98</v>
      </c>
      <c r="S44" s="27">
        <f t="shared" si="3"/>
        <v>1.1453229194482746</v>
      </c>
      <c r="T44" s="27">
        <f t="shared" si="4"/>
        <v>0.1771801687361384</v>
      </c>
    </row>
    <row r="45" spans="1:20">
      <c r="A45" s="25" t="s">
        <v>93</v>
      </c>
      <c r="B45" s="25">
        <v>17005</v>
      </c>
      <c r="C45" s="25" t="s">
        <v>84</v>
      </c>
      <c r="D45" s="25">
        <v>4</v>
      </c>
      <c r="E45" s="25" t="s">
        <v>83</v>
      </c>
      <c r="F45" s="25">
        <v>4</v>
      </c>
      <c r="G45" s="25">
        <v>1400</v>
      </c>
      <c r="H45" s="25">
        <v>1400</v>
      </c>
      <c r="I45" s="25">
        <v>564</v>
      </c>
      <c r="J45" s="28">
        <v>0.702192297997</v>
      </c>
      <c r="K45" s="26">
        <v>1</v>
      </c>
      <c r="L45" s="27">
        <f t="shared" si="0"/>
        <v>0.702192297997</v>
      </c>
      <c r="M45" s="27">
        <v>11.39</v>
      </c>
      <c r="N45" s="27">
        <v>1.78</v>
      </c>
      <c r="O45" s="27">
        <f t="shared" si="1"/>
        <v>7.9979702741858301</v>
      </c>
      <c r="P45" s="27">
        <f t="shared" si="2"/>
        <v>1.2499022904346599</v>
      </c>
      <c r="Q45" s="26">
        <v>0.99</v>
      </c>
      <c r="R45" s="26">
        <v>0.98</v>
      </c>
      <c r="S45" s="27">
        <f t="shared" si="3"/>
        <v>7.9179905714439718</v>
      </c>
      <c r="T45" s="27">
        <f t="shared" si="4"/>
        <v>1.2249042446259668</v>
      </c>
    </row>
    <row r="46" spans="1:20">
      <c r="A46" s="25" t="s">
        <v>93</v>
      </c>
      <c r="B46" s="25">
        <v>17007</v>
      </c>
      <c r="C46" s="25" t="s">
        <v>84</v>
      </c>
      <c r="D46" s="25">
        <v>4</v>
      </c>
      <c r="E46" s="25" t="s">
        <v>91</v>
      </c>
      <c r="F46" s="25">
        <v>3</v>
      </c>
      <c r="G46" s="25">
        <v>1300</v>
      </c>
      <c r="H46" s="25">
        <v>1300</v>
      </c>
      <c r="I46" s="25">
        <v>563</v>
      </c>
      <c r="J46" s="28">
        <v>4.4630041370600001E-3</v>
      </c>
      <c r="K46" s="26">
        <v>1</v>
      </c>
      <c r="L46" s="27">
        <f t="shared" si="0"/>
        <v>4.4630041370600001E-3</v>
      </c>
      <c r="M46" s="27">
        <v>9.94</v>
      </c>
      <c r="N46" s="27">
        <v>1.59</v>
      </c>
      <c r="O46" s="27">
        <f t="shared" si="1"/>
        <v>4.4362261122376401E-2</v>
      </c>
      <c r="P46" s="27">
        <f t="shared" si="2"/>
        <v>7.0961765779254003E-3</v>
      </c>
      <c r="Q46" s="26">
        <v>0.99</v>
      </c>
      <c r="R46" s="26">
        <v>0.98</v>
      </c>
      <c r="S46" s="27">
        <f t="shared" si="3"/>
        <v>4.3918638511152637E-2</v>
      </c>
      <c r="T46" s="27">
        <f t="shared" si="4"/>
        <v>6.9542530463668917E-3</v>
      </c>
    </row>
    <row r="47" spans="1:20">
      <c r="A47" s="25" t="s">
        <v>93</v>
      </c>
      <c r="B47" s="25">
        <v>17009</v>
      </c>
      <c r="C47" s="25" t="s">
        <v>84</v>
      </c>
      <c r="D47" s="25">
        <v>4</v>
      </c>
      <c r="E47" s="25" t="s">
        <v>91</v>
      </c>
      <c r="F47" s="25">
        <v>3</v>
      </c>
      <c r="G47" s="25">
        <v>1300</v>
      </c>
      <c r="H47" s="25">
        <v>1300</v>
      </c>
      <c r="I47" s="25">
        <v>563</v>
      </c>
      <c r="J47" s="28">
        <v>0.36031098728400002</v>
      </c>
      <c r="K47" s="26">
        <v>1</v>
      </c>
      <c r="L47" s="27">
        <f t="shared" si="0"/>
        <v>0.36031098728400002</v>
      </c>
      <c r="M47" s="27">
        <v>9.94</v>
      </c>
      <c r="N47" s="27">
        <v>1.59</v>
      </c>
      <c r="O47" s="27">
        <f t="shared" si="1"/>
        <v>3.58149121360296</v>
      </c>
      <c r="P47" s="27">
        <f t="shared" si="2"/>
        <v>0.57289446978156</v>
      </c>
      <c r="Q47" s="26">
        <v>0.99</v>
      </c>
      <c r="R47" s="26">
        <v>0.98</v>
      </c>
      <c r="S47" s="27">
        <f t="shared" si="3"/>
        <v>3.5456763014669304</v>
      </c>
      <c r="T47" s="27">
        <f t="shared" si="4"/>
        <v>0.56143658038592881</v>
      </c>
    </row>
    <row r="48" spans="1:20">
      <c r="A48" s="25" t="s">
        <v>93</v>
      </c>
      <c r="B48" s="25">
        <v>17018</v>
      </c>
      <c r="C48" s="25" t="s">
        <v>84</v>
      </c>
      <c r="D48" s="25">
        <v>4</v>
      </c>
      <c r="E48" s="25" t="s">
        <v>83</v>
      </c>
      <c r="F48" s="25">
        <v>4</v>
      </c>
      <c r="G48" s="25">
        <v>1400</v>
      </c>
      <c r="H48" s="25">
        <v>1400</v>
      </c>
      <c r="I48" s="25">
        <v>564</v>
      </c>
      <c r="J48" s="28">
        <v>5.65403878226E-2</v>
      </c>
      <c r="K48" s="26">
        <v>1</v>
      </c>
      <c r="L48" s="27">
        <f t="shared" si="0"/>
        <v>5.65403878226E-2</v>
      </c>
      <c r="M48" s="27">
        <v>11.39</v>
      </c>
      <c r="N48" s="27">
        <v>1.78</v>
      </c>
      <c r="O48" s="27">
        <f t="shared" si="1"/>
        <v>0.643995017299414</v>
      </c>
      <c r="P48" s="27">
        <f t="shared" si="2"/>
        <v>0.100641890324228</v>
      </c>
      <c r="Q48" s="26">
        <v>0.99</v>
      </c>
      <c r="R48" s="26">
        <v>0.98</v>
      </c>
      <c r="S48" s="27">
        <f t="shared" si="3"/>
        <v>0.63755506712641985</v>
      </c>
      <c r="T48" s="27">
        <f t="shared" si="4"/>
        <v>9.862905251774344E-2</v>
      </c>
    </row>
    <row r="49" spans="1:20">
      <c r="A49" s="25" t="s">
        <v>93</v>
      </c>
      <c r="B49" s="25">
        <v>17022</v>
      </c>
      <c r="C49" s="25" t="s">
        <v>84</v>
      </c>
      <c r="D49" s="25">
        <v>4</v>
      </c>
      <c r="E49" s="25" t="s">
        <v>83</v>
      </c>
      <c r="F49" s="25">
        <v>4</v>
      </c>
      <c r="G49" s="25">
        <v>1700</v>
      </c>
      <c r="H49" s="25">
        <v>1700</v>
      </c>
      <c r="I49" s="25">
        <v>564</v>
      </c>
      <c r="J49" s="28">
        <v>1.17406734151</v>
      </c>
      <c r="K49" s="26">
        <v>1</v>
      </c>
      <c r="L49" s="27">
        <f t="shared" si="0"/>
        <v>1.17406734151</v>
      </c>
      <c r="M49" s="27">
        <v>11.39</v>
      </c>
      <c r="N49" s="27">
        <v>1.78</v>
      </c>
      <c r="O49" s="27">
        <f t="shared" si="1"/>
        <v>13.372627019798902</v>
      </c>
      <c r="P49" s="27">
        <f t="shared" si="2"/>
        <v>2.0898398678878003</v>
      </c>
      <c r="Q49" s="26">
        <v>0.99</v>
      </c>
      <c r="R49" s="26">
        <v>0.98</v>
      </c>
      <c r="S49" s="27">
        <f t="shared" si="3"/>
        <v>13.238900749600912</v>
      </c>
      <c r="T49" s="27">
        <f t="shared" si="4"/>
        <v>2.0480430705300443</v>
      </c>
    </row>
    <row r="50" spans="1:20">
      <c r="A50" s="25" t="s">
        <v>93</v>
      </c>
      <c r="B50" s="25">
        <v>17025</v>
      </c>
      <c r="C50" s="25" t="s">
        <v>84</v>
      </c>
      <c r="D50" s="25">
        <v>4</v>
      </c>
      <c r="E50" s="25" t="s">
        <v>83</v>
      </c>
      <c r="F50" s="25">
        <v>4</v>
      </c>
      <c r="G50" s="25">
        <v>1700</v>
      </c>
      <c r="H50" s="25">
        <v>1700</v>
      </c>
      <c r="I50" s="25">
        <v>564</v>
      </c>
      <c r="J50" s="28">
        <v>0.46223148747699999</v>
      </c>
      <c r="K50" s="26">
        <v>1</v>
      </c>
      <c r="L50" s="27">
        <f t="shared" si="0"/>
        <v>0.46223148747699999</v>
      </c>
      <c r="M50" s="27">
        <v>11.39</v>
      </c>
      <c r="N50" s="27">
        <v>1.78</v>
      </c>
      <c r="O50" s="27">
        <f t="shared" si="1"/>
        <v>5.26481664236303</v>
      </c>
      <c r="P50" s="27">
        <f t="shared" si="2"/>
        <v>0.82277204770905998</v>
      </c>
      <c r="Q50" s="26">
        <v>0.99</v>
      </c>
      <c r="R50" s="26">
        <v>0.98</v>
      </c>
      <c r="S50" s="27">
        <f t="shared" si="3"/>
        <v>5.2121684759394</v>
      </c>
      <c r="T50" s="27">
        <f t="shared" si="4"/>
        <v>0.80631660675487882</v>
      </c>
    </row>
    <row r="51" spans="1:20">
      <c r="A51" s="25" t="s">
        <v>93</v>
      </c>
      <c r="B51" s="25">
        <v>17026</v>
      </c>
      <c r="C51" s="25" t="s">
        <v>84</v>
      </c>
      <c r="D51" s="25">
        <v>4</v>
      </c>
      <c r="E51" s="25" t="s">
        <v>83</v>
      </c>
      <c r="F51" s="25">
        <v>4</v>
      </c>
      <c r="G51" s="25">
        <v>1700</v>
      </c>
      <c r="H51" s="25">
        <v>1700</v>
      </c>
      <c r="I51" s="25">
        <v>564</v>
      </c>
      <c r="J51" s="28">
        <v>2.1543026568400001E-2</v>
      </c>
      <c r="K51" s="26">
        <v>1</v>
      </c>
      <c r="L51" s="27">
        <f t="shared" si="0"/>
        <v>2.1543026568400001E-2</v>
      </c>
      <c r="M51" s="27">
        <v>11.39</v>
      </c>
      <c r="N51" s="27">
        <v>1.78</v>
      </c>
      <c r="O51" s="27">
        <f t="shared" si="1"/>
        <v>0.24537507261407601</v>
      </c>
      <c r="P51" s="27">
        <f t="shared" si="2"/>
        <v>3.8346587291751999E-2</v>
      </c>
      <c r="Q51" s="26">
        <v>0.99</v>
      </c>
      <c r="R51" s="26">
        <v>0.98</v>
      </c>
      <c r="S51" s="27">
        <f t="shared" si="3"/>
        <v>0.24292132188793525</v>
      </c>
      <c r="T51" s="27">
        <f t="shared" si="4"/>
        <v>3.7579655545916961E-2</v>
      </c>
    </row>
    <row r="52" spans="1:20">
      <c r="A52" s="25" t="s">
        <v>93</v>
      </c>
      <c r="B52" s="25">
        <v>17027</v>
      </c>
      <c r="C52" s="25" t="s">
        <v>84</v>
      </c>
      <c r="D52" s="25">
        <v>4</v>
      </c>
      <c r="E52" s="25" t="s">
        <v>83</v>
      </c>
      <c r="F52" s="25">
        <v>4</v>
      </c>
      <c r="G52" s="25">
        <v>1700</v>
      </c>
      <c r="H52" s="25">
        <v>1700</v>
      </c>
      <c r="I52" s="25">
        <v>564</v>
      </c>
      <c r="J52" s="28">
        <v>0.72253682055299995</v>
      </c>
      <c r="K52" s="26">
        <v>1</v>
      </c>
      <c r="L52" s="27">
        <f t="shared" si="0"/>
        <v>0.72253682055299995</v>
      </c>
      <c r="M52" s="27">
        <v>11.39</v>
      </c>
      <c r="N52" s="27">
        <v>1.78</v>
      </c>
      <c r="O52" s="27">
        <f t="shared" si="1"/>
        <v>8.2296943860986698</v>
      </c>
      <c r="P52" s="27">
        <f t="shared" si="2"/>
        <v>1.2861155405843399</v>
      </c>
      <c r="Q52" s="26">
        <v>0.99</v>
      </c>
      <c r="R52" s="26">
        <v>0.98</v>
      </c>
      <c r="S52" s="27">
        <f t="shared" si="3"/>
        <v>8.1473974422376827</v>
      </c>
      <c r="T52" s="27">
        <f t="shared" si="4"/>
        <v>1.260393229772653</v>
      </c>
    </row>
    <row r="53" spans="1:20">
      <c r="A53" s="25" t="s">
        <v>93</v>
      </c>
      <c r="B53" s="25">
        <v>17028</v>
      </c>
      <c r="C53" s="25" t="s">
        <v>84</v>
      </c>
      <c r="D53" s="25">
        <v>4</v>
      </c>
      <c r="E53" s="25" t="s">
        <v>83</v>
      </c>
      <c r="F53" s="25">
        <v>4</v>
      </c>
      <c r="G53" s="25">
        <v>1700</v>
      </c>
      <c r="H53" s="25">
        <v>1700</v>
      </c>
      <c r="I53" s="25">
        <v>564</v>
      </c>
      <c r="J53" s="28">
        <v>9.4177850828199998E-5</v>
      </c>
      <c r="K53" s="26">
        <v>1</v>
      </c>
      <c r="L53" s="27">
        <f t="shared" si="0"/>
        <v>9.4177850828199998E-5</v>
      </c>
      <c r="M53" s="27">
        <v>11.39</v>
      </c>
      <c r="N53" s="27">
        <v>1.78</v>
      </c>
      <c r="O53" s="27">
        <f t="shared" si="1"/>
        <v>1.072685720933198E-3</v>
      </c>
      <c r="P53" s="27">
        <f t="shared" si="2"/>
        <v>1.67636574474196E-4</v>
      </c>
      <c r="Q53" s="26">
        <v>0.99</v>
      </c>
      <c r="R53" s="26">
        <v>0.98</v>
      </c>
      <c r="S53" s="27">
        <f t="shared" si="3"/>
        <v>1.0619588637238661E-3</v>
      </c>
      <c r="T53" s="27">
        <f t="shared" si="4"/>
        <v>1.6428384298471208E-4</v>
      </c>
    </row>
    <row r="54" spans="1:20">
      <c r="A54" s="25" t="s">
        <v>93</v>
      </c>
      <c r="B54" s="25">
        <v>17029</v>
      </c>
      <c r="C54" s="25" t="s">
        <v>84</v>
      </c>
      <c r="D54" s="25">
        <v>4</v>
      </c>
      <c r="E54" s="25" t="s">
        <v>83</v>
      </c>
      <c r="F54" s="25">
        <v>4</v>
      </c>
      <c r="G54" s="25">
        <v>1400</v>
      </c>
      <c r="H54" s="25">
        <v>1400</v>
      </c>
      <c r="I54" s="25">
        <v>564</v>
      </c>
      <c r="J54" s="28">
        <v>1.4316593795700001E-3</v>
      </c>
      <c r="K54" s="26">
        <v>1</v>
      </c>
      <c r="L54" s="27">
        <f t="shared" si="0"/>
        <v>1.4316593795700001E-3</v>
      </c>
      <c r="M54" s="27">
        <v>11.39</v>
      </c>
      <c r="N54" s="27">
        <v>1.78</v>
      </c>
      <c r="O54" s="27">
        <f t="shared" si="1"/>
        <v>1.63066003333023E-2</v>
      </c>
      <c r="P54" s="27">
        <f t="shared" si="2"/>
        <v>2.5483536956346E-3</v>
      </c>
      <c r="Q54" s="26">
        <v>0.99</v>
      </c>
      <c r="R54" s="26">
        <v>0.98</v>
      </c>
      <c r="S54" s="27">
        <f t="shared" si="3"/>
        <v>1.6143534329969275E-2</v>
      </c>
      <c r="T54" s="27">
        <f t="shared" si="4"/>
        <v>2.4973866217219078E-3</v>
      </c>
    </row>
    <row r="55" spans="1:20">
      <c r="A55" s="25" t="s">
        <v>93</v>
      </c>
      <c r="B55" s="25">
        <v>17030</v>
      </c>
      <c r="C55" s="25" t="s">
        <v>84</v>
      </c>
      <c r="D55" s="25">
        <v>4</v>
      </c>
      <c r="E55" s="25" t="s">
        <v>83</v>
      </c>
      <c r="F55" s="25">
        <v>4</v>
      </c>
      <c r="G55" s="25">
        <v>1400</v>
      </c>
      <c r="H55" s="25">
        <v>1400</v>
      </c>
      <c r="I55" s="25">
        <v>564</v>
      </c>
      <c r="J55" s="28">
        <v>0.113835282564</v>
      </c>
      <c r="K55" s="26">
        <v>1</v>
      </c>
      <c r="L55" s="27">
        <f t="shared" si="0"/>
        <v>0.113835282564</v>
      </c>
      <c r="M55" s="27">
        <v>11.39</v>
      </c>
      <c r="N55" s="27">
        <v>1.78</v>
      </c>
      <c r="O55" s="27">
        <f t="shared" si="1"/>
        <v>1.2965838684039601</v>
      </c>
      <c r="P55" s="27">
        <f t="shared" si="2"/>
        <v>0.20262680296391999</v>
      </c>
      <c r="Q55" s="26">
        <v>0.99</v>
      </c>
      <c r="R55" s="26">
        <v>0.98</v>
      </c>
      <c r="S55" s="27">
        <f t="shared" si="3"/>
        <v>1.2836180297199205</v>
      </c>
      <c r="T55" s="27">
        <f t="shared" si="4"/>
        <v>0.19857426690464158</v>
      </c>
    </row>
    <row r="56" spans="1:20">
      <c r="A56" s="25" t="s">
        <v>93</v>
      </c>
      <c r="B56" s="25">
        <v>17031</v>
      </c>
      <c r="C56" s="25" t="s">
        <v>84</v>
      </c>
      <c r="D56" s="25">
        <v>4</v>
      </c>
      <c r="E56" s="25" t="s">
        <v>83</v>
      </c>
      <c r="F56" s="25">
        <v>4</v>
      </c>
      <c r="G56" s="25">
        <v>1400</v>
      </c>
      <c r="H56" s="25">
        <v>1400</v>
      </c>
      <c r="I56" s="25">
        <v>564</v>
      </c>
      <c r="J56" s="28">
        <v>0.61800733013099995</v>
      </c>
      <c r="K56" s="26">
        <v>1</v>
      </c>
      <c r="L56" s="27">
        <f t="shared" si="0"/>
        <v>0.61800733013099995</v>
      </c>
      <c r="M56" s="27">
        <v>11.39</v>
      </c>
      <c r="N56" s="27">
        <v>1.78</v>
      </c>
      <c r="O56" s="27">
        <f t="shared" si="1"/>
        <v>7.0391034901920895</v>
      </c>
      <c r="P56" s="27">
        <f t="shared" si="2"/>
        <v>1.10005304763318</v>
      </c>
      <c r="Q56" s="26">
        <v>0.99</v>
      </c>
      <c r="R56" s="26">
        <v>0.98</v>
      </c>
      <c r="S56" s="27">
        <f t="shared" si="3"/>
        <v>6.9687124552901683</v>
      </c>
      <c r="T56" s="27">
        <f t="shared" si="4"/>
        <v>1.0780519866805165</v>
      </c>
    </row>
    <row r="57" spans="1:20">
      <c r="A57" s="25" t="s">
        <v>93</v>
      </c>
      <c r="B57" s="25">
        <v>17033</v>
      </c>
      <c r="C57" s="25" t="s">
        <v>84</v>
      </c>
      <c r="D57" s="25">
        <v>4</v>
      </c>
      <c r="E57" s="25" t="s">
        <v>83</v>
      </c>
      <c r="F57" s="25">
        <v>4</v>
      </c>
      <c r="G57" s="25">
        <v>1700</v>
      </c>
      <c r="H57" s="25">
        <v>1700</v>
      </c>
      <c r="I57" s="25">
        <v>564</v>
      </c>
      <c r="J57" s="28">
        <v>5.2449410931699997E-2</v>
      </c>
      <c r="K57" s="26">
        <v>1</v>
      </c>
      <c r="L57" s="27">
        <f t="shared" si="0"/>
        <v>5.2449410931699997E-2</v>
      </c>
      <c r="M57" s="27">
        <v>11.39</v>
      </c>
      <c r="N57" s="27">
        <v>1.78</v>
      </c>
      <c r="O57" s="27">
        <f t="shared" si="1"/>
        <v>0.59739879051206302</v>
      </c>
      <c r="P57" s="27">
        <f t="shared" si="2"/>
        <v>9.3359951458426002E-2</v>
      </c>
      <c r="Q57" s="26">
        <v>0.99</v>
      </c>
      <c r="R57" s="26">
        <v>0.98</v>
      </c>
      <c r="S57" s="27">
        <f t="shared" si="3"/>
        <v>0.59142480260694241</v>
      </c>
      <c r="T57" s="27">
        <f t="shared" si="4"/>
        <v>9.1492752429257487E-2</v>
      </c>
    </row>
    <row r="58" spans="1:20">
      <c r="A58" s="25" t="s">
        <v>93</v>
      </c>
      <c r="B58" s="25">
        <v>17034</v>
      </c>
      <c r="C58" s="25" t="s">
        <v>84</v>
      </c>
      <c r="D58" s="25">
        <v>4</v>
      </c>
      <c r="E58" s="25" t="s">
        <v>83</v>
      </c>
      <c r="F58" s="25">
        <v>4</v>
      </c>
      <c r="G58" s="25">
        <v>1700</v>
      </c>
      <c r="H58" s="25">
        <v>1700</v>
      </c>
      <c r="I58" s="25">
        <v>564</v>
      </c>
      <c r="J58" s="28">
        <v>0.14111084387299999</v>
      </c>
      <c r="K58" s="26">
        <v>1</v>
      </c>
      <c r="L58" s="27">
        <f t="shared" si="0"/>
        <v>0.14111084387299999</v>
      </c>
      <c r="M58" s="27">
        <v>11.39</v>
      </c>
      <c r="N58" s="27">
        <v>1.78</v>
      </c>
      <c r="O58" s="27">
        <f t="shared" si="1"/>
        <v>1.6072525117134699</v>
      </c>
      <c r="P58" s="27">
        <f t="shared" si="2"/>
        <v>0.25117730209394001</v>
      </c>
      <c r="Q58" s="26">
        <v>0.99</v>
      </c>
      <c r="R58" s="26">
        <v>0.98</v>
      </c>
      <c r="S58" s="27">
        <f t="shared" si="3"/>
        <v>1.5911799865963352</v>
      </c>
      <c r="T58" s="27">
        <f t="shared" si="4"/>
        <v>0.24615375605206122</v>
      </c>
    </row>
    <row r="59" spans="1:20">
      <c r="A59" s="25" t="s">
        <v>93</v>
      </c>
      <c r="B59" s="25">
        <v>17035</v>
      </c>
      <c r="C59" s="25" t="s">
        <v>84</v>
      </c>
      <c r="D59" s="25">
        <v>4</v>
      </c>
      <c r="E59" s="25" t="s">
        <v>83</v>
      </c>
      <c r="F59" s="25">
        <v>4</v>
      </c>
      <c r="G59" s="25">
        <v>1700</v>
      </c>
      <c r="H59" s="25">
        <v>1700</v>
      </c>
      <c r="I59" s="25">
        <v>564</v>
      </c>
      <c r="J59" s="28">
        <v>0.28217100498300002</v>
      </c>
      <c r="K59" s="26">
        <v>1</v>
      </c>
      <c r="L59" s="27">
        <f t="shared" si="0"/>
        <v>0.28217100498300002</v>
      </c>
      <c r="M59" s="27">
        <v>11.39</v>
      </c>
      <c r="N59" s="27">
        <v>1.78</v>
      </c>
      <c r="O59" s="27">
        <f t="shared" si="1"/>
        <v>3.2139277467563705</v>
      </c>
      <c r="P59" s="27">
        <f t="shared" si="2"/>
        <v>0.50226438886974001</v>
      </c>
      <c r="Q59" s="26">
        <v>0.99</v>
      </c>
      <c r="R59" s="26">
        <v>0.98</v>
      </c>
      <c r="S59" s="27">
        <f t="shared" si="3"/>
        <v>3.1817884692888065</v>
      </c>
      <c r="T59" s="27">
        <f t="shared" si="4"/>
        <v>0.49221910109234518</v>
      </c>
    </row>
    <row r="60" spans="1:20">
      <c r="A60" s="25" t="s">
        <v>93</v>
      </c>
      <c r="B60" s="25">
        <v>17036</v>
      </c>
      <c r="C60" s="25" t="s">
        <v>84</v>
      </c>
      <c r="D60" s="25">
        <v>4</v>
      </c>
      <c r="E60" s="25" t="s">
        <v>83</v>
      </c>
      <c r="F60" s="25">
        <v>4</v>
      </c>
      <c r="G60" s="25">
        <v>1700</v>
      </c>
      <c r="H60" s="25">
        <v>1700</v>
      </c>
      <c r="I60" s="25">
        <v>564</v>
      </c>
      <c r="J60" s="28">
        <v>2.69063253444E-2</v>
      </c>
      <c r="K60" s="26">
        <v>1</v>
      </c>
      <c r="L60" s="27">
        <f t="shared" si="0"/>
        <v>2.69063253444E-2</v>
      </c>
      <c r="M60" s="27">
        <v>11.39</v>
      </c>
      <c r="N60" s="27">
        <v>1.78</v>
      </c>
      <c r="O60" s="27">
        <f t="shared" si="1"/>
        <v>0.30646304567271604</v>
      </c>
      <c r="P60" s="27">
        <f t="shared" si="2"/>
        <v>4.7893259113032001E-2</v>
      </c>
      <c r="Q60" s="26">
        <v>0.99</v>
      </c>
      <c r="R60" s="26">
        <v>0.98</v>
      </c>
      <c r="S60" s="27">
        <f t="shared" si="3"/>
        <v>0.30339841521598887</v>
      </c>
      <c r="T60" s="27">
        <f t="shared" si="4"/>
        <v>4.6935393930771362E-2</v>
      </c>
    </row>
    <row r="61" spans="1:20">
      <c r="A61" s="25" t="s">
        <v>93</v>
      </c>
      <c r="B61" s="25">
        <v>17037</v>
      </c>
      <c r="C61" s="25" t="s">
        <v>84</v>
      </c>
      <c r="D61" s="25">
        <v>4</v>
      </c>
      <c r="E61" s="25" t="s">
        <v>83</v>
      </c>
      <c r="F61" s="25">
        <v>4</v>
      </c>
      <c r="G61" s="25">
        <v>1700</v>
      </c>
      <c r="H61" s="25">
        <v>1700</v>
      </c>
      <c r="I61" s="25">
        <v>564</v>
      </c>
      <c r="J61" s="28">
        <v>0.63779593602399998</v>
      </c>
      <c r="K61" s="26">
        <v>1</v>
      </c>
      <c r="L61" s="27">
        <f t="shared" si="0"/>
        <v>0.63779593602399998</v>
      </c>
      <c r="M61" s="27">
        <v>11.39</v>
      </c>
      <c r="N61" s="27">
        <v>1.78</v>
      </c>
      <c r="O61" s="27">
        <f t="shared" si="1"/>
        <v>7.2644957113133604</v>
      </c>
      <c r="P61" s="27">
        <f t="shared" si="2"/>
        <v>1.1352767661227199</v>
      </c>
      <c r="Q61" s="26">
        <v>0.99</v>
      </c>
      <c r="R61" s="26">
        <v>0.98</v>
      </c>
      <c r="S61" s="27">
        <f t="shared" si="3"/>
        <v>7.1918507542002263</v>
      </c>
      <c r="T61" s="27">
        <f t="shared" si="4"/>
        <v>1.1125712308002655</v>
      </c>
    </row>
    <row r="62" spans="1:20">
      <c r="A62" s="25" t="s">
        <v>93</v>
      </c>
      <c r="B62" s="25">
        <v>17041</v>
      </c>
      <c r="C62" s="25" t="s">
        <v>84</v>
      </c>
      <c r="D62" s="25">
        <v>4</v>
      </c>
      <c r="E62" s="25" t="s">
        <v>83</v>
      </c>
      <c r="F62" s="25">
        <v>4</v>
      </c>
      <c r="G62" s="25">
        <v>1700</v>
      </c>
      <c r="H62" s="25">
        <v>1700</v>
      </c>
      <c r="I62" s="25">
        <v>564</v>
      </c>
      <c r="J62" s="28">
        <v>1.0632814480499999</v>
      </c>
      <c r="K62" s="26">
        <v>1</v>
      </c>
      <c r="L62" s="27">
        <f t="shared" si="0"/>
        <v>1.0632814480499999</v>
      </c>
      <c r="M62" s="27">
        <v>11.39</v>
      </c>
      <c r="N62" s="27">
        <v>1.78</v>
      </c>
      <c r="O62" s="27">
        <f t="shared" si="1"/>
        <v>12.110775693289499</v>
      </c>
      <c r="P62" s="27">
        <f t="shared" si="2"/>
        <v>1.8926409775289998</v>
      </c>
      <c r="Q62" s="26">
        <v>0.99</v>
      </c>
      <c r="R62" s="26">
        <v>0.98</v>
      </c>
      <c r="S62" s="27">
        <f t="shared" si="3"/>
        <v>11.989667936356604</v>
      </c>
      <c r="T62" s="27">
        <f t="shared" si="4"/>
        <v>1.8547881579784198</v>
      </c>
    </row>
    <row r="63" spans="1:20">
      <c r="A63" s="25" t="s">
        <v>93</v>
      </c>
      <c r="B63" s="25">
        <v>17042</v>
      </c>
      <c r="C63" s="25" t="s">
        <v>84</v>
      </c>
      <c r="D63" s="25">
        <v>4</v>
      </c>
      <c r="E63" s="25" t="s">
        <v>83</v>
      </c>
      <c r="F63" s="25">
        <v>4</v>
      </c>
      <c r="G63" s="25">
        <v>1700</v>
      </c>
      <c r="H63" s="25">
        <v>1700</v>
      </c>
      <c r="I63" s="25">
        <v>564</v>
      </c>
      <c r="J63" s="28">
        <v>1.6928709229099999E-3</v>
      </c>
      <c r="K63" s="26">
        <v>1</v>
      </c>
      <c r="L63" s="27">
        <f t="shared" si="0"/>
        <v>1.6928709229099999E-3</v>
      </c>
      <c r="M63" s="27">
        <v>11.39</v>
      </c>
      <c r="N63" s="27">
        <v>1.78</v>
      </c>
      <c r="O63" s="27">
        <f t="shared" si="1"/>
        <v>1.9281799811944899E-2</v>
      </c>
      <c r="P63" s="27">
        <f t="shared" si="2"/>
        <v>3.0133102427797997E-3</v>
      </c>
      <c r="Q63" s="26">
        <v>0.99</v>
      </c>
      <c r="R63" s="26">
        <v>0.98</v>
      </c>
      <c r="S63" s="27">
        <f t="shared" si="3"/>
        <v>1.9088981813825449E-2</v>
      </c>
      <c r="T63" s="27">
        <f t="shared" si="4"/>
        <v>2.9530440379242034E-3</v>
      </c>
    </row>
    <row r="64" spans="1:20">
      <c r="A64" s="25" t="s">
        <v>93</v>
      </c>
      <c r="B64" s="25">
        <v>17043</v>
      </c>
      <c r="C64" s="25" t="s">
        <v>84</v>
      </c>
      <c r="D64" s="25">
        <v>4</v>
      </c>
      <c r="E64" s="25" t="s">
        <v>83</v>
      </c>
      <c r="F64" s="25">
        <v>4</v>
      </c>
      <c r="G64" s="25">
        <v>1700</v>
      </c>
      <c r="H64" s="25">
        <v>1700</v>
      </c>
      <c r="I64" s="25">
        <v>564</v>
      </c>
      <c r="J64" s="28">
        <v>0.37434600447799998</v>
      </c>
      <c r="K64" s="26">
        <v>1</v>
      </c>
      <c r="L64" s="27">
        <f t="shared" si="0"/>
        <v>0.37434600447799998</v>
      </c>
      <c r="M64" s="27">
        <v>11.39</v>
      </c>
      <c r="N64" s="27">
        <v>1.78</v>
      </c>
      <c r="O64" s="27">
        <f t="shared" si="1"/>
        <v>4.2638009910044197</v>
      </c>
      <c r="P64" s="27">
        <f t="shared" si="2"/>
        <v>0.66633588797083998</v>
      </c>
      <c r="Q64" s="26">
        <v>0.99</v>
      </c>
      <c r="R64" s="26">
        <v>0.98</v>
      </c>
      <c r="S64" s="27">
        <f t="shared" si="3"/>
        <v>4.2211629810943752</v>
      </c>
      <c r="T64" s="27">
        <f t="shared" si="4"/>
        <v>0.65300917021142313</v>
      </c>
    </row>
    <row r="65" spans="1:20">
      <c r="A65" s="25" t="s">
        <v>93</v>
      </c>
      <c r="B65" s="25">
        <v>17044</v>
      </c>
      <c r="C65" s="25" t="s">
        <v>84</v>
      </c>
      <c r="D65" s="25">
        <v>4</v>
      </c>
      <c r="E65" s="25" t="s">
        <v>83</v>
      </c>
      <c r="F65" s="25">
        <v>4</v>
      </c>
      <c r="G65" s="25">
        <v>1700</v>
      </c>
      <c r="H65" s="25">
        <v>1700</v>
      </c>
      <c r="I65" s="25">
        <v>564</v>
      </c>
      <c r="J65" s="28">
        <v>0.63965026509699996</v>
      </c>
      <c r="K65" s="26">
        <v>1</v>
      </c>
      <c r="L65" s="27">
        <f t="shared" si="0"/>
        <v>0.63965026509699996</v>
      </c>
      <c r="M65" s="27">
        <v>11.39</v>
      </c>
      <c r="N65" s="27">
        <v>1.78</v>
      </c>
      <c r="O65" s="27">
        <f t="shared" si="1"/>
        <v>7.2856165194548295</v>
      </c>
      <c r="P65" s="27">
        <f t="shared" si="2"/>
        <v>1.13857747187266</v>
      </c>
      <c r="Q65" s="26">
        <v>0.99</v>
      </c>
      <c r="R65" s="26">
        <v>0.98</v>
      </c>
      <c r="S65" s="27">
        <f t="shared" si="3"/>
        <v>7.2127603542602809</v>
      </c>
      <c r="T65" s="27">
        <f t="shared" si="4"/>
        <v>1.1158059224352068</v>
      </c>
    </row>
    <row r="66" spans="1:20">
      <c r="A66" s="25" t="s">
        <v>93</v>
      </c>
      <c r="B66" s="25">
        <v>17045</v>
      </c>
      <c r="C66" s="25" t="s">
        <v>84</v>
      </c>
      <c r="D66" s="25">
        <v>4</v>
      </c>
      <c r="E66" s="25" t="s">
        <v>83</v>
      </c>
      <c r="F66" s="25">
        <v>4</v>
      </c>
      <c r="G66" s="25">
        <v>1700</v>
      </c>
      <c r="H66" s="25">
        <v>1700</v>
      </c>
      <c r="I66" s="25">
        <v>564</v>
      </c>
      <c r="J66" s="28">
        <v>0.31264790043700003</v>
      </c>
      <c r="K66" s="26">
        <v>1</v>
      </c>
      <c r="L66" s="27">
        <f t="shared" si="0"/>
        <v>0.31264790043700003</v>
      </c>
      <c r="M66" s="27">
        <v>11.39</v>
      </c>
      <c r="N66" s="27">
        <v>1.78</v>
      </c>
      <c r="O66" s="27">
        <f t="shared" si="1"/>
        <v>3.5610595859774303</v>
      </c>
      <c r="P66" s="27">
        <f t="shared" si="2"/>
        <v>0.55651326277786006</v>
      </c>
      <c r="Q66" s="26">
        <v>0.99</v>
      </c>
      <c r="R66" s="26">
        <v>0.98</v>
      </c>
      <c r="S66" s="27">
        <f t="shared" si="3"/>
        <v>3.5254489901176558</v>
      </c>
      <c r="T66" s="27">
        <f t="shared" si="4"/>
        <v>0.5453829975223029</v>
      </c>
    </row>
    <row r="67" spans="1:20">
      <c r="A67" s="25" t="s">
        <v>93</v>
      </c>
      <c r="B67" s="25">
        <v>17057</v>
      </c>
      <c r="C67" s="25" t="s">
        <v>84</v>
      </c>
      <c r="D67" s="25">
        <v>4</v>
      </c>
      <c r="E67" s="25" t="s">
        <v>83</v>
      </c>
      <c r="F67" s="25">
        <v>4</v>
      </c>
      <c r="G67" s="25">
        <v>1700</v>
      </c>
      <c r="H67" s="25">
        <v>1700</v>
      </c>
      <c r="I67" s="25">
        <v>564</v>
      </c>
      <c r="J67" s="28">
        <v>9.5890747206200007E-3</v>
      </c>
      <c r="K67" s="26">
        <v>1</v>
      </c>
      <c r="L67" s="27">
        <f t="shared" ref="L67:L87" si="5">J67*K67</f>
        <v>9.5890747206200007E-3</v>
      </c>
      <c r="M67" s="27">
        <v>11.39</v>
      </c>
      <c r="N67" s="27">
        <v>1.78</v>
      </c>
      <c r="O67" s="27">
        <f t="shared" ref="O67:O87" si="6">L67*M67</f>
        <v>0.10921956106786182</v>
      </c>
      <c r="P67" s="27">
        <f t="shared" ref="P67:P87" si="7">L67*N67</f>
        <v>1.7068553002703601E-2</v>
      </c>
      <c r="Q67" s="26">
        <v>0.99</v>
      </c>
      <c r="R67" s="26">
        <v>0.98</v>
      </c>
      <c r="S67" s="27">
        <f t="shared" ref="S67:S87" si="8">O67*Q67</f>
        <v>0.1081273654571832</v>
      </c>
      <c r="T67" s="27">
        <f t="shared" ref="T67:T87" si="9">P67*R67</f>
        <v>1.6727181942649529E-2</v>
      </c>
    </row>
    <row r="68" spans="1:20">
      <c r="A68" s="25" t="s">
        <v>93</v>
      </c>
      <c r="B68" s="25">
        <v>17070</v>
      </c>
      <c r="C68" s="25" t="s">
        <v>84</v>
      </c>
      <c r="D68" s="25">
        <v>4</v>
      </c>
      <c r="E68" s="25" t="s">
        <v>83</v>
      </c>
      <c r="F68" s="25">
        <v>4</v>
      </c>
      <c r="G68" s="25">
        <v>1400</v>
      </c>
      <c r="H68" s="25">
        <v>1400</v>
      </c>
      <c r="I68" s="25">
        <v>564</v>
      </c>
      <c r="J68" s="28">
        <v>3.9624348518099997E-2</v>
      </c>
      <c r="K68" s="26">
        <v>1</v>
      </c>
      <c r="L68" s="27">
        <f t="shared" si="5"/>
        <v>3.9624348518099997E-2</v>
      </c>
      <c r="M68" s="27">
        <v>11.39</v>
      </c>
      <c r="N68" s="27">
        <v>1.78</v>
      </c>
      <c r="O68" s="27">
        <f t="shared" si="6"/>
        <v>0.45132132962115901</v>
      </c>
      <c r="P68" s="27">
        <f t="shared" si="7"/>
        <v>7.053134036221799E-2</v>
      </c>
      <c r="Q68" s="26">
        <v>0.99</v>
      </c>
      <c r="R68" s="26">
        <v>0.98</v>
      </c>
      <c r="S68" s="27">
        <f t="shared" si="8"/>
        <v>0.44680811632494744</v>
      </c>
      <c r="T68" s="27">
        <f t="shared" si="9"/>
        <v>6.9120713554973623E-2</v>
      </c>
    </row>
    <row r="69" spans="1:20">
      <c r="A69" s="25" t="s">
        <v>93</v>
      </c>
      <c r="B69" s="25">
        <v>17087</v>
      </c>
      <c r="C69" s="25" t="s">
        <v>84</v>
      </c>
      <c r="D69" s="25">
        <v>4</v>
      </c>
      <c r="E69" s="25" t="s">
        <v>83</v>
      </c>
      <c r="F69" s="25">
        <v>4</v>
      </c>
      <c r="G69" s="25">
        <v>1700</v>
      </c>
      <c r="H69" s="25">
        <v>1700</v>
      </c>
      <c r="I69" s="25">
        <v>564</v>
      </c>
      <c r="J69" s="28">
        <v>8.0156814137300001E-3</v>
      </c>
      <c r="K69" s="26">
        <v>1</v>
      </c>
      <c r="L69" s="27">
        <f t="shared" si="5"/>
        <v>8.0156814137300001E-3</v>
      </c>
      <c r="M69" s="27">
        <v>11.39</v>
      </c>
      <c r="N69" s="27">
        <v>1.78</v>
      </c>
      <c r="O69" s="27">
        <f t="shared" si="6"/>
        <v>9.1298611302384702E-2</v>
      </c>
      <c r="P69" s="27">
        <f t="shared" si="7"/>
        <v>1.4267912916439401E-2</v>
      </c>
      <c r="Q69" s="26">
        <v>0.99</v>
      </c>
      <c r="R69" s="26">
        <v>0.98</v>
      </c>
      <c r="S69" s="27">
        <f t="shared" si="8"/>
        <v>9.0385625189360858E-2</v>
      </c>
      <c r="T69" s="27">
        <f t="shared" si="9"/>
        <v>1.3982554658110612E-2</v>
      </c>
    </row>
    <row r="70" spans="1:20">
      <c r="A70" s="25" t="s">
        <v>93</v>
      </c>
      <c r="B70" s="25">
        <v>18035</v>
      </c>
      <c r="C70" s="25" t="s">
        <v>84</v>
      </c>
      <c r="D70" s="25">
        <v>4</v>
      </c>
      <c r="E70" s="25" t="s">
        <v>86</v>
      </c>
      <c r="F70" s="25">
        <v>2</v>
      </c>
      <c r="G70" s="25">
        <v>1200</v>
      </c>
      <c r="H70" s="25">
        <v>1200</v>
      </c>
      <c r="I70" s="25">
        <v>562</v>
      </c>
      <c r="J70" s="28">
        <v>0.44056121873699999</v>
      </c>
      <c r="K70" s="26">
        <v>1</v>
      </c>
      <c r="L70" s="27">
        <f t="shared" si="5"/>
        <v>0.44056121873699999</v>
      </c>
      <c r="M70" s="27">
        <v>8.52</v>
      </c>
      <c r="N70" s="27">
        <v>1.44</v>
      </c>
      <c r="O70" s="27">
        <f t="shared" si="6"/>
        <v>3.7535815836392397</v>
      </c>
      <c r="P70" s="27">
        <f t="shared" si="7"/>
        <v>0.63440815498128</v>
      </c>
      <c r="Q70" s="26">
        <v>0.99</v>
      </c>
      <c r="R70" s="26">
        <v>0.98</v>
      </c>
      <c r="S70" s="27">
        <f t="shared" si="8"/>
        <v>3.7160457678028473</v>
      </c>
      <c r="T70" s="27">
        <f t="shared" si="9"/>
        <v>0.62171999188165439</v>
      </c>
    </row>
    <row r="71" spans="1:20">
      <c r="A71" s="25" t="s">
        <v>93</v>
      </c>
      <c r="B71" s="25">
        <v>18041</v>
      </c>
      <c r="C71" s="25" t="s">
        <v>84</v>
      </c>
      <c r="D71" s="25">
        <v>4</v>
      </c>
      <c r="E71" s="25" t="s">
        <v>83</v>
      </c>
      <c r="F71" s="25">
        <v>4</v>
      </c>
      <c r="G71" s="25">
        <v>1400</v>
      </c>
      <c r="H71" s="25">
        <v>1400</v>
      </c>
      <c r="I71" s="25">
        <v>564</v>
      </c>
      <c r="J71" s="28">
        <v>1.29003828347E-2</v>
      </c>
      <c r="K71" s="26">
        <v>1</v>
      </c>
      <c r="L71" s="27">
        <f t="shared" si="5"/>
        <v>1.29003828347E-2</v>
      </c>
      <c r="M71" s="27">
        <v>11.39</v>
      </c>
      <c r="N71" s="27">
        <v>1.78</v>
      </c>
      <c r="O71" s="27">
        <f t="shared" si="6"/>
        <v>0.14693536048723302</v>
      </c>
      <c r="P71" s="27">
        <f t="shared" si="7"/>
        <v>2.2962681445765999E-2</v>
      </c>
      <c r="Q71" s="26">
        <v>0.99</v>
      </c>
      <c r="R71" s="26">
        <v>0.98</v>
      </c>
      <c r="S71" s="27">
        <f t="shared" si="8"/>
        <v>0.14546600688236069</v>
      </c>
      <c r="T71" s="27">
        <f t="shared" si="9"/>
        <v>2.250342781685068E-2</v>
      </c>
    </row>
    <row r="72" spans="1:20">
      <c r="A72" s="25" t="s">
        <v>92</v>
      </c>
      <c r="B72" s="25">
        <v>8261</v>
      </c>
      <c r="C72" s="25" t="s">
        <v>84</v>
      </c>
      <c r="D72" s="25">
        <v>4</v>
      </c>
      <c r="E72" s="25" t="s">
        <v>83</v>
      </c>
      <c r="F72" s="25">
        <v>4</v>
      </c>
      <c r="G72" s="25">
        <v>8140</v>
      </c>
      <c r="H72" s="25">
        <v>8140</v>
      </c>
      <c r="I72" s="25">
        <v>564</v>
      </c>
      <c r="J72" s="28">
        <v>0.89645789212500004</v>
      </c>
      <c r="K72" s="26">
        <v>1</v>
      </c>
      <c r="L72" s="27">
        <f t="shared" si="5"/>
        <v>0.89645789212500004</v>
      </c>
      <c r="M72" s="27">
        <v>11.39</v>
      </c>
      <c r="N72" s="27">
        <v>1.78</v>
      </c>
      <c r="O72" s="27">
        <f t="shared" si="6"/>
        <v>10.210655391303751</v>
      </c>
      <c r="P72" s="27">
        <f t="shared" si="7"/>
        <v>1.5956950479825001</v>
      </c>
      <c r="Q72" s="26">
        <v>0.99</v>
      </c>
      <c r="R72" s="26">
        <v>0.98</v>
      </c>
      <c r="S72" s="27">
        <f t="shared" si="8"/>
        <v>10.108548837390714</v>
      </c>
      <c r="T72" s="27">
        <f t="shared" si="9"/>
        <v>1.56378114702285</v>
      </c>
    </row>
    <row r="73" spans="1:20">
      <c r="A73" s="25" t="s">
        <v>92</v>
      </c>
      <c r="B73" s="25">
        <v>8288</v>
      </c>
      <c r="C73" s="25" t="s">
        <v>84</v>
      </c>
      <c r="D73" s="25">
        <v>4</v>
      </c>
      <c r="E73" s="25" t="s">
        <v>83</v>
      </c>
      <c r="F73" s="25">
        <v>4</v>
      </c>
      <c r="G73" s="25">
        <v>1400</v>
      </c>
      <c r="H73" s="25">
        <v>1400</v>
      </c>
      <c r="I73" s="25">
        <v>564</v>
      </c>
      <c r="J73" s="28">
        <v>18.267915369800001</v>
      </c>
      <c r="K73" s="26">
        <v>1</v>
      </c>
      <c r="L73" s="27">
        <f t="shared" si="5"/>
        <v>18.267915369800001</v>
      </c>
      <c r="M73" s="27">
        <v>11.39</v>
      </c>
      <c r="N73" s="27">
        <v>1.78</v>
      </c>
      <c r="O73" s="27">
        <f t="shared" si="6"/>
        <v>208.07155606202201</v>
      </c>
      <c r="P73" s="27">
        <f t="shared" si="7"/>
        <v>32.516889358244001</v>
      </c>
      <c r="Q73" s="26">
        <v>0.99</v>
      </c>
      <c r="R73" s="26">
        <v>0.98</v>
      </c>
      <c r="S73" s="27">
        <f t="shared" si="8"/>
        <v>205.99084050140178</v>
      </c>
      <c r="T73" s="27">
        <f t="shared" si="9"/>
        <v>31.866551571079121</v>
      </c>
    </row>
    <row r="74" spans="1:20">
      <c r="A74" s="25" t="s">
        <v>92</v>
      </c>
      <c r="B74" s="25">
        <v>8298</v>
      </c>
      <c r="C74" s="25" t="s">
        <v>84</v>
      </c>
      <c r="D74" s="25">
        <v>4</v>
      </c>
      <c r="E74" s="25" t="s">
        <v>88</v>
      </c>
      <c r="F74" s="25">
        <v>11</v>
      </c>
      <c r="G74" s="25">
        <v>4340</v>
      </c>
      <c r="H74" s="25">
        <v>4340</v>
      </c>
      <c r="I74" s="25">
        <v>571</v>
      </c>
      <c r="J74" s="28">
        <v>2.2590968405199998</v>
      </c>
      <c r="K74" s="26">
        <v>1</v>
      </c>
      <c r="L74" s="27">
        <f t="shared" si="5"/>
        <v>2.2590968405199998</v>
      </c>
      <c r="M74" s="27">
        <v>3.85</v>
      </c>
      <c r="N74" s="27">
        <v>0.14000000000000001</v>
      </c>
      <c r="O74" s="27">
        <f t="shared" si="6"/>
        <v>8.6975228360019994</v>
      </c>
      <c r="P74" s="27">
        <f t="shared" si="7"/>
        <v>0.31627355767280002</v>
      </c>
      <c r="Q74" s="26">
        <v>0.99</v>
      </c>
      <c r="R74" s="26">
        <v>0.98</v>
      </c>
      <c r="S74" s="27">
        <f t="shared" si="8"/>
        <v>8.6105476076419798</v>
      </c>
      <c r="T74" s="27">
        <f t="shared" si="9"/>
        <v>0.30994808651934402</v>
      </c>
    </row>
    <row r="75" spans="1:20">
      <c r="A75" s="25" t="s">
        <v>92</v>
      </c>
      <c r="B75" s="25">
        <v>8300</v>
      </c>
      <c r="C75" s="25" t="s">
        <v>84</v>
      </c>
      <c r="D75" s="25">
        <v>4</v>
      </c>
      <c r="E75" s="25" t="s">
        <v>86</v>
      </c>
      <c r="F75" s="25">
        <v>2</v>
      </c>
      <c r="G75" s="25">
        <v>1200</v>
      </c>
      <c r="H75" s="25">
        <v>1200</v>
      </c>
      <c r="I75" s="25">
        <v>562</v>
      </c>
      <c r="J75" s="28">
        <v>17.115968194299999</v>
      </c>
      <c r="K75" s="26">
        <v>1</v>
      </c>
      <c r="L75" s="27">
        <f t="shared" si="5"/>
        <v>17.115968194299999</v>
      </c>
      <c r="M75" s="27">
        <v>8.52</v>
      </c>
      <c r="N75" s="27">
        <v>1.44</v>
      </c>
      <c r="O75" s="27">
        <f t="shared" si="6"/>
        <v>145.82804901543599</v>
      </c>
      <c r="P75" s="27">
        <f t="shared" si="7"/>
        <v>24.646994199791997</v>
      </c>
      <c r="Q75" s="26">
        <v>0.99</v>
      </c>
      <c r="R75" s="26">
        <v>0.98</v>
      </c>
      <c r="S75" s="27">
        <f t="shared" si="8"/>
        <v>144.36976852528164</v>
      </c>
      <c r="T75" s="27">
        <f t="shared" si="9"/>
        <v>24.154054315796156</v>
      </c>
    </row>
    <row r="76" spans="1:20">
      <c r="A76" s="25" t="s">
        <v>92</v>
      </c>
      <c r="B76" s="25">
        <v>8306</v>
      </c>
      <c r="C76" s="25" t="s">
        <v>84</v>
      </c>
      <c r="D76" s="25">
        <v>4</v>
      </c>
      <c r="E76" s="25" t="s">
        <v>90</v>
      </c>
      <c r="F76" s="25">
        <v>10</v>
      </c>
      <c r="G76" s="25">
        <v>3100</v>
      </c>
      <c r="H76" s="25">
        <v>1900</v>
      </c>
      <c r="I76" s="25">
        <v>570</v>
      </c>
      <c r="J76" s="28">
        <v>2.3141404703999999</v>
      </c>
      <c r="K76" s="26">
        <v>1</v>
      </c>
      <c r="L76" s="27">
        <f t="shared" si="5"/>
        <v>2.3141404703999999</v>
      </c>
      <c r="M76" s="27">
        <v>4.29</v>
      </c>
      <c r="N76" s="27">
        <v>0.16</v>
      </c>
      <c r="O76" s="27">
        <f t="shared" si="6"/>
        <v>9.927662618015999</v>
      </c>
      <c r="P76" s="27">
        <f t="shared" si="7"/>
        <v>0.37026247526399997</v>
      </c>
      <c r="Q76" s="26">
        <v>0.99</v>
      </c>
      <c r="R76" s="26">
        <v>0.98</v>
      </c>
      <c r="S76" s="27">
        <f t="shared" si="8"/>
        <v>9.8283859918358392</v>
      </c>
      <c r="T76" s="27">
        <f t="shared" si="9"/>
        <v>0.36285722575871998</v>
      </c>
    </row>
    <row r="77" spans="1:20">
      <c r="A77" s="25" t="s">
        <v>92</v>
      </c>
      <c r="B77" s="25">
        <v>8307</v>
      </c>
      <c r="C77" s="25" t="s">
        <v>84</v>
      </c>
      <c r="D77" s="25">
        <v>4</v>
      </c>
      <c r="E77" s="25" t="s">
        <v>87</v>
      </c>
      <c r="F77" s="25">
        <v>6</v>
      </c>
      <c r="G77" s="25">
        <v>1800</v>
      </c>
      <c r="H77" s="25">
        <v>1800</v>
      </c>
      <c r="I77" s="25">
        <v>566</v>
      </c>
      <c r="J77" s="28">
        <v>4.6583013144100001</v>
      </c>
      <c r="K77" s="26">
        <v>1</v>
      </c>
      <c r="L77" s="27">
        <f t="shared" si="5"/>
        <v>4.6583013144100001</v>
      </c>
      <c r="M77" s="27">
        <v>4.6100000000000003</v>
      </c>
      <c r="N77" s="27">
        <v>0.18</v>
      </c>
      <c r="O77" s="27">
        <f t="shared" si="6"/>
        <v>21.474769059430102</v>
      </c>
      <c r="P77" s="27">
        <f t="shared" si="7"/>
        <v>0.83849423659379996</v>
      </c>
      <c r="Q77" s="26">
        <v>0.99</v>
      </c>
      <c r="R77" s="26">
        <v>0.98</v>
      </c>
      <c r="S77" s="27">
        <f t="shared" si="8"/>
        <v>21.260021368835801</v>
      </c>
      <c r="T77" s="27">
        <f t="shared" si="9"/>
        <v>0.82172435186192394</v>
      </c>
    </row>
    <row r="78" spans="1:20">
      <c r="A78" s="25" t="s">
        <v>92</v>
      </c>
      <c r="B78" s="25">
        <v>8313</v>
      </c>
      <c r="C78" s="25" t="s">
        <v>84</v>
      </c>
      <c r="D78" s="25">
        <v>4</v>
      </c>
      <c r="E78" s="25" t="s">
        <v>83</v>
      </c>
      <c r="F78" s="25">
        <v>4</v>
      </c>
      <c r="G78" s="25">
        <v>1400</v>
      </c>
      <c r="H78" s="25">
        <v>1400</v>
      </c>
      <c r="I78" s="25">
        <v>564</v>
      </c>
      <c r="J78" s="28">
        <v>0.75079863650800005</v>
      </c>
      <c r="K78" s="26">
        <v>1</v>
      </c>
      <c r="L78" s="27">
        <f t="shared" si="5"/>
        <v>0.75079863650800005</v>
      </c>
      <c r="M78" s="27">
        <v>11.39</v>
      </c>
      <c r="N78" s="27">
        <v>1.78</v>
      </c>
      <c r="O78" s="27">
        <f t="shared" si="6"/>
        <v>8.5515964698261211</v>
      </c>
      <c r="P78" s="27">
        <f t="shared" si="7"/>
        <v>1.3364215729842401</v>
      </c>
      <c r="Q78" s="26">
        <v>0.99</v>
      </c>
      <c r="R78" s="26">
        <v>0.98</v>
      </c>
      <c r="S78" s="27">
        <f t="shared" si="8"/>
        <v>8.4660805051278594</v>
      </c>
      <c r="T78" s="27">
        <f t="shared" si="9"/>
        <v>1.3096931415245554</v>
      </c>
    </row>
    <row r="79" spans="1:20">
      <c r="A79" s="25" t="s">
        <v>92</v>
      </c>
      <c r="B79" s="25">
        <v>8758</v>
      </c>
      <c r="C79" s="25" t="s">
        <v>84</v>
      </c>
      <c r="D79" s="25">
        <v>4</v>
      </c>
      <c r="E79" s="25" t="s">
        <v>88</v>
      </c>
      <c r="F79" s="25">
        <v>11</v>
      </c>
      <c r="G79" s="25">
        <v>4340</v>
      </c>
      <c r="H79" s="25">
        <v>4340</v>
      </c>
      <c r="I79" s="25">
        <v>571</v>
      </c>
      <c r="J79" s="28">
        <v>1.038136972</v>
      </c>
      <c r="K79" s="26">
        <v>1</v>
      </c>
      <c r="L79" s="27">
        <f t="shared" si="5"/>
        <v>1.038136972</v>
      </c>
      <c r="M79" s="27">
        <v>3.85</v>
      </c>
      <c r="N79" s="27">
        <v>0.14000000000000001</v>
      </c>
      <c r="O79" s="27">
        <f t="shared" si="6"/>
        <v>3.9968273422</v>
      </c>
      <c r="P79" s="27">
        <f t="shared" si="7"/>
        <v>0.14533917608000002</v>
      </c>
      <c r="Q79" s="26">
        <v>0.99</v>
      </c>
      <c r="R79" s="26">
        <v>0.98</v>
      </c>
      <c r="S79" s="27">
        <f t="shared" si="8"/>
        <v>3.9568590687779999</v>
      </c>
      <c r="T79" s="27">
        <f t="shared" si="9"/>
        <v>0.14243239255840001</v>
      </c>
    </row>
    <row r="80" spans="1:20">
      <c r="A80" s="25" t="s">
        <v>92</v>
      </c>
      <c r="B80" s="25">
        <v>8759</v>
      </c>
      <c r="C80" s="25" t="s">
        <v>84</v>
      </c>
      <c r="D80" s="25">
        <v>4</v>
      </c>
      <c r="E80" s="25" t="s">
        <v>86</v>
      </c>
      <c r="F80" s="25">
        <v>2</v>
      </c>
      <c r="G80" s="25">
        <v>1200</v>
      </c>
      <c r="H80" s="25">
        <v>1200</v>
      </c>
      <c r="I80" s="25">
        <v>562</v>
      </c>
      <c r="J80" s="28">
        <v>0.68704195724899997</v>
      </c>
      <c r="K80" s="26">
        <v>1</v>
      </c>
      <c r="L80" s="27">
        <f t="shared" si="5"/>
        <v>0.68704195724899997</v>
      </c>
      <c r="M80" s="27">
        <v>8.52</v>
      </c>
      <c r="N80" s="27">
        <v>1.44</v>
      </c>
      <c r="O80" s="27">
        <f t="shared" si="6"/>
        <v>5.8535974757614797</v>
      </c>
      <c r="P80" s="27">
        <f t="shared" si="7"/>
        <v>0.98934041843855991</v>
      </c>
      <c r="Q80" s="26">
        <v>0.99</v>
      </c>
      <c r="R80" s="26">
        <v>0.98</v>
      </c>
      <c r="S80" s="27">
        <f t="shared" si="8"/>
        <v>5.7950615010038646</v>
      </c>
      <c r="T80" s="27">
        <f t="shared" si="9"/>
        <v>0.96955361006978868</v>
      </c>
    </row>
    <row r="81" spans="1:20">
      <c r="A81" s="25" t="s">
        <v>92</v>
      </c>
      <c r="B81" s="25">
        <v>16907</v>
      </c>
      <c r="C81" s="25" t="s">
        <v>84</v>
      </c>
      <c r="D81" s="25">
        <v>4</v>
      </c>
      <c r="E81" s="25" t="s">
        <v>83</v>
      </c>
      <c r="F81" s="25">
        <v>4</v>
      </c>
      <c r="G81" s="25">
        <v>1400</v>
      </c>
      <c r="H81" s="25">
        <v>1400</v>
      </c>
      <c r="I81" s="25">
        <v>564</v>
      </c>
      <c r="J81" s="28">
        <v>0.94313253295900001</v>
      </c>
      <c r="K81" s="26">
        <v>1</v>
      </c>
      <c r="L81" s="27">
        <f t="shared" si="5"/>
        <v>0.94313253295900001</v>
      </c>
      <c r="M81" s="27">
        <v>11.39</v>
      </c>
      <c r="N81" s="27">
        <v>1.78</v>
      </c>
      <c r="O81" s="27">
        <f t="shared" si="6"/>
        <v>10.74227955040301</v>
      </c>
      <c r="P81" s="27">
        <f t="shared" si="7"/>
        <v>1.67877590866702</v>
      </c>
      <c r="Q81" s="26">
        <v>0.99</v>
      </c>
      <c r="R81" s="26">
        <v>0.98</v>
      </c>
      <c r="S81" s="27">
        <f t="shared" si="8"/>
        <v>10.63485675489898</v>
      </c>
      <c r="T81" s="27">
        <f t="shared" si="9"/>
        <v>1.6452003904936796</v>
      </c>
    </row>
    <row r="82" spans="1:20">
      <c r="A82" s="25" t="s">
        <v>92</v>
      </c>
      <c r="B82" s="25">
        <v>16908</v>
      </c>
      <c r="C82" s="25" t="s">
        <v>84</v>
      </c>
      <c r="D82" s="25">
        <v>4</v>
      </c>
      <c r="E82" s="25" t="s">
        <v>83</v>
      </c>
      <c r="F82" s="25">
        <v>4</v>
      </c>
      <c r="G82" s="25">
        <v>1400</v>
      </c>
      <c r="H82" s="25">
        <v>1400</v>
      </c>
      <c r="I82" s="25">
        <v>564</v>
      </c>
      <c r="J82" s="28">
        <v>7.4540517794099998E-3</v>
      </c>
      <c r="K82" s="26">
        <v>1</v>
      </c>
      <c r="L82" s="27">
        <f t="shared" si="5"/>
        <v>7.4540517794099998E-3</v>
      </c>
      <c r="M82" s="27">
        <v>11.39</v>
      </c>
      <c r="N82" s="27">
        <v>1.78</v>
      </c>
      <c r="O82" s="27">
        <f t="shared" si="6"/>
        <v>8.4901649767479909E-2</v>
      </c>
      <c r="P82" s="27">
        <f t="shared" si="7"/>
        <v>1.32682121673498E-2</v>
      </c>
      <c r="Q82" s="26">
        <v>0.99</v>
      </c>
      <c r="R82" s="26">
        <v>0.98</v>
      </c>
      <c r="S82" s="27">
        <f t="shared" si="8"/>
        <v>8.405263326980511E-2</v>
      </c>
      <c r="T82" s="27">
        <f t="shared" si="9"/>
        <v>1.3002847924002804E-2</v>
      </c>
    </row>
    <row r="83" spans="1:20">
      <c r="A83" s="25" t="s">
        <v>92</v>
      </c>
      <c r="B83" s="25">
        <v>16909</v>
      </c>
      <c r="C83" s="25" t="s">
        <v>84</v>
      </c>
      <c r="D83" s="25">
        <v>4</v>
      </c>
      <c r="E83" s="25" t="s">
        <v>83</v>
      </c>
      <c r="F83" s="25">
        <v>4</v>
      </c>
      <c r="G83" s="25">
        <v>1400</v>
      </c>
      <c r="H83" s="25">
        <v>1400</v>
      </c>
      <c r="I83" s="25">
        <v>564</v>
      </c>
      <c r="J83" s="28">
        <v>0.25170080189600003</v>
      </c>
      <c r="K83" s="26">
        <v>1</v>
      </c>
      <c r="L83" s="27">
        <f t="shared" si="5"/>
        <v>0.25170080189600003</v>
      </c>
      <c r="M83" s="27">
        <v>11.39</v>
      </c>
      <c r="N83" s="27">
        <v>1.78</v>
      </c>
      <c r="O83" s="27">
        <f t="shared" si="6"/>
        <v>2.8668721335954404</v>
      </c>
      <c r="P83" s="27">
        <f t="shared" si="7"/>
        <v>0.44802742737488005</v>
      </c>
      <c r="Q83" s="26">
        <v>0.99</v>
      </c>
      <c r="R83" s="26">
        <v>0.98</v>
      </c>
      <c r="S83" s="27">
        <f t="shared" si="8"/>
        <v>2.8382034122594861</v>
      </c>
      <c r="T83" s="27">
        <f t="shared" si="9"/>
        <v>0.43906687882738243</v>
      </c>
    </row>
    <row r="84" spans="1:20">
      <c r="A84" s="25" t="s">
        <v>92</v>
      </c>
      <c r="B84" s="25">
        <v>16986</v>
      </c>
      <c r="C84" s="25" t="s">
        <v>84</v>
      </c>
      <c r="D84" s="25">
        <v>4</v>
      </c>
      <c r="E84" s="25" t="s">
        <v>86</v>
      </c>
      <c r="F84" s="25">
        <v>2</v>
      </c>
      <c r="G84" s="25">
        <v>1200</v>
      </c>
      <c r="H84" s="25">
        <v>1200</v>
      </c>
      <c r="I84" s="25">
        <v>562</v>
      </c>
      <c r="J84" s="28">
        <v>0.27517313508000002</v>
      </c>
      <c r="K84" s="26">
        <v>1</v>
      </c>
      <c r="L84" s="27">
        <f t="shared" si="5"/>
        <v>0.27517313508000002</v>
      </c>
      <c r="M84" s="27">
        <v>8.52</v>
      </c>
      <c r="N84" s="27">
        <v>1.44</v>
      </c>
      <c r="O84" s="27">
        <f t="shared" si="6"/>
        <v>2.3444751108816</v>
      </c>
      <c r="P84" s="27">
        <f t="shared" si="7"/>
        <v>0.39624931451520001</v>
      </c>
      <c r="Q84" s="26">
        <v>0.99</v>
      </c>
      <c r="R84" s="26">
        <v>0.98</v>
      </c>
      <c r="S84" s="27">
        <f t="shared" si="8"/>
        <v>2.3210303597727839</v>
      </c>
      <c r="T84" s="27">
        <f t="shared" si="9"/>
        <v>0.38832432822489599</v>
      </c>
    </row>
    <row r="85" spans="1:20">
      <c r="A85" s="25" t="s">
        <v>92</v>
      </c>
      <c r="B85" s="25">
        <v>16987</v>
      </c>
      <c r="C85" s="25" t="s">
        <v>84</v>
      </c>
      <c r="D85" s="25">
        <v>4</v>
      </c>
      <c r="E85" s="25" t="s">
        <v>86</v>
      </c>
      <c r="F85" s="25">
        <v>2</v>
      </c>
      <c r="G85" s="25">
        <v>1200</v>
      </c>
      <c r="H85" s="25">
        <v>1200</v>
      </c>
      <c r="I85" s="25">
        <v>562</v>
      </c>
      <c r="J85" s="28">
        <v>0.43993195680000002</v>
      </c>
      <c r="K85" s="26">
        <v>1</v>
      </c>
      <c r="L85" s="27">
        <f t="shared" si="5"/>
        <v>0.43993195680000002</v>
      </c>
      <c r="M85" s="27">
        <v>8.52</v>
      </c>
      <c r="N85" s="27">
        <v>1.44</v>
      </c>
      <c r="O85" s="27">
        <f t="shared" si="6"/>
        <v>3.7482202719359998</v>
      </c>
      <c r="P85" s="27">
        <f t="shared" si="7"/>
        <v>0.63350201779199999</v>
      </c>
      <c r="Q85" s="26">
        <v>0.99</v>
      </c>
      <c r="R85" s="26">
        <v>0.98</v>
      </c>
      <c r="S85" s="27">
        <f t="shared" si="8"/>
        <v>3.7107380692166396</v>
      </c>
      <c r="T85" s="27">
        <f t="shared" si="9"/>
        <v>0.62083197743616003</v>
      </c>
    </row>
    <row r="86" spans="1:20">
      <c r="A86" s="25" t="s">
        <v>92</v>
      </c>
      <c r="B86" s="25">
        <v>17005</v>
      </c>
      <c r="C86" s="25" t="s">
        <v>84</v>
      </c>
      <c r="D86" s="25">
        <v>4</v>
      </c>
      <c r="E86" s="25" t="s">
        <v>83</v>
      </c>
      <c r="F86" s="25">
        <v>4</v>
      </c>
      <c r="G86" s="25">
        <v>1400</v>
      </c>
      <c r="H86" s="25">
        <v>1400</v>
      </c>
      <c r="I86" s="25">
        <v>564</v>
      </c>
      <c r="J86" s="28">
        <v>0.82990002376600003</v>
      </c>
      <c r="K86" s="26">
        <v>1</v>
      </c>
      <c r="L86" s="27">
        <f t="shared" si="5"/>
        <v>0.82990002376600003</v>
      </c>
      <c r="M86" s="27">
        <v>11.39</v>
      </c>
      <c r="N86" s="27">
        <v>1.78</v>
      </c>
      <c r="O86" s="27">
        <f t="shared" si="6"/>
        <v>9.4525612706947406</v>
      </c>
      <c r="P86" s="27">
        <f t="shared" si="7"/>
        <v>1.4772220423034801</v>
      </c>
      <c r="Q86" s="26">
        <v>0.99</v>
      </c>
      <c r="R86" s="26">
        <v>0.98</v>
      </c>
      <c r="S86" s="27">
        <f t="shared" si="8"/>
        <v>9.3580356579877932</v>
      </c>
      <c r="T86" s="27">
        <f t="shared" si="9"/>
        <v>1.4476776014574104</v>
      </c>
    </row>
    <row r="87" spans="1:20">
      <c r="A87" s="25" t="s">
        <v>92</v>
      </c>
      <c r="B87" s="25">
        <v>17009</v>
      </c>
      <c r="C87" s="25" t="s">
        <v>84</v>
      </c>
      <c r="D87" s="25">
        <v>4</v>
      </c>
      <c r="E87" s="25" t="s">
        <v>91</v>
      </c>
      <c r="F87" s="25">
        <v>3</v>
      </c>
      <c r="G87" s="25">
        <v>1300</v>
      </c>
      <c r="H87" s="25">
        <v>1300</v>
      </c>
      <c r="I87" s="25">
        <v>563</v>
      </c>
      <c r="J87" s="28">
        <v>7.5749514366500001E-2</v>
      </c>
      <c r="K87" s="26">
        <v>1</v>
      </c>
      <c r="L87" s="27">
        <f t="shared" si="5"/>
        <v>7.5749514366500001E-2</v>
      </c>
      <c r="M87" s="27">
        <v>9.94</v>
      </c>
      <c r="N87" s="27">
        <v>1.59</v>
      </c>
      <c r="O87" s="27">
        <f t="shared" si="6"/>
        <v>0.75295017280301002</v>
      </c>
      <c r="P87" s="27">
        <f t="shared" si="7"/>
        <v>0.12044172784273501</v>
      </c>
      <c r="Q87" s="26">
        <v>0.99</v>
      </c>
      <c r="R87" s="26">
        <v>0.98</v>
      </c>
      <c r="S87" s="27">
        <f t="shared" si="8"/>
        <v>0.74542067107497989</v>
      </c>
      <c r="T87" s="27">
        <f t="shared" si="9"/>
        <v>0.11803289328588031</v>
      </c>
    </row>
    <row r="88" spans="1:20">
      <c r="L88" s="27">
        <f>SUM(L2:L87)</f>
        <v>379.72593462437834</v>
      </c>
      <c r="S88" s="27">
        <f>SUM(S2:S87)</f>
        <v>3302.0142960011754</v>
      </c>
      <c r="T88" s="27">
        <f>SUM(T2:T87)</f>
        <v>529.46888241868271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49" sqref="A49"/>
    </sheetView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7"/>
  <sheetViews>
    <sheetView workbookViewId="0">
      <selection activeCell="A12" sqref="A12"/>
    </sheetView>
  </sheetViews>
  <sheetFormatPr defaultRowHeight="15"/>
  <cols>
    <col min="1" max="1" width="14.42578125" style="14" bestFit="1" customWidth="1"/>
    <col min="2" max="16384" width="9.140625" style="14"/>
  </cols>
  <sheetData>
    <row r="1" spans="1:2">
      <c r="A1" s="13">
        <v>5123.5</v>
      </c>
      <c r="B1" s="14" t="s">
        <v>40</v>
      </c>
    </row>
    <row r="2" spans="1:2">
      <c r="A2" s="24">
        <v>2700</v>
      </c>
      <c r="B2" s="14" t="s">
        <v>39</v>
      </c>
    </row>
    <row r="3" spans="1:2">
      <c r="A3" s="15">
        <v>0.77</v>
      </c>
      <c r="B3" s="14" t="s">
        <v>41</v>
      </c>
    </row>
    <row r="4" spans="1:2">
      <c r="A4" s="13">
        <f>A1*A2*A3</f>
        <v>10651756.5</v>
      </c>
      <c r="B4" s="14" t="s">
        <v>42</v>
      </c>
    </row>
    <row r="5" spans="1:2">
      <c r="A5" s="13">
        <f>A4*0.45359237</f>
        <v>4831555.4754979052</v>
      </c>
      <c r="B5" s="14" t="s">
        <v>47</v>
      </c>
    </row>
    <row r="7" spans="1:2">
      <c r="A7" s="12" t="s">
        <v>43</v>
      </c>
      <c r="B7" s="12"/>
    </row>
    <row r="8" spans="1:2">
      <c r="A8" s="12">
        <v>374.9</v>
      </c>
      <c r="B8" s="12" t="s">
        <v>44</v>
      </c>
    </row>
    <row r="9" spans="1:2">
      <c r="A9" s="12">
        <v>832.4</v>
      </c>
      <c r="B9" s="12" t="s">
        <v>45</v>
      </c>
    </row>
    <row r="11" spans="1:2">
      <c r="A11" s="14" t="s">
        <v>46</v>
      </c>
    </row>
    <row r="12" spans="1:2">
      <c r="A12" s="13">
        <f>A5*A9</f>
        <v>4021786777.8044562</v>
      </c>
      <c r="B12" s="14" t="s">
        <v>48</v>
      </c>
    </row>
    <row r="13" spans="1:2">
      <c r="A13" s="13">
        <f>A12*0.0000022046226218</f>
        <v>8866.5221104038337</v>
      </c>
      <c r="B13" s="14" t="s">
        <v>42</v>
      </c>
    </row>
    <row r="15" spans="1:2">
      <c r="A15" s="14" t="s">
        <v>49</v>
      </c>
    </row>
    <row r="16" spans="1:2">
      <c r="A16" s="13">
        <f>A5*A8</f>
        <v>1811350147.7641644</v>
      </c>
      <c r="B16" s="14" t="s">
        <v>48</v>
      </c>
    </row>
    <row r="17" spans="1:2">
      <c r="A17" s="13">
        <f>A16*0.0000022046226218</f>
        <v>3993.3435117616496</v>
      </c>
      <c r="B17" s="14" t="s">
        <v>42</v>
      </c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O46" sqref="O46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Summary</vt:lpstr>
      <vt:lpstr>Wet Pond Calcs</vt:lpstr>
      <vt:lpstr>1 Cloud Branch Phase I</vt:lpstr>
      <vt:lpstr>2 Cloud Branch Phase II</vt:lpstr>
      <vt:lpstr>3 Oleander Ave</vt:lpstr>
      <vt:lpstr>4 24th and Oak</vt:lpstr>
      <vt:lpstr>5 Georgetown</vt:lpstr>
      <vt:lpstr>6 Steet Sweeping</vt:lpstr>
      <vt:lpstr>7 Persimmons</vt:lpstr>
      <vt:lpstr>8 Cloud Branch Phase III</vt:lpstr>
      <vt:lpstr>Summary!Print_Area</vt:lpstr>
      <vt:lpstr>Summary!Print_Titles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 Employee</dc:creator>
  <cp:lastModifiedBy>Marcy Policastro</cp:lastModifiedBy>
  <cp:lastPrinted>2011-09-07T15:12:33Z</cp:lastPrinted>
  <dcterms:created xsi:type="dcterms:W3CDTF">2006-03-30T19:10:57Z</dcterms:created>
  <dcterms:modified xsi:type="dcterms:W3CDTF">2011-09-07T15:13:23Z</dcterms:modified>
</cp:coreProperties>
</file>