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Retention Calcs" sheetId="4" r:id="rId2"/>
    <sheet name="2 Street Sweeping" sheetId="5" r:id="rId3"/>
    <sheet name="3 Lemon Bluff" sheetId="2" r:id="rId4"/>
    <sheet name="4 Boat Ramp" sheetId="3" r:id="rId5"/>
  </sheets>
  <definedNames>
    <definedName name="_xlnm.Print_Area" localSheetId="0">Summary!$A$1:$J$26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J3" i="1"/>
  <c r="G3"/>
  <c r="A14" i="5"/>
  <c r="A15" s="1"/>
  <c r="A11"/>
  <c r="A10"/>
  <c r="B3" l="1"/>
  <c r="B2" l="1"/>
  <c r="I5" i="1"/>
  <c r="F5"/>
  <c r="B7" i="4"/>
  <c r="I4" i="1"/>
  <c r="F4"/>
  <c r="B3" i="4"/>
  <c r="H5" i="1" l="1"/>
  <c r="J5" s="1"/>
  <c r="E5"/>
  <c r="G5" s="1"/>
  <c r="D5"/>
  <c r="T12" i="3"/>
  <c r="U12"/>
  <c r="U3"/>
  <c r="U4"/>
  <c r="U5"/>
  <c r="U6"/>
  <c r="U7"/>
  <c r="U8"/>
  <c r="U9"/>
  <c r="U10"/>
  <c r="U11"/>
  <c r="U2"/>
  <c r="T3"/>
  <c r="T4"/>
  <c r="T5"/>
  <c r="T6"/>
  <c r="T7"/>
  <c r="T8"/>
  <c r="T9"/>
  <c r="T10"/>
  <c r="T11"/>
  <c r="T2"/>
  <c r="Q3"/>
  <c r="Q4"/>
  <c r="Q5"/>
  <c r="Q6"/>
  <c r="Q7"/>
  <c r="Q8"/>
  <c r="Q9"/>
  <c r="Q10"/>
  <c r="Q11"/>
  <c r="Q2"/>
  <c r="P3"/>
  <c r="P4"/>
  <c r="P5"/>
  <c r="P6"/>
  <c r="P7"/>
  <c r="P8"/>
  <c r="P9"/>
  <c r="P10"/>
  <c r="P11"/>
  <c r="P2"/>
  <c r="M12"/>
  <c r="M3"/>
  <c r="M4"/>
  <c r="M5"/>
  <c r="M6"/>
  <c r="M7"/>
  <c r="M8"/>
  <c r="M9"/>
  <c r="M10"/>
  <c r="M11"/>
  <c r="M2"/>
  <c r="H4" i="1"/>
  <c r="J4" s="1"/>
  <c r="E4"/>
  <c r="G4" s="1"/>
  <c r="D4"/>
  <c r="T7" i="2"/>
  <c r="U7"/>
  <c r="U3"/>
  <c r="U4"/>
  <c r="U5"/>
  <c r="U6"/>
  <c r="U2"/>
  <c r="T3"/>
  <c r="T4"/>
  <c r="T5"/>
  <c r="T6"/>
  <c r="T2"/>
  <c r="Q3"/>
  <c r="Q4"/>
  <c r="Q5"/>
  <c r="Q6"/>
  <c r="Q2"/>
  <c r="P3"/>
  <c r="P4"/>
  <c r="P5"/>
  <c r="P6"/>
  <c r="P2"/>
  <c r="M7"/>
  <c r="M3"/>
  <c r="M4"/>
  <c r="M5"/>
  <c r="M6"/>
  <c r="M2"/>
  <c r="J2" i="1"/>
  <c r="J9" l="1"/>
  <c r="J11" s="1"/>
  <c r="G9"/>
  <c r="G2"/>
  <c r="G11" l="1"/>
</calcChain>
</file>

<file path=xl/sharedStrings.xml><?xml version="1.0" encoding="utf-8"?>
<sst xmlns="http://schemas.openxmlformats.org/spreadsheetml/2006/main" count="157" uniqueCount="72">
  <si>
    <t>Project Name</t>
  </si>
  <si>
    <t>Project Number</t>
  </si>
  <si>
    <t>Project Type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</si>
  <si>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</si>
  <si>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</si>
  <si>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</si>
  <si>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</si>
  <si>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</si>
  <si>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</si>
  <si>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</si>
  <si>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</si>
  <si>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Total Credit</t>
  </si>
  <si>
    <t>TP (lbs/yr)</t>
  </si>
  <si>
    <t>Required Reduction</t>
  </si>
  <si>
    <t>Reduction Remaining</t>
  </si>
  <si>
    <t>VC-1</t>
  </si>
  <si>
    <t>VC-2</t>
  </si>
  <si>
    <t>VC-3</t>
  </si>
  <si>
    <t>Education and Outreach</t>
  </si>
  <si>
    <t>Public Education</t>
  </si>
  <si>
    <t>N/A</t>
  </si>
  <si>
    <t xml:space="preserve">Street Sweeping </t>
  </si>
  <si>
    <t>Street Sweeping</t>
  </si>
  <si>
    <t>BASIN</t>
  </si>
  <si>
    <t>FEATURE</t>
  </si>
  <si>
    <t>OBJECTID</t>
  </si>
  <si>
    <t>Sub_Basin</t>
  </si>
  <si>
    <t>Basin_ID</t>
  </si>
  <si>
    <t>HSPF_LU</t>
  </si>
  <si>
    <t>HSPF_LUID</t>
  </si>
  <si>
    <t>LCCODE1</t>
  </si>
  <si>
    <t>LUCODE1</t>
  </si>
  <si>
    <t>Seq_ID</t>
  </si>
  <si>
    <t>Acre</t>
  </si>
  <si>
    <t>Multi_Fact</t>
  </si>
  <si>
    <t>Eff_Acre</t>
  </si>
  <si>
    <t>PerAcre_TN</t>
  </si>
  <si>
    <t>PerAcre_TP</t>
  </si>
  <si>
    <t>TN_Load</t>
  </si>
  <si>
    <t>TP_Load</t>
  </si>
  <si>
    <t>TN_Deliver</t>
  </si>
  <si>
    <t>TP_Deliver</t>
  </si>
  <si>
    <t>Final_TNLo</t>
  </si>
  <si>
    <t>Final_TPLo</t>
  </si>
  <si>
    <t>ST. JOHNS RIVER OSTEEN</t>
  </si>
  <si>
    <t>STREAM</t>
  </si>
  <si>
    <t>Harney-11</t>
  </si>
  <si>
    <t>High density residential</t>
  </si>
  <si>
    <t>Wetlands</t>
  </si>
  <si>
    <t>LEMMON BLUFF DITCH</t>
  </si>
  <si>
    <t>DITCH</t>
  </si>
  <si>
    <t>Forest</t>
  </si>
  <si>
    <t>Water</t>
  </si>
  <si>
    <t>VC-4</t>
  </si>
  <si>
    <t>Lemon Bluff Road Paving</t>
  </si>
  <si>
    <t>Swales w/o blocks or raised culverts</t>
  </si>
  <si>
    <t>Lemon Bluff Boat Ramp</t>
  </si>
  <si>
    <t>VC-5</t>
  </si>
  <si>
    <t>Lake Sydney/Lake Diana</t>
  </si>
  <si>
    <t>Wet detention pond</t>
  </si>
  <si>
    <t>retention</t>
  </si>
  <si>
    <t>efficiency</t>
  </si>
  <si>
    <t>lbs/yr (total)</t>
  </si>
  <si>
    <t>lbs/yr (dry)</t>
  </si>
  <si>
    <t>From FSA study for street sweeping residential areas (median values)</t>
  </si>
  <si>
    <t>TP (mg/kg)</t>
  </si>
  <si>
    <t>TN (mg/kg)</t>
  </si>
  <si>
    <t>kg/yr</t>
  </si>
  <si>
    <t>TN reduction</t>
  </si>
  <si>
    <t>mg/yr</t>
  </si>
  <si>
    <t>lbs/yr</t>
  </si>
  <si>
    <t>Noncontributing basin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</si>
</sst>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0.0%"/>
    <numFmt numFmtId="166" formatCode="0.00000000"/>
    <numFmt numFmtId="167" formatCode="0.0000"/>
    <numFmt numFmtId="168" formatCode="0.000000"/>
    <numFmt numFmtId="169" formatCode="0.00000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2" applyNumberFormat="0" applyAlignment="0" applyProtection="0"/>
    <xf numFmtId="0" fontId="14" fillId="0" borderId="7" applyNumberFormat="0" applyFill="0" applyAlignment="0" applyProtection="0"/>
    <xf numFmtId="0" fontId="15" fillId="31" borderId="0" applyNumberFormat="0" applyBorder="0" applyAlignment="0" applyProtection="0"/>
    <xf numFmtId="0" fontId="16" fillId="27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3" fillId="32" borderId="8" applyNumberFormat="0" applyFont="0" applyAlignment="0" applyProtection="0"/>
    <xf numFmtId="0" fontId="3" fillId="0" borderId="0"/>
    <xf numFmtId="0" fontId="24" fillId="0" borderId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8" applyNumberFormat="0" applyFont="0" applyAlignment="0" applyProtection="0"/>
    <xf numFmtId="0" fontId="1" fillId="0" borderId="0"/>
  </cellStyleXfs>
  <cellXfs count="32">
    <xf numFmtId="0" fontId="0" fillId="0" borderId="0" xfId="0"/>
    <xf numFmtId="0" fontId="20" fillId="33" borderId="1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wrapText="1"/>
    </xf>
    <xf numFmtId="0" fontId="22" fillId="0" borderId="1" xfId="0" applyFont="1" applyFill="1" applyBorder="1" applyAlignment="1">
      <alignment horizontal="center" wrapText="1"/>
    </xf>
    <xf numFmtId="0" fontId="21" fillId="0" borderId="0" xfId="0" applyFont="1" applyBorder="1"/>
    <xf numFmtId="0" fontId="22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3" fillId="0" borderId="0" xfId="0" applyFont="1" applyFill="1" applyBorder="1" applyAlignment="1"/>
    <xf numFmtId="0" fontId="21" fillId="0" borderId="0" xfId="0" applyFont="1" applyFill="1" applyBorder="1" applyAlignment="1"/>
    <xf numFmtId="0" fontId="22" fillId="0" borderId="0" xfId="0" applyFont="1" applyFill="1" applyBorder="1" applyAlignment="1"/>
    <xf numFmtId="0" fontId="21" fillId="0" borderId="0" xfId="0" applyFont="1" applyFill="1" applyBorder="1"/>
    <xf numFmtId="0" fontId="21" fillId="0" borderId="0" xfId="0" applyFont="1" applyBorder="1" applyAlignment="1"/>
    <xf numFmtId="0" fontId="20" fillId="0" borderId="0" xfId="0" applyFont="1" applyBorder="1"/>
    <xf numFmtId="164" fontId="20" fillId="0" borderId="0" xfId="0" applyNumberFormat="1" applyFont="1" applyBorder="1"/>
    <xf numFmtId="0" fontId="21" fillId="0" borderId="0" xfId="0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164" fontId="21" fillId="0" borderId="0" xfId="0" applyNumberFormat="1" applyFont="1" applyBorder="1"/>
    <xf numFmtId="164" fontId="22" fillId="0" borderId="1" xfId="0" applyNumberFormat="1" applyFont="1" applyFill="1" applyBorder="1" applyAlignment="1">
      <alignment horizontal="right" wrapText="1"/>
    </xf>
    <xf numFmtId="164" fontId="21" fillId="0" borderId="1" xfId="0" applyNumberFormat="1" applyFont="1" applyBorder="1" applyAlignment="1">
      <alignment horizontal="right"/>
    </xf>
    <xf numFmtId="165" fontId="21" fillId="0" borderId="1" xfId="0" applyNumberFormat="1" applyFont="1" applyBorder="1" applyAlignment="1">
      <alignment horizontal="right"/>
    </xf>
    <xf numFmtId="10" fontId="21" fillId="0" borderId="1" xfId="0" applyNumberFormat="1" applyFont="1" applyBorder="1" applyAlignment="1">
      <alignment horizontal="right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64" fontId="22" fillId="0" borderId="1" xfId="0" applyNumberFormat="1" applyFont="1" applyFill="1" applyBorder="1" applyAlignment="1">
      <alignment horizontal="left"/>
    </xf>
    <xf numFmtId="0" fontId="24" fillId="0" borderId="0" xfId="0" applyFont="1"/>
    <xf numFmtId="165" fontId="0" fillId="0" borderId="0" xfId="0" applyNumberFormat="1"/>
    <xf numFmtId="0" fontId="25" fillId="0" borderId="0" xfId="0" applyFont="1"/>
    <xf numFmtId="164" fontId="0" fillId="0" borderId="0" xfId="0" applyNumberFormat="1"/>
  </cellXfs>
  <cellStyles count="60">
    <cellStyle name="20% - Accent1" xfId="1" builtinId="30" customBuiltin="1"/>
    <cellStyle name="20% - Accent1 2" xfId="45"/>
    <cellStyle name="20% - Accent2" xfId="2" builtinId="34" customBuiltin="1"/>
    <cellStyle name="20% - Accent2 2" xfId="47"/>
    <cellStyle name="20% - Accent3" xfId="3" builtinId="38" customBuiltin="1"/>
    <cellStyle name="20% - Accent3 2" xfId="49"/>
    <cellStyle name="20% - Accent4" xfId="4" builtinId="42" customBuiltin="1"/>
    <cellStyle name="20% - Accent4 2" xfId="51"/>
    <cellStyle name="20% - Accent5" xfId="5" builtinId="46" customBuiltin="1"/>
    <cellStyle name="20% - Accent5 2" xfId="53"/>
    <cellStyle name="20% - Accent6" xfId="6" builtinId="50" customBuiltin="1"/>
    <cellStyle name="20% - Accent6 2" xfId="55"/>
    <cellStyle name="40% - Accent1" xfId="7" builtinId="31" customBuiltin="1"/>
    <cellStyle name="40% - Accent1 2" xfId="46"/>
    <cellStyle name="40% - Accent2" xfId="8" builtinId="35" customBuiltin="1"/>
    <cellStyle name="40% - Accent2 2" xfId="48"/>
    <cellStyle name="40% - Accent3" xfId="9" builtinId="39" customBuiltin="1"/>
    <cellStyle name="40% - Accent3 2" xfId="50"/>
    <cellStyle name="40% - Accent4" xfId="10" builtinId="43" customBuiltin="1"/>
    <cellStyle name="40% - Accent4 2" xfId="52"/>
    <cellStyle name="40% - Accent5" xfId="11" builtinId="47" customBuiltin="1"/>
    <cellStyle name="40% - Accent5 2" xfId="54"/>
    <cellStyle name="40% - Accent6" xfId="12" builtinId="51" customBuiltin="1"/>
    <cellStyle name="40% - Accent6 2" xfId="56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1"/>
    <cellStyle name="Normal 2 2" xfId="57"/>
    <cellStyle name="Normal 3" xfId="43"/>
    <cellStyle name="Normal 3 2" xfId="59"/>
    <cellStyle name="Normal 4" xfId="44"/>
    <cellStyle name="Note 2" xfId="42"/>
    <cellStyle name="Note 2 2" xfId="58"/>
    <cellStyle name="Output" xfId="37" builtinId="21" customBuiltin="1"/>
    <cellStyle name="Title" xfId="38" builtinId="15" customBuiltin="1"/>
    <cellStyle name="Total" xfId="39" builtinId="25" customBuiltin="1"/>
    <cellStyle name="Warning Text" xfId="40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0"/>
  <sheetViews>
    <sheetView tabSelected="1" zoomScaleNormal="100" zoomScaleSheetLayoutView="75" workbookViewId="0">
      <selection activeCell="C8" sqref="C8"/>
    </sheetView>
  </sheetViews>
  <sheetFormatPr defaultRowHeight="15"/>
  <cols>
    <col min="1" max="1" width="9.28515625" style="4" customWidth="1"/>
    <col min="2" max="2" width="24.5703125" style="4" customWidth="1"/>
    <col min="3" max="3" width="20.7109375" style="4" customWidth="1"/>
    <col min="4" max="4" width="8.7109375" style="4" customWidth="1"/>
    <col min="5" max="6" width="12.85546875" style="4" customWidth="1"/>
    <col min="7" max="7" width="10.28515625" style="4" customWidth="1"/>
    <col min="8" max="8" width="12.5703125" style="4" customWidth="1"/>
    <col min="9" max="9" width="12.140625" style="4" customWidth="1"/>
    <col min="10" max="10" width="9.7109375" style="4" customWidth="1"/>
    <col min="11" max="16384" width="9.140625" style="4"/>
  </cols>
  <sheetData>
    <row r="1" spans="1:10" s="2" customFormat="1" ht="30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15</v>
      </c>
      <c r="B2" s="3" t="s">
        <v>18</v>
      </c>
      <c r="C2" s="3" t="s">
        <v>19</v>
      </c>
      <c r="D2" s="18" t="s">
        <v>20</v>
      </c>
      <c r="E2" s="19">
        <v>26511.599999999999</v>
      </c>
      <c r="F2" s="21">
        <v>5.2499999999999998E-2</v>
      </c>
      <c r="G2" s="19">
        <f>E2*F2</f>
        <v>1391.8589999999999</v>
      </c>
      <c r="H2" s="19">
        <v>3828.7</v>
      </c>
      <c r="I2" s="21">
        <v>5.2499999999999998E-2</v>
      </c>
      <c r="J2" s="19">
        <f>H2*I2</f>
        <v>201.00674999999998</v>
      </c>
    </row>
    <row r="3" spans="1:10">
      <c r="A3" s="3" t="s">
        <v>16</v>
      </c>
      <c r="B3" s="3" t="s">
        <v>21</v>
      </c>
      <c r="C3" s="3" t="s">
        <v>22</v>
      </c>
      <c r="D3" s="18" t="s">
        <v>20</v>
      </c>
      <c r="E3" s="19" t="s">
        <v>20</v>
      </c>
      <c r="F3" s="19" t="s">
        <v>20</v>
      </c>
      <c r="G3" s="19">
        <f>'2 Street Sweeping'!A11</f>
        <v>88.963582398031747</v>
      </c>
      <c r="H3" s="19" t="s">
        <v>20</v>
      </c>
      <c r="I3" s="19" t="s">
        <v>20</v>
      </c>
      <c r="J3" s="19">
        <f>'2 Street Sweeping'!A15</f>
        <v>40.067812399113528</v>
      </c>
    </row>
    <row r="4" spans="1:10" ht="30">
      <c r="A4" s="3" t="s">
        <v>17</v>
      </c>
      <c r="B4" s="3" t="s">
        <v>54</v>
      </c>
      <c r="C4" s="3" t="s">
        <v>55</v>
      </c>
      <c r="D4" s="18">
        <f>'3 Lemon Bluff'!M7</f>
        <v>1.8376478821199997</v>
      </c>
      <c r="E4" s="19">
        <f>'3 Lemon Bluff'!T7</f>
        <v>17.775503523342117</v>
      </c>
      <c r="F4" s="20">
        <f>'Retention Calcs'!B3</f>
        <v>0.37025000000000002</v>
      </c>
      <c r="G4" s="19">
        <f>E4*F4</f>
        <v>6.5813801795174189</v>
      </c>
      <c r="H4" s="19">
        <f>'3 Lemon Bluff'!U7</f>
        <v>2.8620473584733075</v>
      </c>
      <c r="I4" s="20">
        <f>'Retention Calcs'!B3</f>
        <v>0.37025000000000002</v>
      </c>
      <c r="J4" s="19">
        <f>H4*I4</f>
        <v>1.0596730344747423</v>
      </c>
    </row>
    <row r="5" spans="1:10" ht="30">
      <c r="A5" s="3" t="s">
        <v>53</v>
      </c>
      <c r="B5" s="3" t="s">
        <v>56</v>
      </c>
      <c r="C5" s="3" t="s">
        <v>55</v>
      </c>
      <c r="D5" s="18">
        <f>'4 Boat Ramp'!M12</f>
        <v>0.22044195731999996</v>
      </c>
      <c r="E5" s="19">
        <f>'4 Boat Ramp'!T12</f>
        <v>1.8888706772726997</v>
      </c>
      <c r="F5" s="20">
        <f>'Retention Calcs'!B7</f>
        <v>0.37025000000000002</v>
      </c>
      <c r="G5" s="19">
        <f>E5*F5</f>
        <v>0.69935436826021713</v>
      </c>
      <c r="H5" s="19">
        <f>'4 Boat Ramp'!U12</f>
        <v>0.28304890733094612</v>
      </c>
      <c r="I5" s="20">
        <f>'Retention Calcs'!B7</f>
        <v>0.37025000000000002</v>
      </c>
      <c r="J5" s="19">
        <f>H5*I5</f>
        <v>0.10479885793928281</v>
      </c>
    </row>
    <row r="6" spans="1:10">
      <c r="A6" s="3" t="s">
        <v>57</v>
      </c>
      <c r="B6" s="3" t="s">
        <v>58</v>
      </c>
      <c r="C6" s="3" t="s">
        <v>59</v>
      </c>
      <c r="D6" s="27" t="s">
        <v>71</v>
      </c>
      <c r="E6" s="19"/>
      <c r="F6" s="20"/>
      <c r="G6" s="19">
        <v>0</v>
      </c>
      <c r="H6" s="19"/>
      <c r="I6" s="20"/>
      <c r="J6" s="19">
        <v>0</v>
      </c>
    </row>
    <row r="7" spans="1:10">
      <c r="B7" s="5"/>
      <c r="C7" s="5"/>
      <c r="D7" s="5"/>
    </row>
    <row r="8" spans="1:10">
      <c r="B8" s="5"/>
      <c r="C8" s="5"/>
      <c r="D8" s="5"/>
      <c r="F8" s="13"/>
      <c r="G8" s="13" t="s">
        <v>10</v>
      </c>
      <c r="H8" s="13"/>
      <c r="I8" s="13"/>
      <c r="J8" s="13" t="s">
        <v>12</v>
      </c>
    </row>
    <row r="9" spans="1:10">
      <c r="B9" s="6"/>
      <c r="C9" s="6"/>
      <c r="D9" s="7"/>
      <c r="F9" s="16" t="s">
        <v>11</v>
      </c>
      <c r="G9" s="14">
        <f>SUM(G2:G6)</f>
        <v>1488.1033169458094</v>
      </c>
      <c r="H9" s="14"/>
      <c r="I9" s="14"/>
      <c r="J9" s="14">
        <f>SUM(J2:J6)</f>
        <v>242.23903429152753</v>
      </c>
    </row>
    <row r="10" spans="1:10">
      <c r="B10" s="6"/>
      <c r="C10" s="6"/>
      <c r="D10" s="7"/>
      <c r="F10" s="15" t="s">
        <v>13</v>
      </c>
      <c r="G10" s="17">
        <v>3265.7</v>
      </c>
      <c r="H10" s="17"/>
      <c r="I10" s="17"/>
      <c r="J10" s="17">
        <v>0</v>
      </c>
    </row>
    <row r="11" spans="1:10">
      <c r="A11" s="8"/>
      <c r="B11" s="5"/>
      <c r="C11" s="5"/>
      <c r="D11" s="5"/>
      <c r="F11" s="15" t="s">
        <v>14</v>
      </c>
      <c r="G11" s="17">
        <f>G10-G9</f>
        <v>1777.5966830541904</v>
      </c>
      <c r="J11" s="17">
        <f>J10-J9</f>
        <v>-242.23903429152753</v>
      </c>
    </row>
    <row r="12" spans="1:10">
      <c r="A12" s="9"/>
      <c r="B12" s="5"/>
      <c r="C12" s="5"/>
      <c r="D12" s="5"/>
    </row>
    <row r="13" spans="1:10">
      <c r="A13" s="10"/>
      <c r="B13" s="5"/>
      <c r="C13" s="5"/>
      <c r="D13" s="5"/>
    </row>
    <row r="14" spans="1:10">
      <c r="A14" s="10"/>
      <c r="B14" s="5"/>
      <c r="C14" s="5"/>
      <c r="D14" s="5"/>
    </row>
    <row r="15" spans="1:10">
      <c r="A15" s="10"/>
      <c r="B15" s="5"/>
      <c r="C15" s="5"/>
      <c r="D15" s="5"/>
    </row>
    <row r="16" spans="1:10">
      <c r="A16" s="10"/>
      <c r="B16" s="5"/>
      <c r="C16" s="5"/>
      <c r="D16" s="5"/>
    </row>
    <row r="17" spans="1:4">
      <c r="A17" s="10"/>
      <c r="B17" s="5"/>
      <c r="C17" s="5"/>
      <c r="D17" s="5"/>
    </row>
    <row r="18" spans="1:4">
      <c r="A18" s="10"/>
      <c r="B18" s="5"/>
      <c r="C18" s="5"/>
      <c r="D18" s="5"/>
    </row>
    <row r="19" spans="1:4">
      <c r="A19" s="10"/>
      <c r="B19" s="5"/>
      <c r="C19" s="5"/>
      <c r="D19" s="5"/>
    </row>
    <row r="20" spans="1:4">
      <c r="A20" s="11"/>
      <c r="B20" s="5"/>
      <c r="C20" s="5"/>
      <c r="D20" s="5"/>
    </row>
    <row r="21" spans="1:4">
      <c r="A21" s="10"/>
      <c r="B21" s="5"/>
      <c r="C21" s="5"/>
      <c r="D21" s="5"/>
    </row>
    <row r="22" spans="1:4">
      <c r="A22" s="12"/>
      <c r="B22" s="5"/>
      <c r="C22" s="5"/>
      <c r="D22" s="5"/>
    </row>
    <row r="23" spans="1:4">
      <c r="A23" s="12"/>
      <c r="B23" s="5"/>
      <c r="C23" s="5"/>
      <c r="D23" s="5"/>
    </row>
    <row r="24" spans="1:4">
      <c r="A24" s="9"/>
      <c r="B24" s="5"/>
      <c r="C24" s="5"/>
      <c r="D24" s="5"/>
    </row>
    <row r="25" spans="1:4">
      <c r="A25" s="12"/>
      <c r="B25" s="5"/>
      <c r="C25" s="5"/>
      <c r="D25" s="5"/>
    </row>
    <row r="26" spans="1:4">
      <c r="B26" s="5"/>
      <c r="C26" s="5"/>
      <c r="D26" s="5"/>
    </row>
    <row r="27" spans="1:4">
      <c r="B27" s="5"/>
      <c r="C27" s="5"/>
      <c r="D27" s="5"/>
    </row>
    <row r="28" spans="1:4">
      <c r="B28" s="5"/>
      <c r="C28" s="5"/>
      <c r="D28" s="5"/>
    </row>
    <row r="29" spans="1:4">
      <c r="B29" s="5"/>
      <c r="C29" s="5"/>
      <c r="D29" s="5"/>
    </row>
    <row r="30" spans="1:4">
      <c r="B30" s="5"/>
      <c r="C30" s="5"/>
      <c r="D30" s="5"/>
    </row>
    <row r="31" spans="1:4">
      <c r="B31" s="5"/>
      <c r="C31" s="5"/>
      <c r="D31" s="5"/>
    </row>
    <row r="32" spans="1:4">
      <c r="B32" s="5"/>
      <c r="C32" s="5"/>
      <c r="D32" s="5"/>
    </row>
    <row r="33" spans="1:4"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spans="1:4">
      <c r="A57" s="5"/>
      <c r="B57" s="5"/>
      <c r="C57" s="5"/>
      <c r="D57" s="5"/>
    </row>
    <row r="58" spans="1:4">
      <c r="A58" s="5"/>
      <c r="B58" s="5"/>
      <c r="C58" s="5"/>
      <c r="D58" s="5"/>
    </row>
    <row r="59" spans="1:4">
      <c r="A59" s="5"/>
      <c r="B59" s="5"/>
      <c r="C59" s="5"/>
      <c r="D59" s="5"/>
    </row>
    <row r="60" spans="1:4">
      <c r="A60" s="5"/>
      <c r="B60" s="5"/>
      <c r="C60" s="5"/>
      <c r="D60" s="5"/>
    </row>
    <row r="61" spans="1:4">
      <c r="A61" s="5"/>
      <c r="B61" s="5"/>
      <c r="C61" s="5"/>
      <c r="D61" s="5"/>
    </row>
    <row r="62" spans="1:4">
      <c r="A62" s="5"/>
      <c r="B62" s="5"/>
      <c r="C62" s="5"/>
      <c r="D62" s="5"/>
    </row>
    <row r="63" spans="1:4">
      <c r="A63" s="5"/>
      <c r="B63" s="5"/>
      <c r="C63" s="5"/>
      <c r="D63" s="5"/>
    </row>
    <row r="64" spans="1:4">
      <c r="A64" s="5"/>
      <c r="B64" s="5"/>
      <c r="C64" s="5"/>
      <c r="D64" s="5"/>
    </row>
    <row r="65" spans="1:4">
      <c r="A65" s="5"/>
      <c r="B65" s="5"/>
      <c r="C65" s="5"/>
      <c r="D65" s="5"/>
    </row>
    <row r="66" spans="1:4">
      <c r="A66" s="5"/>
      <c r="B66" s="5"/>
      <c r="C66" s="5"/>
      <c r="D66" s="5"/>
    </row>
    <row r="67" spans="1:4">
      <c r="A67" s="5"/>
      <c r="B67" s="5"/>
      <c r="C67" s="5"/>
      <c r="D67" s="5"/>
    </row>
    <row r="68" spans="1:4">
      <c r="A68" s="5"/>
      <c r="B68" s="5"/>
      <c r="C68" s="5"/>
      <c r="D68" s="5"/>
    </row>
    <row r="69" spans="1:4">
      <c r="A69" s="5"/>
      <c r="B69" s="5"/>
      <c r="C69" s="5"/>
      <c r="D69" s="5"/>
    </row>
    <row r="70" spans="1:4">
      <c r="A70" s="5"/>
      <c r="B70" s="5"/>
      <c r="C70" s="5"/>
      <c r="D70" s="5"/>
    </row>
    <row r="71" spans="1:4">
      <c r="A71" s="5"/>
      <c r="B71" s="5"/>
      <c r="C71" s="5"/>
      <c r="D71" s="5"/>
    </row>
    <row r="72" spans="1:4">
      <c r="A72" s="5"/>
      <c r="B72" s="5"/>
      <c r="C72" s="5"/>
      <c r="D72" s="5"/>
    </row>
    <row r="73" spans="1:4">
      <c r="A73" s="5"/>
      <c r="B73" s="5"/>
      <c r="C73" s="5"/>
      <c r="D73" s="5"/>
    </row>
    <row r="74" spans="1:4">
      <c r="A74" s="5"/>
      <c r="B74" s="5"/>
      <c r="C74" s="5"/>
      <c r="D74" s="5"/>
    </row>
    <row r="75" spans="1:4">
      <c r="A75" s="5"/>
      <c r="B75" s="5"/>
      <c r="C75" s="5"/>
      <c r="D75" s="5"/>
    </row>
    <row r="76" spans="1:4">
      <c r="A76" s="5"/>
      <c r="B76" s="5"/>
      <c r="C76" s="5"/>
      <c r="D76" s="5"/>
    </row>
    <row r="77" spans="1:4">
      <c r="A77" s="5"/>
      <c r="B77" s="5"/>
      <c r="C77" s="5"/>
      <c r="D77" s="5"/>
    </row>
    <row r="78" spans="1:4">
      <c r="A78" s="5"/>
      <c r="B78" s="5"/>
      <c r="C78" s="5"/>
      <c r="D78" s="5"/>
    </row>
    <row r="79" spans="1:4">
      <c r="A79" s="5"/>
      <c r="B79" s="5"/>
      <c r="C79" s="5"/>
      <c r="D79" s="5"/>
    </row>
    <row r="80" spans="1:4">
      <c r="A80" s="5"/>
      <c r="B80" s="5"/>
      <c r="C80" s="5"/>
      <c r="D80" s="5"/>
    </row>
    <row r="81" spans="1:4">
      <c r="A81" s="5"/>
      <c r="B81" s="5"/>
      <c r="C81" s="5"/>
      <c r="D81" s="5"/>
    </row>
    <row r="82" spans="1:4">
      <c r="A82" s="5"/>
      <c r="B82" s="5"/>
      <c r="C82" s="5"/>
      <c r="D82" s="5"/>
    </row>
    <row r="83" spans="1:4">
      <c r="A83" s="5"/>
      <c r="B83" s="5"/>
      <c r="C83" s="5"/>
      <c r="D83" s="5"/>
    </row>
    <row r="84" spans="1:4">
      <c r="A84" s="5"/>
      <c r="B84" s="5"/>
      <c r="C84" s="5"/>
      <c r="D84" s="5"/>
    </row>
    <row r="85" spans="1:4">
      <c r="A85" s="5"/>
      <c r="B85" s="5"/>
      <c r="C85" s="5"/>
      <c r="D85" s="5"/>
    </row>
    <row r="86" spans="1:4">
      <c r="A86" s="5"/>
      <c r="B86" s="5"/>
      <c r="C86" s="5"/>
      <c r="D86" s="5"/>
    </row>
    <row r="87" spans="1:4">
      <c r="A87" s="5"/>
      <c r="B87" s="5"/>
      <c r="C87" s="5"/>
      <c r="D87" s="5"/>
    </row>
    <row r="88" spans="1:4">
      <c r="A88" s="5"/>
      <c r="B88" s="5"/>
      <c r="C88" s="5"/>
      <c r="D88" s="5"/>
    </row>
    <row r="89" spans="1:4">
      <c r="A89" s="5"/>
      <c r="B89" s="5"/>
      <c r="C89" s="5"/>
      <c r="D89" s="5"/>
    </row>
    <row r="90" spans="1:4">
      <c r="A90" s="5"/>
      <c r="B90" s="5"/>
      <c r="C90" s="5"/>
      <c r="D90" s="5"/>
    </row>
  </sheetData>
  <phoneticPr fontId="2" type="noConversion"/>
  <pageMargins left="0.5" right="0.25" top="1" bottom="1" header="0.5" footer="0.5"/>
  <pageSetup scale="99" orientation="landscape" blackAndWhite="1" r:id="rId1"/>
  <headerFooter alignWithMargins="0">
    <oddHeader>&amp;C&amp;"Arial,Bold"Lakes Harney and Monroe BMAP
Volusia County Completed Projects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2" sqref="B32"/>
    </sheetView>
  </sheetViews>
  <sheetFormatPr defaultRowHeight="12.75"/>
  <sheetData>
    <row r="1" spans="1:2">
      <c r="A1" s="30" t="s">
        <v>17</v>
      </c>
    </row>
    <row r="2" spans="1:2">
      <c r="A2" s="28" t="s">
        <v>60</v>
      </c>
      <c r="B2">
        <v>1</v>
      </c>
    </row>
    <row r="3" spans="1:2">
      <c r="A3" s="28" t="s">
        <v>61</v>
      </c>
      <c r="B3" s="29">
        <f>(0.3178*LN(B2)+0.7405)/2</f>
        <v>0.37025000000000002</v>
      </c>
    </row>
    <row r="5" spans="1:2">
      <c r="A5" s="30" t="s">
        <v>53</v>
      </c>
    </row>
    <row r="6" spans="1:2">
      <c r="A6" s="28" t="s">
        <v>60</v>
      </c>
      <c r="B6">
        <v>1</v>
      </c>
    </row>
    <row r="7" spans="1:2">
      <c r="A7" s="28" t="s">
        <v>61</v>
      </c>
      <c r="B7" s="29">
        <f>(0.3178*LN(B6)+0.7405)/2</f>
        <v>0.37025000000000002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A15" sqref="A15"/>
    </sheetView>
  </sheetViews>
  <sheetFormatPr defaultRowHeight="12.75"/>
  <cols>
    <col min="1" max="1" width="11.7109375" bestFit="1" customWidth="1"/>
  </cols>
  <sheetData>
    <row r="1" spans="1:3">
      <c r="B1" s="31">
        <v>138800</v>
      </c>
      <c r="C1" t="s">
        <v>62</v>
      </c>
    </row>
    <row r="2" spans="1:3">
      <c r="B2" s="31">
        <f>B1*0.77</f>
        <v>106876</v>
      </c>
      <c r="C2" t="s">
        <v>63</v>
      </c>
    </row>
    <row r="3" spans="1:3">
      <c r="B3" s="31">
        <f>B2*0.45359237</f>
        <v>48478.138136120004</v>
      </c>
      <c r="C3" s="28" t="s">
        <v>67</v>
      </c>
    </row>
    <row r="4" spans="1:3">
      <c r="B4" s="31"/>
    </row>
    <row r="5" spans="1:3">
      <c r="A5" t="s">
        <v>64</v>
      </c>
    </row>
    <row r="6" spans="1:3">
      <c r="A6">
        <v>374.9</v>
      </c>
      <c r="B6" t="s">
        <v>65</v>
      </c>
    </row>
    <row r="7" spans="1:3">
      <c r="A7">
        <v>832.4</v>
      </c>
      <c r="B7" t="s">
        <v>66</v>
      </c>
    </row>
    <row r="9" spans="1:3">
      <c r="A9" s="28" t="s">
        <v>68</v>
      </c>
    </row>
    <row r="10" spans="1:3">
      <c r="A10" s="31">
        <f>B3*A7</f>
        <v>40353202.18450629</v>
      </c>
      <c r="B10" s="28" t="s">
        <v>69</v>
      </c>
    </row>
    <row r="11" spans="1:3">
      <c r="A11" s="31">
        <f>A10*0.0000022046226218</f>
        <v>88.963582398031747</v>
      </c>
      <c r="B11" s="28" t="s">
        <v>70</v>
      </c>
    </row>
    <row r="13" spans="1:3">
      <c r="A13" s="28" t="s">
        <v>68</v>
      </c>
    </row>
    <row r="14" spans="1:3">
      <c r="A14" s="31">
        <f>B3*A6</f>
        <v>18174453.987231389</v>
      </c>
      <c r="B14" s="28" t="s">
        <v>69</v>
      </c>
    </row>
    <row r="15" spans="1:3">
      <c r="A15" s="31">
        <f>A14*0.0000022046226218</f>
        <v>40.067812399113528</v>
      </c>
      <c r="B15" s="28" t="s">
        <v>70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7"/>
  <sheetViews>
    <sheetView topLeftCell="G1" workbookViewId="0">
      <selection activeCell="N15" sqref="N15"/>
    </sheetView>
  </sheetViews>
  <sheetFormatPr defaultRowHeight="12.75"/>
  <cols>
    <col min="1" max="1" width="23.140625" style="22" bestFit="1" customWidth="1"/>
    <col min="2" max="2" width="8.7109375" style="22" bestFit="1" customWidth="1"/>
    <col min="3" max="3" width="9.28515625" style="22" bestFit="1" customWidth="1"/>
    <col min="4" max="4" width="10" style="22" bestFit="1" customWidth="1"/>
    <col min="5" max="5" width="8.5703125" style="22" bestFit="1" customWidth="1"/>
    <col min="6" max="6" width="22.42578125" style="22" bestFit="1" customWidth="1"/>
    <col min="7" max="7" width="10.42578125" style="22" bestFit="1" customWidth="1"/>
    <col min="8" max="8" width="8.85546875" style="22" bestFit="1" customWidth="1"/>
    <col min="9" max="9" width="9" style="22" bestFit="1" customWidth="1"/>
    <col min="10" max="10" width="7.140625" style="22" bestFit="1" customWidth="1"/>
    <col min="11" max="11" width="10.5703125" style="23" bestFit="1" customWidth="1"/>
    <col min="12" max="12" width="10.28515625" style="24" bestFit="1" customWidth="1"/>
    <col min="13" max="13" width="9.5703125" style="25" bestFit="1" customWidth="1"/>
    <col min="14" max="14" width="11.42578125" style="25" bestFit="1" customWidth="1"/>
    <col min="15" max="15" width="11.140625" style="26" bestFit="1" customWidth="1"/>
    <col min="16" max="16" width="10.5703125" style="25" bestFit="1" customWidth="1"/>
    <col min="17" max="17" width="9.5703125" style="25" bestFit="1" customWidth="1"/>
    <col min="18" max="18" width="10.85546875" style="24" bestFit="1" customWidth="1"/>
    <col min="19" max="19" width="10.5703125" style="24" bestFit="1" customWidth="1"/>
    <col min="20" max="20" width="10.7109375" style="25" bestFit="1" customWidth="1"/>
    <col min="21" max="21" width="10.42578125" style="25" bestFit="1" customWidth="1"/>
  </cols>
  <sheetData>
    <row r="1" spans="1:21">
      <c r="A1" s="22" t="s">
        <v>23</v>
      </c>
      <c r="B1" s="22" t="s">
        <v>24</v>
      </c>
      <c r="C1" s="22" t="s">
        <v>25</v>
      </c>
      <c r="D1" s="22" t="s">
        <v>26</v>
      </c>
      <c r="E1" s="22" t="s">
        <v>27</v>
      </c>
      <c r="F1" s="22" t="s">
        <v>28</v>
      </c>
      <c r="G1" s="22" t="s">
        <v>29</v>
      </c>
      <c r="H1" s="22" t="s">
        <v>30</v>
      </c>
      <c r="I1" s="22" t="s">
        <v>31</v>
      </c>
      <c r="J1" s="22" t="s">
        <v>32</v>
      </c>
      <c r="K1" s="23" t="s">
        <v>33</v>
      </c>
      <c r="L1" s="24" t="s">
        <v>34</v>
      </c>
      <c r="M1" s="25" t="s">
        <v>35</v>
      </c>
      <c r="N1" s="25" t="s">
        <v>36</v>
      </c>
      <c r="O1" s="26" t="s">
        <v>37</v>
      </c>
      <c r="P1" s="25" t="s">
        <v>38</v>
      </c>
      <c r="Q1" s="25" t="s">
        <v>39</v>
      </c>
      <c r="R1" s="24" t="s">
        <v>40</v>
      </c>
      <c r="S1" s="24" t="s">
        <v>41</v>
      </c>
      <c r="T1" s="25" t="s">
        <v>42</v>
      </c>
      <c r="U1" s="25" t="s">
        <v>43</v>
      </c>
    </row>
    <row r="2" spans="1:21">
      <c r="A2" s="22" t="s">
        <v>44</v>
      </c>
      <c r="B2" s="22" t="s">
        <v>45</v>
      </c>
      <c r="C2" s="22">
        <v>144164</v>
      </c>
      <c r="D2" s="22" t="s">
        <v>46</v>
      </c>
      <c r="E2" s="22">
        <v>11</v>
      </c>
      <c r="F2" s="22" t="s">
        <v>47</v>
      </c>
      <c r="G2" s="22">
        <v>3</v>
      </c>
      <c r="H2" s="22">
        <v>1300</v>
      </c>
      <c r="I2" s="22">
        <v>1300</v>
      </c>
      <c r="J2" s="22">
        <v>303</v>
      </c>
      <c r="K2" s="23">
        <v>3.9639649999999998E-2</v>
      </c>
      <c r="L2" s="24">
        <v>1</v>
      </c>
      <c r="M2" s="25">
        <f>K2*L2</f>
        <v>3.9639649999999998E-2</v>
      </c>
      <c r="N2" s="25">
        <v>9.7837289999999992</v>
      </c>
      <c r="O2" s="26">
        <v>1.5758799999999999</v>
      </c>
      <c r="P2" s="25">
        <f>M2*N2</f>
        <v>0.38782359325484994</v>
      </c>
      <c r="Q2" s="25">
        <f>M2*O2</f>
        <v>6.2467331641999996E-2</v>
      </c>
      <c r="R2" s="24">
        <v>0.99</v>
      </c>
      <c r="S2" s="24">
        <v>0.99</v>
      </c>
      <c r="T2" s="25">
        <f>P2*R2</f>
        <v>0.38394535732230145</v>
      </c>
      <c r="U2" s="25">
        <f>Q2*S2</f>
        <v>6.1842658325579995E-2</v>
      </c>
    </row>
    <row r="3" spans="1:21">
      <c r="A3" s="22" t="s">
        <v>44</v>
      </c>
      <c r="B3" s="22" t="s">
        <v>45</v>
      </c>
      <c r="C3" s="22">
        <v>144164</v>
      </c>
      <c r="D3" s="22" t="s">
        <v>46</v>
      </c>
      <c r="E3" s="22">
        <v>11</v>
      </c>
      <c r="F3" s="22" t="s">
        <v>47</v>
      </c>
      <c r="G3" s="22">
        <v>3</v>
      </c>
      <c r="H3" s="22">
        <v>1300</v>
      </c>
      <c r="I3" s="22">
        <v>1300</v>
      </c>
      <c r="J3" s="22">
        <v>303</v>
      </c>
      <c r="K3" s="23">
        <v>0.35056093999999999</v>
      </c>
      <c r="L3" s="24">
        <v>1</v>
      </c>
      <c r="M3" s="25">
        <f t="shared" ref="M3:M6" si="0">K3*L3</f>
        <v>0.35056093999999999</v>
      </c>
      <c r="N3" s="25">
        <v>9.7837289999999992</v>
      </c>
      <c r="O3" s="26">
        <v>1.5758799999999999</v>
      </c>
      <c r="P3" s="25">
        <f t="shared" ref="P3:P6" si="1">M3*N3</f>
        <v>3.4297932349452598</v>
      </c>
      <c r="Q3" s="25">
        <f t="shared" ref="Q3:Q6" si="2">M3*O3</f>
        <v>0.55244197412719998</v>
      </c>
      <c r="R3" s="24">
        <v>0.99</v>
      </c>
      <c r="S3" s="24">
        <v>0.99</v>
      </c>
      <c r="T3" s="25">
        <f t="shared" ref="T3:T6" si="3">P3*R3</f>
        <v>3.395495302595807</v>
      </c>
      <c r="U3" s="25">
        <f t="shared" ref="U3:U6" si="4">Q3*S3</f>
        <v>0.54691755438592793</v>
      </c>
    </row>
    <row r="4" spans="1:21">
      <c r="A4" s="22" t="s">
        <v>44</v>
      </c>
      <c r="B4" s="22" t="s">
        <v>45</v>
      </c>
      <c r="C4" s="22">
        <v>144164</v>
      </c>
      <c r="D4" s="22" t="s">
        <v>46</v>
      </c>
      <c r="E4" s="22">
        <v>11</v>
      </c>
      <c r="F4" s="22" t="s">
        <v>47</v>
      </c>
      <c r="G4" s="22">
        <v>3</v>
      </c>
      <c r="H4" s="22">
        <v>1300</v>
      </c>
      <c r="I4" s="22">
        <v>1300</v>
      </c>
      <c r="J4" s="22">
        <v>303</v>
      </c>
      <c r="K4" s="23">
        <v>0.29332602000000002</v>
      </c>
      <c r="L4" s="24">
        <v>1</v>
      </c>
      <c r="M4" s="25">
        <f t="shared" si="0"/>
        <v>0.29332602000000002</v>
      </c>
      <c r="N4" s="25">
        <v>9.7837289999999992</v>
      </c>
      <c r="O4" s="26">
        <v>1.5758799999999999</v>
      </c>
      <c r="P4" s="25">
        <f t="shared" si="1"/>
        <v>2.8698222883285798</v>
      </c>
      <c r="Q4" s="25">
        <f t="shared" si="2"/>
        <v>0.46224660839760001</v>
      </c>
      <c r="R4" s="24">
        <v>0.99</v>
      </c>
      <c r="S4" s="24">
        <v>0.99</v>
      </c>
      <c r="T4" s="25">
        <f t="shared" si="3"/>
        <v>2.8411240654452938</v>
      </c>
      <c r="U4" s="25">
        <f t="shared" si="4"/>
        <v>0.45762414231362403</v>
      </c>
    </row>
    <row r="5" spans="1:21">
      <c r="A5" s="22" t="s">
        <v>44</v>
      </c>
      <c r="B5" s="22" t="s">
        <v>45</v>
      </c>
      <c r="C5" s="22">
        <v>144164</v>
      </c>
      <c r="D5" s="22" t="s">
        <v>46</v>
      </c>
      <c r="E5" s="22">
        <v>11</v>
      </c>
      <c r="F5" s="22" t="s">
        <v>47</v>
      </c>
      <c r="G5" s="22">
        <v>3</v>
      </c>
      <c r="H5" s="22">
        <v>1300</v>
      </c>
      <c r="I5" s="22">
        <v>1300</v>
      </c>
      <c r="J5" s="22">
        <v>303</v>
      </c>
      <c r="K5" s="23">
        <v>1.1507932999999999</v>
      </c>
      <c r="L5" s="24">
        <v>1</v>
      </c>
      <c r="M5" s="25">
        <f t="shared" si="0"/>
        <v>1.1507932999999999</v>
      </c>
      <c r="N5" s="25">
        <v>9.7837289999999992</v>
      </c>
      <c r="O5" s="26">
        <v>1.5758799999999999</v>
      </c>
      <c r="P5" s="25">
        <f t="shared" si="1"/>
        <v>11.259049782215698</v>
      </c>
      <c r="Q5" s="25">
        <f t="shared" si="2"/>
        <v>1.8135121456039998</v>
      </c>
      <c r="R5" s="24">
        <v>0.99</v>
      </c>
      <c r="S5" s="24">
        <v>0.99</v>
      </c>
      <c r="T5" s="25">
        <f t="shared" si="3"/>
        <v>11.14645928439354</v>
      </c>
      <c r="U5" s="25">
        <f t="shared" si="4"/>
        <v>1.7953770241479599</v>
      </c>
    </row>
    <row r="6" spans="1:21">
      <c r="A6" s="22" t="s">
        <v>44</v>
      </c>
      <c r="B6" s="22" t="s">
        <v>45</v>
      </c>
      <c r="C6" s="22">
        <v>144513</v>
      </c>
      <c r="D6" s="22" t="s">
        <v>46</v>
      </c>
      <c r="E6" s="22">
        <v>11</v>
      </c>
      <c r="F6" s="22" t="s">
        <v>48</v>
      </c>
      <c r="G6" s="22">
        <v>13</v>
      </c>
      <c r="H6" s="22">
        <v>6460</v>
      </c>
      <c r="I6" s="22">
        <v>6460</v>
      </c>
      <c r="J6" s="22">
        <v>313</v>
      </c>
      <c r="K6" s="23">
        <v>4.5464099999999999E-3</v>
      </c>
      <c r="L6" s="24">
        <v>0.73199999999999998</v>
      </c>
      <c r="M6" s="25">
        <f t="shared" si="0"/>
        <v>3.3279721199999997E-3</v>
      </c>
      <c r="N6" s="25">
        <v>2.5736889999999999</v>
      </c>
      <c r="O6" s="26">
        <v>8.6800000000000002E-2</v>
      </c>
      <c r="P6" s="25">
        <f t="shared" si="1"/>
        <v>8.5651652375506784E-3</v>
      </c>
      <c r="Q6" s="25">
        <f t="shared" si="2"/>
        <v>2.8886798001599999E-4</v>
      </c>
      <c r="R6" s="24">
        <v>0.99</v>
      </c>
      <c r="S6" s="24">
        <v>0.99</v>
      </c>
      <c r="T6" s="25">
        <f t="shared" si="3"/>
        <v>8.4795135851751715E-3</v>
      </c>
      <c r="U6" s="25">
        <f t="shared" si="4"/>
        <v>2.8597930021583999E-4</v>
      </c>
    </row>
    <row r="7" spans="1:21">
      <c r="M7" s="25">
        <f>SUM(M2:M6)</f>
        <v>1.8376478821199997</v>
      </c>
      <c r="T7" s="25">
        <f>SUM(T2:T6)</f>
        <v>17.775503523342117</v>
      </c>
      <c r="U7" s="25">
        <f>SUM(U2:U6)</f>
        <v>2.8620473584733075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2"/>
  <sheetViews>
    <sheetView topLeftCell="F1" workbookViewId="0">
      <selection activeCell="T2" sqref="T2:T12"/>
    </sheetView>
  </sheetViews>
  <sheetFormatPr defaultRowHeight="12.75"/>
  <cols>
    <col min="1" max="1" width="23.140625" style="22" bestFit="1" customWidth="1"/>
    <col min="2" max="2" width="8.7109375" style="22" bestFit="1" customWidth="1"/>
    <col min="3" max="3" width="9.28515625" style="22" bestFit="1" customWidth="1"/>
    <col min="4" max="4" width="10" style="22" bestFit="1" customWidth="1"/>
    <col min="5" max="5" width="8.5703125" style="22" bestFit="1" customWidth="1"/>
    <col min="6" max="6" width="22.42578125" style="22" bestFit="1" customWidth="1"/>
    <col min="7" max="7" width="10.42578125" style="22" bestFit="1" customWidth="1"/>
    <col min="8" max="8" width="8.85546875" style="22" bestFit="1" customWidth="1"/>
    <col min="9" max="9" width="9" style="22" bestFit="1" customWidth="1"/>
    <col min="10" max="10" width="7.140625" style="22" bestFit="1" customWidth="1"/>
    <col min="11" max="11" width="10.5703125" style="23" bestFit="1" customWidth="1"/>
    <col min="12" max="12" width="10.28515625" style="24" bestFit="1" customWidth="1"/>
    <col min="13" max="13" width="8.5703125" style="25" bestFit="1" customWidth="1"/>
    <col min="14" max="14" width="11.42578125" style="25" bestFit="1" customWidth="1"/>
    <col min="15" max="15" width="11.140625" style="26" bestFit="1" customWidth="1"/>
    <col min="16" max="17" width="9.5703125" style="25" bestFit="1" customWidth="1"/>
    <col min="18" max="18" width="10.85546875" style="24" bestFit="1" customWidth="1"/>
    <col min="19" max="19" width="10.5703125" style="24" bestFit="1" customWidth="1"/>
    <col min="20" max="20" width="10.7109375" style="25" bestFit="1" customWidth="1"/>
    <col min="21" max="21" width="10.42578125" style="25" bestFit="1" customWidth="1"/>
  </cols>
  <sheetData>
    <row r="1" spans="1:21">
      <c r="A1" s="22" t="s">
        <v>23</v>
      </c>
      <c r="B1" s="22" t="s">
        <v>24</v>
      </c>
      <c r="C1" s="22" t="s">
        <v>25</v>
      </c>
      <c r="D1" s="22" t="s">
        <v>26</v>
      </c>
      <c r="E1" s="22" t="s">
        <v>27</v>
      </c>
      <c r="F1" s="22" t="s">
        <v>28</v>
      </c>
      <c r="G1" s="22" t="s">
        <v>29</v>
      </c>
      <c r="H1" s="22" t="s">
        <v>30</v>
      </c>
      <c r="I1" s="22" t="s">
        <v>31</v>
      </c>
      <c r="J1" s="22" t="s">
        <v>32</v>
      </c>
      <c r="K1" s="23" t="s">
        <v>33</v>
      </c>
      <c r="L1" s="24" t="s">
        <v>34</v>
      </c>
      <c r="M1" s="25" t="s">
        <v>35</v>
      </c>
      <c r="N1" s="25" t="s">
        <v>36</v>
      </c>
      <c r="O1" s="26" t="s">
        <v>37</v>
      </c>
      <c r="P1" s="25" t="s">
        <v>38</v>
      </c>
      <c r="Q1" s="25" t="s">
        <v>39</v>
      </c>
      <c r="R1" s="24" t="s">
        <v>40</v>
      </c>
      <c r="S1" s="24" t="s">
        <v>41</v>
      </c>
      <c r="T1" s="25" t="s">
        <v>42</v>
      </c>
      <c r="U1" s="25" t="s">
        <v>43</v>
      </c>
    </row>
    <row r="2" spans="1:21">
      <c r="A2" s="22" t="s">
        <v>49</v>
      </c>
      <c r="B2" s="22" t="s">
        <v>50</v>
      </c>
      <c r="C2" s="22">
        <v>144164</v>
      </c>
      <c r="D2" s="22" t="s">
        <v>46</v>
      </c>
      <c r="E2" s="22">
        <v>11</v>
      </c>
      <c r="F2" s="22" t="s">
        <v>47</v>
      </c>
      <c r="G2" s="22">
        <v>3</v>
      </c>
      <c r="H2" s="22">
        <v>1300</v>
      </c>
      <c r="I2" s="22">
        <v>1300</v>
      </c>
      <c r="J2" s="22">
        <v>303</v>
      </c>
      <c r="K2" s="23">
        <v>4.6280499999999999E-3</v>
      </c>
      <c r="L2" s="24">
        <v>1</v>
      </c>
      <c r="M2" s="25">
        <f>K2*L2</f>
        <v>4.6280499999999999E-3</v>
      </c>
      <c r="N2" s="25">
        <v>9.7837289999999992</v>
      </c>
      <c r="O2" s="26">
        <v>1.5758799999999999</v>
      </c>
      <c r="P2" s="25">
        <f>M2*N2</f>
        <v>4.5279586998449993E-2</v>
      </c>
      <c r="Q2" s="25">
        <f>M2*O2</f>
        <v>7.2932514339999997E-3</v>
      </c>
      <c r="R2" s="24">
        <v>0.99</v>
      </c>
      <c r="S2" s="24">
        <v>0.99</v>
      </c>
      <c r="T2" s="25">
        <f>P2*R2</f>
        <v>4.4826791128465493E-2</v>
      </c>
      <c r="U2" s="25">
        <f>Q2*S2</f>
        <v>7.2203189196599999E-3</v>
      </c>
    </row>
    <row r="3" spans="1:21">
      <c r="A3" s="22" t="s">
        <v>49</v>
      </c>
      <c r="B3" s="22" t="s">
        <v>50</v>
      </c>
      <c r="C3" s="22">
        <v>144008</v>
      </c>
      <c r="D3" s="22" t="s">
        <v>46</v>
      </c>
      <c r="E3" s="22">
        <v>11</v>
      </c>
      <c r="F3" s="22" t="s">
        <v>51</v>
      </c>
      <c r="G3" s="22">
        <v>11</v>
      </c>
      <c r="H3" s="22">
        <v>4340</v>
      </c>
      <c r="I3" s="22">
        <v>4340</v>
      </c>
      <c r="J3" s="22">
        <v>311</v>
      </c>
      <c r="K3" s="23">
        <v>1.7067849999999999E-2</v>
      </c>
      <c r="L3" s="24">
        <v>1</v>
      </c>
      <c r="M3" s="25">
        <f t="shared" ref="M3:M11" si="0">K3*L3</f>
        <v>1.7067849999999999E-2</v>
      </c>
      <c r="N3" s="25">
        <v>3.971822</v>
      </c>
      <c r="O3" s="26">
        <v>0.13963999999999999</v>
      </c>
      <c r="P3" s="25">
        <f t="shared" ref="P3:P11" si="1">M3*N3</f>
        <v>6.7790462122699999E-2</v>
      </c>
      <c r="Q3" s="25">
        <f t="shared" ref="Q3:Q11" si="2">M3*O3</f>
        <v>2.3833545739999997E-3</v>
      </c>
      <c r="R3" s="24">
        <v>0.99</v>
      </c>
      <c r="S3" s="24">
        <v>0.99</v>
      </c>
      <c r="T3" s="25">
        <f t="shared" ref="T3:T11" si="3">P3*R3</f>
        <v>6.7112557501472991E-2</v>
      </c>
      <c r="U3" s="25">
        <f t="shared" ref="U3:U11" si="4">Q3*S3</f>
        <v>2.3595210282599996E-3</v>
      </c>
    </row>
    <row r="4" spans="1:21">
      <c r="A4" s="22" t="s">
        <v>49</v>
      </c>
      <c r="B4" s="22" t="s">
        <v>50</v>
      </c>
      <c r="C4" s="22">
        <v>144164</v>
      </c>
      <c r="D4" s="22" t="s">
        <v>46</v>
      </c>
      <c r="E4" s="22">
        <v>11</v>
      </c>
      <c r="F4" s="22" t="s">
        <v>47</v>
      </c>
      <c r="G4" s="22">
        <v>3</v>
      </c>
      <c r="H4" s="22">
        <v>1300</v>
      </c>
      <c r="I4" s="22">
        <v>1300</v>
      </c>
      <c r="J4" s="22">
        <v>303</v>
      </c>
      <c r="K4" s="23">
        <v>2.4984999999999997E-4</v>
      </c>
      <c r="L4" s="24">
        <v>1</v>
      </c>
      <c r="M4" s="25">
        <f t="shared" si="0"/>
        <v>2.4984999999999997E-4</v>
      </c>
      <c r="N4" s="25">
        <v>9.7837289999999992</v>
      </c>
      <c r="O4" s="26">
        <v>1.5758799999999999</v>
      </c>
      <c r="P4" s="25">
        <f t="shared" si="1"/>
        <v>2.4444646906499994E-3</v>
      </c>
      <c r="Q4" s="25">
        <f t="shared" si="2"/>
        <v>3.9373361799999992E-4</v>
      </c>
      <c r="R4" s="24">
        <v>0.99</v>
      </c>
      <c r="S4" s="24">
        <v>0.99</v>
      </c>
      <c r="T4" s="25">
        <f t="shared" si="3"/>
        <v>2.4200200437434994E-3</v>
      </c>
      <c r="U4" s="25">
        <f t="shared" si="4"/>
        <v>3.8979628181999993E-4</v>
      </c>
    </row>
    <row r="5" spans="1:21">
      <c r="A5" s="22" t="s">
        <v>44</v>
      </c>
      <c r="B5" s="22" t="s">
        <v>45</v>
      </c>
      <c r="C5" s="22">
        <v>144109</v>
      </c>
      <c r="D5" s="22" t="s">
        <v>46</v>
      </c>
      <c r="E5" s="22">
        <v>11</v>
      </c>
      <c r="F5" s="22" t="s">
        <v>52</v>
      </c>
      <c r="G5" s="22">
        <v>12</v>
      </c>
      <c r="H5" s="22">
        <v>5600</v>
      </c>
      <c r="I5" s="22">
        <v>5600</v>
      </c>
      <c r="J5" s="22">
        <v>312</v>
      </c>
      <c r="K5" s="23">
        <v>2.0104799999999998E-3</v>
      </c>
      <c r="L5" s="24">
        <v>0</v>
      </c>
      <c r="M5" s="25">
        <f t="shared" si="0"/>
        <v>0</v>
      </c>
      <c r="N5" s="25">
        <v>0</v>
      </c>
      <c r="O5" s="26">
        <v>0</v>
      </c>
      <c r="P5" s="25">
        <f t="shared" si="1"/>
        <v>0</v>
      </c>
      <c r="Q5" s="25">
        <f t="shared" si="2"/>
        <v>0</v>
      </c>
      <c r="R5" s="24">
        <v>0.99</v>
      </c>
      <c r="S5" s="24">
        <v>0.99</v>
      </c>
      <c r="T5" s="25">
        <f t="shared" si="3"/>
        <v>0</v>
      </c>
      <c r="U5" s="25">
        <f t="shared" si="4"/>
        <v>0</v>
      </c>
    </row>
    <row r="6" spans="1:21">
      <c r="A6" s="22" t="s">
        <v>44</v>
      </c>
      <c r="B6" s="22" t="s">
        <v>45</v>
      </c>
      <c r="C6" s="22">
        <v>144164</v>
      </c>
      <c r="D6" s="22" t="s">
        <v>46</v>
      </c>
      <c r="E6" s="22">
        <v>11</v>
      </c>
      <c r="F6" s="22" t="s">
        <v>47</v>
      </c>
      <c r="G6" s="22">
        <v>3</v>
      </c>
      <c r="H6" s="22">
        <v>1300</v>
      </c>
      <c r="I6" s="22">
        <v>1300</v>
      </c>
      <c r="J6" s="22">
        <v>303</v>
      </c>
      <c r="K6" s="23">
        <v>7.1308449999999995E-2</v>
      </c>
      <c r="L6" s="24">
        <v>1</v>
      </c>
      <c r="M6" s="25">
        <f t="shared" si="0"/>
        <v>7.1308449999999995E-2</v>
      </c>
      <c r="N6" s="25">
        <v>9.7837289999999992</v>
      </c>
      <c r="O6" s="26">
        <v>1.5758799999999999</v>
      </c>
      <c r="P6" s="25">
        <f t="shared" si="1"/>
        <v>0.69766255021004986</v>
      </c>
      <c r="Q6" s="25">
        <f t="shared" si="2"/>
        <v>0.11237356018599999</v>
      </c>
      <c r="R6" s="24">
        <v>0.99</v>
      </c>
      <c r="S6" s="24">
        <v>0.99</v>
      </c>
      <c r="T6" s="25">
        <f t="shared" si="3"/>
        <v>0.69068592470794932</v>
      </c>
      <c r="U6" s="25">
        <f t="shared" si="4"/>
        <v>0.11124982458413998</v>
      </c>
    </row>
    <row r="7" spans="1:21">
      <c r="A7" s="22" t="s">
        <v>44</v>
      </c>
      <c r="B7" s="22" t="s">
        <v>45</v>
      </c>
      <c r="C7" s="22">
        <v>144008</v>
      </c>
      <c r="D7" s="22" t="s">
        <v>46</v>
      </c>
      <c r="E7" s="22">
        <v>11</v>
      </c>
      <c r="F7" s="22" t="s">
        <v>51</v>
      </c>
      <c r="G7" s="22">
        <v>11</v>
      </c>
      <c r="H7" s="22">
        <v>4340</v>
      </c>
      <c r="I7" s="22">
        <v>4340</v>
      </c>
      <c r="J7" s="22">
        <v>311</v>
      </c>
      <c r="K7" s="23">
        <v>5.6681400000000003E-3</v>
      </c>
      <c r="L7" s="24">
        <v>1</v>
      </c>
      <c r="M7" s="25">
        <f t="shared" si="0"/>
        <v>5.6681400000000003E-3</v>
      </c>
      <c r="N7" s="25">
        <v>3.971822</v>
      </c>
      <c r="O7" s="26">
        <v>0.13963999999999999</v>
      </c>
      <c r="P7" s="25">
        <f t="shared" si="1"/>
        <v>2.251284315108E-2</v>
      </c>
      <c r="Q7" s="25">
        <f t="shared" si="2"/>
        <v>7.914990696E-4</v>
      </c>
      <c r="R7" s="24">
        <v>0.99</v>
      </c>
      <c r="S7" s="24">
        <v>0.99</v>
      </c>
      <c r="T7" s="25">
        <f t="shared" si="3"/>
        <v>2.22877147195692E-2</v>
      </c>
      <c r="U7" s="25">
        <f t="shared" si="4"/>
        <v>7.8358407890400002E-4</v>
      </c>
    </row>
    <row r="8" spans="1:21">
      <c r="A8" s="22" t="s">
        <v>44</v>
      </c>
      <c r="B8" s="22" t="s">
        <v>45</v>
      </c>
      <c r="C8" s="22">
        <v>143545</v>
      </c>
      <c r="D8" s="22" t="s">
        <v>46</v>
      </c>
      <c r="E8" s="22">
        <v>11</v>
      </c>
      <c r="F8" s="22" t="s">
        <v>48</v>
      </c>
      <c r="G8" s="22">
        <v>13</v>
      </c>
      <c r="H8" s="22">
        <v>6430</v>
      </c>
      <c r="I8" s="22">
        <v>6430</v>
      </c>
      <c r="J8" s="22">
        <v>313</v>
      </c>
      <c r="K8" s="23">
        <v>1E-8</v>
      </c>
      <c r="L8" s="24">
        <v>0.73199999999999998</v>
      </c>
      <c r="M8" s="25">
        <f t="shared" si="0"/>
        <v>7.3200000000000004E-9</v>
      </c>
      <c r="N8" s="25">
        <v>2.5736889999999999</v>
      </c>
      <c r="O8" s="26">
        <v>8.6800000000000002E-2</v>
      </c>
      <c r="P8" s="25">
        <f t="shared" si="1"/>
        <v>1.8839403479999999E-8</v>
      </c>
      <c r="Q8" s="25">
        <f t="shared" si="2"/>
        <v>6.35376E-10</v>
      </c>
      <c r="R8" s="24">
        <v>0.99</v>
      </c>
      <c r="S8" s="24">
        <v>0.99</v>
      </c>
      <c r="T8" s="25">
        <f t="shared" si="3"/>
        <v>1.86510094452E-8</v>
      </c>
      <c r="U8" s="25">
        <f t="shared" si="4"/>
        <v>6.2902224000000002E-10</v>
      </c>
    </row>
    <row r="9" spans="1:21">
      <c r="A9" s="22" t="s">
        <v>44</v>
      </c>
      <c r="B9" s="22" t="s">
        <v>45</v>
      </c>
      <c r="C9" s="22">
        <v>144164</v>
      </c>
      <c r="D9" s="22" t="s">
        <v>46</v>
      </c>
      <c r="E9" s="22">
        <v>11</v>
      </c>
      <c r="F9" s="22" t="s">
        <v>47</v>
      </c>
      <c r="G9" s="22">
        <v>3</v>
      </c>
      <c r="H9" s="22">
        <v>1300</v>
      </c>
      <c r="I9" s="22">
        <v>1300</v>
      </c>
      <c r="J9" s="22">
        <v>303</v>
      </c>
      <c r="K9" s="23">
        <v>9.9441559999999998E-2</v>
      </c>
      <c r="L9" s="24">
        <v>1</v>
      </c>
      <c r="M9" s="25">
        <f t="shared" si="0"/>
        <v>9.9441559999999998E-2</v>
      </c>
      <c r="N9" s="25">
        <v>9.7837289999999992</v>
      </c>
      <c r="O9" s="26">
        <v>1.5758799999999999</v>
      </c>
      <c r="P9" s="25">
        <f t="shared" si="1"/>
        <v>0.97290927437723995</v>
      </c>
      <c r="Q9" s="25">
        <f t="shared" si="2"/>
        <v>0.15670796557279998</v>
      </c>
      <c r="R9" s="24">
        <v>0.99</v>
      </c>
      <c r="S9" s="24">
        <v>0.99</v>
      </c>
      <c r="T9" s="25">
        <f t="shared" si="3"/>
        <v>0.96318018163346752</v>
      </c>
      <c r="U9" s="25">
        <f t="shared" si="4"/>
        <v>0.15514088591707198</v>
      </c>
    </row>
    <row r="10" spans="1:21">
      <c r="A10" s="22" t="s">
        <v>44</v>
      </c>
      <c r="B10" s="22" t="s">
        <v>45</v>
      </c>
      <c r="C10" s="22">
        <v>144008</v>
      </c>
      <c r="D10" s="22" t="s">
        <v>46</v>
      </c>
      <c r="E10" s="22">
        <v>11</v>
      </c>
      <c r="F10" s="22" t="s">
        <v>51</v>
      </c>
      <c r="G10" s="22">
        <v>11</v>
      </c>
      <c r="H10" s="22">
        <v>4340</v>
      </c>
      <c r="I10" s="22">
        <v>4340</v>
      </c>
      <c r="J10" s="22">
        <v>311</v>
      </c>
      <c r="K10" s="23">
        <v>2.007167E-2</v>
      </c>
      <c r="L10" s="24">
        <v>1</v>
      </c>
      <c r="M10" s="25">
        <f t="shared" si="0"/>
        <v>2.007167E-2</v>
      </c>
      <c r="N10" s="25">
        <v>3.971822</v>
      </c>
      <c r="O10" s="26">
        <v>0.13963999999999999</v>
      </c>
      <c r="P10" s="25">
        <f t="shared" si="1"/>
        <v>7.9721100482740004E-2</v>
      </c>
      <c r="Q10" s="25">
        <f t="shared" si="2"/>
        <v>2.8028079987999998E-3</v>
      </c>
      <c r="R10" s="24">
        <v>0.99</v>
      </c>
      <c r="S10" s="24">
        <v>0.99</v>
      </c>
      <c r="T10" s="25">
        <f t="shared" si="3"/>
        <v>7.8923889477912609E-2</v>
      </c>
      <c r="U10" s="25">
        <f t="shared" si="4"/>
        <v>2.7747799188119998E-3</v>
      </c>
    </row>
    <row r="11" spans="1:21">
      <c r="A11" s="22" t="s">
        <v>44</v>
      </c>
      <c r="B11" s="22" t="s">
        <v>45</v>
      </c>
      <c r="C11" s="22">
        <v>144164</v>
      </c>
      <c r="D11" s="22" t="s">
        <v>46</v>
      </c>
      <c r="E11" s="22">
        <v>11</v>
      </c>
      <c r="F11" s="22" t="s">
        <v>47</v>
      </c>
      <c r="G11" s="22">
        <v>3</v>
      </c>
      <c r="H11" s="22">
        <v>1300</v>
      </c>
      <c r="I11" s="22">
        <v>1300</v>
      </c>
      <c r="J11" s="22">
        <v>303</v>
      </c>
      <c r="K11" s="23">
        <v>2.0063799999999999E-3</v>
      </c>
      <c r="L11" s="24">
        <v>1</v>
      </c>
      <c r="M11" s="25">
        <f t="shared" si="0"/>
        <v>2.0063799999999999E-3</v>
      </c>
      <c r="N11" s="25">
        <v>9.7837289999999992</v>
      </c>
      <c r="O11" s="26">
        <v>1.5758799999999999</v>
      </c>
      <c r="P11" s="25">
        <f t="shared" si="1"/>
        <v>1.9629878191019998E-2</v>
      </c>
      <c r="Q11" s="25">
        <f t="shared" si="2"/>
        <v>3.1618141143999997E-3</v>
      </c>
      <c r="R11" s="24">
        <v>0.99</v>
      </c>
      <c r="S11" s="24">
        <v>0.99</v>
      </c>
      <c r="T11" s="25">
        <f t="shared" si="3"/>
        <v>1.9433579409109798E-2</v>
      </c>
      <c r="U11" s="25">
        <f t="shared" si="4"/>
        <v>3.1301959732559998E-3</v>
      </c>
    </row>
    <row r="12" spans="1:21">
      <c r="M12" s="25">
        <f>SUM(M2:M11)</f>
        <v>0.22044195731999996</v>
      </c>
      <c r="T12" s="25">
        <f>SUM(T2:T11)</f>
        <v>1.8888706772726997</v>
      </c>
      <c r="U12" s="25">
        <f>SUM(U2:U11)</f>
        <v>0.28304890733094612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Summary</vt:lpstr>
      <vt:lpstr>Retention Calcs</vt:lpstr>
      <vt:lpstr>2 Street Sweeping</vt:lpstr>
      <vt:lpstr>3 Lemon Bluff</vt:lpstr>
      <vt:lpstr>4 Boat Ramp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2011-09-07T15:14:18Z</cp:lastPrinted>
  <dcterms:created xsi:type="dcterms:W3CDTF">2006-03-30T19:10:57Z</dcterms:created>
  <dcterms:modified xsi:type="dcterms:W3CDTF">2011-09-07T15:14:32Z</dcterms:modified>
</cp:coreProperties>
</file>