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h_a\Desktop\Bayou Chico Drafts 1-3-18\Water Quality\"/>
    </mc:Choice>
  </mc:AlternateContent>
  <bookViews>
    <workbookView xWindow="0" yWindow="0" windowWidth="19200" windowHeight="11070" tabRatio="655" firstSheet="16" activeTab="18" xr2:uid="{00000000-000D-0000-FFFF-FFFF00000000}"/>
  </bookViews>
  <sheets>
    <sheet name="Stations" sheetId="1" r:id="rId1"/>
    <sheet name="62-303 Tables" sheetId="17" r:id="rId2"/>
    <sheet name="Rolling 7.5-yr period_old" sheetId="19" state="hidden" r:id="rId3"/>
    <sheet name="Rolling 7.5-yr period-By WBID_o" sheetId="20" state="hidden" r:id="rId4"/>
    <sheet name="Rolling 7.5-yr period " sheetId="23" r:id="rId5"/>
    <sheet name="Rolling 7.5-yr period-By WBID " sheetId="22" r:id="rId6"/>
    <sheet name="Raw Bact Only" sheetId="3" r:id="rId7"/>
    <sheet name="118 - Entero Only" sheetId="21" r:id="rId8"/>
    <sheet name="Raw Fecal Only" sheetId="4" r:id="rId9"/>
    <sheet name="Raw Entero Only-Marine" sheetId="7" r:id="rId10"/>
    <sheet name="Raw E.Coli Only-Fresh" sheetId="6" r:id="rId11"/>
    <sheet name="Raw_Processed STORET Rainfall" sheetId="9" r:id="rId12"/>
    <sheet name="Bayou -BMAP Data - E.Coli" sheetId="13" r:id="rId13"/>
    <sheet name="Bayou -BMAP Data - Entero" sheetId="14" r:id="rId14"/>
    <sheet name="Bayou -BMAP Data - FECAL" sheetId="15" r:id="rId15"/>
    <sheet name="Bayou-Exceedance - Ecoli" sheetId="12" r:id="rId16"/>
    <sheet name="Bayou-Exceedance- ENTERO" sheetId="11" r:id="rId17"/>
    <sheet name="Bayou-Exceedance- FECAL" sheetId="10" r:id="rId18"/>
    <sheet name="Closures plots" sheetId="24" r:id="rId19"/>
    <sheet name="2016-2017 split out by month" sheetId="25" r:id="rId20"/>
    <sheet name="Advisory Days -2016-FDOH" sheetId="26" r:id="rId21"/>
    <sheet name="Escambia-FDOH" sheetId="27" r:id="rId22"/>
  </sheets>
  <definedNames>
    <definedName name="_xlnm._FilterDatabase" localSheetId="7" hidden="1">'118 - Entero Only'!$A$1:$Y$62</definedName>
    <definedName name="_xlnm._FilterDatabase" localSheetId="12" hidden="1">'Bayou -BMAP Data - E.Coli'!$A$3:$H$149</definedName>
    <definedName name="_xlnm._FilterDatabase" localSheetId="13" hidden="1">'Bayou -BMAP Data - Entero'!$B$3:$K$149</definedName>
    <definedName name="_xlnm._FilterDatabase" localSheetId="14" hidden="1">'Bayou -BMAP Data - FECAL'!$B$3:$Q$58</definedName>
    <definedName name="_xlnm._FilterDatabase" localSheetId="6" hidden="1">'Raw Bact Only'!$A$1:$Y$734</definedName>
    <definedName name="_xlnm._FilterDatabase" localSheetId="10" hidden="1">'Raw E.Coli Only-Fresh'!$A$1:$Y$34</definedName>
    <definedName name="_xlnm._FilterDatabase" localSheetId="9" hidden="1">'Raw Entero Only-Marine'!$A$1:$Y$1</definedName>
    <definedName name="_xlnm._FilterDatabase" localSheetId="8" hidden="1">'Raw Fecal Only'!$A$1:$Y$261</definedName>
    <definedName name="_xlnm._FilterDatabase" localSheetId="0" hidden="1">Stations!$A$1:$L$1</definedName>
    <definedName name="_Toc439331640" localSheetId="4">'Rolling 7.5-yr period '!#REF!</definedName>
    <definedName name="_Toc439331640" localSheetId="2">'Rolling 7.5-yr period_old'!#REF!</definedName>
    <definedName name="_Toc439331640" localSheetId="5">'Rolling 7.5-yr period-By WBID '!#REF!</definedName>
    <definedName name="_Toc439331640" localSheetId="3">'Rolling 7.5-yr period-By WBID_o'!#REF!</definedName>
    <definedName name="rawData1x_withLabInfo_andStandards">#REF!</definedName>
    <definedName name="report_card_final_pp2" localSheetId="18">#REF!</definedName>
    <definedName name="report_card_final_pp2">#REF!</definedName>
    <definedName name="report_card_final_vp2" localSheetId="18">#REF!</definedName>
    <definedName name="report_card_final_vp2">#REF!</definedName>
    <definedName name="report_card_final_xp2" localSheetId="18">#REF!</definedName>
    <definedName name="report_card_final_xp2">#REF!</definedName>
    <definedName name="Station_Results_All_Report" localSheetId="0">Stations!$A$1:$L$6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27" l="1"/>
  <c r="E38" i="27"/>
  <c r="F39" i="27" s="1"/>
  <c r="E37" i="27"/>
  <c r="E36" i="27"/>
  <c r="E35" i="27"/>
  <c r="E34" i="27"/>
  <c r="E33" i="27"/>
  <c r="F37" i="27" s="1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2" i="27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H135" i="26" s="1"/>
  <c r="F125" i="26"/>
  <c r="F124" i="26"/>
  <c r="F123" i="26"/>
  <c r="F122" i="26"/>
  <c r="H125" i="26" s="1"/>
  <c r="F121" i="26"/>
  <c r="F120" i="26"/>
  <c r="F119" i="26"/>
  <c r="F118" i="26"/>
  <c r="F117" i="26"/>
  <c r="F116" i="26"/>
  <c r="F115" i="26"/>
  <c r="F114" i="26"/>
  <c r="H121" i="26" s="1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G74" i="26" s="1"/>
  <c r="F73" i="26"/>
  <c r="F72" i="26"/>
  <c r="F71" i="26"/>
  <c r="F70" i="26"/>
  <c r="H100" i="26" s="1"/>
  <c r="F69" i="26"/>
  <c r="F68" i="26"/>
  <c r="F67" i="26"/>
  <c r="F66" i="26"/>
  <c r="H69" i="26" s="1"/>
  <c r="F65" i="26"/>
  <c r="F64" i="26"/>
  <c r="G65" i="26" s="1"/>
  <c r="F63" i="26"/>
  <c r="F62" i="26"/>
  <c r="F61" i="26"/>
  <c r="F60" i="26"/>
  <c r="F59" i="26"/>
  <c r="F58" i="26"/>
  <c r="G63" i="26" s="1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G25" i="26" s="1"/>
  <c r="F22" i="26"/>
  <c r="F21" i="26"/>
  <c r="F20" i="26"/>
  <c r="F19" i="26"/>
  <c r="F18" i="26"/>
  <c r="F17" i="26"/>
  <c r="F16" i="26"/>
  <c r="F15" i="26"/>
  <c r="G16" i="26" s="1"/>
  <c r="F14" i="26"/>
  <c r="F13" i="26"/>
  <c r="F12" i="26"/>
  <c r="F11" i="26"/>
  <c r="F10" i="26"/>
  <c r="F9" i="26"/>
  <c r="F8" i="26"/>
  <c r="F7" i="26"/>
  <c r="F6" i="26"/>
  <c r="F5" i="26"/>
  <c r="F4" i="26"/>
  <c r="F3" i="26"/>
  <c r="H11" i="26" s="1"/>
  <c r="F2" i="26"/>
  <c r="H21" i="25"/>
  <c r="H20" i="25"/>
  <c r="G18" i="25"/>
  <c r="H14" i="25"/>
  <c r="H13" i="25"/>
  <c r="G13" i="25"/>
  <c r="G12" i="25" s="1"/>
  <c r="G10" i="25"/>
  <c r="H6" i="25"/>
  <c r="G6" i="25"/>
  <c r="G3" i="25"/>
  <c r="H63" i="26" l="1"/>
  <c r="G47" i="26"/>
  <c r="G56" i="26"/>
  <c r="H143" i="26"/>
  <c r="F10" i="27"/>
  <c r="F25" i="27"/>
  <c r="G82" i="26"/>
  <c r="G86" i="26"/>
  <c r="G100" i="26"/>
  <c r="H154" i="26"/>
  <c r="E40" i="27"/>
  <c r="F31" i="27"/>
  <c r="H26" i="26"/>
  <c r="G22" i="26"/>
  <c r="G41" i="26"/>
  <c r="H113" i="26"/>
  <c r="H155" i="26" s="1"/>
  <c r="G120" i="26"/>
  <c r="G39" i="27"/>
  <c r="G3" i="26"/>
  <c r="G155" i="26" s="1"/>
  <c r="F155" i="26"/>
  <c r="F40" i="27" l="1"/>
  <c r="F5" i="22"/>
  <c r="H3" i="23" l="1"/>
  <c r="H4" i="23"/>
  <c r="H5" i="23"/>
  <c r="H6" i="23"/>
  <c r="H7" i="23"/>
  <c r="H11" i="23"/>
  <c r="H12" i="23"/>
  <c r="H16" i="23"/>
  <c r="H17" i="23"/>
  <c r="H18" i="23"/>
  <c r="F3" i="22"/>
  <c r="F4" i="22"/>
  <c r="F13" i="22"/>
  <c r="F19" i="22"/>
  <c r="F20" i="22"/>
  <c r="G5" i="12"/>
  <c r="G4" i="12" a="1"/>
  <c r="G4" i="12" s="1"/>
  <c r="H5" i="12" a="1"/>
  <c r="H5" i="12" s="1"/>
  <c r="H4" i="12" a="1"/>
  <c r="H4" i="12" s="1"/>
  <c r="N4" i="10" a="1"/>
  <c r="N4" i="10" s="1"/>
  <c r="O4" i="10" a="1"/>
  <c r="O4" i="10" s="1"/>
  <c r="P4" i="10" a="1"/>
  <c r="P4" i="10" s="1"/>
  <c r="Q4" i="10" a="1"/>
  <c r="Q4" i="10" s="1"/>
  <c r="R4" i="10" a="1"/>
  <c r="R4" i="10" s="1"/>
  <c r="N5" i="10" a="1"/>
  <c r="N5" i="10" s="1"/>
  <c r="O5" i="10" a="1"/>
  <c r="O5" i="10" s="1"/>
  <c r="P5" i="10" a="1"/>
  <c r="P5" i="10" s="1"/>
  <c r="Q5" i="10" a="1"/>
  <c r="Q5" i="10" s="1"/>
  <c r="J5" i="11"/>
  <c r="J4" i="11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4" i="14"/>
  <c r="J6" i="11" l="1"/>
  <c r="AG10" i="14" a="1"/>
  <c r="AG10" i="14" s="1"/>
  <c r="AC9" i="14"/>
  <c r="AD9" i="14" a="1"/>
  <c r="AD9" i="14" s="1"/>
  <c r="AE9" i="14" a="1"/>
  <c r="AE9" i="14" s="1"/>
  <c r="AE8" i="14" a="1"/>
  <c r="AE8" i="14" s="1"/>
  <c r="AF5" i="14" a="1"/>
  <c r="AF5" i="14" s="1"/>
  <c r="AE6" i="14" a="1"/>
  <c r="AE6" i="14" s="1"/>
  <c r="AC10" i="14" a="1"/>
  <c r="AC10" i="14" s="1"/>
  <c r="AD8" i="14" a="1"/>
  <c r="AD8" i="14" s="1"/>
  <c r="AD7" i="14" a="1"/>
  <c r="AD7" i="14" s="1"/>
  <c r="AE5" i="14" a="1"/>
  <c r="AE5" i="14" s="1"/>
  <c r="AE10" i="14" a="1"/>
  <c r="AE10" i="14" s="1"/>
  <c r="AG5" i="14" a="1"/>
  <c r="AG5" i="14" s="1"/>
  <c r="AD10" i="14" a="1"/>
  <c r="AD10" i="14" s="1"/>
  <c r="AF6" i="14" a="1"/>
  <c r="AF6" i="14" s="1"/>
  <c r="AE7" i="14" a="1"/>
  <c r="AE7" i="14" s="1"/>
  <c r="AC8" i="14" a="1"/>
  <c r="AC8" i="14" s="1"/>
  <c r="AD6" i="14" a="1"/>
  <c r="AD6" i="14" s="1"/>
  <c r="AG7" i="14" a="1"/>
  <c r="AG7" i="14" s="1"/>
  <c r="AC6" i="14" a="1"/>
  <c r="AC6" i="14" s="1"/>
  <c r="AF7" i="14" a="1"/>
  <c r="AF7" i="14" s="1"/>
  <c r="AG9" i="14" a="1"/>
  <c r="AG9" i="14" s="1"/>
  <c r="AG8" i="14" a="1"/>
  <c r="AG8" i="14" s="1"/>
  <c r="AC7" i="14" a="1"/>
  <c r="AC7" i="14" s="1"/>
  <c r="AD5" i="14" a="1"/>
  <c r="AD5" i="14" s="1"/>
  <c r="AF9" i="14" a="1"/>
  <c r="AF9" i="14" s="1"/>
  <c r="AF10" i="14" a="1"/>
  <c r="AF10" i="14" s="1"/>
  <c r="AF8" i="14" a="1"/>
  <c r="AF8" i="14" s="1"/>
  <c r="AG6" i="14" a="1"/>
  <c r="AG6" i="14" s="1"/>
  <c r="AC5" i="14" a="1"/>
  <c r="AC5" i="14" s="1"/>
  <c r="F3" i="20" l="1"/>
  <c r="F4" i="20"/>
  <c r="F5" i="20"/>
  <c r="F6" i="20"/>
  <c r="F10" i="20"/>
  <c r="F11" i="20"/>
  <c r="F15" i="20"/>
  <c r="F16" i="20"/>
  <c r="H5" i="11"/>
  <c r="H4" i="11"/>
  <c r="D31" i="14" l="1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N6" i="10" l="1"/>
  <c r="H18" i="19"/>
  <c r="H17" i="19"/>
  <c r="H13" i="19"/>
  <c r="H12" i="19"/>
  <c r="H11" i="19"/>
  <c r="H7" i="19"/>
  <c r="H6" i="19"/>
  <c r="H5" i="19"/>
  <c r="H4" i="19"/>
  <c r="H3" i="19"/>
  <c r="I5" i="11"/>
  <c r="R5" i="10" a="1"/>
  <c r="R5" i="10" s="1"/>
  <c r="I4" i="11"/>
  <c r="I6" i="11" l="1"/>
  <c r="H6" i="11"/>
  <c r="H6" i="12"/>
  <c r="G6" i="12"/>
  <c r="A4" i="15"/>
  <c r="D4" i="15"/>
  <c r="G4" i="15"/>
  <c r="J4" i="15"/>
  <c r="M4" i="15"/>
  <c r="A5" i="15"/>
  <c r="D5" i="15"/>
  <c r="G5" i="15"/>
  <c r="J5" i="15"/>
  <c r="M5" i="15"/>
  <c r="A6" i="15"/>
  <c r="D6" i="15"/>
  <c r="G6" i="15"/>
  <c r="J6" i="15"/>
  <c r="M6" i="15"/>
  <c r="A7" i="15"/>
  <c r="D7" i="15"/>
  <c r="G7" i="15"/>
  <c r="J7" i="15"/>
  <c r="M7" i="15"/>
  <c r="A8" i="15"/>
  <c r="D8" i="15"/>
  <c r="G8" i="15"/>
  <c r="J8" i="15"/>
  <c r="M8" i="15"/>
  <c r="A9" i="15"/>
  <c r="D9" i="15"/>
  <c r="G9" i="15"/>
  <c r="J9" i="15"/>
  <c r="M9" i="15"/>
  <c r="A10" i="15"/>
  <c r="D10" i="15"/>
  <c r="G10" i="15"/>
  <c r="J10" i="15"/>
  <c r="M10" i="15"/>
  <c r="A11" i="15"/>
  <c r="D11" i="15"/>
  <c r="G11" i="15"/>
  <c r="J11" i="15"/>
  <c r="M11" i="15"/>
  <c r="A12" i="15"/>
  <c r="D12" i="15"/>
  <c r="G12" i="15"/>
  <c r="J12" i="15"/>
  <c r="M12" i="15"/>
  <c r="A13" i="15"/>
  <c r="D13" i="15"/>
  <c r="G13" i="15"/>
  <c r="J13" i="15"/>
  <c r="M13" i="15"/>
  <c r="A14" i="15"/>
  <c r="D14" i="15"/>
  <c r="G14" i="15"/>
  <c r="J14" i="15"/>
  <c r="M14" i="15"/>
  <c r="A15" i="15"/>
  <c r="D15" i="15"/>
  <c r="G15" i="15"/>
  <c r="J15" i="15"/>
  <c r="M15" i="15"/>
  <c r="A16" i="15"/>
  <c r="D16" i="15"/>
  <c r="G16" i="15"/>
  <c r="J16" i="15"/>
  <c r="M16" i="15"/>
  <c r="A17" i="15"/>
  <c r="D17" i="15"/>
  <c r="G17" i="15"/>
  <c r="J17" i="15"/>
  <c r="M17" i="15"/>
  <c r="A18" i="15"/>
  <c r="D18" i="15"/>
  <c r="G18" i="15"/>
  <c r="J18" i="15"/>
  <c r="M18" i="15"/>
  <c r="A19" i="15"/>
  <c r="D19" i="15"/>
  <c r="G19" i="15"/>
  <c r="J19" i="15"/>
  <c r="M19" i="15"/>
  <c r="A20" i="15"/>
  <c r="D20" i="15"/>
  <c r="G20" i="15"/>
  <c r="J20" i="15"/>
  <c r="M20" i="15"/>
  <c r="A21" i="15"/>
  <c r="D21" i="15"/>
  <c r="G21" i="15"/>
  <c r="J21" i="15"/>
  <c r="M21" i="15"/>
  <c r="A22" i="15"/>
  <c r="D22" i="15"/>
  <c r="G22" i="15"/>
  <c r="J22" i="15"/>
  <c r="M22" i="15"/>
  <c r="A23" i="15"/>
  <c r="D23" i="15"/>
  <c r="G23" i="15"/>
  <c r="J23" i="15"/>
  <c r="M23" i="15"/>
  <c r="A24" i="15"/>
  <c r="D24" i="15"/>
  <c r="G24" i="15"/>
  <c r="J24" i="15"/>
  <c r="M24" i="15"/>
  <c r="A25" i="15"/>
  <c r="D25" i="15"/>
  <c r="G25" i="15"/>
  <c r="J25" i="15"/>
  <c r="M25" i="15"/>
  <c r="A26" i="15"/>
  <c r="D26" i="15"/>
  <c r="G26" i="15"/>
  <c r="J26" i="15"/>
  <c r="M26" i="15"/>
  <c r="A27" i="15"/>
  <c r="D27" i="15"/>
  <c r="G27" i="15"/>
  <c r="J27" i="15"/>
  <c r="M27" i="15"/>
  <c r="A28" i="15"/>
  <c r="D28" i="15"/>
  <c r="G28" i="15"/>
  <c r="J28" i="15"/>
  <c r="M28" i="15"/>
  <c r="A29" i="15"/>
  <c r="D29" i="15"/>
  <c r="G29" i="15"/>
  <c r="J29" i="15"/>
  <c r="M29" i="15"/>
  <c r="A30" i="15"/>
  <c r="D30" i="15"/>
  <c r="G30" i="15"/>
  <c r="J30" i="15"/>
  <c r="M30" i="15"/>
  <c r="A31" i="15"/>
  <c r="D31" i="15"/>
  <c r="G31" i="15"/>
  <c r="J31" i="15"/>
  <c r="M31" i="15"/>
  <c r="A32" i="15"/>
  <c r="D32" i="15"/>
  <c r="G32" i="15"/>
  <c r="J32" i="15"/>
  <c r="M32" i="15"/>
  <c r="A33" i="15"/>
  <c r="D33" i="15"/>
  <c r="G33" i="15"/>
  <c r="J33" i="15"/>
  <c r="M33" i="15"/>
  <c r="A34" i="15"/>
  <c r="D34" i="15"/>
  <c r="G34" i="15"/>
  <c r="J34" i="15"/>
  <c r="M34" i="15"/>
  <c r="A35" i="15"/>
  <c r="D35" i="15"/>
  <c r="G35" i="15"/>
  <c r="J35" i="15"/>
  <c r="M35" i="15"/>
  <c r="A36" i="15"/>
  <c r="D36" i="15"/>
  <c r="G36" i="15"/>
  <c r="J36" i="15"/>
  <c r="M36" i="15"/>
  <c r="A37" i="15"/>
  <c r="D37" i="15"/>
  <c r="G37" i="15"/>
  <c r="J37" i="15"/>
  <c r="M37" i="15"/>
  <c r="A38" i="15"/>
  <c r="D38" i="15"/>
  <c r="G38" i="15"/>
  <c r="J38" i="15"/>
  <c r="M38" i="15"/>
  <c r="A39" i="15"/>
  <c r="D39" i="15"/>
  <c r="G39" i="15"/>
  <c r="J39" i="15"/>
  <c r="M39" i="15"/>
  <c r="A40" i="15"/>
  <c r="D40" i="15"/>
  <c r="G40" i="15"/>
  <c r="J40" i="15"/>
  <c r="M40" i="15"/>
  <c r="A41" i="15"/>
  <c r="D41" i="15"/>
  <c r="G41" i="15"/>
  <c r="J41" i="15"/>
  <c r="M41" i="15"/>
  <c r="A42" i="15"/>
  <c r="D42" i="15"/>
  <c r="G42" i="15"/>
  <c r="J42" i="15"/>
  <c r="M42" i="15"/>
  <c r="A43" i="15"/>
  <c r="D43" i="15"/>
  <c r="G43" i="15"/>
  <c r="J43" i="15"/>
  <c r="M43" i="15"/>
  <c r="A44" i="15"/>
  <c r="D44" i="15"/>
  <c r="G44" i="15"/>
  <c r="J44" i="15"/>
  <c r="M44" i="15"/>
  <c r="A45" i="15"/>
  <c r="D45" i="15"/>
  <c r="G45" i="15"/>
  <c r="J45" i="15"/>
  <c r="M45" i="15"/>
  <c r="A46" i="15"/>
  <c r="D46" i="15"/>
  <c r="G46" i="15"/>
  <c r="J46" i="15"/>
  <c r="M46" i="15"/>
  <c r="A47" i="15"/>
  <c r="D47" i="15"/>
  <c r="G47" i="15"/>
  <c r="J47" i="15"/>
  <c r="M47" i="15"/>
  <c r="A48" i="15"/>
  <c r="D48" i="15"/>
  <c r="G48" i="15"/>
  <c r="J48" i="15"/>
  <c r="M48" i="15"/>
  <c r="A49" i="15"/>
  <c r="D49" i="15"/>
  <c r="G49" i="15"/>
  <c r="J49" i="15"/>
  <c r="M49" i="15"/>
  <c r="A50" i="15"/>
  <c r="D50" i="15"/>
  <c r="G50" i="15"/>
  <c r="J50" i="15"/>
  <c r="M50" i="15"/>
  <c r="A51" i="15"/>
  <c r="D51" i="15"/>
  <c r="G51" i="15"/>
  <c r="J51" i="15"/>
  <c r="M51" i="15"/>
  <c r="A52" i="15"/>
  <c r="D52" i="15"/>
  <c r="G52" i="15"/>
  <c r="J52" i="15"/>
  <c r="M52" i="15"/>
  <c r="A53" i="15"/>
  <c r="D53" i="15"/>
  <c r="G53" i="15"/>
  <c r="J53" i="15"/>
  <c r="M53" i="15"/>
  <c r="A54" i="15"/>
  <c r="D54" i="15"/>
  <c r="G54" i="15"/>
  <c r="J54" i="15"/>
  <c r="M54" i="15"/>
  <c r="A55" i="15"/>
  <c r="D55" i="15"/>
  <c r="G55" i="15"/>
  <c r="J55" i="15"/>
  <c r="M55" i="15"/>
  <c r="A56" i="15"/>
  <c r="D56" i="15"/>
  <c r="G56" i="15"/>
  <c r="J56" i="15"/>
  <c r="M56" i="15"/>
  <c r="A57" i="15"/>
  <c r="D57" i="15"/>
  <c r="G57" i="15"/>
  <c r="J57" i="15"/>
  <c r="M57" i="15"/>
  <c r="A58" i="15"/>
  <c r="D58" i="15"/>
  <c r="G58" i="15"/>
  <c r="J58" i="15"/>
  <c r="M58" i="15"/>
  <c r="A4" i="14"/>
  <c r="D4" i="14"/>
  <c r="A5" i="14"/>
  <c r="D5" i="14"/>
  <c r="A6" i="14"/>
  <c r="D6" i="14"/>
  <c r="A7" i="14"/>
  <c r="S5" i="14" s="1"/>
  <c r="D7" i="14"/>
  <c r="A8" i="14"/>
  <c r="D8" i="14"/>
  <c r="A9" i="14"/>
  <c r="D9" i="14"/>
  <c r="A10" i="14"/>
  <c r="D10" i="14"/>
  <c r="A11" i="14"/>
  <c r="D11" i="14"/>
  <c r="A12" i="14"/>
  <c r="D12" i="14"/>
  <c r="A13" i="14"/>
  <c r="D13" i="14"/>
  <c r="A14" i="14"/>
  <c r="D14" i="14"/>
  <c r="A15" i="14"/>
  <c r="D15" i="14"/>
  <c r="A16" i="14"/>
  <c r="D16" i="14"/>
  <c r="A17" i="14"/>
  <c r="D17" i="14"/>
  <c r="A18" i="14"/>
  <c r="D18" i="14"/>
  <c r="A19" i="14"/>
  <c r="D19" i="14"/>
  <c r="A20" i="14"/>
  <c r="D20" i="14"/>
  <c r="A21" i="14"/>
  <c r="D21" i="14"/>
  <c r="A22" i="14"/>
  <c r="D22" i="14"/>
  <c r="A23" i="14"/>
  <c r="D23" i="14"/>
  <c r="A24" i="14"/>
  <c r="D24" i="14"/>
  <c r="A25" i="14"/>
  <c r="D25" i="14"/>
  <c r="A26" i="14"/>
  <c r="D26" i="14"/>
  <c r="A27" i="14"/>
  <c r="D27" i="14"/>
  <c r="A28" i="14"/>
  <c r="D28" i="14"/>
  <c r="A29" i="14"/>
  <c r="D29" i="14"/>
  <c r="A30" i="14"/>
  <c r="D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4" i="13"/>
  <c r="D4" i="13"/>
  <c r="A5" i="13"/>
  <c r="D5" i="13"/>
  <c r="A6" i="13"/>
  <c r="D6" i="13"/>
  <c r="A7" i="13"/>
  <c r="D7" i="13"/>
  <c r="A8" i="13"/>
  <c r="D8" i="13"/>
  <c r="A9" i="13"/>
  <c r="D9" i="13"/>
  <c r="A10" i="13"/>
  <c r="D10" i="13"/>
  <c r="A11" i="13"/>
  <c r="D11" i="13"/>
  <c r="A12" i="13"/>
  <c r="D12" i="13"/>
  <c r="A13" i="13"/>
  <c r="D13" i="13"/>
  <c r="A14" i="13"/>
  <c r="D14" i="13"/>
  <c r="A15" i="13"/>
  <c r="D15" i="13"/>
  <c r="AJ8" i="15" l="1" a="1"/>
  <c r="AJ8" i="15" s="1"/>
  <c r="U8" i="15" a="1"/>
  <c r="U8" i="15" s="1"/>
  <c r="T8" i="15" a="1"/>
  <c r="T8" i="15" s="1"/>
  <c r="U9" i="15" a="1"/>
  <c r="U9" i="15" s="1"/>
  <c r="T9" i="15" a="1"/>
  <c r="T9" i="15" s="1"/>
  <c r="AW5" i="15" a="1"/>
  <c r="AW5" i="15" s="1"/>
  <c r="AW6" i="15" a="1"/>
  <c r="AW6" i="15" s="1"/>
  <c r="AV8" i="15" a="1"/>
  <c r="AV8" i="15" s="1"/>
  <c r="AZ9" i="15" a="1"/>
  <c r="AZ9" i="15" s="1"/>
  <c r="AX5" i="15" a="1"/>
  <c r="AX5" i="15" s="1"/>
  <c r="AW7" i="15" a="1"/>
  <c r="AW7" i="15" s="1"/>
  <c r="AV9" i="15" a="1"/>
  <c r="AV9" i="15" s="1"/>
  <c r="AX6" i="15" a="1"/>
  <c r="AX6" i="15" s="1"/>
  <c r="AY5" i="15" a="1"/>
  <c r="AY5" i="15" s="1"/>
  <c r="AX7" i="15" a="1"/>
  <c r="AX7" i="15" s="1"/>
  <c r="AW9" i="15" a="1"/>
  <c r="AW9" i="15" s="1"/>
  <c r="AY6" i="15" a="1"/>
  <c r="AY6" i="15" s="1"/>
  <c r="AX8" i="15" a="1"/>
  <c r="AX8" i="15" s="1"/>
  <c r="AX9" i="15" a="1"/>
  <c r="AX9" i="15" s="1"/>
  <c r="AV6" i="15" a="1"/>
  <c r="AV6" i="15" s="1"/>
  <c r="AZ5" i="15" a="1"/>
  <c r="AZ5" i="15" s="1"/>
  <c r="AY7" i="15" a="1"/>
  <c r="AY7" i="15" s="1"/>
  <c r="AY8" i="15" a="1"/>
  <c r="AY8" i="15" s="1"/>
  <c r="AV5" i="15" a="1"/>
  <c r="AV5" i="15" s="1"/>
  <c r="AZ6" i="15" a="1"/>
  <c r="AZ6" i="15" s="1"/>
  <c r="AZ7" i="15" a="1"/>
  <c r="AZ7" i="15" s="1"/>
  <c r="AY9" i="15" a="1"/>
  <c r="AY9" i="15" s="1"/>
  <c r="AV7" i="15" a="1"/>
  <c r="AV7" i="15" s="1"/>
  <c r="AZ8" i="15" a="1"/>
  <c r="AZ8" i="15" s="1"/>
  <c r="AW8" i="15" a="1"/>
  <c r="AW8" i="15" s="1"/>
  <c r="AR5" i="15" a="1"/>
  <c r="AR5" i="15" s="1"/>
  <c r="AR6" i="15" a="1"/>
  <c r="AR6" i="15" s="1"/>
  <c r="AQ8" i="15" a="1"/>
  <c r="AQ8" i="15" s="1"/>
  <c r="AQ9" i="15" a="1"/>
  <c r="AQ9" i="15" s="1"/>
  <c r="AS5" i="15" a="1"/>
  <c r="AS5" i="15" s="1"/>
  <c r="AR7" i="15" a="1"/>
  <c r="AR7" i="15" s="1"/>
  <c r="AR9" i="15" a="1"/>
  <c r="AR9" i="15" s="1"/>
  <c r="AO6" i="15" a="1"/>
  <c r="AO6" i="15" s="1"/>
  <c r="AS7" i="15" a="1"/>
  <c r="AS7" i="15" s="1"/>
  <c r="AP5" i="15" a="1"/>
  <c r="AP5" i="15" s="1"/>
  <c r="AO7" i="15" a="1"/>
  <c r="AO7" i="15" s="1"/>
  <c r="AS8" i="15" a="1"/>
  <c r="AS8" i="15" s="1"/>
  <c r="AQ7" i="15" a="1"/>
  <c r="AQ7" i="15" s="1"/>
  <c r="AO5" i="15" a="1"/>
  <c r="AO5" i="15" s="1"/>
  <c r="AP6" i="15" a="1"/>
  <c r="AP6" i="15" s="1"/>
  <c r="AO8" i="15" a="1"/>
  <c r="AO8" i="15" s="1"/>
  <c r="AO9" i="15" a="1"/>
  <c r="AO9" i="15" s="1"/>
  <c r="AQ5" i="15" a="1"/>
  <c r="AQ5" i="15" s="1"/>
  <c r="AP7" i="15" a="1"/>
  <c r="AP7" i="15" s="1"/>
  <c r="AP8" i="15" a="1"/>
  <c r="AP8" i="15" s="1"/>
  <c r="AQ6" i="15" a="1"/>
  <c r="AQ6" i="15" s="1"/>
  <c r="AP9" i="15" a="1"/>
  <c r="AP9" i="15" s="1"/>
  <c r="AR8" i="15" a="1"/>
  <c r="AR8" i="15" s="1"/>
  <c r="AS9" i="15" a="1"/>
  <c r="AS9" i="15" s="1"/>
  <c r="AS6" i="15" a="1"/>
  <c r="AS6" i="15" s="1"/>
  <c r="AH5" i="15" a="1"/>
  <c r="AH5" i="15" s="1"/>
  <c r="AI8" i="15" a="1"/>
  <c r="AI8" i="15" s="1"/>
  <c r="AI5" i="15" a="1"/>
  <c r="AI5" i="15" s="1"/>
  <c r="AI6" i="15" a="1"/>
  <c r="AI6" i="15" s="1"/>
  <c r="AI7" i="15" a="1"/>
  <c r="AI7" i="15" s="1"/>
  <c r="AJ9" i="15" a="1"/>
  <c r="AJ9" i="15" s="1"/>
  <c r="AJ5" i="15" a="1"/>
  <c r="AJ5" i="15" s="1"/>
  <c r="AJ6" i="15" a="1"/>
  <c r="AJ6" i="15" s="1"/>
  <c r="AK7" i="15" a="1"/>
  <c r="AK7" i="15" s="1"/>
  <c r="AK8" i="15" a="1"/>
  <c r="AK8" i="15" s="1"/>
  <c r="AL9" i="15" a="1"/>
  <c r="AL9" i="15" s="1"/>
  <c r="AK6" i="15" a="1"/>
  <c r="AK6" i="15" s="1"/>
  <c r="AH6" i="15" a="1"/>
  <c r="AH6" i="15" s="1"/>
  <c r="AH7" i="15" a="1"/>
  <c r="AH7" i="15" s="1"/>
  <c r="AI9" i="15" a="1"/>
  <c r="AI9" i="15" s="1"/>
  <c r="AK5" i="15" a="1"/>
  <c r="AK5" i="15" s="1"/>
  <c r="AL6" i="15" a="1"/>
  <c r="AL6" i="15" s="1"/>
  <c r="AL7" i="15" a="1"/>
  <c r="AL7" i="15" s="1"/>
  <c r="AL8" i="15" a="1"/>
  <c r="AL8" i="15" s="1"/>
  <c r="AL5" i="15" a="1"/>
  <c r="AL5" i="15" s="1"/>
  <c r="AH9" i="15" a="1"/>
  <c r="AH9" i="15" s="1"/>
  <c r="AH8" i="15" a="1"/>
  <c r="AH8" i="15" s="1"/>
  <c r="AK9" i="15" a="1"/>
  <c r="AK9" i="15" s="1"/>
  <c r="AJ7" i="15" a="1"/>
  <c r="AJ7" i="15" s="1"/>
  <c r="AC5" i="15" a="1"/>
  <c r="AC5" i="15" s="1"/>
  <c r="AC6" i="15" a="1"/>
  <c r="AC6" i="15" s="1"/>
  <c r="AD7" i="15" a="1"/>
  <c r="AD7" i="15" s="1"/>
  <c r="AD6" i="15" a="1"/>
  <c r="AD6" i="15" s="1"/>
  <c r="AE8" i="15" a="1"/>
  <c r="AE8" i="15" s="1"/>
  <c r="AE5" i="15" a="1"/>
  <c r="AE5" i="15" s="1"/>
  <c r="AB9" i="15" a="1"/>
  <c r="AB9" i="15" s="1"/>
  <c r="AA6" i="15" a="1"/>
  <c r="AA6" i="15" s="1"/>
  <c r="AA7" i="15" a="1"/>
  <c r="AA7" i="15" s="1"/>
  <c r="AA8" i="15" a="1"/>
  <c r="AA8" i="15" s="1"/>
  <c r="AC9" i="15" a="1"/>
  <c r="AC9" i="15" s="1"/>
  <c r="AC7" i="15" a="1"/>
  <c r="AC7" i="15" s="1"/>
  <c r="AA5" i="15" a="1"/>
  <c r="AA5" i="15" s="1"/>
  <c r="AB8" i="15" a="1"/>
  <c r="AB8" i="15" s="1"/>
  <c r="AD9" i="15" a="1"/>
  <c r="AD9" i="15" s="1"/>
  <c r="AB5" i="15" a="1"/>
  <c r="AB5" i="15" s="1"/>
  <c r="AB6" i="15" a="1"/>
  <c r="AB6" i="15" s="1"/>
  <c r="AB7" i="15" a="1"/>
  <c r="AB7" i="15" s="1"/>
  <c r="AC8" i="15" a="1"/>
  <c r="AC8" i="15" s="1"/>
  <c r="AE9" i="15" a="1"/>
  <c r="AE9" i="15" s="1"/>
  <c r="AD8" i="15" a="1"/>
  <c r="AD8" i="15" s="1"/>
  <c r="AD5" i="15" a="1"/>
  <c r="AD5" i="15" s="1"/>
  <c r="AE6" i="15" a="1"/>
  <c r="AE6" i="15" s="1"/>
  <c r="AE7" i="15" a="1"/>
  <c r="AE7" i="15" s="1"/>
  <c r="AA9" i="15" a="1"/>
  <c r="AA9" i="15" s="1"/>
  <c r="U5" i="15" a="1"/>
  <c r="U5" i="15" s="1"/>
  <c r="T6" i="15" a="1"/>
  <c r="T6" i="15" s="1"/>
  <c r="X6" i="15" a="1"/>
  <c r="X6" i="15" s="1"/>
  <c r="W7" i="15" a="1"/>
  <c r="W7" i="15" s="1"/>
  <c r="V8" i="15" a="1"/>
  <c r="V8" i="15" s="1"/>
  <c r="V9" i="15" a="1"/>
  <c r="V9" i="15" s="1"/>
  <c r="W5" i="15" a="1"/>
  <c r="W5" i="15" s="1"/>
  <c r="V6" i="15" a="1"/>
  <c r="V6" i="15" s="1"/>
  <c r="U7" i="15" a="1"/>
  <c r="U7" i="15" s="1"/>
  <c r="X8" i="15" a="1"/>
  <c r="X8" i="15" s="1"/>
  <c r="X9" i="15" a="1"/>
  <c r="X9" i="15" s="1"/>
  <c r="V7" i="15" a="1"/>
  <c r="V7" i="15" s="1"/>
  <c r="T5" i="15" a="1"/>
  <c r="T5" i="15" s="1"/>
  <c r="X5" i="15" a="1"/>
  <c r="X5" i="15" s="1"/>
  <c r="W6" i="15" a="1"/>
  <c r="W6" i="15" s="1"/>
  <c r="U6" i="15" a="1"/>
  <c r="U6" i="15" s="1"/>
  <c r="T7" i="15" a="1"/>
  <c r="T7" i="15" s="1"/>
  <c r="W9" i="15" a="1"/>
  <c r="W9" i="15" s="1"/>
  <c r="X7" i="15" a="1"/>
  <c r="X7" i="15" s="1"/>
  <c r="W8" i="15" a="1"/>
  <c r="W8" i="15" s="1"/>
  <c r="V5" i="15" a="1"/>
  <c r="V5" i="15" s="1"/>
  <c r="Q6" i="14" a="1"/>
  <c r="Q6" i="14" s="1"/>
  <c r="Z10" i="14" a="1"/>
  <c r="Z10" i="14" s="1"/>
  <c r="Z9" i="14" a="1"/>
  <c r="Z9" i="14" s="1"/>
  <c r="Y9" i="14" a="1"/>
  <c r="Y9" i="14" s="1"/>
  <c r="W10" i="14" a="1"/>
  <c r="W10" i="14" s="1"/>
  <c r="V9" i="14" a="1"/>
  <c r="V9" i="14" s="1"/>
  <c r="X10" i="14" a="1"/>
  <c r="X10" i="14" s="1"/>
  <c r="Y10" i="14" a="1"/>
  <c r="Y10" i="14" s="1"/>
  <c r="X9" i="14" a="1"/>
  <c r="X9" i="14" s="1"/>
  <c r="V10" i="14" a="1"/>
  <c r="V10" i="14" s="1"/>
  <c r="W9" i="14" a="1"/>
  <c r="W9" i="14" s="1"/>
  <c r="R5" i="14"/>
  <c r="S7" i="14" a="1"/>
  <c r="S7" i="14" s="1"/>
  <c r="O9" i="14" a="1"/>
  <c r="O9" i="14" s="1"/>
  <c r="O10" i="14" a="1"/>
  <c r="O10" i="14" s="1"/>
  <c r="R10" i="14" a="1"/>
  <c r="R10" i="14" s="1"/>
  <c r="S9" i="14" a="1"/>
  <c r="S9" i="14" s="1"/>
  <c r="R9" i="14" a="1"/>
  <c r="R9" i="14" s="1"/>
  <c r="Q9" i="14" a="1"/>
  <c r="Q9" i="14" s="1"/>
  <c r="P10" i="14" a="1"/>
  <c r="P10" i="14" s="1"/>
  <c r="Q10" i="14" a="1"/>
  <c r="Q10" i="14" s="1"/>
  <c r="S10" i="14" a="1"/>
  <c r="S10" i="14" s="1"/>
  <c r="P9" i="14" a="1"/>
  <c r="P9" i="14" s="1"/>
  <c r="X7" i="13" a="1"/>
  <c r="X7" i="13" s="1"/>
  <c r="X6" i="13" a="1"/>
  <c r="X6" i="13" s="1"/>
  <c r="Y7" i="13" a="1"/>
  <c r="Y7" i="13" s="1"/>
  <c r="W6" i="13" a="1"/>
  <c r="W6" i="13" s="1"/>
  <c r="V6" i="13" a="1"/>
  <c r="V6" i="13" s="1"/>
  <c r="V7" i="13" a="1"/>
  <c r="V7" i="13" s="1"/>
  <c r="W7" i="13" a="1"/>
  <c r="W7" i="13" s="1"/>
  <c r="U7" i="13" a="1"/>
  <c r="U7" i="13" s="1"/>
  <c r="U6" i="13" a="1"/>
  <c r="U6" i="13" s="1"/>
  <c r="N6" i="13" a="1"/>
  <c r="N6" i="13" s="1"/>
  <c r="N7" i="13" a="1"/>
  <c r="N7" i="13" s="1"/>
  <c r="Q6" i="13" a="1"/>
  <c r="Q6" i="13" s="1"/>
  <c r="R7" i="13" a="1"/>
  <c r="R7" i="13" s="1"/>
  <c r="O7" i="13" a="1"/>
  <c r="O7" i="13" s="1"/>
  <c r="P7" i="13" a="1"/>
  <c r="P7" i="13" s="1"/>
  <c r="Q7" i="13" a="1"/>
  <c r="Q7" i="13" s="1"/>
  <c r="P6" i="13" a="1"/>
  <c r="P6" i="13" s="1"/>
  <c r="O6" i="13" a="1"/>
  <c r="O6" i="13" s="1"/>
  <c r="Q5" i="14"/>
  <c r="P5" i="14"/>
  <c r="O5" i="14"/>
  <c r="X5" i="14" a="1"/>
  <c r="X5" i="14" s="1"/>
  <c r="Q8" i="14" a="1"/>
  <c r="Q8" i="14" s="1"/>
  <c r="P6" i="10"/>
  <c r="Q6" i="10"/>
  <c r="R6" i="10"/>
  <c r="O6" i="10"/>
  <c r="W6" i="14" a="1"/>
  <c r="W6" i="14" s="1"/>
  <c r="R7" i="14" a="1"/>
  <c r="R7" i="14" s="1"/>
  <c r="V6" i="14"/>
  <c r="Z6" i="14" a="1"/>
  <c r="Z6" i="14" s="1"/>
  <c r="S8" i="14" a="1"/>
  <c r="S8" i="14" s="1"/>
  <c r="S6" i="14" a="1"/>
  <c r="S6" i="14" s="1"/>
  <c r="Y8" i="14" a="1"/>
  <c r="Y8" i="14" s="1"/>
  <c r="W7" i="14" a="1"/>
  <c r="W7" i="14" s="1"/>
  <c r="Y6" i="14" a="1"/>
  <c r="Y6" i="14" s="1"/>
  <c r="W5" i="14" a="1"/>
  <c r="W5" i="14" s="1"/>
  <c r="Y7" i="14" a="1"/>
  <c r="Y7" i="14" s="1"/>
  <c r="V8" i="14"/>
  <c r="P6" i="14" a="1"/>
  <c r="P6" i="14" s="1"/>
  <c r="Z8" i="14" a="1"/>
  <c r="Z8" i="14" s="1"/>
  <c r="O8" i="14"/>
  <c r="O6" i="14"/>
  <c r="R8" i="14" a="1"/>
  <c r="R8" i="14" s="1"/>
  <c r="V7" i="14"/>
  <c r="P7" i="14" a="1"/>
  <c r="P7" i="14" s="1"/>
  <c r="R6" i="14" a="1"/>
  <c r="R6" i="14" s="1"/>
  <c r="V5" i="14"/>
  <c r="W8" i="14" a="1"/>
  <c r="W8" i="14" s="1"/>
  <c r="Y5" i="14" a="1"/>
  <c r="Y5" i="14" s="1"/>
  <c r="P8" i="14" a="1"/>
  <c r="P8" i="14" s="1"/>
  <c r="X7" i="14" a="1"/>
  <c r="X7" i="14" s="1"/>
  <c r="Q7" i="14" a="1"/>
  <c r="Q7" i="14" s="1"/>
  <c r="X8" i="14" a="1"/>
  <c r="X8" i="14" s="1"/>
  <c r="Z7" i="14" a="1"/>
  <c r="Z7" i="14" s="1"/>
  <c r="O7" i="14"/>
  <c r="X6" i="14" a="1"/>
  <c r="X6" i="14" s="1"/>
  <c r="Z5" i="14" a="1"/>
  <c r="Z5" i="14" s="1"/>
  <c r="Y6" i="13" a="1"/>
  <c r="Y6" i="13" s="1"/>
  <c r="R6" i="13" a="1"/>
  <c r="R6" i="13" s="1"/>
  <c r="I57" i="10" l="1"/>
  <c r="J57" i="10" s="1"/>
  <c r="K57" i="10" s="1"/>
  <c r="H57" i="10"/>
  <c r="I56" i="10"/>
  <c r="H56" i="10"/>
  <c r="I55" i="10"/>
  <c r="H55" i="10"/>
  <c r="I54" i="10"/>
  <c r="H54" i="10"/>
  <c r="I53" i="10"/>
  <c r="H53" i="10"/>
  <c r="I52" i="10"/>
  <c r="H52" i="10"/>
  <c r="I51" i="10"/>
  <c r="H51" i="10"/>
  <c r="I50" i="10"/>
  <c r="H50" i="10"/>
  <c r="I49" i="10"/>
  <c r="J49" i="10" s="1"/>
  <c r="K49" i="10" s="1"/>
  <c r="H49" i="10"/>
  <c r="I48" i="10"/>
  <c r="H48" i="10"/>
  <c r="I47" i="10"/>
  <c r="H47" i="10"/>
  <c r="I46" i="10"/>
  <c r="H46" i="10"/>
  <c r="I45" i="10"/>
  <c r="H45" i="10"/>
  <c r="I44" i="10"/>
  <c r="H44" i="10"/>
  <c r="I43" i="10"/>
  <c r="H43" i="10"/>
  <c r="I42" i="10"/>
  <c r="H42" i="10"/>
  <c r="I41" i="10"/>
  <c r="H41" i="10"/>
  <c r="I40" i="10"/>
  <c r="H40" i="10"/>
  <c r="I39" i="10"/>
  <c r="H39" i="10"/>
  <c r="I38" i="10"/>
  <c r="H38" i="10"/>
  <c r="I37" i="10"/>
  <c r="H37" i="10"/>
  <c r="I36" i="10"/>
  <c r="H36" i="10"/>
  <c r="I35" i="10"/>
  <c r="H35" i="10"/>
  <c r="I34" i="10"/>
  <c r="H34" i="10"/>
  <c r="I33" i="10"/>
  <c r="J33" i="10" s="1"/>
  <c r="K33" i="10" s="1"/>
  <c r="H33" i="10"/>
  <c r="I32" i="10"/>
  <c r="H32" i="10"/>
  <c r="I31" i="10"/>
  <c r="H31" i="10"/>
  <c r="I30" i="10"/>
  <c r="H30" i="10"/>
  <c r="I29" i="10"/>
  <c r="J29" i="10" s="1"/>
  <c r="K29" i="10" s="1"/>
  <c r="H29" i="10"/>
  <c r="I28" i="10"/>
  <c r="H28" i="10"/>
  <c r="I27" i="10"/>
  <c r="H27" i="10"/>
  <c r="I26" i="10"/>
  <c r="H26" i="10"/>
  <c r="I25" i="10"/>
  <c r="H25" i="10"/>
  <c r="I24" i="10"/>
  <c r="H24" i="10"/>
  <c r="I23" i="10"/>
  <c r="H23" i="10"/>
  <c r="I22" i="10"/>
  <c r="H22" i="10"/>
  <c r="I21" i="10"/>
  <c r="H21" i="10"/>
  <c r="I20" i="10"/>
  <c r="H20" i="10"/>
  <c r="I19" i="10"/>
  <c r="H19" i="10"/>
  <c r="I18" i="10"/>
  <c r="H18" i="10"/>
  <c r="I17" i="10"/>
  <c r="H17" i="10"/>
  <c r="I16" i="10"/>
  <c r="H16" i="10"/>
  <c r="I15" i="10"/>
  <c r="H15" i="10"/>
  <c r="I14" i="10"/>
  <c r="H14" i="10"/>
  <c r="I13" i="10"/>
  <c r="H13" i="10"/>
  <c r="I12" i="10"/>
  <c r="H12" i="10"/>
  <c r="I11" i="10"/>
  <c r="H11" i="10"/>
  <c r="I10" i="10"/>
  <c r="H10" i="10"/>
  <c r="I9" i="10"/>
  <c r="H9" i="10"/>
  <c r="I8" i="10"/>
  <c r="H8" i="10"/>
  <c r="I7" i="10"/>
  <c r="H7" i="10"/>
  <c r="I6" i="10"/>
  <c r="H6" i="10"/>
  <c r="I5" i="10"/>
  <c r="H5" i="10"/>
  <c r="I4" i="10"/>
  <c r="H4" i="10"/>
  <c r="I3" i="10"/>
  <c r="H3" i="10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J21" i="10" l="1"/>
  <c r="K21" i="10" s="1"/>
  <c r="J13" i="10"/>
  <c r="K13" i="10" s="1"/>
  <c r="J17" i="10"/>
  <c r="K17" i="10" s="1"/>
  <c r="J45" i="10"/>
  <c r="K45" i="10" s="1"/>
  <c r="J51" i="10"/>
  <c r="K51" i="10" s="1"/>
  <c r="J55" i="10"/>
  <c r="K55" i="10" s="1"/>
  <c r="J5" i="10"/>
  <c r="K5" i="10" s="1"/>
  <c r="J9" i="10"/>
  <c r="K9" i="10" s="1"/>
  <c r="J25" i="10"/>
  <c r="K25" i="10" s="1"/>
  <c r="J37" i="10"/>
  <c r="K37" i="10" s="1"/>
  <c r="J41" i="10"/>
  <c r="K41" i="10" s="1"/>
  <c r="J53" i="10"/>
  <c r="K53" i="10" s="1"/>
  <c r="J6" i="10"/>
  <c r="K6" i="10" s="1"/>
  <c r="J14" i="10"/>
  <c r="K14" i="10" s="1"/>
  <c r="J18" i="10"/>
  <c r="K18" i="10" s="1"/>
  <c r="J22" i="10"/>
  <c r="K22" i="10" s="1"/>
  <c r="J26" i="10"/>
  <c r="K26" i="10" s="1"/>
  <c r="J30" i="10"/>
  <c r="K30" i="10" s="1"/>
  <c r="J34" i="10"/>
  <c r="K34" i="10" s="1"/>
  <c r="J38" i="10"/>
  <c r="K38" i="10" s="1"/>
  <c r="J42" i="10"/>
  <c r="K42" i="10" s="1"/>
  <c r="J46" i="10"/>
  <c r="K46" i="10" s="1"/>
  <c r="J50" i="10"/>
  <c r="K50" i="10" s="1"/>
  <c r="J54" i="10"/>
  <c r="K54" i="10" s="1"/>
  <c r="J3" i="10"/>
  <c r="K3" i="10" s="1"/>
  <c r="J7" i="10"/>
  <c r="K7" i="10" s="1"/>
  <c r="J11" i="10"/>
  <c r="K11" i="10" s="1"/>
  <c r="J15" i="10"/>
  <c r="K15" i="10" s="1"/>
  <c r="J19" i="10"/>
  <c r="K19" i="10" s="1"/>
  <c r="J23" i="10"/>
  <c r="K23" i="10" s="1"/>
  <c r="J27" i="10"/>
  <c r="K27" i="10" s="1"/>
  <c r="J31" i="10"/>
  <c r="K31" i="10" s="1"/>
  <c r="J35" i="10"/>
  <c r="K35" i="10" s="1"/>
  <c r="J39" i="10"/>
  <c r="K39" i="10" s="1"/>
  <c r="J43" i="10"/>
  <c r="K43" i="10" s="1"/>
  <c r="J47" i="10"/>
  <c r="K47" i="10" s="1"/>
  <c r="J10" i="10"/>
  <c r="K10" i="10" s="1"/>
  <c r="J4" i="10"/>
  <c r="K4" i="10" s="1"/>
  <c r="J8" i="10"/>
  <c r="K8" i="10" s="1"/>
  <c r="J12" i="10"/>
  <c r="K12" i="10" s="1"/>
  <c r="J16" i="10"/>
  <c r="K16" i="10" s="1"/>
  <c r="J20" i="10"/>
  <c r="K20" i="10" s="1"/>
  <c r="J24" i="10"/>
  <c r="K24" i="10" s="1"/>
  <c r="J28" i="10"/>
  <c r="K28" i="10" s="1"/>
  <c r="J32" i="10"/>
  <c r="K32" i="10" s="1"/>
  <c r="J36" i="10"/>
  <c r="K36" i="10" s="1"/>
  <c r="J40" i="10"/>
  <c r="K40" i="10" s="1"/>
  <c r="J44" i="10"/>
  <c r="K44" i="10" s="1"/>
  <c r="J48" i="10"/>
  <c r="K48" i="10" s="1"/>
  <c r="J52" i="10"/>
  <c r="K52" i="10" s="1"/>
  <c r="J56" i="10"/>
  <c r="K56" i="10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ation_Results_All Report" type="6" refreshedVersion="6" background="1" saveData="1">
    <textPr codePage="437" sourceFile="Z:\WATER\PROJECTS\600363 FDEP BMAP\Bayou Chico (WA1 TA4)\2017\GIS Files\Station_Results_All Report.txt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<sst xmlns="http://schemas.openxmlformats.org/spreadsheetml/2006/main" count="17978" uniqueCount="362">
  <si>
    <t>Org ID</t>
  </si>
  <si>
    <t>Org Name</t>
  </si>
  <si>
    <t>Station ID</t>
  </si>
  <si>
    <t>Station Name</t>
  </si>
  <si>
    <t>County</t>
  </si>
  <si>
    <t>WBID</t>
  </si>
  <si>
    <t>Latitude</t>
  </si>
  <si>
    <t>Longitude</t>
  </si>
  <si>
    <t>Primary Type</t>
  </si>
  <si>
    <t>Datum</t>
  </si>
  <si>
    <t>Method</t>
  </si>
  <si>
    <t>HUC</t>
  </si>
  <si>
    <t>21FLPNS</t>
  </si>
  <si>
    <t>FL Dept. of Environmental Protection, Northwest District</t>
  </si>
  <si>
    <t>TMDL Wbid # 846B-5 Jackson Creek New Warrington Rd</t>
  </si>
  <si>
    <t>ESCAMBIA</t>
  </si>
  <si>
    <t>846B</t>
  </si>
  <si>
    <t>30 24 39.7</t>
  </si>
  <si>
    <t>87 16 36.5</t>
  </si>
  <si>
    <t>River/Stream</t>
  </si>
  <si>
    <t>WGS84</t>
  </si>
  <si>
    <t>WGPS</t>
  </si>
  <si>
    <t>Jackson Creek @ Old Corry Rd (also BFA 33020136)</t>
  </si>
  <si>
    <t>30 24 41.8319</t>
  </si>
  <si>
    <t>87 16 28.812</t>
  </si>
  <si>
    <t>NAD83</t>
  </si>
  <si>
    <t>DPHO</t>
  </si>
  <si>
    <t>33020JF1</t>
  </si>
  <si>
    <t>BAYOU CHICO W ST BRIDGE</t>
  </si>
  <si>
    <t>846C</t>
  </si>
  <si>
    <t>30 24 54.98</t>
  </si>
  <si>
    <t>87 15 4.72</t>
  </si>
  <si>
    <t>Estuary</t>
  </si>
  <si>
    <t>UNKWN</t>
  </si>
  <si>
    <t>UNKN</t>
  </si>
  <si>
    <t>JONES CREEK AT OLD CORRY ROAD</t>
  </si>
  <si>
    <t>846A</t>
  </si>
  <si>
    <t>30 23 56.84</t>
  </si>
  <si>
    <t>87 16 24.94</t>
  </si>
  <si>
    <t>33020J10</t>
  </si>
  <si>
    <t>PENSACOLA BAY SANDERS BEACH</t>
  </si>
  <si>
    <t>848DA</t>
  </si>
  <si>
    <t>30 23 58.0374</t>
  </si>
  <si>
    <t>87 14 15.7698</t>
  </si>
  <si>
    <t>33020JD4</t>
  </si>
  <si>
    <t>S W ARM BAYOU CHICO NEAR PARK N OF MANDALAY DR</t>
  </si>
  <si>
    <t>846CB</t>
  </si>
  <si>
    <t>30 24 15.4</t>
  </si>
  <si>
    <t>87 15 39.1</t>
  </si>
  <si>
    <t>3302JE20</t>
  </si>
  <si>
    <t>BAYOU CHICO AT NAVY BVLD BRIDGE</t>
  </si>
  <si>
    <t>30 24 39.32</t>
  </si>
  <si>
    <t>87 15 31.74</t>
  </si>
  <si>
    <t>Freshwater Station</t>
  </si>
  <si>
    <t>Water</t>
  </si>
  <si>
    <t>cfu/100ml</t>
  </si>
  <si>
    <t>Total</t>
  </si>
  <si>
    <t>**B**</t>
  </si>
  <si>
    <t>9222-D</t>
  </si>
  <si>
    <t>B</t>
  </si>
  <si>
    <t>Fecal Coliform</t>
  </si>
  <si>
    <t>m</t>
  </si>
  <si>
    <t>Routine Sample</t>
  </si>
  <si>
    <t>Sample</t>
  </si>
  <si>
    <t>Surface Water</t>
  </si>
  <si>
    <t>**Z**</t>
  </si>
  <si>
    <t>Z</t>
  </si>
  <si>
    <t>**V** V-Analyte was detected in blank greater than or equal to the Limit of Detection and &gt;1/10th the concentration in the sample.</t>
  </si>
  <si>
    <t>V</t>
  </si>
  <si>
    <t>Verified</t>
  </si>
  <si>
    <t>Unknown</t>
  </si>
  <si>
    <t>**BV** Analyte detected in method blank = Limit of Detection and &gt; 1/10th the concentration in the sample.</t>
  </si>
  <si>
    <t>BV</t>
  </si>
  <si>
    <t>**U**</t>
  </si>
  <si>
    <t>U</t>
  </si>
  <si>
    <t>*Non-detect</t>
  </si>
  <si>
    <t>Sewer Overflow Upstream of STORET STATION 33020222</t>
  </si>
  <si>
    <t>**Z** Colonies on plate too numerous to count. Result = (&gt;60 CFU/lowest volume used x 100 mL).Sewer Overflow Upstream</t>
  </si>
  <si>
    <t>**V** Analyte detected in method blank = Limit of Detection and &gt; 1/10th the concentration in the sample.</t>
  </si>
  <si>
    <t>**Z** Colonies on plate too numerous to count. Result = (&gt;60 CFU/lowest volume used x 100 mL)</t>
  </si>
  <si>
    <t>Dog Feces Present Near Site</t>
  </si>
  <si>
    <t>**B** Verified</t>
  </si>
  <si>
    <t>MPN/100ml</t>
  </si>
  <si>
    <t>COLILERT/2000</t>
  </si>
  <si>
    <t>Escherichia coli</t>
  </si>
  <si>
    <t>ENTEROLERT</t>
  </si>
  <si>
    <t>Enterococcus Group Bacteria</t>
  </si>
  <si>
    <t>**UJ** Value is qualified by failed sample matrix quality control sample (i.e. duplicate, matrix spike)</t>
  </si>
  <si>
    <t>UJ</t>
  </si>
  <si>
    <t>**B** Sewer Overflow Upstream of STORET STATION 33020222</t>
  </si>
  <si>
    <t>**BV** V-Analyte was detected in blank greater than or equal to the Limit of Detection and &gt;1/10th the concentration in the sample.</t>
  </si>
  <si>
    <t>Matrix</t>
  </si>
  <si>
    <t>Medium</t>
  </si>
  <si>
    <t>PQL</t>
  </si>
  <si>
    <t>MDL Units</t>
  </si>
  <si>
    <t>MDL</t>
  </si>
  <si>
    <t>Sample Fraction</t>
  </si>
  <si>
    <t>Comment</t>
  </si>
  <si>
    <t>Procedure Name</t>
  </si>
  <si>
    <t>Analysis Time</t>
  </si>
  <si>
    <t>Analysis Date</t>
  </si>
  <si>
    <t>VQ</t>
  </si>
  <si>
    <t>Result Units</t>
  </si>
  <si>
    <t>Result Value</t>
  </si>
  <si>
    <t>Characteristic</t>
  </si>
  <si>
    <t>Relative Depth</t>
  </si>
  <si>
    <t>Depth Units</t>
  </si>
  <si>
    <t>Act Depth</t>
  </si>
  <si>
    <t>Act Category</t>
  </si>
  <si>
    <t>Act Type</t>
  </si>
  <si>
    <t>Act Time</t>
  </si>
  <si>
    <t>Act Date</t>
  </si>
  <si>
    <t>Frequency</t>
  </si>
  <si>
    <t>Monthly</t>
  </si>
  <si>
    <t>Date</t>
  </si>
  <si>
    <t>Station</t>
  </si>
  <si>
    <t>21FLPNS 3302JE20</t>
  </si>
  <si>
    <t>Month-Year</t>
  </si>
  <si>
    <t>Estuary/Marine Station</t>
  </si>
  <si>
    <t>Beach Station</t>
  </si>
  <si>
    <t>Rainfall  Total per Month (in)</t>
  </si>
  <si>
    <t>Daily Rainfall (in)</t>
  </si>
  <si>
    <t>POR Start Date - Fecal</t>
  </si>
  <si>
    <t>POR Start Date - E. Coli or Entero</t>
  </si>
  <si>
    <t>POR End Date - E. Coli or Entero</t>
  </si>
  <si>
    <t>NA</t>
  </si>
  <si>
    <t>Count</t>
  </si>
  <si>
    <t>FECAL =</t>
  </si>
  <si>
    <t>Entero =</t>
  </si>
  <si>
    <t>E Coli =</t>
  </si>
  <si>
    <t>% Exceedance</t>
  </si>
  <si>
    <t>Exceedance (&gt;410)</t>
  </si>
  <si>
    <t>Rainfall</t>
  </si>
  <si>
    <t>No rainfall  prior to 8/2013 for WBID - 846, 846A, B, C</t>
  </si>
  <si>
    <t>Day</t>
  </si>
  <si>
    <t>Month</t>
  </si>
  <si>
    <t>Year</t>
  </si>
  <si>
    <t>Mean</t>
  </si>
  <si>
    <t>Max</t>
  </si>
  <si>
    <t>Median</t>
  </si>
  <si>
    <t>Min</t>
  </si>
  <si>
    <t>N</t>
  </si>
  <si>
    <t>Criterion (400cfu/100mL)</t>
  </si>
  <si>
    <t xml:space="preserve">Fecal Coliform </t>
  </si>
  <si>
    <t xml:space="preserve">Fecal coliform </t>
  </si>
  <si>
    <t>Entero</t>
  </si>
  <si>
    <t>Table 3</t>
  </si>
  <si>
    <t>Percent Exceedance</t>
  </si>
  <si>
    <t xml:space="preserve">62-303, F.A.C. depending on data sufficiency in column c of the total number of samples -  Min number of exceedances to be considered impaired. 
</t>
  </si>
  <si>
    <r>
      <t xml:space="preserve">Allowable in Verified Period 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(Used Table 1 or Table 3 from 62-303, F.A.C. depending on data sufficiency in column c of the total number of samples -  max # of samples not meeting a criterion to be considered impaired.</t>
    </r>
  </si>
  <si>
    <t>Waterbody Name</t>
  </si>
  <si>
    <t xml:space="preserve">WBID Number </t>
  </si>
  <si>
    <t xml:space="preserve">7.5-year Rolling Assessment </t>
  </si>
  <si>
    <t>Station 33020221</t>
  </si>
  <si>
    <t>Station 33020222</t>
  </si>
  <si>
    <t>Station 33020JF1</t>
  </si>
  <si>
    <t>Station 3302JE20</t>
  </si>
  <si>
    <t xml:space="preserve"> Station 33020118</t>
  </si>
  <si>
    <t>Criterion (410cfu/100mL)</t>
  </si>
  <si>
    <t>Table 1: Planning List</t>
  </si>
  <si>
    <t>Table 3: Verified List</t>
  </si>
  <si>
    <t>Minimum number of samples not meeting an applicable water quality criterion needed to put a water</t>
  </si>
  <si>
    <t>Minimum number of samples not meeting an applicable water quality criterion needed to put a water on the Verified list with at least 90% confidence.</t>
  </si>
  <si>
    <t>on the planning list with at least 80% confidence.</t>
  </si>
  <si>
    <t>Sample sizes</t>
  </si>
  <si>
    <t>Are listed if they have at least this # of samples that do not meet a criterion</t>
  </si>
  <si>
    <t>From</t>
  </si>
  <si>
    <t>To</t>
  </si>
  <si>
    <r>
      <t>Exceedance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400)</t>
    </r>
  </si>
  <si>
    <r>
      <t>Exceedance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130)</t>
    </r>
  </si>
  <si>
    <t>Number
 of exceedances (≥ 400 MPN
/100 ml)</t>
  </si>
  <si>
    <t xml:space="preserve">Number
 of exceedances (≥ 410 MPN
/100 ml)
</t>
  </si>
  <si>
    <t xml:space="preserve">Number
 of exceedances (≥ 130 MPN
/100 ml)
</t>
  </si>
  <si>
    <r>
      <t>Escherichia coli (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410 MPN/100mL)</t>
    </r>
  </si>
  <si>
    <r>
      <t>Enterococcus Group Bacteria (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130 MPN/100mL)</t>
    </r>
  </si>
  <si>
    <r>
      <t>Fecal Coliform (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400 MPN/100mL)</t>
    </r>
  </si>
  <si>
    <t>Criterion (130cfu/100mL)</t>
  </si>
  <si>
    <t>POR End Date - Fecal</t>
  </si>
  <si>
    <t>21FLPNS 33020118</t>
  </si>
  <si>
    <t>21FLPNS 33020221</t>
  </si>
  <si>
    <t>21FLPNS 33020222</t>
  </si>
  <si>
    <t>21FLPNS 33020JF1</t>
  </si>
  <si>
    <t>*Note: Sarah, the % exceedances are based on WBID, not individual station</t>
  </si>
  <si>
    <t xml:space="preserve">See the Bayou Chico 2016 Annual report Tables 2 and 3. We need to replicate those here exactly as well with the same format, headings, columns, and waterbody names. You can keep these tables, but add a new tab and add those tables. </t>
  </si>
  <si>
    <t xml:space="preserve">Note: Sarah, you are supposed to use table 3 for all of the assessments as noted in column G. And when number of samples are below 20, then use the default exceedance minimum of 5 that can't exceed, not 3. </t>
  </si>
  <si>
    <t>-</t>
  </si>
  <si>
    <t xml:space="preserve">Bayou Chico </t>
  </si>
  <si>
    <t>Bayou Chico Drain</t>
  </si>
  <si>
    <t>Jackson Creek</t>
  </si>
  <si>
    <t>Jones Creek</t>
  </si>
  <si>
    <t>Text only for Report Input</t>
  </si>
  <si>
    <t xml:space="preserve">Number
 of Exceedances </t>
  </si>
  <si>
    <t xml:space="preserve">Number
 of Exceedances 
</t>
  </si>
  <si>
    <r>
      <rPr>
        <vertAlign val="superscript"/>
        <sz val="11"/>
        <rFont val="Calibri"/>
        <family val="2"/>
        <scheme val="minor"/>
      </rPr>
      <t xml:space="preserve">2 </t>
    </r>
    <r>
      <rPr>
        <sz val="11"/>
        <rFont val="Calibri"/>
        <family val="2"/>
        <scheme val="minor"/>
      </rPr>
      <t>- Subsection 62-303.420(2), F.A.C., Table 3.</t>
    </r>
  </si>
  <si>
    <r>
      <rPr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- January 1, 2010  to July 1, 2017.</t>
    </r>
  </si>
  <si>
    <r>
      <t xml:space="preserve">Minimum Number of Exceedances To Be considered Impaired </t>
    </r>
    <r>
      <rPr>
        <vertAlign val="superscript"/>
        <sz val="8"/>
        <rFont val="Calibri"/>
        <family val="2"/>
        <scheme val="minor"/>
      </rPr>
      <t>2</t>
    </r>
  </si>
  <si>
    <r>
      <t xml:space="preserve">Total number
 of Fecal Coliform Data Points for 7.5 Year Rolling Assessment 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
</t>
    </r>
  </si>
  <si>
    <r>
      <t>Total number
 of E.Coli Data Points for  7.5 Year Rolling Assessment</t>
    </r>
    <r>
      <rPr>
        <vertAlign val="superscript"/>
        <sz val="8"/>
        <rFont val="Calibri"/>
        <family val="2"/>
        <scheme val="minor"/>
      </rPr>
      <t xml:space="preserve"> 1</t>
    </r>
    <r>
      <rPr>
        <sz val="8"/>
        <rFont val="Calibri"/>
        <family val="2"/>
        <scheme val="minor"/>
      </rPr>
      <t xml:space="preserve">
</t>
    </r>
  </si>
  <si>
    <r>
      <t>Total number
 of Fecal Coliform Data Points for  7.5 Year Rolling Assessment</t>
    </r>
    <r>
      <rPr>
        <vertAlign val="superscript"/>
        <sz val="8"/>
        <rFont val="Calibri"/>
        <family val="2"/>
        <scheme val="minor"/>
      </rPr>
      <t xml:space="preserve"> 1</t>
    </r>
    <r>
      <rPr>
        <sz val="8"/>
        <rFont val="Calibri"/>
        <family val="2"/>
        <scheme val="minor"/>
      </rPr>
      <t xml:space="preserve">
</t>
    </r>
  </si>
  <si>
    <t xml:space="preserve">Total number
 of Fecal Coliform Data Points for Jan. 1, 2010-June 30, 2017 </t>
  </si>
  <si>
    <t xml:space="preserve">Total number
 of E.Coli Data Points for Jan. 1, 2010-June 30, 2017 </t>
  </si>
  <si>
    <t>Station 21FLPNS 33020118</t>
  </si>
  <si>
    <t xml:space="preserve">Total number
 of Enterococcus Group Data Points for Jan. 1, 2010-June 30, 2017 </t>
  </si>
  <si>
    <t>E.Coli</t>
  </si>
  <si>
    <t>IWR_Group</t>
  </si>
  <si>
    <t>IWR_WBID</t>
  </si>
  <si>
    <t>IWR_BASIN</t>
  </si>
  <si>
    <t>DOH_ID</t>
  </si>
  <si>
    <t>DOH_NAME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</si>
  <si>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</si>
  <si>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</si>
  <si>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</si>
  <si>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</si>
  <si>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</si>
  <si>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</si>
  <si>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</si>
  <si>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</si>
  <si>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</si>
  <si>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</si>
  <si>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</si>
  <si>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</si>
  <si>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</si>
  <si>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</si>
  <si>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Sanders Beach</t>
  </si>
  <si>
    <t>FL186633</t>
  </si>
  <si>
    <t>SANDERS BEACH</t>
  </si>
  <si>
    <t>Bayou Chico Beach</t>
  </si>
  <si>
    <t>FL869739</t>
  </si>
  <si>
    <t>BAYOU CHICO</t>
  </si>
  <si>
    <t>Water Quality Criterion (21 days)</t>
  </si>
  <si>
    <r>
      <t xml:space="preserve">Total number
 of Fecal Coliform Data Points for 7.5 Year Rolling Assessment </t>
    </r>
    <r>
      <rPr>
        <b/>
        <vertAlign val="superscript"/>
        <sz val="11"/>
        <rFont val="Times New Roman"/>
        <family val="1"/>
      </rPr>
      <t>1</t>
    </r>
  </si>
  <si>
    <r>
      <t xml:space="preserve">Minimum Number of Exceedances To Be considered Impaired </t>
    </r>
    <r>
      <rPr>
        <b/>
        <vertAlign val="superscript"/>
        <sz val="11"/>
        <rFont val="Times New Roman"/>
        <family val="1"/>
      </rPr>
      <t>2</t>
    </r>
  </si>
  <si>
    <r>
      <rPr>
        <vertAlign val="superscript"/>
        <sz val="11"/>
        <rFont val="Times New Roman"/>
        <family val="1"/>
      </rPr>
      <t xml:space="preserve">1 </t>
    </r>
    <r>
      <rPr>
        <sz val="11"/>
        <rFont val="Times New Roman"/>
        <family val="1"/>
      </rPr>
      <t>- January 1, 2010  to July 1, 2017.</t>
    </r>
  </si>
  <si>
    <r>
      <rPr>
        <vertAlign val="superscript"/>
        <sz val="11"/>
        <rFont val="Times New Roman"/>
        <family val="1"/>
      </rPr>
      <t xml:space="preserve">2 </t>
    </r>
    <r>
      <rPr>
        <sz val="11"/>
        <rFont val="Times New Roman"/>
        <family val="1"/>
      </rPr>
      <t>- Subsection 62-303.420(2), F.A.C., Table 3.</t>
    </r>
  </si>
  <si>
    <r>
      <t>Total number
 of E.Coli Data Points for  7.5 Year Rolling Assessment</t>
    </r>
    <r>
      <rPr>
        <b/>
        <vertAlign val="superscript"/>
        <sz val="11"/>
        <rFont val="Times New Roman"/>
        <family val="1"/>
      </rPr>
      <t xml:space="preserve"> 1</t>
    </r>
  </si>
  <si>
    <r>
      <t>Total number
 of Enterococcus Group Data Points for  7.5 Year Rolling Assessment</t>
    </r>
    <r>
      <rPr>
        <b/>
        <vertAlign val="superscript"/>
        <sz val="11"/>
        <rFont val="Times New Roman"/>
        <family val="1"/>
      </rPr>
      <t xml:space="preserve"> 1</t>
    </r>
  </si>
  <si>
    <r>
      <t xml:space="preserve">846 </t>
    </r>
    <r>
      <rPr>
        <vertAlign val="superscript"/>
        <sz val="11"/>
        <rFont val="Times New Roman"/>
        <family val="1"/>
      </rPr>
      <t>3</t>
    </r>
  </si>
  <si>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WBID 846 contains station 33020118 and 3302JE20</t>
    </r>
  </si>
  <si>
    <t xml:space="preserve">Note: No BMAP station currently established for WBID 846A Jones Creek Fresh. </t>
  </si>
  <si>
    <r>
      <rPr>
        <vertAlign val="superscript"/>
        <sz val="11"/>
        <rFont val="Times New Roman"/>
        <family val="1"/>
      </rPr>
      <t xml:space="preserve">4 </t>
    </r>
    <r>
      <rPr>
        <sz val="11"/>
        <rFont val="Times New Roman"/>
        <family val="1"/>
      </rPr>
      <t xml:space="preserve">- No BMAP station currently established for WBID 846A Jones Creek Fresh. </t>
    </r>
  </si>
  <si>
    <t xml:space="preserve">Jones Creek </t>
  </si>
  <si>
    <r>
      <rPr>
        <vertAlign val="superscript"/>
        <sz val="11"/>
        <rFont val="Times New Roman"/>
        <family val="1"/>
      </rPr>
      <t xml:space="preserve">3 </t>
    </r>
    <r>
      <rPr>
        <sz val="11"/>
        <rFont val="Times New Roman"/>
        <family val="1"/>
      </rPr>
      <t xml:space="preserve">- No BMAP station currently established for WBID 846A Jones Creek Fresh. </t>
    </r>
  </si>
  <si>
    <t xml:space="preserve"> Jones Creek </t>
  </si>
  <si>
    <r>
      <t xml:space="preserve"> 846A </t>
    </r>
    <r>
      <rPr>
        <vertAlign val="superscript"/>
        <sz val="11"/>
        <rFont val="Times New Roman"/>
        <family val="1"/>
      </rPr>
      <t>3</t>
    </r>
  </si>
  <si>
    <r>
      <t>2017-</t>
    </r>
    <r>
      <rPr>
        <b/>
        <vertAlign val="superscript"/>
        <sz val="8"/>
        <rFont val="Arial Narrow"/>
        <family val="2"/>
      </rPr>
      <t>1</t>
    </r>
  </si>
  <si>
    <r>
      <t>2017-</t>
    </r>
    <r>
      <rPr>
        <b/>
        <vertAlign val="superscript"/>
        <sz val="8"/>
        <rFont val="Arial Narrow"/>
        <family val="2"/>
      </rPr>
      <t>2</t>
    </r>
  </si>
  <si>
    <t>Note: Data is represented on a calendar year basis, except for 2017.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</si>
  <si>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Date range is 1/1/2017-6/30/2017</t>
    </r>
  </si>
  <si>
    <r>
      <rPr>
        <vertAlign val="superscript"/>
        <sz val="11"/>
        <color theme="1"/>
        <rFont val="Calibri"/>
        <family val="2"/>
        <scheme val="minor"/>
      </rPr>
      <t xml:space="preserve"> 2</t>
    </r>
    <r>
      <rPr>
        <sz val="11"/>
        <color theme="1"/>
        <rFont val="Calibri"/>
        <family val="2"/>
        <scheme val="minor"/>
      </rPr>
      <t xml:space="preserve"> Date range is 1/1/2017-11/30/2017</t>
    </r>
  </si>
  <si>
    <t>Internal note: Highlighted yellow cells indicate revised values based on data received on 12/11/2017</t>
  </si>
  <si>
    <t>SPLocation</t>
  </si>
  <si>
    <t>Start Date</t>
  </si>
  <si>
    <t>End Date</t>
  </si>
  <si>
    <t>Number of Days per Advisory</t>
  </si>
  <si>
    <t>Days per month</t>
  </si>
  <si>
    <t>Total Days per Site per year</t>
  </si>
  <si>
    <t>POR</t>
  </si>
  <si>
    <t>Escambia</t>
  </si>
  <si>
    <t>1/1/2016 -12/31/2016</t>
  </si>
  <si>
    <t>1/1/2017 - 6/30/2017</t>
  </si>
  <si>
    <t>1/1/2017 - 11/30/2017</t>
  </si>
  <si>
    <t>Duplicate</t>
  </si>
  <si>
    <t>*Internal Note: FDOH tests for bacteria biweekly at Bayou Chico Beach from March to October</t>
  </si>
  <si>
    <t>FDOH tests for bacteria year-round on a weekly basis at Sanders Beach</t>
  </si>
  <si>
    <t>A beach advisory was issued if either the fecal coliform or Enterococci criteria were exceeded (400 and 104 cfu/100mL, respectively)</t>
  </si>
  <si>
    <t>FDOH discontinued sampling for fecal coliform in 2011, but continued sampling and issuing beach advisories for Enterococci.</t>
  </si>
  <si>
    <t>autonumber</t>
  </si>
  <si>
    <t>Total Days per Site</t>
  </si>
  <si>
    <t>Total Days per County</t>
  </si>
  <si>
    <t>Bay</t>
  </si>
  <si>
    <t>BEACH DRIVE</t>
  </si>
  <si>
    <t>BECKRICH RD</t>
  </si>
  <si>
    <t>CARL GRAY PARK</t>
  </si>
  <si>
    <t>DELWOOD</t>
  </si>
  <si>
    <t>DUPONT BRIDGE</t>
  </si>
  <si>
    <t>PCB CITY PIER</t>
  </si>
  <si>
    <t>RICK SELTZER PARK</t>
  </si>
  <si>
    <t>Dade</t>
  </si>
  <si>
    <t>CRANDON PARK - KEY BISCAYNE</t>
  </si>
  <si>
    <t>SOUTH BEACH PARK</t>
  </si>
  <si>
    <t>Bayou Texar</t>
  </si>
  <si>
    <t>BAYVIEW PARK PIER</t>
  </si>
  <si>
    <t>NAVY POINT</t>
  </si>
  <si>
    <t>QUIET WATER BEACH</t>
  </si>
  <si>
    <t>Flagler</t>
  </si>
  <si>
    <t>GAMBLE ROGERS STATE PARK</t>
  </si>
  <si>
    <t>PICKNICKERS/BEVERLY BEACH</t>
  </si>
  <si>
    <t>WASHINGTON OAKS BEACH</t>
  </si>
  <si>
    <t>Hernando</t>
  </si>
  <si>
    <t>PINE ISLAND BEACH</t>
  </si>
  <si>
    <t>Hillsborough</t>
  </si>
  <si>
    <t>BAHIA BEACH</t>
  </si>
  <si>
    <t>1/1/2016</t>
  </si>
  <si>
    <t>BEN T. DAVIS NORTH</t>
  </si>
  <si>
    <t>CYPRESS POINT PARK NORTH</t>
  </si>
  <si>
    <t>DAVIS ISLAND BEACH</t>
  </si>
  <si>
    <t>PICNIC ISLAND NORTH</t>
  </si>
  <si>
    <t>SIMMONS PARK BEACH</t>
  </si>
  <si>
    <t>Martin</t>
  </si>
  <si>
    <t>ROOSEVELT BRIDGE</t>
  </si>
  <si>
    <t>Nassau</t>
  </si>
  <si>
    <t>AIP BEACH CLUB</t>
  </si>
  <si>
    <t>JASMINE STREET</t>
  </si>
  <si>
    <t>PIPER DUNES</t>
  </si>
  <si>
    <t>Okaloosa</t>
  </si>
  <si>
    <t>Brackin WAYSIDE PARK</t>
  </si>
  <si>
    <t>Clement E. Taylor Park</t>
  </si>
  <si>
    <t>EAST PASS</t>
  </si>
  <si>
    <t>7/5/2016</t>
  </si>
  <si>
    <t>Emerald Promenade</t>
  </si>
  <si>
    <t>GARNIERS PARK</t>
  </si>
  <si>
    <t>GULF ISLAND NATIONAL SEASHORE</t>
  </si>
  <si>
    <t>HENDERSON PARK BEACH</t>
  </si>
  <si>
    <t>JAMES LEE PARK</t>
  </si>
  <si>
    <t>LINCOLN PARK</t>
  </si>
  <si>
    <t>LIZA JACKSON PARK</t>
  </si>
  <si>
    <t>POQUITO PARK</t>
  </si>
  <si>
    <t>ROCKY BAYOU STATE PARK</t>
  </si>
  <si>
    <t>Palm Beach</t>
  </si>
  <si>
    <t>CARLIN PARK</t>
  </si>
  <si>
    <t>DUBOIS PARK</t>
  </si>
  <si>
    <t>Lantana Municipal Beach</t>
  </si>
  <si>
    <t>PHIL FOSTER PARK</t>
  </si>
  <si>
    <t>Pasco</t>
  </si>
  <si>
    <t>ANCLOTE RIVER PARK BEACH</t>
  </si>
  <si>
    <t>BRASHER PARK BEACH</t>
  </si>
  <si>
    <t>GULF HARBORS BEACH</t>
  </si>
  <si>
    <t>ROBERT J STRICKLAND BEACH</t>
  </si>
  <si>
    <t>ROBERT K. REES PARK BEACH</t>
  </si>
  <si>
    <t>Pinellas</t>
  </si>
  <si>
    <t>HONEYMOON ISLAND BEACH</t>
  </si>
  <si>
    <t>INDIAN ROCKS BEACH</t>
  </si>
  <si>
    <t>Redington Shores - 182nd Ave.</t>
  </si>
  <si>
    <t>SAND KEY</t>
  </si>
  <si>
    <t>Sarasota</t>
  </si>
  <si>
    <t>LONGBOAT KEY ACCESS</t>
  </si>
  <si>
    <t>NOKOMIS BEACH</t>
  </si>
  <si>
    <t>NORTH JETTY BEACH</t>
  </si>
  <si>
    <t>NORTH LIDO BEACH</t>
  </si>
  <si>
    <t>SIESTA KEY BEACH</t>
  </si>
  <si>
    <t>TURTLE BEACH</t>
  </si>
  <si>
    <t>VENICE FISHING PIER</t>
  </si>
  <si>
    <t>St Johns</t>
  </si>
  <si>
    <t>MICKLER'S LANDING</t>
  </si>
  <si>
    <t>ST AUGUSTINE BCH OCEAN TRACE</t>
  </si>
  <si>
    <t>Listed as A Street in BEACON. Corrected in BEACON 5/23/2017.</t>
  </si>
  <si>
    <t>St Lucie</t>
  </si>
  <si>
    <t>WALTON ROCKS BEACH</t>
  </si>
  <si>
    <t>Volusia</t>
  </si>
  <si>
    <t>GRANADA BLVD</t>
  </si>
  <si>
    <t>INTERNATIONAL SPEEDWAY</t>
  </si>
  <si>
    <t>MAIN STREET</t>
  </si>
  <si>
    <t>SEABREEZE BLVD</t>
  </si>
  <si>
    <t>Walton</t>
  </si>
  <si>
    <t>BLUE MOUNTAIN BEACH</t>
  </si>
  <si>
    <t>COUNTY PARK</t>
  </si>
  <si>
    <t>DUNE ALLEN BEACH</t>
  </si>
  <si>
    <t>EASTERN LAKE DUNE WALKOVER</t>
  </si>
  <si>
    <t>GRAYTON BEACH</t>
  </si>
  <si>
    <t>HOLLEY STREET BEACH</t>
  </si>
  <si>
    <t>Big Lagoon State Park</t>
  </si>
  <si>
    <t>Bayou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</si>
</sst>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/d/yyyy;@"/>
    <numFmt numFmtId="166" formatCode="#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Times New Roman"/>
      <family val="1"/>
    </font>
    <font>
      <sz val="11"/>
      <color rgb="FFFF0000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8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1"/>
      <color rgb="FF000000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b/>
      <vertAlign val="superscript"/>
      <sz val="8"/>
      <name val="Arial Narrow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3" fillId="4" borderId="2" applyNumberFormat="0" applyAlignment="0" applyProtection="0"/>
    <xf numFmtId="9" fontId="1" fillId="0" borderId="0" applyFont="0" applyFill="0" applyBorder="0" applyAlignment="0" applyProtection="0"/>
    <xf numFmtId="0" fontId="4" fillId="6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0" fillId="3" borderId="0" xfId="0" applyFill="1"/>
    <xf numFmtId="0" fontId="0" fillId="2" borderId="1" xfId="1" applyFont="1"/>
    <xf numFmtId="0" fontId="3" fillId="4" borderId="2" xfId="2"/>
    <xf numFmtId="19" fontId="0" fillId="0" borderId="0" xfId="0" applyNumberFormat="1"/>
    <xf numFmtId="14" fontId="0" fillId="0" borderId="0" xfId="0" applyNumberFormat="1"/>
    <xf numFmtId="0" fontId="0" fillId="0" borderId="0" xfId="0" applyNumberFormat="1"/>
    <xf numFmtId="17" fontId="0" fillId="0" borderId="0" xfId="0" applyNumberFormat="1" applyAlignment="1">
      <alignment horizontal="left" indent="1"/>
    </xf>
    <xf numFmtId="0" fontId="2" fillId="0" borderId="3" xfId="0" applyFont="1" applyBorder="1" applyAlignment="1">
      <alignment wrapText="1"/>
    </xf>
    <xf numFmtId="14" fontId="2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0" fontId="4" fillId="6" borderId="0" xfId="4" applyNumberFormat="1"/>
    <xf numFmtId="14" fontId="0" fillId="0" borderId="5" xfId="0" applyNumberFormat="1" applyBorder="1" applyAlignment="1">
      <alignment horizontal="left"/>
    </xf>
    <xf numFmtId="0" fontId="0" fillId="0" borderId="5" xfId="0" applyNumberFormat="1" applyBorder="1"/>
    <xf numFmtId="0" fontId="4" fillId="6" borderId="5" xfId="4" applyNumberFormat="1" applyBorder="1"/>
    <xf numFmtId="0" fontId="2" fillId="7" borderId="3" xfId="0" applyFont="1" applyFill="1" applyBorder="1"/>
    <xf numFmtId="0" fontId="2" fillId="7" borderId="3" xfId="0" applyFont="1" applyFill="1" applyBorder="1" applyAlignment="1">
      <alignment horizontal="center"/>
    </xf>
    <xf numFmtId="0" fontId="0" fillId="0" borderId="3" xfId="0" applyNumberFormat="1" applyBorder="1"/>
    <xf numFmtId="0" fontId="2" fillId="7" borderId="0" xfId="0" applyFont="1" applyFill="1" applyBorder="1"/>
    <xf numFmtId="0" fontId="8" fillId="0" borderId="0" xfId="5" applyFont="1"/>
    <xf numFmtId="0" fontId="8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3" fontId="5" fillId="0" borderId="0" xfId="5" applyNumberFormat="1" applyFont="1" applyAlignment="1">
      <alignment horizontal="center"/>
    </xf>
    <xf numFmtId="0" fontId="7" fillId="0" borderId="0" xfId="5"/>
    <xf numFmtId="14" fontId="7" fillId="0" borderId="0" xfId="5" applyNumberFormat="1"/>
    <xf numFmtId="0" fontId="5" fillId="0" borderId="0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8" fillId="0" borderId="0" xfId="5" applyFont="1" applyBorder="1" applyAlignment="1">
      <alignment horizontal="center"/>
    </xf>
    <xf numFmtId="164" fontId="8" fillId="0" borderId="0" xfId="5" applyNumberFormat="1" applyFont="1" applyBorder="1" applyAlignment="1">
      <alignment horizontal="center"/>
    </xf>
    <xf numFmtId="3" fontId="8" fillId="0" borderId="0" xfId="5" applyNumberFormat="1" applyFont="1" applyBorder="1" applyAlignment="1">
      <alignment horizontal="center"/>
    </xf>
    <xf numFmtId="0" fontId="8" fillId="0" borderId="0" xfId="5" applyFont="1" applyBorder="1"/>
    <xf numFmtId="14" fontId="7" fillId="0" borderId="5" xfId="5" applyNumberFormat="1" applyBorder="1" applyAlignment="1">
      <alignment horizontal="left"/>
    </xf>
    <xf numFmtId="0" fontId="7" fillId="0" borderId="5" xfId="5" applyNumberFormat="1" applyBorder="1"/>
    <xf numFmtId="14" fontId="7" fillId="0" borderId="0" xfId="5" applyNumberFormat="1" applyAlignment="1">
      <alignment horizontal="left"/>
    </xf>
    <xf numFmtId="0" fontId="7" fillId="0" borderId="0" xfId="5" applyNumberFormat="1"/>
    <xf numFmtId="2" fontId="8" fillId="0" borderId="3" xfId="5" applyNumberFormat="1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0" fontId="9" fillId="0" borderId="3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5" fillId="0" borderId="3" xfId="5" applyFont="1" applyFill="1" applyBorder="1" applyAlignment="1">
      <alignment horizontal="center" wrapText="1"/>
    </xf>
    <xf numFmtId="0" fontId="5" fillId="0" borderId="3" xfId="5" applyFont="1" applyFill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7" fillId="0" borderId="5" xfId="5" applyBorder="1"/>
    <xf numFmtId="0" fontId="5" fillId="0" borderId="11" xfId="5" applyFont="1" applyBorder="1" applyAlignment="1">
      <alignment horizontal="center"/>
    </xf>
    <xf numFmtId="0" fontId="8" fillId="0" borderId="5" xfId="5" applyFont="1" applyBorder="1"/>
    <xf numFmtId="0" fontId="5" fillId="0" borderId="0" xfId="5" applyFont="1" applyFill="1" applyBorder="1" applyAlignment="1">
      <alignment horizontal="center" wrapText="1"/>
    </xf>
    <xf numFmtId="0" fontId="5" fillId="0" borderId="10" xfId="5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 vertical="center"/>
    </xf>
    <xf numFmtId="0" fontId="7" fillId="0" borderId="0" xfId="5" applyFill="1" applyBorder="1"/>
    <xf numFmtId="0" fontId="6" fillId="0" borderId="0" xfId="5" applyFont="1" applyFill="1" applyBorder="1" applyAlignment="1">
      <alignment horizontal="center" vertical="center"/>
    </xf>
    <xf numFmtId="9" fontId="0" fillId="0" borderId="0" xfId="6" applyFont="1" applyFill="1" applyBorder="1" applyAlignment="1">
      <alignment horizontal="center"/>
    </xf>
    <xf numFmtId="0" fontId="7" fillId="0" borderId="0" xfId="5" applyFill="1" applyBorder="1" applyAlignment="1">
      <alignment horizontal="center"/>
    </xf>
    <xf numFmtId="0" fontId="1" fillId="0" borderId="0" xfId="5" applyFont="1" applyFill="1" applyBorder="1" applyAlignment="1">
      <alignment horizontal="center" vertical="center"/>
    </xf>
    <xf numFmtId="9" fontId="12" fillId="0" borderId="12" xfId="5" applyNumberFormat="1" applyFont="1" applyFill="1" applyBorder="1" applyAlignment="1">
      <alignment horizontal="center" vertical="center"/>
    </xf>
    <xf numFmtId="0" fontId="12" fillId="0" borderId="3" xfId="5" applyFont="1" applyFill="1" applyBorder="1" applyAlignment="1">
      <alignment horizontal="center" vertical="center"/>
    </xf>
    <xf numFmtId="0" fontId="13" fillId="9" borderId="13" xfId="5" applyFont="1" applyFill="1" applyBorder="1" applyAlignment="1">
      <alignment horizontal="center" vertical="center" wrapText="1"/>
    </xf>
    <xf numFmtId="0" fontId="13" fillId="9" borderId="14" xfId="5" applyFont="1" applyFill="1" applyBorder="1" applyAlignment="1">
      <alignment horizontal="center" vertical="center" wrapText="1"/>
    </xf>
    <xf numFmtId="0" fontId="13" fillId="9" borderId="15" xfId="5" applyFont="1" applyFill="1" applyBorder="1" applyAlignment="1">
      <alignment horizontal="center" vertical="center" wrapText="1"/>
    </xf>
    <xf numFmtId="0" fontId="13" fillId="9" borderId="16" xfId="5" applyFont="1" applyFill="1" applyBorder="1" applyAlignment="1">
      <alignment horizontal="center" vertical="center" wrapText="1"/>
    </xf>
    <xf numFmtId="0" fontId="7" fillId="0" borderId="0" xfId="5" applyBorder="1"/>
    <xf numFmtId="0" fontId="0" fillId="0" borderId="0" xfId="0" applyNumberFormat="1" applyBorder="1"/>
    <xf numFmtId="0" fontId="12" fillId="0" borderId="20" xfId="5" applyFont="1" applyFill="1" applyBorder="1" applyAlignment="1">
      <alignment horizontal="center" vertical="center"/>
    </xf>
    <xf numFmtId="0" fontId="12" fillId="0" borderId="21" xfId="5" applyFont="1" applyFill="1" applyBorder="1" applyAlignment="1">
      <alignment horizontal="center" vertical="center"/>
    </xf>
    <xf numFmtId="0" fontId="12" fillId="0" borderId="11" xfId="5" applyFont="1" applyFill="1" applyBorder="1" applyAlignment="1">
      <alignment horizontal="center" vertical="center"/>
    </xf>
    <xf numFmtId="9" fontId="12" fillId="0" borderId="22" xfId="5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/>
    </xf>
    <xf numFmtId="0" fontId="2" fillId="7" borderId="27" xfId="0" applyFont="1" applyFill="1" applyBorder="1"/>
    <xf numFmtId="0" fontId="2" fillId="7" borderId="28" xfId="0" applyFont="1" applyFill="1" applyBorder="1" applyAlignment="1">
      <alignment horizontal="center"/>
    </xf>
    <xf numFmtId="0" fontId="2" fillId="7" borderId="29" xfId="0" applyFont="1" applyFill="1" applyBorder="1"/>
    <xf numFmtId="0" fontId="2" fillId="7" borderId="30" xfId="0" applyFont="1" applyFill="1" applyBorder="1" applyAlignment="1">
      <alignment horizontal="center"/>
    </xf>
    <xf numFmtId="0" fontId="0" fillId="0" borderId="29" xfId="0" applyBorder="1"/>
    <xf numFmtId="0" fontId="0" fillId="0" borderId="30" xfId="0" applyNumberFormat="1" applyBorder="1"/>
    <xf numFmtId="0" fontId="0" fillId="0" borderId="31" xfId="0" applyBorder="1"/>
    <xf numFmtId="9" fontId="0" fillId="0" borderId="32" xfId="3" applyFont="1" applyBorder="1"/>
    <xf numFmtId="9" fontId="0" fillId="0" borderId="33" xfId="3" applyFont="1" applyBorder="1"/>
    <xf numFmtId="0" fontId="2" fillId="7" borderId="30" xfId="0" applyFont="1" applyFill="1" applyBorder="1"/>
    <xf numFmtId="0" fontId="17" fillId="0" borderId="34" xfId="5" applyFont="1" applyBorder="1" applyAlignment="1">
      <alignment horizontal="center" vertical="center" wrapText="1"/>
    </xf>
    <xf numFmtId="0" fontId="17" fillId="0" borderId="41" xfId="5" applyFont="1" applyBorder="1" applyAlignment="1">
      <alignment horizontal="center" vertical="center" wrapText="1"/>
    </xf>
    <xf numFmtId="0" fontId="17" fillId="0" borderId="42" xfId="5" applyFont="1" applyBorder="1" applyAlignment="1">
      <alignment horizontal="center" vertical="center" wrapText="1"/>
    </xf>
    <xf numFmtId="0" fontId="17" fillId="0" borderId="39" xfId="5" applyFont="1" applyBorder="1" applyAlignment="1">
      <alignment horizontal="center" vertical="center" wrapText="1"/>
    </xf>
    <xf numFmtId="0" fontId="17" fillId="0" borderId="26" xfId="5" applyFont="1" applyBorder="1" applyAlignment="1">
      <alignment horizontal="center" vertical="center" wrapText="1"/>
    </xf>
    <xf numFmtId="0" fontId="17" fillId="0" borderId="43" xfId="5" applyFont="1" applyBorder="1" applyAlignment="1">
      <alignment horizontal="center" vertical="center" wrapText="1"/>
    </xf>
    <xf numFmtId="0" fontId="17" fillId="0" borderId="23" xfId="5" applyFont="1" applyBorder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0" fontId="17" fillId="0" borderId="36" xfId="5" applyFont="1" applyBorder="1" applyAlignment="1">
      <alignment horizontal="center" vertical="center" wrapText="1"/>
    </xf>
    <xf numFmtId="0" fontId="19" fillId="0" borderId="0" xfId="5" applyFont="1"/>
    <xf numFmtId="0" fontId="7" fillId="0" borderId="0" xfId="5"/>
    <xf numFmtId="0" fontId="7" fillId="12" borderId="0" xfId="5" applyFill="1" applyBorder="1" applyAlignment="1">
      <alignment horizontal="left"/>
    </xf>
    <xf numFmtId="9" fontId="0" fillId="12" borderId="0" xfId="6" applyFont="1" applyFill="1" applyBorder="1" applyAlignment="1">
      <alignment horizontal="center"/>
    </xf>
    <xf numFmtId="0" fontId="7" fillId="12" borderId="0" xfId="5" applyFill="1"/>
    <xf numFmtId="0" fontId="7" fillId="12" borderId="0" xfId="5" applyFill="1" applyBorder="1" applyAlignment="1">
      <alignment horizontal="center"/>
    </xf>
    <xf numFmtId="9" fontId="0" fillId="12" borderId="0" xfId="6" applyFont="1" applyFill="1" applyBorder="1" applyAlignment="1">
      <alignment horizontal="left"/>
    </xf>
    <xf numFmtId="0" fontId="12" fillId="12" borderId="3" xfId="5" applyFont="1" applyFill="1" applyBorder="1" applyAlignment="1">
      <alignment horizontal="center" vertical="center"/>
    </xf>
    <xf numFmtId="0" fontId="12" fillId="12" borderId="11" xfId="5" applyFont="1" applyFill="1" applyBorder="1" applyAlignment="1">
      <alignment horizontal="center" vertical="center"/>
    </xf>
    <xf numFmtId="0" fontId="7" fillId="0" borderId="0" xfId="5" quotePrefix="1" applyNumberFormat="1"/>
    <xf numFmtId="0" fontId="7" fillId="12" borderId="0" xfId="5" quotePrefix="1" applyNumberFormat="1" applyFill="1"/>
    <xf numFmtId="0" fontId="8" fillId="0" borderId="3" xfId="5" applyFont="1" applyFill="1" applyBorder="1" applyAlignment="1">
      <alignment horizontal="center"/>
    </xf>
    <xf numFmtId="2" fontId="8" fillId="0" borderId="3" xfId="5" applyNumberFormat="1" applyFont="1" applyFill="1" applyBorder="1" applyAlignment="1">
      <alignment horizontal="center"/>
    </xf>
    <xf numFmtId="0" fontId="8" fillId="0" borderId="0" xfId="5" applyFont="1" applyFill="1" applyAlignment="1">
      <alignment horizontal="center"/>
    </xf>
    <xf numFmtId="2" fontId="8" fillId="0" borderId="0" xfId="5" applyNumberFormat="1" applyFont="1" applyAlignment="1">
      <alignment horizontal="center"/>
    </xf>
    <xf numFmtId="0" fontId="8" fillId="0" borderId="3" xfId="5" applyFont="1" applyBorder="1" applyAlignment="1">
      <alignment horizontal="center"/>
    </xf>
    <xf numFmtId="0" fontId="10" fillId="0" borderId="3" xfId="5" applyFont="1" applyBorder="1" applyAlignment="1">
      <alignment horizontal="center"/>
    </xf>
    <xf numFmtId="0" fontId="7" fillId="0" borderId="0" xfId="5"/>
    <xf numFmtId="0" fontId="8" fillId="0" borderId="3" xfId="5" applyFont="1" applyBorder="1" applyAlignment="1">
      <alignment horizontal="center"/>
    </xf>
    <xf numFmtId="0" fontId="12" fillId="13" borderId="3" xfId="5" applyFont="1" applyFill="1" applyBorder="1" applyAlignment="1">
      <alignment horizontal="center" vertical="center"/>
    </xf>
    <xf numFmtId="0" fontId="12" fillId="13" borderId="11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left" vertical="center"/>
    </xf>
    <xf numFmtId="0" fontId="7" fillId="0" borderId="0" xfId="5"/>
    <xf numFmtId="0" fontId="0" fillId="0" borderId="0" xfId="0" quotePrefix="1"/>
    <xf numFmtId="0" fontId="0" fillId="0" borderId="0" xfId="0" quotePrefix="1" applyNumberFormat="1"/>
    <xf numFmtId="9" fontId="12" fillId="0" borderId="47" xfId="5" applyNumberFormat="1" applyFont="1" applyFill="1" applyBorder="1" applyAlignment="1">
      <alignment horizontal="center" vertical="center"/>
    </xf>
    <xf numFmtId="0" fontId="12" fillId="0" borderId="10" xfId="5" applyFont="1" applyFill="1" applyBorder="1" applyAlignment="1">
      <alignment horizontal="center" vertical="center"/>
    </xf>
    <xf numFmtId="0" fontId="12" fillId="0" borderId="48" xfId="5" applyFont="1" applyFill="1" applyBorder="1" applyAlignment="1">
      <alignment horizontal="center" vertical="center"/>
    </xf>
    <xf numFmtId="0" fontId="17" fillId="0" borderId="39" xfId="5" applyFont="1" applyFill="1" applyBorder="1" applyAlignment="1">
      <alignment horizontal="center" vertical="center" wrapText="1"/>
    </xf>
    <xf numFmtId="0" fontId="7" fillId="0" borderId="0" xfId="5" applyFill="1"/>
    <xf numFmtId="0" fontId="8" fillId="0" borderId="3" xfId="5" quotePrefix="1" applyFont="1" applyBorder="1" applyAlignment="1">
      <alignment horizontal="center"/>
    </xf>
    <xf numFmtId="0" fontId="23" fillId="0" borderId="0" xfId="5" applyFont="1" applyFill="1" applyBorder="1" applyAlignment="1">
      <alignment horizontal="center" vertical="center"/>
    </xf>
    <xf numFmtId="0" fontId="25" fillId="0" borderId="0" xfId="5" applyFont="1" applyBorder="1"/>
    <xf numFmtId="0" fontId="25" fillId="0" borderId="0" xfId="5" applyFont="1" applyFill="1" applyBorder="1" applyAlignment="1">
      <alignment horizontal="center"/>
    </xf>
    <xf numFmtId="9" fontId="26" fillId="0" borderId="0" xfId="6" applyFont="1" applyFill="1" applyBorder="1" applyAlignment="1">
      <alignment horizontal="center"/>
    </xf>
    <xf numFmtId="0" fontId="25" fillId="0" borderId="0" xfId="5" applyFont="1"/>
    <xf numFmtId="0" fontId="23" fillId="0" borderId="20" xfId="5" applyFont="1" applyFill="1" applyBorder="1" applyAlignment="1">
      <alignment horizontal="center" vertical="center"/>
    </xf>
    <xf numFmtId="0" fontId="23" fillId="0" borderId="3" xfId="5" applyFont="1" applyFill="1" applyBorder="1" applyAlignment="1">
      <alignment horizontal="center" vertical="center"/>
    </xf>
    <xf numFmtId="0" fontId="23" fillId="13" borderId="3" xfId="5" applyFont="1" applyFill="1" applyBorder="1" applyAlignment="1">
      <alignment horizontal="center" vertical="center"/>
    </xf>
    <xf numFmtId="9" fontId="23" fillId="0" borderId="12" xfId="5" applyNumberFormat="1" applyFont="1" applyFill="1" applyBorder="1" applyAlignment="1">
      <alignment horizontal="center" vertical="center"/>
    </xf>
    <xf numFmtId="0" fontId="23" fillId="0" borderId="21" xfId="5" applyFont="1" applyFill="1" applyBorder="1" applyAlignment="1">
      <alignment horizontal="center" vertical="center"/>
    </xf>
    <xf numFmtId="0" fontId="23" fillId="0" borderId="11" xfId="5" applyFont="1" applyFill="1" applyBorder="1" applyAlignment="1">
      <alignment horizontal="center" vertical="center"/>
    </xf>
    <xf numFmtId="9" fontId="23" fillId="0" borderId="22" xfId="5" applyNumberFormat="1" applyFont="1" applyFill="1" applyBorder="1" applyAlignment="1">
      <alignment horizontal="center" vertical="center"/>
    </xf>
    <xf numFmtId="0" fontId="23" fillId="0" borderId="14" xfId="5" applyFont="1" applyFill="1" applyBorder="1" applyAlignment="1">
      <alignment horizontal="center" vertical="center"/>
    </xf>
    <xf numFmtId="0" fontId="23" fillId="13" borderId="11" xfId="5" applyFont="1" applyFill="1" applyBorder="1" applyAlignment="1">
      <alignment horizontal="center" vertical="center"/>
    </xf>
    <xf numFmtId="0" fontId="26" fillId="0" borderId="0" xfId="5" applyFont="1" applyFill="1" applyBorder="1" applyAlignment="1">
      <alignment horizontal="center" vertical="center"/>
    </xf>
    <xf numFmtId="0" fontId="25" fillId="0" borderId="0" xfId="5" applyFont="1" applyFill="1" applyBorder="1"/>
    <xf numFmtId="0" fontId="27" fillId="0" borderId="0" xfId="5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left" vertical="center"/>
    </xf>
    <xf numFmtId="0" fontId="0" fillId="2" borderId="3" xfId="1" applyFont="1" applyBorder="1" applyAlignment="1">
      <alignment horizontal="center"/>
    </xf>
    <xf numFmtId="0" fontId="0" fillId="5" borderId="3" xfId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4" borderId="3" xfId="2" applyBorder="1" applyAlignment="1">
      <alignment horizontal="center"/>
    </xf>
    <xf numFmtId="49" fontId="28" fillId="8" borderId="3" xfId="0" applyNumberFormat="1" applyFont="1" applyFill="1" applyBorder="1" applyAlignment="1">
      <alignment horizontal="center" vertical="top"/>
    </xf>
    <xf numFmtId="0" fontId="0" fillId="0" borderId="0" xfId="0" applyFill="1"/>
    <xf numFmtId="0" fontId="29" fillId="0" borderId="3" xfId="0" applyFont="1" applyBorder="1" applyAlignment="1">
      <alignment horizontal="center"/>
    </xf>
    <xf numFmtId="49" fontId="29" fillId="0" borderId="3" xfId="0" applyNumberFormat="1" applyFont="1" applyBorder="1" applyAlignment="1">
      <alignment horizontal="center"/>
    </xf>
    <xf numFmtId="49" fontId="29" fillId="0" borderId="3" xfId="0" applyNumberFormat="1" applyFont="1" applyFill="1" applyBorder="1" applyAlignment="1">
      <alignment horizontal="center"/>
    </xf>
    <xf numFmtId="49" fontId="30" fillId="0" borderId="3" xfId="0" applyNumberFormat="1" applyFont="1" applyFill="1" applyBorder="1" applyAlignment="1">
      <alignment horizontal="center"/>
    </xf>
    <xf numFmtId="0" fontId="30" fillId="0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7" fillId="0" borderId="0" xfId="5"/>
    <xf numFmtId="0" fontId="8" fillId="0" borderId="3" xfId="5" applyFont="1" applyBorder="1" applyAlignment="1">
      <alignment horizontal="center"/>
    </xf>
    <xf numFmtId="14" fontId="0" fillId="2" borderId="3" xfId="1" applyNumberFormat="1" applyFont="1" applyBorder="1" applyAlignment="1">
      <alignment horizontal="center"/>
    </xf>
    <xf numFmtId="14" fontId="0" fillId="5" borderId="3" xfId="1" applyNumberFormat="1" applyFon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14" fontId="3" fillId="4" borderId="3" xfId="2" applyNumberFormat="1" applyBorder="1" applyAlignment="1">
      <alignment horizontal="center"/>
    </xf>
    <xf numFmtId="0" fontId="3" fillId="4" borderId="2" xfId="2" applyAlignment="1">
      <alignment horizontal="center"/>
    </xf>
    <xf numFmtId="0" fontId="24" fillId="9" borderId="16" xfId="5" applyFont="1" applyFill="1" applyBorder="1" applyAlignment="1">
      <alignment horizontal="center" vertical="center" wrapText="1"/>
    </xf>
    <xf numFmtId="0" fontId="24" fillId="9" borderId="14" xfId="5" applyFont="1" applyFill="1" applyBorder="1" applyAlignment="1">
      <alignment horizontal="center" vertical="center" wrapText="1"/>
    </xf>
    <xf numFmtId="0" fontId="24" fillId="9" borderId="13" xfId="5" applyFont="1" applyFill="1" applyBorder="1" applyAlignment="1">
      <alignment horizontal="center" vertical="center" wrapText="1"/>
    </xf>
    <xf numFmtId="9" fontId="23" fillId="0" borderId="0" xfId="5" applyNumberFormat="1" applyFont="1" applyFill="1" applyBorder="1" applyAlignment="1">
      <alignment horizontal="center" vertical="center"/>
    </xf>
    <xf numFmtId="0" fontId="23" fillId="0" borderId="49" xfId="5" applyFont="1" applyFill="1" applyBorder="1" applyAlignment="1">
      <alignment horizontal="center" vertical="center"/>
    </xf>
    <xf numFmtId="0" fontId="23" fillId="0" borderId="50" xfId="5" applyFont="1" applyFill="1" applyBorder="1" applyAlignment="1">
      <alignment horizontal="center" vertical="center"/>
    </xf>
    <xf numFmtId="9" fontId="23" fillId="0" borderId="51" xfId="5" applyNumberFormat="1" applyFont="1" applyFill="1" applyBorder="1" applyAlignment="1">
      <alignment horizontal="center" vertical="center"/>
    </xf>
    <xf numFmtId="0" fontId="30" fillId="12" borderId="3" xfId="0" applyNumberFormat="1" applyFont="1" applyFill="1" applyBorder="1" applyAlignment="1">
      <alignment horizontal="center"/>
    </xf>
    <xf numFmtId="0" fontId="36" fillId="0" borderId="34" xfId="0" applyNumberFormat="1" applyFont="1" applyFill="1" applyBorder="1" applyAlignment="1" applyProtection="1">
      <alignment horizontal="center" vertical="center"/>
    </xf>
    <xf numFmtId="0" fontId="36" fillId="0" borderId="34" xfId="0" applyNumberFormat="1" applyFont="1" applyFill="1" applyBorder="1" applyAlignment="1" applyProtection="1">
      <alignment horizontal="left" vertical="center"/>
    </xf>
    <xf numFmtId="0" fontId="36" fillId="0" borderId="34" xfId="0" quotePrefix="1" applyNumberFormat="1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/>
    </xf>
    <xf numFmtId="49" fontId="0" fillId="0" borderId="18" xfId="0" applyNumberFormat="1" applyFont="1" applyFill="1" applyBorder="1" applyAlignment="1" applyProtection="1">
      <alignment horizontal="left"/>
    </xf>
    <xf numFmtId="165" fontId="0" fillId="0" borderId="18" xfId="0" applyNumberFormat="1" applyFont="1" applyFill="1" applyBorder="1" applyAlignment="1" applyProtection="1">
      <alignment horizontal="center"/>
    </xf>
    <xf numFmtId="49" fontId="0" fillId="0" borderId="52" xfId="0" applyNumberFormat="1" applyFont="1" applyFill="1" applyBorder="1" applyAlignment="1" applyProtection="1">
      <alignment horizontal="center"/>
    </xf>
    <xf numFmtId="49" fontId="0" fillId="0" borderId="52" xfId="0" applyNumberFormat="1" applyFont="1" applyFill="1" applyBorder="1" applyAlignment="1" applyProtection="1">
      <alignment horizontal="left"/>
    </xf>
    <xf numFmtId="165" fontId="0" fillId="0" borderId="52" xfId="0" applyNumberFormat="1" applyFont="1" applyFill="1" applyBorder="1" applyAlignment="1" applyProtection="1">
      <alignment horizontal="center"/>
    </xf>
    <xf numFmtId="0" fontId="0" fillId="0" borderId="52" xfId="0" applyBorder="1" applyAlignment="1">
      <alignment horizontal="center" vertical="center"/>
    </xf>
    <xf numFmtId="0" fontId="37" fillId="14" borderId="0" xfId="0" applyFont="1" applyFill="1" applyBorder="1" applyAlignment="1">
      <alignment horizontal="center" vertical="center"/>
    </xf>
    <xf numFmtId="165" fontId="6" fillId="0" borderId="18" xfId="0" applyNumberFormat="1" applyFont="1" applyFill="1" applyBorder="1" applyAlignment="1" applyProtection="1">
      <alignment horizontal="center"/>
    </xf>
    <xf numFmtId="0" fontId="6" fillId="0" borderId="18" xfId="0" applyFont="1" applyBorder="1" applyAlignment="1">
      <alignment horizontal="center" vertical="center"/>
    </xf>
    <xf numFmtId="166" fontId="0" fillId="0" borderId="0" xfId="0" applyNumberFormat="1" applyFont="1" applyFill="1" applyBorder="1" applyAlignment="1" applyProtection="1">
      <alignment horizontal="center"/>
    </xf>
    <xf numFmtId="49" fontId="0" fillId="12" borderId="0" xfId="0" applyNumberFormat="1" applyFont="1" applyFill="1" applyBorder="1" applyAlignment="1" applyProtection="1">
      <alignment horizontal="center"/>
    </xf>
    <xf numFmtId="0" fontId="0" fillId="14" borderId="0" xfId="0" applyFill="1"/>
    <xf numFmtId="166" fontId="0" fillId="0" borderId="18" xfId="0" applyNumberFormat="1" applyFont="1" applyFill="1" applyBorder="1" applyAlignment="1" applyProtection="1">
      <alignment horizontal="center"/>
    </xf>
    <xf numFmtId="49" fontId="0" fillId="12" borderId="18" xfId="0" applyNumberFormat="1" applyFont="1" applyFill="1" applyBorder="1" applyAlignment="1" applyProtection="1">
      <alignment horizontal="center"/>
    </xf>
    <xf numFmtId="0" fontId="0" fillId="0" borderId="18" xfId="0" applyBorder="1"/>
    <xf numFmtId="0" fontId="0" fillId="14" borderId="0" xfId="0" applyFill="1" applyBorder="1"/>
    <xf numFmtId="166" fontId="0" fillId="0" borderId="7" xfId="0" applyNumberFormat="1" applyFont="1" applyFill="1" applyBorder="1" applyAlignment="1" applyProtection="1">
      <alignment horizontal="center"/>
    </xf>
    <xf numFmtId="49" fontId="0" fillId="12" borderId="7" xfId="0" applyNumberFormat="1" applyFont="1" applyFill="1" applyBorder="1" applyAlignment="1" applyProtection="1">
      <alignment horizontal="center"/>
    </xf>
    <xf numFmtId="49" fontId="0" fillId="0" borderId="7" xfId="0" applyNumberFormat="1" applyFont="1" applyFill="1" applyBorder="1" applyAlignment="1" applyProtection="1">
      <alignment horizontal="left"/>
    </xf>
    <xf numFmtId="165" fontId="0" fillId="0" borderId="7" xfId="0" applyNumberFormat="1" applyFont="1" applyFill="1" applyBorder="1" applyAlignment="1" applyProtection="1">
      <alignment horizontal="center"/>
    </xf>
    <xf numFmtId="0" fontId="0" fillId="0" borderId="7" xfId="0" applyBorder="1"/>
    <xf numFmtId="0" fontId="0" fillId="14" borderId="7" xfId="0" applyFill="1" applyBorder="1"/>
    <xf numFmtId="166" fontId="0" fillId="0" borderId="52" xfId="0" applyNumberFormat="1" applyFont="1" applyFill="1" applyBorder="1" applyAlignment="1" applyProtection="1">
      <alignment horizontal="center"/>
    </xf>
    <xf numFmtId="49" fontId="0" fillId="12" borderId="52" xfId="0" applyNumberFormat="1" applyFont="1" applyFill="1" applyBorder="1" applyAlignment="1" applyProtection="1">
      <alignment horizontal="center"/>
    </xf>
    <xf numFmtId="0" fontId="0" fillId="14" borderId="52" xfId="0" applyFill="1" applyBorder="1"/>
    <xf numFmtId="0" fontId="0" fillId="0" borderId="0" xfId="0" applyBorder="1"/>
    <xf numFmtId="165" fontId="0" fillId="12" borderId="0" xfId="0" applyNumberFormat="1" applyFont="1" applyFill="1" applyBorder="1" applyAlignment="1" applyProtection="1">
      <alignment horizontal="center"/>
    </xf>
    <xf numFmtId="0" fontId="0" fillId="14" borderId="18" xfId="0" applyFill="1" applyBorder="1"/>
    <xf numFmtId="49" fontId="0" fillId="15" borderId="0" xfId="0" applyNumberFormat="1" applyFont="1" applyFill="1" applyBorder="1" applyAlignment="1" applyProtection="1">
      <alignment horizontal="center"/>
    </xf>
    <xf numFmtId="49" fontId="0" fillId="15" borderId="18" xfId="0" applyNumberFormat="1" applyFont="1" applyFill="1" applyBorder="1" applyAlignment="1" applyProtection="1">
      <alignment horizontal="center"/>
    </xf>
    <xf numFmtId="165" fontId="0" fillId="12" borderId="18" xfId="0" applyNumberFormat="1" applyFont="1" applyFill="1" applyBorder="1" applyAlignment="1" applyProtection="1">
      <alignment horizontal="center"/>
    </xf>
    <xf numFmtId="165" fontId="0" fillId="15" borderId="18" xfId="0" applyNumberFormat="1" applyFont="1" applyFill="1" applyBorder="1" applyAlignment="1" applyProtection="1">
      <alignment horizontal="center"/>
    </xf>
    <xf numFmtId="49" fontId="0" fillId="15" borderId="7" xfId="0" applyNumberFormat="1" applyFont="1" applyFill="1" applyBorder="1" applyAlignment="1" applyProtection="1">
      <alignment horizontal="center"/>
    </xf>
    <xf numFmtId="49" fontId="0" fillId="0" borderId="7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0" fontId="38" fillId="0" borderId="53" xfId="0" applyNumberFormat="1" applyFont="1" applyFill="1" applyBorder="1" applyAlignment="1" applyProtection="1">
      <alignment horizontal="center" vertical="center"/>
    </xf>
    <xf numFmtId="0" fontId="38" fillId="0" borderId="53" xfId="0" applyNumberFormat="1" applyFont="1" applyFill="1" applyBorder="1" applyAlignment="1" applyProtection="1">
      <alignment horizontal="left" vertical="center"/>
    </xf>
    <xf numFmtId="14" fontId="38" fillId="0" borderId="53" xfId="0" applyNumberFormat="1" applyFont="1" applyFill="1" applyBorder="1" applyAlignment="1" applyProtection="1">
      <alignment horizontal="center" vertical="center"/>
    </xf>
    <xf numFmtId="0" fontId="38" fillId="0" borderId="53" xfId="0" quotePrefix="1" applyNumberFormat="1" applyFont="1" applyBorder="1" applyAlignment="1">
      <alignment horizontal="center" vertical="center" wrapText="1"/>
    </xf>
    <xf numFmtId="0" fontId="36" fillId="14" borderId="0" xfId="0" quotePrefix="1" applyNumberFormat="1" applyFont="1" applyFill="1" applyBorder="1" applyAlignment="1">
      <alignment horizontal="center" vertical="center" wrapText="1"/>
    </xf>
    <xf numFmtId="49" fontId="0" fillId="12" borderId="0" xfId="0" applyNumberFormat="1" applyFont="1" applyFill="1" applyBorder="1" applyAlignment="1" applyProtection="1">
      <alignment horizontal="left"/>
    </xf>
    <xf numFmtId="0" fontId="0" fillId="14" borderId="52" xfId="0" applyFill="1" applyBorder="1" applyAlignment="1">
      <alignment horizontal="center" vertical="center"/>
    </xf>
    <xf numFmtId="49" fontId="0" fillId="12" borderId="18" xfId="0" applyNumberFormat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center" vertical="center"/>
    </xf>
    <xf numFmtId="0" fontId="17" fillId="0" borderId="38" xfId="5" applyFont="1" applyBorder="1" applyAlignment="1">
      <alignment horizontal="center" vertical="center" wrapText="1"/>
    </xf>
    <xf numFmtId="0" fontId="17" fillId="0" borderId="34" xfId="5" applyFont="1" applyBorder="1" applyAlignment="1">
      <alignment horizontal="center" vertical="center" wrapText="1"/>
    </xf>
    <xf numFmtId="0" fontId="17" fillId="0" borderId="39" xfId="5" applyFont="1" applyBorder="1" applyAlignment="1">
      <alignment horizontal="center" vertical="center" wrapText="1"/>
    </xf>
    <xf numFmtId="0" fontId="17" fillId="0" borderId="24" xfId="5" applyFont="1" applyBorder="1" applyAlignment="1">
      <alignment horizontal="center" vertical="center" wrapText="1"/>
    </xf>
    <xf numFmtId="0" fontId="17" fillId="0" borderId="26" xfId="5" applyFont="1" applyBorder="1" applyAlignment="1">
      <alignment horizontal="center" vertical="center" wrapText="1"/>
    </xf>
    <xf numFmtId="0" fontId="17" fillId="0" borderId="40" xfId="5" applyFont="1" applyBorder="1" applyAlignment="1">
      <alignment horizontal="center" vertical="center" wrapText="1"/>
    </xf>
    <xf numFmtId="0" fontId="17" fillId="0" borderId="42" xfId="5" applyFont="1" applyBorder="1" applyAlignment="1">
      <alignment horizontal="center" vertical="center" wrapText="1"/>
    </xf>
    <xf numFmtId="0" fontId="17" fillId="10" borderId="34" xfId="5" applyFont="1" applyFill="1" applyBorder="1" applyAlignment="1">
      <alignment vertical="center" wrapText="1"/>
    </xf>
    <xf numFmtId="0" fontId="17" fillId="11" borderId="34" xfId="5" applyFont="1" applyFill="1" applyBorder="1" applyAlignment="1">
      <alignment vertical="center" wrapText="1"/>
    </xf>
    <xf numFmtId="0" fontId="17" fillId="0" borderId="35" xfId="5" applyFont="1" applyBorder="1" applyAlignment="1">
      <alignment horizontal="center" vertical="center" wrapText="1"/>
    </xf>
    <xf numFmtId="0" fontId="17" fillId="0" borderId="36" xfId="5" applyFont="1" applyBorder="1" applyAlignment="1">
      <alignment horizontal="center" vertical="center" wrapText="1"/>
    </xf>
    <xf numFmtId="0" fontId="17" fillId="0" borderId="37" xfId="5" applyFont="1" applyBorder="1" applyAlignment="1">
      <alignment horizontal="center" vertical="center" wrapText="1"/>
    </xf>
    <xf numFmtId="0" fontId="17" fillId="0" borderId="25" xfId="5" applyFont="1" applyBorder="1" applyAlignment="1">
      <alignment horizontal="center" vertical="center" wrapText="1"/>
    </xf>
    <xf numFmtId="0" fontId="16" fillId="0" borderId="0" xfId="5" applyFont="1" applyFill="1" applyBorder="1" applyAlignment="1">
      <alignment horizontal="center" vertical="center"/>
    </xf>
    <xf numFmtId="0" fontId="24" fillId="0" borderId="5" xfId="5" applyFont="1" applyFill="1" applyBorder="1" applyAlignment="1">
      <alignment horizontal="center" vertical="center"/>
    </xf>
    <xf numFmtId="0" fontId="7" fillId="0" borderId="0" xfId="5"/>
    <xf numFmtId="0" fontId="10" fillId="0" borderId="8" xfId="5" applyFont="1" applyFill="1" applyBorder="1" applyAlignment="1">
      <alignment horizontal="center" wrapText="1"/>
    </xf>
    <xf numFmtId="0" fontId="10" fillId="0" borderId="7" xfId="5" applyFont="1" applyFill="1" applyBorder="1" applyAlignment="1">
      <alignment horizontal="center" wrapText="1"/>
    </xf>
    <xf numFmtId="0" fontId="10" fillId="0" borderId="6" xfId="5" applyFont="1" applyFill="1" applyBorder="1" applyAlignment="1">
      <alignment horizontal="center" wrapText="1"/>
    </xf>
    <xf numFmtId="0" fontId="10" fillId="0" borderId="3" xfId="5" applyFont="1" applyFill="1" applyBorder="1" applyAlignment="1">
      <alignment horizontal="center" wrapText="1"/>
    </xf>
    <xf numFmtId="0" fontId="11" fillId="9" borderId="8" xfId="5" applyFont="1" applyFill="1" applyBorder="1" applyAlignment="1">
      <alignment horizontal="center" wrapText="1"/>
    </xf>
    <xf numFmtId="0" fontId="11" fillId="9" borderId="7" xfId="5" applyFont="1" applyFill="1" applyBorder="1" applyAlignment="1">
      <alignment horizontal="center" wrapText="1"/>
    </xf>
    <xf numFmtId="0" fontId="11" fillId="9" borderId="6" xfId="5" applyFont="1" applyFill="1" applyBorder="1" applyAlignment="1">
      <alignment horizontal="center" wrapText="1"/>
    </xf>
    <xf numFmtId="3" fontId="5" fillId="8" borderId="3" xfId="5" applyNumberFormat="1" applyFont="1" applyFill="1" applyBorder="1" applyAlignment="1">
      <alignment horizontal="center"/>
    </xf>
    <xf numFmtId="0" fontId="11" fillId="9" borderId="3" xfId="5" applyFont="1" applyFill="1" applyBorder="1" applyAlignment="1">
      <alignment horizontal="center" vertical="center" wrapText="1"/>
    </xf>
    <xf numFmtId="0" fontId="8" fillId="0" borderId="8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8" fillId="0" borderId="6" xfId="5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3" fontId="5" fillId="8" borderId="19" xfId="5" applyNumberFormat="1" applyFont="1" applyFill="1" applyBorder="1" applyAlignment="1">
      <alignment horizontal="center"/>
    </xf>
    <xf numFmtId="3" fontId="5" fillId="8" borderId="0" xfId="5" applyNumberFormat="1" applyFont="1" applyFill="1" applyBorder="1" applyAlignment="1">
      <alignment horizontal="center"/>
    </xf>
    <xf numFmtId="0" fontId="11" fillId="9" borderId="0" xfId="5" applyFont="1" applyFill="1" applyBorder="1" applyAlignment="1">
      <alignment horizontal="center" wrapText="1"/>
    </xf>
    <xf numFmtId="0" fontId="11" fillId="9" borderId="9" xfId="5" applyFont="1" applyFill="1" applyBorder="1" applyAlignment="1">
      <alignment horizontal="center" wrapText="1"/>
    </xf>
    <xf numFmtId="3" fontId="5" fillId="8" borderId="17" xfId="5" applyNumberFormat="1" applyFont="1" applyFill="1" applyBorder="1" applyAlignment="1">
      <alignment horizontal="center"/>
    </xf>
    <xf numFmtId="3" fontId="5" fillId="8" borderId="18" xfId="5" applyNumberFormat="1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</cellXfs>
  <cellStyles count="7">
    <cellStyle name="Bad" xfId="4" builtinId="27"/>
    <cellStyle name="Input" xfId="2" builtinId="20"/>
    <cellStyle name="Normal" xfId="0" builtinId="0"/>
    <cellStyle name="Normal 2" xfId="5" xr:uid="{00000000-0005-0000-0000-000003000000}"/>
    <cellStyle name="Note" xfId="1" builtinId="10"/>
    <cellStyle name="Percent" xfId="3" builtinId="5"/>
    <cellStyle name="Percent 2" xfId="6" xr:uid="{00000000-0005-0000-0000-000006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9C01"/>
      <color rgb="FFF1B8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4702983555627"/>
          <c:y val="4.9527720739219704E-2"/>
          <c:w val="0.8022902940703841"/>
          <c:h val="0.62893747105141273"/>
        </c:manualLayout>
      </c:layout>
      <c:areaChart>
        <c:grouping val="standard"/>
        <c:varyColors val="0"/>
        <c:ser>
          <c:idx val="4"/>
          <c:order val="3"/>
          <c:tx>
            <c:strRef>
              <c:f>'Bayou -BMAP Data - E.Coli'!$J$3</c:f>
              <c:strCache>
                <c:ptCount val="1"/>
                <c:pt idx="0">
                  <c:v>Rainfall</c:v>
                </c:pt>
              </c:strCache>
            </c:strRef>
          </c:tx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cat>
            <c:numRef>
              <c:f>'Bayou -BMAP Data - E.Coli'!$I$4:$I$15</c:f>
              <c:numCache>
                <c:formatCode>m/d/yyyy</c:formatCode>
                <c:ptCount val="12"/>
                <c:pt idx="0">
                  <c:v>42597</c:v>
                </c:pt>
                <c:pt idx="1">
                  <c:v>42632</c:v>
                </c:pt>
                <c:pt idx="2">
                  <c:v>42660</c:v>
                </c:pt>
                <c:pt idx="3">
                  <c:v>42688</c:v>
                </c:pt>
                <c:pt idx="4">
                  <c:v>42716</c:v>
                </c:pt>
                <c:pt idx="5">
                  <c:v>42752</c:v>
                </c:pt>
                <c:pt idx="6">
                  <c:v>42779</c:v>
                </c:pt>
                <c:pt idx="7">
                  <c:v>42807</c:v>
                </c:pt>
                <c:pt idx="8">
                  <c:v>42842</c:v>
                </c:pt>
                <c:pt idx="9">
                  <c:v>42870</c:v>
                </c:pt>
                <c:pt idx="10">
                  <c:v>42905</c:v>
                </c:pt>
                <c:pt idx="11">
                  <c:v>42926</c:v>
                </c:pt>
              </c:numCache>
            </c:numRef>
          </c:cat>
          <c:val>
            <c:numRef>
              <c:f>'Bayou -BMAP Data - E.Coli'!$J$4:$J$15</c:f>
              <c:numCache>
                <c:formatCode>General</c:formatCode>
                <c:ptCount val="12"/>
                <c:pt idx="0">
                  <c:v>0.3</c:v>
                </c:pt>
                <c:pt idx="1">
                  <c:v>0.22</c:v>
                </c:pt>
                <c:pt idx="2">
                  <c:v>0</c:v>
                </c:pt>
                <c:pt idx="3">
                  <c:v>0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46-4622-9810-CE8B8550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138600"/>
        <c:axId val="377138208"/>
      </c:areaChart>
      <c:lineChart>
        <c:grouping val="standard"/>
        <c:varyColors val="0"/>
        <c:ser>
          <c:idx val="3"/>
          <c:order val="2"/>
          <c:tx>
            <c:strRef>
              <c:f>'Bayou -BMAP Data - E.Coli'!$H$3</c:f>
              <c:strCache>
                <c:ptCount val="1"/>
                <c:pt idx="0">
                  <c:v>Criterion (410cfu/100mL)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cat>
            <c:numRef>
              <c:f>'Bayou -BMAP Data - E.Coli'!$G$4:$G$245</c:f>
              <c:numCache>
                <c:formatCode>m/d/yyyy</c:formatCode>
                <c:ptCount val="242"/>
                <c:pt idx="0">
                  <c:v>42597</c:v>
                </c:pt>
                <c:pt idx="1">
                  <c:v>42632</c:v>
                </c:pt>
                <c:pt idx="2">
                  <c:v>42660</c:v>
                </c:pt>
                <c:pt idx="3">
                  <c:v>42688</c:v>
                </c:pt>
                <c:pt idx="4">
                  <c:v>42716</c:v>
                </c:pt>
                <c:pt idx="5">
                  <c:v>42752</c:v>
                </c:pt>
                <c:pt idx="6">
                  <c:v>42779</c:v>
                </c:pt>
                <c:pt idx="7">
                  <c:v>42807</c:v>
                </c:pt>
                <c:pt idx="8">
                  <c:v>42842</c:v>
                </c:pt>
                <c:pt idx="9">
                  <c:v>42870</c:v>
                </c:pt>
                <c:pt idx="10">
                  <c:v>42905</c:v>
                </c:pt>
                <c:pt idx="11">
                  <c:v>42926</c:v>
                </c:pt>
              </c:numCache>
            </c:numRef>
          </c:cat>
          <c:val>
            <c:numRef>
              <c:f>'Bayou -BMAP Data - E.Coli'!$H$4:$H$254</c:f>
              <c:numCache>
                <c:formatCode>General</c:formatCode>
                <c:ptCount val="251"/>
                <c:pt idx="0">
                  <c:v>410</c:v>
                </c:pt>
                <c:pt idx="1">
                  <c:v>410</c:v>
                </c:pt>
                <c:pt idx="2">
                  <c:v>410</c:v>
                </c:pt>
                <c:pt idx="3">
                  <c:v>410</c:v>
                </c:pt>
                <c:pt idx="4">
                  <c:v>410</c:v>
                </c:pt>
                <c:pt idx="5">
                  <c:v>410</c:v>
                </c:pt>
                <c:pt idx="6">
                  <c:v>410</c:v>
                </c:pt>
                <c:pt idx="7">
                  <c:v>410</c:v>
                </c:pt>
                <c:pt idx="8">
                  <c:v>410</c:v>
                </c:pt>
                <c:pt idx="9">
                  <c:v>410</c:v>
                </c:pt>
                <c:pt idx="10">
                  <c:v>410</c:v>
                </c:pt>
                <c:pt idx="11">
                  <c:v>410</c:v>
                </c:pt>
                <c:pt idx="12">
                  <c:v>410</c:v>
                </c:pt>
                <c:pt idx="13">
                  <c:v>410</c:v>
                </c:pt>
                <c:pt idx="14">
                  <c:v>410</c:v>
                </c:pt>
                <c:pt idx="15">
                  <c:v>410</c:v>
                </c:pt>
                <c:pt idx="16">
                  <c:v>410</c:v>
                </c:pt>
                <c:pt idx="17">
                  <c:v>410</c:v>
                </c:pt>
                <c:pt idx="18">
                  <c:v>410</c:v>
                </c:pt>
                <c:pt idx="19">
                  <c:v>410</c:v>
                </c:pt>
                <c:pt idx="20">
                  <c:v>410</c:v>
                </c:pt>
                <c:pt idx="21">
                  <c:v>410</c:v>
                </c:pt>
                <c:pt idx="22">
                  <c:v>410</c:v>
                </c:pt>
                <c:pt idx="23">
                  <c:v>410</c:v>
                </c:pt>
                <c:pt idx="24">
                  <c:v>410</c:v>
                </c:pt>
                <c:pt idx="25">
                  <c:v>410</c:v>
                </c:pt>
                <c:pt idx="26">
                  <c:v>410</c:v>
                </c:pt>
                <c:pt idx="27">
                  <c:v>410</c:v>
                </c:pt>
                <c:pt idx="28">
                  <c:v>410</c:v>
                </c:pt>
                <c:pt idx="29">
                  <c:v>410</c:v>
                </c:pt>
                <c:pt idx="30">
                  <c:v>410</c:v>
                </c:pt>
                <c:pt idx="31">
                  <c:v>410</c:v>
                </c:pt>
                <c:pt idx="32">
                  <c:v>410</c:v>
                </c:pt>
                <c:pt idx="33">
                  <c:v>410</c:v>
                </c:pt>
                <c:pt idx="34">
                  <c:v>410</c:v>
                </c:pt>
                <c:pt idx="35">
                  <c:v>410</c:v>
                </c:pt>
                <c:pt idx="36">
                  <c:v>410</c:v>
                </c:pt>
                <c:pt idx="37">
                  <c:v>410</c:v>
                </c:pt>
                <c:pt idx="38">
                  <c:v>410</c:v>
                </c:pt>
                <c:pt idx="39">
                  <c:v>410</c:v>
                </c:pt>
                <c:pt idx="40">
                  <c:v>410</c:v>
                </c:pt>
                <c:pt idx="41">
                  <c:v>410</c:v>
                </c:pt>
                <c:pt idx="42">
                  <c:v>410</c:v>
                </c:pt>
                <c:pt idx="43">
                  <c:v>410</c:v>
                </c:pt>
                <c:pt idx="44">
                  <c:v>410</c:v>
                </c:pt>
                <c:pt idx="45">
                  <c:v>410</c:v>
                </c:pt>
                <c:pt idx="46">
                  <c:v>410</c:v>
                </c:pt>
                <c:pt idx="47">
                  <c:v>410</c:v>
                </c:pt>
                <c:pt idx="48">
                  <c:v>410</c:v>
                </c:pt>
                <c:pt idx="49">
                  <c:v>410</c:v>
                </c:pt>
                <c:pt idx="50">
                  <c:v>410</c:v>
                </c:pt>
                <c:pt idx="51">
                  <c:v>410</c:v>
                </c:pt>
                <c:pt idx="52">
                  <c:v>410</c:v>
                </c:pt>
                <c:pt idx="53">
                  <c:v>410</c:v>
                </c:pt>
                <c:pt idx="54">
                  <c:v>410</c:v>
                </c:pt>
                <c:pt idx="55">
                  <c:v>410</c:v>
                </c:pt>
                <c:pt idx="56">
                  <c:v>410</c:v>
                </c:pt>
                <c:pt idx="57">
                  <c:v>410</c:v>
                </c:pt>
                <c:pt idx="58">
                  <c:v>410</c:v>
                </c:pt>
                <c:pt idx="59">
                  <c:v>410</c:v>
                </c:pt>
                <c:pt idx="60">
                  <c:v>410</c:v>
                </c:pt>
                <c:pt idx="61">
                  <c:v>410</c:v>
                </c:pt>
                <c:pt idx="62">
                  <c:v>410</c:v>
                </c:pt>
                <c:pt idx="63">
                  <c:v>410</c:v>
                </c:pt>
                <c:pt idx="64">
                  <c:v>410</c:v>
                </c:pt>
                <c:pt idx="65">
                  <c:v>410</c:v>
                </c:pt>
                <c:pt idx="66">
                  <c:v>410</c:v>
                </c:pt>
                <c:pt idx="67">
                  <c:v>410</c:v>
                </c:pt>
                <c:pt idx="68">
                  <c:v>410</c:v>
                </c:pt>
                <c:pt idx="69">
                  <c:v>410</c:v>
                </c:pt>
                <c:pt idx="70">
                  <c:v>410</c:v>
                </c:pt>
                <c:pt idx="71">
                  <c:v>410</c:v>
                </c:pt>
                <c:pt idx="72">
                  <c:v>410</c:v>
                </c:pt>
                <c:pt idx="73">
                  <c:v>410</c:v>
                </c:pt>
                <c:pt idx="74">
                  <c:v>410</c:v>
                </c:pt>
                <c:pt idx="75">
                  <c:v>410</c:v>
                </c:pt>
                <c:pt idx="76">
                  <c:v>410</c:v>
                </c:pt>
                <c:pt idx="77">
                  <c:v>410</c:v>
                </c:pt>
                <c:pt idx="78">
                  <c:v>410</c:v>
                </c:pt>
                <c:pt idx="79">
                  <c:v>410</c:v>
                </c:pt>
                <c:pt idx="80">
                  <c:v>410</c:v>
                </c:pt>
                <c:pt idx="81">
                  <c:v>410</c:v>
                </c:pt>
                <c:pt idx="82">
                  <c:v>410</c:v>
                </c:pt>
                <c:pt idx="83">
                  <c:v>410</c:v>
                </c:pt>
                <c:pt idx="84">
                  <c:v>410</c:v>
                </c:pt>
                <c:pt idx="85">
                  <c:v>410</c:v>
                </c:pt>
                <c:pt idx="86">
                  <c:v>410</c:v>
                </c:pt>
                <c:pt idx="87">
                  <c:v>410</c:v>
                </c:pt>
                <c:pt idx="88">
                  <c:v>410</c:v>
                </c:pt>
                <c:pt idx="89">
                  <c:v>410</c:v>
                </c:pt>
                <c:pt idx="90">
                  <c:v>410</c:v>
                </c:pt>
                <c:pt idx="91">
                  <c:v>410</c:v>
                </c:pt>
                <c:pt idx="92">
                  <c:v>410</c:v>
                </c:pt>
                <c:pt idx="93">
                  <c:v>410</c:v>
                </c:pt>
                <c:pt idx="94">
                  <c:v>410</c:v>
                </c:pt>
                <c:pt idx="95">
                  <c:v>410</c:v>
                </c:pt>
                <c:pt idx="96">
                  <c:v>410</c:v>
                </c:pt>
                <c:pt idx="97">
                  <c:v>410</c:v>
                </c:pt>
                <c:pt idx="98">
                  <c:v>410</c:v>
                </c:pt>
                <c:pt idx="99">
                  <c:v>410</c:v>
                </c:pt>
                <c:pt idx="100">
                  <c:v>410</c:v>
                </c:pt>
                <c:pt idx="101">
                  <c:v>410</c:v>
                </c:pt>
                <c:pt idx="102">
                  <c:v>410</c:v>
                </c:pt>
                <c:pt idx="103">
                  <c:v>410</c:v>
                </c:pt>
                <c:pt idx="104">
                  <c:v>410</c:v>
                </c:pt>
                <c:pt idx="105">
                  <c:v>410</c:v>
                </c:pt>
                <c:pt idx="106">
                  <c:v>410</c:v>
                </c:pt>
                <c:pt idx="107">
                  <c:v>410</c:v>
                </c:pt>
                <c:pt idx="108">
                  <c:v>410</c:v>
                </c:pt>
                <c:pt idx="109">
                  <c:v>410</c:v>
                </c:pt>
                <c:pt idx="110">
                  <c:v>410</c:v>
                </c:pt>
                <c:pt idx="111">
                  <c:v>410</c:v>
                </c:pt>
                <c:pt idx="112">
                  <c:v>410</c:v>
                </c:pt>
                <c:pt idx="113">
                  <c:v>410</c:v>
                </c:pt>
                <c:pt idx="114">
                  <c:v>410</c:v>
                </c:pt>
                <c:pt idx="115">
                  <c:v>410</c:v>
                </c:pt>
                <c:pt idx="116">
                  <c:v>410</c:v>
                </c:pt>
                <c:pt idx="117">
                  <c:v>410</c:v>
                </c:pt>
                <c:pt idx="118">
                  <c:v>410</c:v>
                </c:pt>
                <c:pt idx="119">
                  <c:v>410</c:v>
                </c:pt>
                <c:pt idx="120">
                  <c:v>410</c:v>
                </c:pt>
                <c:pt idx="121">
                  <c:v>410</c:v>
                </c:pt>
                <c:pt idx="122">
                  <c:v>410</c:v>
                </c:pt>
                <c:pt idx="123">
                  <c:v>410</c:v>
                </c:pt>
                <c:pt idx="124">
                  <c:v>410</c:v>
                </c:pt>
                <c:pt idx="125">
                  <c:v>410</c:v>
                </c:pt>
                <c:pt idx="126">
                  <c:v>410</c:v>
                </c:pt>
                <c:pt idx="127">
                  <c:v>410</c:v>
                </c:pt>
                <c:pt idx="128">
                  <c:v>410</c:v>
                </c:pt>
                <c:pt idx="129">
                  <c:v>410</c:v>
                </c:pt>
                <c:pt idx="130">
                  <c:v>410</c:v>
                </c:pt>
                <c:pt idx="131">
                  <c:v>410</c:v>
                </c:pt>
                <c:pt idx="132">
                  <c:v>410</c:v>
                </c:pt>
                <c:pt idx="133">
                  <c:v>410</c:v>
                </c:pt>
                <c:pt idx="134">
                  <c:v>410</c:v>
                </c:pt>
                <c:pt idx="135">
                  <c:v>410</c:v>
                </c:pt>
                <c:pt idx="136">
                  <c:v>410</c:v>
                </c:pt>
                <c:pt idx="137">
                  <c:v>410</c:v>
                </c:pt>
                <c:pt idx="138">
                  <c:v>410</c:v>
                </c:pt>
                <c:pt idx="139">
                  <c:v>410</c:v>
                </c:pt>
                <c:pt idx="140">
                  <c:v>410</c:v>
                </c:pt>
                <c:pt idx="141">
                  <c:v>410</c:v>
                </c:pt>
                <c:pt idx="142">
                  <c:v>410</c:v>
                </c:pt>
                <c:pt idx="143">
                  <c:v>410</c:v>
                </c:pt>
                <c:pt idx="144">
                  <c:v>410</c:v>
                </c:pt>
                <c:pt idx="145">
                  <c:v>410</c:v>
                </c:pt>
                <c:pt idx="146">
                  <c:v>410</c:v>
                </c:pt>
                <c:pt idx="147">
                  <c:v>410</c:v>
                </c:pt>
                <c:pt idx="148">
                  <c:v>410</c:v>
                </c:pt>
                <c:pt idx="149">
                  <c:v>410</c:v>
                </c:pt>
                <c:pt idx="150">
                  <c:v>410</c:v>
                </c:pt>
                <c:pt idx="151">
                  <c:v>410</c:v>
                </c:pt>
                <c:pt idx="152">
                  <c:v>410</c:v>
                </c:pt>
                <c:pt idx="153">
                  <c:v>410</c:v>
                </c:pt>
                <c:pt idx="154">
                  <c:v>410</c:v>
                </c:pt>
                <c:pt idx="155">
                  <c:v>410</c:v>
                </c:pt>
                <c:pt idx="156">
                  <c:v>410</c:v>
                </c:pt>
                <c:pt idx="157">
                  <c:v>410</c:v>
                </c:pt>
                <c:pt idx="158">
                  <c:v>410</c:v>
                </c:pt>
                <c:pt idx="159">
                  <c:v>410</c:v>
                </c:pt>
                <c:pt idx="160">
                  <c:v>410</c:v>
                </c:pt>
                <c:pt idx="161">
                  <c:v>410</c:v>
                </c:pt>
                <c:pt idx="162">
                  <c:v>410</c:v>
                </c:pt>
                <c:pt idx="163">
                  <c:v>410</c:v>
                </c:pt>
                <c:pt idx="164">
                  <c:v>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46-4622-9810-CE8B8550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137424"/>
        <c:axId val="377137816"/>
      </c:lineChart>
      <c:scatterChart>
        <c:scatterStyle val="lineMarker"/>
        <c:varyColors val="0"/>
        <c:ser>
          <c:idx val="1"/>
          <c:order val="0"/>
          <c:tx>
            <c:strRef>
              <c:f>'Bayou -BMAP Data - E.Coli'!$A$2</c:f>
              <c:strCache>
                <c:ptCount val="1"/>
                <c:pt idx="0">
                  <c:v>21FLPNS 33020221</c:v>
                </c:pt>
              </c:strCache>
            </c:strRef>
          </c:tx>
          <c:spPr>
            <a:ln w="25400"/>
          </c:spPr>
          <c:marker>
            <c:symbol val="square"/>
            <c:size val="4"/>
          </c:marker>
          <c:xVal>
            <c:numRef>
              <c:f>'Bayou -BMAP Data - E.Coli'!$B$4:$B$254</c:f>
              <c:numCache>
                <c:formatCode>m/d/yyyy</c:formatCode>
                <c:ptCount val="251"/>
                <c:pt idx="0">
                  <c:v>42597</c:v>
                </c:pt>
                <c:pt idx="1">
                  <c:v>42632</c:v>
                </c:pt>
                <c:pt idx="2">
                  <c:v>42660</c:v>
                </c:pt>
                <c:pt idx="3">
                  <c:v>42688</c:v>
                </c:pt>
                <c:pt idx="4">
                  <c:v>42716</c:v>
                </c:pt>
                <c:pt idx="5">
                  <c:v>42752</c:v>
                </c:pt>
                <c:pt idx="6">
                  <c:v>42779</c:v>
                </c:pt>
                <c:pt idx="7">
                  <c:v>42807</c:v>
                </c:pt>
                <c:pt idx="8">
                  <c:v>42842</c:v>
                </c:pt>
                <c:pt idx="9">
                  <c:v>42870</c:v>
                </c:pt>
                <c:pt idx="10">
                  <c:v>42905</c:v>
                </c:pt>
                <c:pt idx="11">
                  <c:v>42926</c:v>
                </c:pt>
              </c:numCache>
            </c:numRef>
          </c:xVal>
          <c:yVal>
            <c:numRef>
              <c:f>'Bayou -BMAP Data - E.Coli'!$C$4:$C$254</c:f>
              <c:numCache>
                <c:formatCode>General</c:formatCode>
                <c:ptCount val="251"/>
                <c:pt idx="0">
                  <c:v>341</c:v>
                </c:pt>
                <c:pt idx="1">
                  <c:v>933</c:v>
                </c:pt>
                <c:pt idx="2">
                  <c:v>120</c:v>
                </c:pt>
                <c:pt idx="3">
                  <c:v>420</c:v>
                </c:pt>
                <c:pt idx="4">
                  <c:v>332</c:v>
                </c:pt>
                <c:pt idx="5">
                  <c:v>173</c:v>
                </c:pt>
                <c:pt idx="6">
                  <c:v>243</c:v>
                </c:pt>
                <c:pt idx="7">
                  <c:v>2247</c:v>
                </c:pt>
                <c:pt idx="8">
                  <c:v>259</c:v>
                </c:pt>
                <c:pt idx="9">
                  <c:v>369</c:v>
                </c:pt>
                <c:pt idx="10">
                  <c:v>1414</c:v>
                </c:pt>
                <c:pt idx="11">
                  <c:v>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46-4622-9810-CE8B85508A3F}"/>
            </c:ext>
          </c:extLst>
        </c:ser>
        <c:ser>
          <c:idx val="2"/>
          <c:order val="1"/>
          <c:tx>
            <c:strRef>
              <c:f>'Bayou -BMAP Data - E.Coli'!$D$2</c:f>
              <c:strCache>
                <c:ptCount val="1"/>
                <c:pt idx="0">
                  <c:v>21FLPNS 33020222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'Bayou -BMAP Data - E.Coli'!$E$4:$E$245</c:f>
              <c:numCache>
                <c:formatCode>m/d/yyyy</c:formatCode>
                <c:ptCount val="242"/>
                <c:pt idx="0">
                  <c:v>42597</c:v>
                </c:pt>
                <c:pt idx="1">
                  <c:v>42632</c:v>
                </c:pt>
                <c:pt idx="2">
                  <c:v>42660</c:v>
                </c:pt>
                <c:pt idx="3">
                  <c:v>42688</c:v>
                </c:pt>
                <c:pt idx="4">
                  <c:v>42716</c:v>
                </c:pt>
                <c:pt idx="5">
                  <c:v>42752</c:v>
                </c:pt>
                <c:pt idx="6">
                  <c:v>42779</c:v>
                </c:pt>
                <c:pt idx="7">
                  <c:v>42807</c:v>
                </c:pt>
                <c:pt idx="8">
                  <c:v>42842</c:v>
                </c:pt>
                <c:pt idx="9">
                  <c:v>42870</c:v>
                </c:pt>
                <c:pt idx="10">
                  <c:v>42905</c:v>
                </c:pt>
                <c:pt idx="11">
                  <c:v>42926</c:v>
                </c:pt>
              </c:numCache>
            </c:numRef>
          </c:xVal>
          <c:yVal>
            <c:numRef>
              <c:f>'Bayou -BMAP Data - E.Coli'!$F$4:$F$245</c:f>
              <c:numCache>
                <c:formatCode>General</c:formatCode>
                <c:ptCount val="242"/>
                <c:pt idx="0">
                  <c:v>480</c:v>
                </c:pt>
                <c:pt idx="1">
                  <c:v>404</c:v>
                </c:pt>
                <c:pt idx="2">
                  <c:v>238</c:v>
                </c:pt>
                <c:pt idx="3">
                  <c:v>238</c:v>
                </c:pt>
                <c:pt idx="4">
                  <c:v>0</c:v>
                </c:pt>
                <c:pt idx="5">
                  <c:v>228</c:v>
                </c:pt>
                <c:pt idx="6">
                  <c:v>275</c:v>
                </c:pt>
                <c:pt idx="7">
                  <c:v>426</c:v>
                </c:pt>
                <c:pt idx="8">
                  <c:v>341</c:v>
                </c:pt>
                <c:pt idx="9">
                  <c:v>317</c:v>
                </c:pt>
                <c:pt idx="10">
                  <c:v>908</c:v>
                </c:pt>
                <c:pt idx="11">
                  <c:v>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46-4622-9810-CE8B85508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137424"/>
        <c:axId val="377137816"/>
      </c:scatterChart>
      <c:dateAx>
        <c:axId val="37713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n-US" sz="1100" b="1" i="0" baseline="0">
                    <a:effectLst/>
                  </a:rPr>
                  <a:t>Date </a:t>
                </a:r>
                <a:endParaRPr lang="en-US" sz="1100">
                  <a:effectLst/>
                </a:endParaRPr>
              </a:p>
              <a:p>
                <a:pPr>
                  <a:defRPr sz="1100" b="1"/>
                </a:pPr>
                <a:r>
                  <a:rPr lang="en-US" sz="1100" b="1"/>
                  <a:t> </a:t>
                </a:r>
              </a:p>
            </c:rich>
          </c:tx>
          <c:layout>
            <c:manualLayout>
              <c:xMode val="edge"/>
              <c:yMode val="edge"/>
              <c:x val="0.46491068080775616"/>
              <c:y val="0.84093129535278677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77137816"/>
        <c:crosses val="autoZero"/>
        <c:auto val="1"/>
        <c:lblOffset val="100"/>
        <c:baseTimeUnit val="days"/>
      </c:dateAx>
      <c:valAx>
        <c:axId val="3771378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E.Coli (cfu/100mL)</a:t>
                </a:r>
              </a:p>
            </c:rich>
          </c:tx>
          <c:layout>
            <c:manualLayout>
              <c:xMode val="edge"/>
              <c:yMode val="edge"/>
              <c:x val="1.8707482993197279E-2"/>
              <c:y val="0.26016912157027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b="1"/>
            </a:pPr>
            <a:endParaRPr lang="en-US"/>
          </a:p>
        </c:txPr>
        <c:crossAx val="377137424"/>
        <c:crosses val="autoZero"/>
        <c:crossBetween val="between"/>
      </c:valAx>
      <c:valAx>
        <c:axId val="3771382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77138600"/>
        <c:crosses val="max"/>
        <c:crossBetween val="between"/>
      </c:valAx>
      <c:dateAx>
        <c:axId val="3771386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77138208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50106416855268E-2"/>
          <c:y val="3.649904674212822E-2"/>
          <c:w val="0.83498909792826492"/>
          <c:h val="0.72027694011299304"/>
        </c:manualLayout>
      </c:layout>
      <c:areaChart>
        <c:grouping val="standard"/>
        <c:varyColors val="0"/>
        <c:ser>
          <c:idx val="2"/>
          <c:order val="4"/>
          <c:tx>
            <c:strRef>
              <c:f>'Bayou -BMAP Data - Entero'!$L$3</c:f>
              <c:strCache>
                <c:ptCount val="1"/>
                <c:pt idx="0">
                  <c:v>Rainfall</c:v>
                </c:pt>
              </c:strCache>
            </c:strRef>
          </c:tx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cat>
            <c:numRef>
              <c:f>'Bayou -BMAP Data - Entero'!$J$4:$J$67</c:f>
              <c:numCache>
                <c:formatCode>m/d/yyyy</c:formatCode>
                <c:ptCount val="64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  <c:pt idx="55">
                  <c:v>42688</c:v>
                </c:pt>
                <c:pt idx="56">
                  <c:v>42716</c:v>
                </c:pt>
                <c:pt idx="57">
                  <c:v>42752</c:v>
                </c:pt>
                <c:pt idx="58">
                  <c:v>42779</c:v>
                </c:pt>
                <c:pt idx="59">
                  <c:v>42807</c:v>
                </c:pt>
                <c:pt idx="60">
                  <c:v>42842</c:v>
                </c:pt>
                <c:pt idx="61">
                  <c:v>42870</c:v>
                </c:pt>
                <c:pt idx="62">
                  <c:v>42905</c:v>
                </c:pt>
                <c:pt idx="63">
                  <c:v>42926</c:v>
                </c:pt>
              </c:numCache>
            </c:numRef>
          </c:cat>
          <c:val>
            <c:numRef>
              <c:f>'Bayou -BMAP Data - Entero'!$L$4:$L$67</c:f>
              <c:numCache>
                <c:formatCode>General</c:formatCode>
                <c:ptCount val="6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3.33</c:v>
                </c:pt>
                <c:pt idx="17">
                  <c:v>0.27</c:v>
                </c:pt>
                <c:pt idx="18">
                  <c:v>0</c:v>
                </c:pt>
                <c:pt idx="19">
                  <c:v>0.49</c:v>
                </c:pt>
                <c:pt idx="20">
                  <c:v>0</c:v>
                </c:pt>
                <c:pt idx="21">
                  <c:v>0</c:v>
                </c:pt>
                <c:pt idx="22">
                  <c:v>1.66</c:v>
                </c:pt>
                <c:pt idx="23">
                  <c:v>2.6</c:v>
                </c:pt>
                <c:pt idx="24">
                  <c:v>0</c:v>
                </c:pt>
                <c:pt idx="25">
                  <c:v>0</c:v>
                </c:pt>
                <c:pt idx="26">
                  <c:v>1.07</c:v>
                </c:pt>
                <c:pt idx="27">
                  <c:v>2.48</c:v>
                </c:pt>
                <c:pt idx="28">
                  <c:v>2.48</c:v>
                </c:pt>
                <c:pt idx="29">
                  <c:v>0</c:v>
                </c:pt>
                <c:pt idx="30">
                  <c:v>0</c:v>
                </c:pt>
                <c:pt idx="31">
                  <c:v>0.32</c:v>
                </c:pt>
                <c:pt idx="32">
                  <c:v>0.32</c:v>
                </c:pt>
                <c:pt idx="33">
                  <c:v>0.03</c:v>
                </c:pt>
                <c:pt idx="34">
                  <c:v>0.17</c:v>
                </c:pt>
                <c:pt idx="35">
                  <c:v>0</c:v>
                </c:pt>
                <c:pt idx="36">
                  <c:v>2.19</c:v>
                </c:pt>
                <c:pt idx="37">
                  <c:v>0</c:v>
                </c:pt>
                <c:pt idx="38">
                  <c:v>0.3</c:v>
                </c:pt>
                <c:pt idx="39">
                  <c:v>1.32</c:v>
                </c:pt>
                <c:pt idx="40">
                  <c:v>1.6</c:v>
                </c:pt>
                <c:pt idx="41">
                  <c:v>0.3</c:v>
                </c:pt>
                <c:pt idx="42">
                  <c:v>0</c:v>
                </c:pt>
                <c:pt idx="43">
                  <c:v>0</c:v>
                </c:pt>
                <c:pt idx="44">
                  <c:v>0.22</c:v>
                </c:pt>
                <c:pt idx="45">
                  <c:v>0.22</c:v>
                </c:pt>
                <c:pt idx="46">
                  <c:v>0.94</c:v>
                </c:pt>
                <c:pt idx="47">
                  <c:v>0.94</c:v>
                </c:pt>
                <c:pt idx="48">
                  <c:v>0.94</c:v>
                </c:pt>
                <c:pt idx="49">
                  <c:v>0</c:v>
                </c:pt>
                <c:pt idx="50">
                  <c:v>3.36</c:v>
                </c:pt>
                <c:pt idx="51">
                  <c:v>3.36</c:v>
                </c:pt>
                <c:pt idx="52">
                  <c:v>0.3</c:v>
                </c:pt>
                <c:pt idx="53">
                  <c:v>0.22</c:v>
                </c:pt>
                <c:pt idx="54">
                  <c:v>0</c:v>
                </c:pt>
                <c:pt idx="55">
                  <c:v>0</c:v>
                </c:pt>
                <c:pt idx="56">
                  <c:v>2.5</c:v>
                </c:pt>
                <c:pt idx="57">
                  <c:v>0</c:v>
                </c:pt>
                <c:pt idx="58">
                  <c:v>0</c:v>
                </c:pt>
                <c:pt idx="59">
                  <c:v>0.25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F4-453D-B123-EF950D464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486592"/>
        <c:axId val="379486200"/>
      </c:areaChart>
      <c:scatterChart>
        <c:scatterStyle val="lineMarker"/>
        <c:varyColors val="0"/>
        <c:ser>
          <c:idx val="3"/>
          <c:order val="0"/>
          <c:tx>
            <c:strRef>
              <c:f>'Bayou -BMAP Data - Entero'!$K$3</c:f>
              <c:strCache>
                <c:ptCount val="1"/>
                <c:pt idx="0">
                  <c:v>Criterion (130cfu/100mL)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0-DAA1-4F32-BB65-A847B5AC90D2}"/>
              </c:ext>
            </c:extLst>
          </c:dPt>
          <c:xVal>
            <c:numRef>
              <c:f>'Bayou -BMAP Data - Entero'!$J$4:$J$245</c:f>
              <c:numCache>
                <c:formatCode>m/d/yyyy</c:formatCode>
                <c:ptCount val="242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  <c:pt idx="55">
                  <c:v>42688</c:v>
                </c:pt>
                <c:pt idx="56">
                  <c:v>42716</c:v>
                </c:pt>
                <c:pt idx="57">
                  <c:v>42752</c:v>
                </c:pt>
                <c:pt idx="58">
                  <c:v>42779</c:v>
                </c:pt>
                <c:pt idx="59">
                  <c:v>42807</c:v>
                </c:pt>
                <c:pt idx="60">
                  <c:v>42842</c:v>
                </c:pt>
                <c:pt idx="61">
                  <c:v>42870</c:v>
                </c:pt>
                <c:pt idx="62">
                  <c:v>42905</c:v>
                </c:pt>
                <c:pt idx="63">
                  <c:v>42926</c:v>
                </c:pt>
              </c:numCache>
            </c:numRef>
          </c:xVal>
          <c:yVal>
            <c:numRef>
              <c:f>'Bayou -BMAP Data - Entero'!$K$4:$K$254</c:f>
              <c:numCache>
                <c:formatCode>General</c:formatCode>
                <c:ptCount val="251"/>
                <c:pt idx="0">
                  <c:v>130</c:v>
                </c:pt>
                <c:pt idx="1">
                  <c:v>130</c:v>
                </c:pt>
                <c:pt idx="2">
                  <c:v>130</c:v>
                </c:pt>
                <c:pt idx="3">
                  <c:v>130</c:v>
                </c:pt>
                <c:pt idx="4">
                  <c:v>130</c:v>
                </c:pt>
                <c:pt idx="5">
                  <c:v>130</c:v>
                </c:pt>
                <c:pt idx="6">
                  <c:v>130</c:v>
                </c:pt>
                <c:pt idx="7">
                  <c:v>130</c:v>
                </c:pt>
                <c:pt idx="8">
                  <c:v>130</c:v>
                </c:pt>
                <c:pt idx="9">
                  <c:v>130</c:v>
                </c:pt>
                <c:pt idx="10">
                  <c:v>130</c:v>
                </c:pt>
                <c:pt idx="11">
                  <c:v>130</c:v>
                </c:pt>
                <c:pt idx="12">
                  <c:v>130</c:v>
                </c:pt>
                <c:pt idx="13">
                  <c:v>130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130</c:v>
                </c:pt>
                <c:pt idx="18">
                  <c:v>130</c:v>
                </c:pt>
                <c:pt idx="19">
                  <c:v>130</c:v>
                </c:pt>
                <c:pt idx="20">
                  <c:v>130</c:v>
                </c:pt>
                <c:pt idx="21">
                  <c:v>130</c:v>
                </c:pt>
                <c:pt idx="22">
                  <c:v>130</c:v>
                </c:pt>
                <c:pt idx="23">
                  <c:v>130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130</c:v>
                </c:pt>
                <c:pt idx="28">
                  <c:v>130</c:v>
                </c:pt>
                <c:pt idx="29">
                  <c:v>130</c:v>
                </c:pt>
                <c:pt idx="30">
                  <c:v>130</c:v>
                </c:pt>
                <c:pt idx="31">
                  <c:v>130</c:v>
                </c:pt>
                <c:pt idx="32">
                  <c:v>130</c:v>
                </c:pt>
                <c:pt idx="33">
                  <c:v>130</c:v>
                </c:pt>
                <c:pt idx="34">
                  <c:v>130</c:v>
                </c:pt>
                <c:pt idx="35">
                  <c:v>130</c:v>
                </c:pt>
                <c:pt idx="36">
                  <c:v>130</c:v>
                </c:pt>
                <c:pt idx="37">
                  <c:v>130</c:v>
                </c:pt>
                <c:pt idx="38">
                  <c:v>130</c:v>
                </c:pt>
                <c:pt idx="39">
                  <c:v>130</c:v>
                </c:pt>
                <c:pt idx="40">
                  <c:v>130</c:v>
                </c:pt>
                <c:pt idx="41">
                  <c:v>130</c:v>
                </c:pt>
                <c:pt idx="42">
                  <c:v>130</c:v>
                </c:pt>
                <c:pt idx="43">
                  <c:v>130</c:v>
                </c:pt>
                <c:pt idx="44">
                  <c:v>130</c:v>
                </c:pt>
                <c:pt idx="45">
                  <c:v>130</c:v>
                </c:pt>
                <c:pt idx="46">
                  <c:v>130</c:v>
                </c:pt>
                <c:pt idx="47">
                  <c:v>130</c:v>
                </c:pt>
                <c:pt idx="48">
                  <c:v>130</c:v>
                </c:pt>
                <c:pt idx="49">
                  <c:v>130</c:v>
                </c:pt>
                <c:pt idx="50">
                  <c:v>130</c:v>
                </c:pt>
                <c:pt idx="51">
                  <c:v>130</c:v>
                </c:pt>
                <c:pt idx="52">
                  <c:v>130</c:v>
                </c:pt>
                <c:pt idx="53">
                  <c:v>130</c:v>
                </c:pt>
                <c:pt idx="54">
                  <c:v>130</c:v>
                </c:pt>
                <c:pt idx="55">
                  <c:v>130</c:v>
                </c:pt>
                <c:pt idx="56">
                  <c:v>130</c:v>
                </c:pt>
                <c:pt idx="57">
                  <c:v>130</c:v>
                </c:pt>
                <c:pt idx="58">
                  <c:v>130</c:v>
                </c:pt>
                <c:pt idx="59">
                  <c:v>130</c:v>
                </c:pt>
                <c:pt idx="60">
                  <c:v>130</c:v>
                </c:pt>
                <c:pt idx="61">
                  <c:v>130</c:v>
                </c:pt>
                <c:pt idx="62">
                  <c:v>130</c:v>
                </c:pt>
                <c:pt idx="63">
                  <c:v>130</c:v>
                </c:pt>
                <c:pt idx="64">
                  <c:v>130</c:v>
                </c:pt>
                <c:pt idx="65">
                  <c:v>130</c:v>
                </c:pt>
                <c:pt idx="66">
                  <c:v>130</c:v>
                </c:pt>
                <c:pt idx="67">
                  <c:v>130</c:v>
                </c:pt>
                <c:pt idx="68">
                  <c:v>130</c:v>
                </c:pt>
                <c:pt idx="69">
                  <c:v>130</c:v>
                </c:pt>
                <c:pt idx="70">
                  <c:v>130</c:v>
                </c:pt>
                <c:pt idx="71">
                  <c:v>130</c:v>
                </c:pt>
                <c:pt idx="72">
                  <c:v>130</c:v>
                </c:pt>
                <c:pt idx="73">
                  <c:v>130</c:v>
                </c:pt>
                <c:pt idx="74">
                  <c:v>130</c:v>
                </c:pt>
                <c:pt idx="75">
                  <c:v>130</c:v>
                </c:pt>
                <c:pt idx="76">
                  <c:v>130</c:v>
                </c:pt>
                <c:pt idx="77">
                  <c:v>130</c:v>
                </c:pt>
                <c:pt idx="78">
                  <c:v>130</c:v>
                </c:pt>
                <c:pt idx="79">
                  <c:v>130</c:v>
                </c:pt>
                <c:pt idx="80">
                  <c:v>130</c:v>
                </c:pt>
                <c:pt idx="81">
                  <c:v>130</c:v>
                </c:pt>
                <c:pt idx="82">
                  <c:v>130</c:v>
                </c:pt>
                <c:pt idx="83">
                  <c:v>130</c:v>
                </c:pt>
                <c:pt idx="84">
                  <c:v>130</c:v>
                </c:pt>
                <c:pt idx="85">
                  <c:v>130</c:v>
                </c:pt>
                <c:pt idx="86">
                  <c:v>130</c:v>
                </c:pt>
                <c:pt idx="87">
                  <c:v>130</c:v>
                </c:pt>
                <c:pt idx="88">
                  <c:v>130</c:v>
                </c:pt>
                <c:pt idx="89">
                  <c:v>130</c:v>
                </c:pt>
                <c:pt idx="90">
                  <c:v>130</c:v>
                </c:pt>
                <c:pt idx="91">
                  <c:v>130</c:v>
                </c:pt>
                <c:pt idx="92">
                  <c:v>130</c:v>
                </c:pt>
                <c:pt idx="93">
                  <c:v>130</c:v>
                </c:pt>
                <c:pt idx="94">
                  <c:v>130</c:v>
                </c:pt>
                <c:pt idx="95">
                  <c:v>130</c:v>
                </c:pt>
                <c:pt idx="96">
                  <c:v>130</c:v>
                </c:pt>
                <c:pt idx="97">
                  <c:v>130</c:v>
                </c:pt>
                <c:pt idx="98">
                  <c:v>130</c:v>
                </c:pt>
                <c:pt idx="99">
                  <c:v>130</c:v>
                </c:pt>
                <c:pt idx="100">
                  <c:v>130</c:v>
                </c:pt>
                <c:pt idx="101">
                  <c:v>130</c:v>
                </c:pt>
                <c:pt idx="102">
                  <c:v>130</c:v>
                </c:pt>
                <c:pt idx="103">
                  <c:v>130</c:v>
                </c:pt>
                <c:pt idx="104">
                  <c:v>130</c:v>
                </c:pt>
                <c:pt idx="105">
                  <c:v>130</c:v>
                </c:pt>
                <c:pt idx="106">
                  <c:v>130</c:v>
                </c:pt>
                <c:pt idx="107">
                  <c:v>130</c:v>
                </c:pt>
                <c:pt idx="108">
                  <c:v>130</c:v>
                </c:pt>
                <c:pt idx="109">
                  <c:v>130</c:v>
                </c:pt>
                <c:pt idx="110">
                  <c:v>130</c:v>
                </c:pt>
                <c:pt idx="111">
                  <c:v>130</c:v>
                </c:pt>
                <c:pt idx="112">
                  <c:v>130</c:v>
                </c:pt>
                <c:pt idx="113">
                  <c:v>130</c:v>
                </c:pt>
                <c:pt idx="114">
                  <c:v>130</c:v>
                </c:pt>
                <c:pt idx="115">
                  <c:v>130</c:v>
                </c:pt>
                <c:pt idx="116">
                  <c:v>130</c:v>
                </c:pt>
                <c:pt idx="117">
                  <c:v>130</c:v>
                </c:pt>
                <c:pt idx="118">
                  <c:v>130</c:v>
                </c:pt>
                <c:pt idx="119">
                  <c:v>130</c:v>
                </c:pt>
                <c:pt idx="120">
                  <c:v>130</c:v>
                </c:pt>
                <c:pt idx="121">
                  <c:v>130</c:v>
                </c:pt>
                <c:pt idx="122">
                  <c:v>130</c:v>
                </c:pt>
                <c:pt idx="123">
                  <c:v>130</c:v>
                </c:pt>
                <c:pt idx="124">
                  <c:v>130</c:v>
                </c:pt>
                <c:pt idx="125">
                  <c:v>130</c:v>
                </c:pt>
                <c:pt idx="126">
                  <c:v>130</c:v>
                </c:pt>
                <c:pt idx="127">
                  <c:v>130</c:v>
                </c:pt>
                <c:pt idx="128">
                  <c:v>130</c:v>
                </c:pt>
                <c:pt idx="129">
                  <c:v>130</c:v>
                </c:pt>
                <c:pt idx="130">
                  <c:v>130</c:v>
                </c:pt>
                <c:pt idx="131">
                  <c:v>130</c:v>
                </c:pt>
                <c:pt idx="132">
                  <c:v>130</c:v>
                </c:pt>
                <c:pt idx="133">
                  <c:v>130</c:v>
                </c:pt>
                <c:pt idx="134">
                  <c:v>130</c:v>
                </c:pt>
                <c:pt idx="135">
                  <c:v>130</c:v>
                </c:pt>
                <c:pt idx="136">
                  <c:v>130</c:v>
                </c:pt>
                <c:pt idx="137">
                  <c:v>130</c:v>
                </c:pt>
                <c:pt idx="138">
                  <c:v>130</c:v>
                </c:pt>
                <c:pt idx="139">
                  <c:v>130</c:v>
                </c:pt>
                <c:pt idx="140">
                  <c:v>130</c:v>
                </c:pt>
                <c:pt idx="141">
                  <c:v>130</c:v>
                </c:pt>
                <c:pt idx="142">
                  <c:v>130</c:v>
                </c:pt>
                <c:pt idx="143">
                  <c:v>130</c:v>
                </c:pt>
                <c:pt idx="144">
                  <c:v>130</c:v>
                </c:pt>
                <c:pt idx="145">
                  <c:v>130</c:v>
                </c:pt>
                <c:pt idx="146">
                  <c:v>130</c:v>
                </c:pt>
                <c:pt idx="147">
                  <c:v>130</c:v>
                </c:pt>
                <c:pt idx="148">
                  <c:v>130</c:v>
                </c:pt>
                <c:pt idx="149">
                  <c:v>130</c:v>
                </c:pt>
                <c:pt idx="150">
                  <c:v>130</c:v>
                </c:pt>
                <c:pt idx="151">
                  <c:v>130</c:v>
                </c:pt>
                <c:pt idx="152">
                  <c:v>130</c:v>
                </c:pt>
                <c:pt idx="153">
                  <c:v>130</c:v>
                </c:pt>
                <c:pt idx="154">
                  <c:v>130</c:v>
                </c:pt>
                <c:pt idx="155">
                  <c:v>130</c:v>
                </c:pt>
                <c:pt idx="156">
                  <c:v>130</c:v>
                </c:pt>
                <c:pt idx="157">
                  <c:v>130</c:v>
                </c:pt>
                <c:pt idx="158">
                  <c:v>130</c:v>
                </c:pt>
                <c:pt idx="159">
                  <c:v>130</c:v>
                </c:pt>
                <c:pt idx="160">
                  <c:v>130</c:v>
                </c:pt>
                <c:pt idx="161">
                  <c:v>130</c:v>
                </c:pt>
                <c:pt idx="162">
                  <c:v>130</c:v>
                </c:pt>
                <c:pt idx="163">
                  <c:v>130</c:v>
                </c:pt>
                <c:pt idx="164">
                  <c:v>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0F4-453D-B123-EF950D4645B1}"/>
            </c:ext>
          </c:extLst>
        </c:ser>
        <c:ser>
          <c:idx val="0"/>
          <c:order val="1"/>
          <c:tx>
            <c:strRef>
              <c:f>'Bayou -BMAP Data - Entero'!$A$2</c:f>
              <c:strCache>
                <c:ptCount val="1"/>
                <c:pt idx="0">
                  <c:v>21FLPNS 33020JF1</c:v>
                </c:pt>
              </c:strCache>
            </c:strRef>
          </c:tx>
          <c:spPr>
            <a:ln w="25400" cap="rnd">
              <a:solidFill>
                <a:srgbClr val="92D05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Pt>
            <c:idx val="61"/>
            <c:marker>
              <c:symbol val="square"/>
              <c:size val="5"/>
            </c:marker>
            <c:bubble3D val="0"/>
            <c:extLst>
              <c:ext xmlns:c16="http://schemas.microsoft.com/office/drawing/2014/chart" uri="{C3380CC4-5D6E-409C-BE32-E72D297353CC}">
                <c16:uniqueId val="{00000015-28AE-4A10-99D2-B66AC8732FD0}"/>
              </c:ext>
            </c:extLst>
          </c:dPt>
          <c:xVal>
            <c:numRef>
              <c:f>'Bayou -BMAP Data - Entero'!$B$4:$B$254</c:f>
              <c:numCache>
                <c:formatCode>m/d/yyyy</c:formatCode>
                <c:ptCount val="251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  <c:pt idx="55">
                  <c:v>42688</c:v>
                </c:pt>
                <c:pt idx="56">
                  <c:v>42716</c:v>
                </c:pt>
                <c:pt idx="57">
                  <c:v>42752</c:v>
                </c:pt>
                <c:pt idx="58">
                  <c:v>42779</c:v>
                </c:pt>
                <c:pt idx="59">
                  <c:v>42807</c:v>
                </c:pt>
                <c:pt idx="60">
                  <c:v>42842</c:v>
                </c:pt>
                <c:pt idx="61">
                  <c:v>42870</c:v>
                </c:pt>
                <c:pt idx="62">
                  <c:v>42905</c:v>
                </c:pt>
                <c:pt idx="63">
                  <c:v>42926</c:v>
                </c:pt>
              </c:numCache>
            </c:numRef>
          </c:xVal>
          <c:yVal>
            <c:numRef>
              <c:f>'Bayou -BMAP Data - Entero'!$C$4:$C$254</c:f>
              <c:numCache>
                <c:formatCode>General</c:formatCode>
                <c:ptCount val="251"/>
                <c:pt idx="0">
                  <c:v>350</c:v>
                </c:pt>
                <c:pt idx="1">
                  <c:v>370</c:v>
                </c:pt>
                <c:pt idx="2">
                  <c:v>120</c:v>
                </c:pt>
                <c:pt idx="3">
                  <c:v>189</c:v>
                </c:pt>
                <c:pt idx="4">
                  <c:v>600</c:v>
                </c:pt>
                <c:pt idx="5">
                  <c:v>28</c:v>
                </c:pt>
                <c:pt idx="6">
                  <c:v>22</c:v>
                </c:pt>
                <c:pt idx="7">
                  <c:v>4</c:v>
                </c:pt>
                <c:pt idx="8">
                  <c:v>15900</c:v>
                </c:pt>
                <c:pt idx="9">
                  <c:v>62</c:v>
                </c:pt>
                <c:pt idx="10">
                  <c:v>670</c:v>
                </c:pt>
                <c:pt idx="11">
                  <c:v>12</c:v>
                </c:pt>
                <c:pt idx="12">
                  <c:v>54</c:v>
                </c:pt>
                <c:pt idx="13">
                  <c:v>32</c:v>
                </c:pt>
                <c:pt idx="14">
                  <c:v>210</c:v>
                </c:pt>
                <c:pt idx="15">
                  <c:v>5600</c:v>
                </c:pt>
                <c:pt idx="16">
                  <c:v>510</c:v>
                </c:pt>
                <c:pt idx="17">
                  <c:v>40</c:v>
                </c:pt>
                <c:pt idx="18">
                  <c:v>40</c:v>
                </c:pt>
                <c:pt idx="19">
                  <c:v>6000</c:v>
                </c:pt>
                <c:pt idx="20">
                  <c:v>24</c:v>
                </c:pt>
                <c:pt idx="21">
                  <c:v>86</c:v>
                </c:pt>
                <c:pt idx="22">
                  <c:v>4600</c:v>
                </c:pt>
                <c:pt idx="23">
                  <c:v>3900</c:v>
                </c:pt>
                <c:pt idx="24">
                  <c:v>28</c:v>
                </c:pt>
                <c:pt idx="25">
                  <c:v>94</c:v>
                </c:pt>
                <c:pt idx="26">
                  <c:v>4300</c:v>
                </c:pt>
                <c:pt idx="27">
                  <c:v>380</c:v>
                </c:pt>
                <c:pt idx="29">
                  <c:v>22</c:v>
                </c:pt>
                <c:pt idx="30">
                  <c:v>36</c:v>
                </c:pt>
                <c:pt idx="31">
                  <c:v>500</c:v>
                </c:pt>
                <c:pt idx="32">
                  <c:v>18</c:v>
                </c:pt>
                <c:pt idx="33">
                  <c:v>84</c:v>
                </c:pt>
                <c:pt idx="34">
                  <c:v>32</c:v>
                </c:pt>
                <c:pt idx="35">
                  <c:v>104</c:v>
                </c:pt>
                <c:pt idx="36">
                  <c:v>1500</c:v>
                </c:pt>
                <c:pt idx="37">
                  <c:v>240</c:v>
                </c:pt>
                <c:pt idx="38">
                  <c:v>46</c:v>
                </c:pt>
                <c:pt idx="39">
                  <c:v>96</c:v>
                </c:pt>
                <c:pt idx="40">
                  <c:v>15700</c:v>
                </c:pt>
                <c:pt idx="41">
                  <c:v>10</c:v>
                </c:pt>
                <c:pt idx="42">
                  <c:v>7</c:v>
                </c:pt>
                <c:pt idx="43">
                  <c:v>10</c:v>
                </c:pt>
                <c:pt idx="44">
                  <c:v>2500</c:v>
                </c:pt>
                <c:pt idx="45">
                  <c:v>16</c:v>
                </c:pt>
                <c:pt idx="46">
                  <c:v>185</c:v>
                </c:pt>
                <c:pt idx="47">
                  <c:v>86</c:v>
                </c:pt>
                <c:pt idx="48">
                  <c:v>42</c:v>
                </c:pt>
                <c:pt idx="49">
                  <c:v>56</c:v>
                </c:pt>
                <c:pt idx="50">
                  <c:v>44</c:v>
                </c:pt>
                <c:pt idx="51">
                  <c:v>76</c:v>
                </c:pt>
                <c:pt idx="52">
                  <c:v>94</c:v>
                </c:pt>
                <c:pt idx="53">
                  <c:v>200</c:v>
                </c:pt>
                <c:pt idx="54">
                  <c:v>12</c:v>
                </c:pt>
                <c:pt idx="55">
                  <c:v>0</c:v>
                </c:pt>
                <c:pt idx="56">
                  <c:v>10</c:v>
                </c:pt>
                <c:pt idx="57">
                  <c:v>63</c:v>
                </c:pt>
                <c:pt idx="58">
                  <c:v>41</c:v>
                </c:pt>
                <c:pt idx="59">
                  <c:v>241</c:v>
                </c:pt>
                <c:pt idx="60">
                  <c:v>156</c:v>
                </c:pt>
                <c:pt idx="61">
                  <c:v>561</c:v>
                </c:pt>
                <c:pt idx="62">
                  <c:v>173</c:v>
                </c:pt>
                <c:pt idx="63">
                  <c:v>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F4-453D-B123-EF950D4645B1}"/>
            </c:ext>
          </c:extLst>
        </c:ser>
        <c:ser>
          <c:idx val="1"/>
          <c:order val="2"/>
          <c:tx>
            <c:strRef>
              <c:f>'Bayou -BMAP Data - Entero'!$D$2</c:f>
              <c:strCache>
                <c:ptCount val="1"/>
                <c:pt idx="0">
                  <c:v>21FLPNS 3302JE20</c:v>
                </c:pt>
              </c:strCache>
            </c:strRef>
          </c:tx>
          <c:spPr>
            <a:ln w="2540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xVal>
            <c:numRef>
              <c:f>'Bayou -BMAP Data - Entero'!$E$4:$E$254</c:f>
              <c:numCache>
                <c:formatCode>m/d/yyyy</c:formatCode>
                <c:ptCount val="251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  <c:pt idx="55">
                  <c:v>42688</c:v>
                </c:pt>
                <c:pt idx="56">
                  <c:v>42716</c:v>
                </c:pt>
                <c:pt idx="57">
                  <c:v>42752</c:v>
                </c:pt>
                <c:pt idx="58">
                  <c:v>42779</c:v>
                </c:pt>
                <c:pt idx="59">
                  <c:v>42807</c:v>
                </c:pt>
                <c:pt idx="60">
                  <c:v>42842</c:v>
                </c:pt>
                <c:pt idx="61">
                  <c:v>42870</c:v>
                </c:pt>
                <c:pt idx="62">
                  <c:v>42905</c:v>
                </c:pt>
                <c:pt idx="63">
                  <c:v>42926</c:v>
                </c:pt>
              </c:numCache>
            </c:numRef>
          </c:xVal>
          <c:yVal>
            <c:numRef>
              <c:f>'Bayou -BMAP Data - Entero'!$F$4:$F$254</c:f>
              <c:numCache>
                <c:formatCode>General</c:formatCode>
                <c:ptCount val="251"/>
                <c:pt idx="0">
                  <c:v>20</c:v>
                </c:pt>
                <c:pt idx="1">
                  <c:v>14</c:v>
                </c:pt>
                <c:pt idx="2">
                  <c:v>56</c:v>
                </c:pt>
                <c:pt idx="3">
                  <c:v>2</c:v>
                </c:pt>
                <c:pt idx="4">
                  <c:v>600</c:v>
                </c:pt>
                <c:pt idx="5">
                  <c:v>6</c:v>
                </c:pt>
                <c:pt idx="6">
                  <c:v>10</c:v>
                </c:pt>
                <c:pt idx="7">
                  <c:v>10</c:v>
                </c:pt>
                <c:pt idx="8">
                  <c:v>5000</c:v>
                </c:pt>
                <c:pt idx="9">
                  <c:v>68</c:v>
                </c:pt>
                <c:pt idx="10">
                  <c:v>56</c:v>
                </c:pt>
                <c:pt idx="11">
                  <c:v>250</c:v>
                </c:pt>
                <c:pt idx="12">
                  <c:v>4</c:v>
                </c:pt>
                <c:pt idx="13">
                  <c:v>4</c:v>
                </c:pt>
                <c:pt idx="14">
                  <c:v>10</c:v>
                </c:pt>
                <c:pt idx="15">
                  <c:v>590</c:v>
                </c:pt>
                <c:pt idx="16">
                  <c:v>200</c:v>
                </c:pt>
                <c:pt idx="17">
                  <c:v>12</c:v>
                </c:pt>
                <c:pt idx="18">
                  <c:v>20</c:v>
                </c:pt>
                <c:pt idx="19">
                  <c:v>7700</c:v>
                </c:pt>
                <c:pt idx="20">
                  <c:v>4</c:v>
                </c:pt>
                <c:pt idx="21">
                  <c:v>32</c:v>
                </c:pt>
                <c:pt idx="22">
                  <c:v>620</c:v>
                </c:pt>
                <c:pt idx="23">
                  <c:v>2300</c:v>
                </c:pt>
                <c:pt idx="24">
                  <c:v>18</c:v>
                </c:pt>
                <c:pt idx="25">
                  <c:v>40</c:v>
                </c:pt>
                <c:pt idx="26">
                  <c:v>32</c:v>
                </c:pt>
                <c:pt idx="27">
                  <c:v>90</c:v>
                </c:pt>
                <c:pt idx="29">
                  <c:v>12</c:v>
                </c:pt>
                <c:pt idx="30">
                  <c:v>52</c:v>
                </c:pt>
                <c:pt idx="31">
                  <c:v>400</c:v>
                </c:pt>
                <c:pt idx="32">
                  <c:v>80</c:v>
                </c:pt>
                <c:pt idx="33">
                  <c:v>112</c:v>
                </c:pt>
                <c:pt idx="34">
                  <c:v>300</c:v>
                </c:pt>
                <c:pt idx="35">
                  <c:v>106</c:v>
                </c:pt>
                <c:pt idx="36">
                  <c:v>1100</c:v>
                </c:pt>
                <c:pt idx="37">
                  <c:v>30</c:v>
                </c:pt>
                <c:pt idx="38">
                  <c:v>12</c:v>
                </c:pt>
                <c:pt idx="39">
                  <c:v>76</c:v>
                </c:pt>
                <c:pt idx="40">
                  <c:v>5300</c:v>
                </c:pt>
                <c:pt idx="41">
                  <c:v>32</c:v>
                </c:pt>
                <c:pt idx="42">
                  <c:v>8</c:v>
                </c:pt>
                <c:pt idx="43">
                  <c:v>30</c:v>
                </c:pt>
                <c:pt idx="44">
                  <c:v>280</c:v>
                </c:pt>
                <c:pt idx="45">
                  <c:v>56</c:v>
                </c:pt>
                <c:pt idx="46">
                  <c:v>52</c:v>
                </c:pt>
                <c:pt idx="47">
                  <c:v>14</c:v>
                </c:pt>
                <c:pt idx="48">
                  <c:v>92</c:v>
                </c:pt>
                <c:pt idx="49">
                  <c:v>36</c:v>
                </c:pt>
                <c:pt idx="50">
                  <c:v>86</c:v>
                </c:pt>
                <c:pt idx="51">
                  <c:v>40</c:v>
                </c:pt>
                <c:pt idx="52">
                  <c:v>100</c:v>
                </c:pt>
                <c:pt idx="53">
                  <c:v>14</c:v>
                </c:pt>
                <c:pt idx="54">
                  <c:v>22</c:v>
                </c:pt>
                <c:pt idx="55">
                  <c:v>31</c:v>
                </c:pt>
                <c:pt idx="56">
                  <c:v>31</c:v>
                </c:pt>
                <c:pt idx="57">
                  <c:v>10</c:v>
                </c:pt>
                <c:pt idx="58">
                  <c:v>0</c:v>
                </c:pt>
                <c:pt idx="59">
                  <c:v>51</c:v>
                </c:pt>
                <c:pt idx="60">
                  <c:v>98</c:v>
                </c:pt>
                <c:pt idx="61">
                  <c:v>10</c:v>
                </c:pt>
                <c:pt idx="62">
                  <c:v>30</c:v>
                </c:pt>
                <c:pt idx="63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F4-453D-B123-EF950D4645B1}"/>
            </c:ext>
          </c:extLst>
        </c:ser>
        <c:ser>
          <c:idx val="4"/>
          <c:order val="3"/>
          <c:tx>
            <c:strRef>
              <c:f>'Bayou -BMAP Data - Entero'!$G$2:$I$2</c:f>
              <c:strCache>
                <c:ptCount val="1"/>
                <c:pt idx="0">
                  <c:v>21FLPNS 33020118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star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'Bayou -BMAP Data - Entero'!$H$4:$H$67</c:f>
              <c:numCache>
                <c:formatCode>m/d/yyyy</c:formatCode>
                <c:ptCount val="64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  <c:pt idx="55">
                  <c:v>42688</c:v>
                </c:pt>
                <c:pt idx="56">
                  <c:v>42716</c:v>
                </c:pt>
                <c:pt idx="57">
                  <c:v>42752</c:v>
                </c:pt>
                <c:pt idx="58">
                  <c:v>42779</c:v>
                </c:pt>
                <c:pt idx="59">
                  <c:v>42905</c:v>
                </c:pt>
                <c:pt idx="60">
                  <c:v>42926</c:v>
                </c:pt>
              </c:numCache>
            </c:numRef>
          </c:xVal>
          <c:yVal>
            <c:numRef>
              <c:f>'Bayou -BMAP Data - Entero'!$I$4:$I$67</c:f>
              <c:numCache>
                <c:formatCode>General</c:formatCode>
                <c:ptCount val="64"/>
                <c:pt idx="0">
                  <c:v>85</c:v>
                </c:pt>
                <c:pt idx="1">
                  <c:v>196</c:v>
                </c:pt>
                <c:pt idx="2">
                  <c:v>97</c:v>
                </c:pt>
                <c:pt idx="3">
                  <c:v>125</c:v>
                </c:pt>
                <c:pt idx="4">
                  <c:v>1060</c:v>
                </c:pt>
                <c:pt idx="5">
                  <c:v>190</c:v>
                </c:pt>
                <c:pt idx="6">
                  <c:v>510</c:v>
                </c:pt>
                <c:pt idx="7">
                  <c:v>120</c:v>
                </c:pt>
                <c:pt idx="8">
                  <c:v>110</c:v>
                </c:pt>
                <c:pt idx="9">
                  <c:v>82</c:v>
                </c:pt>
                <c:pt idx="10">
                  <c:v>1500</c:v>
                </c:pt>
                <c:pt idx="11">
                  <c:v>84</c:v>
                </c:pt>
                <c:pt idx="12">
                  <c:v>98</c:v>
                </c:pt>
                <c:pt idx="13">
                  <c:v>50</c:v>
                </c:pt>
                <c:pt idx="14">
                  <c:v>230</c:v>
                </c:pt>
                <c:pt idx="15">
                  <c:v>1200</c:v>
                </c:pt>
                <c:pt idx="16">
                  <c:v>150</c:v>
                </c:pt>
                <c:pt idx="17">
                  <c:v>124</c:v>
                </c:pt>
                <c:pt idx="18">
                  <c:v>122</c:v>
                </c:pt>
                <c:pt idx="19">
                  <c:v>10600</c:v>
                </c:pt>
                <c:pt idx="20">
                  <c:v>50</c:v>
                </c:pt>
                <c:pt idx="21">
                  <c:v>14</c:v>
                </c:pt>
                <c:pt idx="22">
                  <c:v>3700</c:v>
                </c:pt>
                <c:pt idx="23">
                  <c:v>600</c:v>
                </c:pt>
                <c:pt idx="24">
                  <c:v>70</c:v>
                </c:pt>
                <c:pt idx="25">
                  <c:v>138</c:v>
                </c:pt>
                <c:pt idx="26">
                  <c:v>5700</c:v>
                </c:pt>
                <c:pt idx="27">
                  <c:v>160</c:v>
                </c:pt>
                <c:pt idx="28">
                  <c:v>170</c:v>
                </c:pt>
                <c:pt idx="29">
                  <c:v>128</c:v>
                </c:pt>
                <c:pt idx="30">
                  <c:v>64</c:v>
                </c:pt>
                <c:pt idx="31">
                  <c:v>3300</c:v>
                </c:pt>
                <c:pt idx="32">
                  <c:v>18</c:v>
                </c:pt>
                <c:pt idx="33">
                  <c:v>120</c:v>
                </c:pt>
                <c:pt idx="34">
                  <c:v>260</c:v>
                </c:pt>
                <c:pt idx="35">
                  <c:v>270</c:v>
                </c:pt>
                <c:pt idx="36">
                  <c:v>900</c:v>
                </c:pt>
                <c:pt idx="37">
                  <c:v>28</c:v>
                </c:pt>
                <c:pt idx="38">
                  <c:v>80</c:v>
                </c:pt>
                <c:pt idx="39">
                  <c:v>88</c:v>
                </c:pt>
                <c:pt idx="40">
                  <c:v>11800</c:v>
                </c:pt>
                <c:pt idx="41">
                  <c:v>110</c:v>
                </c:pt>
                <c:pt idx="42">
                  <c:v>62</c:v>
                </c:pt>
                <c:pt idx="43">
                  <c:v>92</c:v>
                </c:pt>
                <c:pt idx="44">
                  <c:v>200</c:v>
                </c:pt>
                <c:pt idx="45">
                  <c:v>58</c:v>
                </c:pt>
                <c:pt idx="46">
                  <c:v>600</c:v>
                </c:pt>
                <c:pt idx="47">
                  <c:v>96</c:v>
                </c:pt>
                <c:pt idx="48">
                  <c:v>430</c:v>
                </c:pt>
                <c:pt idx="49">
                  <c:v>370</c:v>
                </c:pt>
                <c:pt idx="50">
                  <c:v>220</c:v>
                </c:pt>
                <c:pt idx="51">
                  <c:v>118</c:v>
                </c:pt>
                <c:pt idx="52">
                  <c:v>230</c:v>
                </c:pt>
                <c:pt idx="53">
                  <c:v>300</c:v>
                </c:pt>
                <c:pt idx="54">
                  <c:v>280</c:v>
                </c:pt>
                <c:pt idx="55">
                  <c:v>63</c:v>
                </c:pt>
                <c:pt idx="56">
                  <c:v>41</c:v>
                </c:pt>
                <c:pt idx="57">
                  <c:v>86</c:v>
                </c:pt>
                <c:pt idx="58">
                  <c:v>41</c:v>
                </c:pt>
                <c:pt idx="59">
                  <c:v>341</c:v>
                </c:pt>
                <c:pt idx="60">
                  <c:v>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50-43DA-831C-00246F0FB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485416"/>
        <c:axId val="379485808"/>
      </c:scatterChart>
      <c:valAx>
        <c:axId val="379485416"/>
        <c:scaling>
          <c:orientation val="minMax"/>
          <c:max val="43000"/>
          <c:min val="41000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n-US" sz="1100" b="1" i="0" baseline="0">
                    <a:effectLst/>
                  </a:rPr>
                  <a:t>Date </a:t>
                </a:r>
                <a:endParaRPr lang="en-US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7645863231503838"/>
              <c:y val="0.87971794773299061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b="1"/>
            </a:pPr>
            <a:endParaRPr lang="en-US"/>
          </a:p>
        </c:txPr>
        <c:crossAx val="379485808"/>
        <c:crosses val="autoZero"/>
        <c:crossBetween val="midCat"/>
      </c:valAx>
      <c:valAx>
        <c:axId val="37948580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Enterococcus (cfu/100mL)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b="1"/>
            </a:pPr>
            <a:endParaRPr lang="en-US"/>
          </a:p>
        </c:txPr>
        <c:crossAx val="379485416"/>
        <c:crosses val="autoZero"/>
        <c:crossBetween val="midCat"/>
      </c:valAx>
      <c:valAx>
        <c:axId val="37948620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Rainfall (in.)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79486592"/>
        <c:crosses val="max"/>
        <c:crossBetween val="between"/>
      </c:valAx>
      <c:dateAx>
        <c:axId val="379486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79486200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60016867815612E-2"/>
          <c:y val="5.4708928543866442E-2"/>
          <c:w val="0.8384127607278189"/>
          <c:h val="0.6485326504899942"/>
        </c:manualLayout>
      </c:layout>
      <c:areaChart>
        <c:grouping val="standard"/>
        <c:varyColors val="0"/>
        <c:ser>
          <c:idx val="6"/>
          <c:order val="6"/>
          <c:tx>
            <c:strRef>
              <c:f>'Bayou -BMAP Data - FECAL'!$R$3</c:f>
              <c:strCache>
                <c:ptCount val="1"/>
                <c:pt idx="0">
                  <c:v>Rainfall</c:v>
                </c:pt>
              </c:strCache>
            </c:strRef>
          </c:tx>
          <c:spPr>
            <a:solidFill>
              <a:srgbClr val="FF0000">
                <a:alpha val="25000"/>
              </a:srgbClr>
            </a:solidFill>
            <a:ln w="9525">
              <a:solidFill>
                <a:srgbClr val="FF0000"/>
              </a:solidFill>
            </a:ln>
          </c:spPr>
          <c:cat>
            <c:numRef>
              <c:f>'Bayou -BMAP Data - FECAL'!$P$4:$P$58</c:f>
              <c:numCache>
                <c:formatCode>m/d/yyyy</c:formatCode>
                <c:ptCount val="55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cat>
          <c:val>
            <c:numRef>
              <c:f>'Bayou -BMAP Data - FECAL'!$R$4:$R$58</c:f>
              <c:numCache>
                <c:formatCode>General</c:formatCode>
                <c:ptCount val="5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3.33</c:v>
                </c:pt>
                <c:pt idx="17">
                  <c:v>0.27</c:v>
                </c:pt>
                <c:pt idx="18">
                  <c:v>0</c:v>
                </c:pt>
                <c:pt idx="19">
                  <c:v>0.49</c:v>
                </c:pt>
                <c:pt idx="20">
                  <c:v>0</c:v>
                </c:pt>
                <c:pt idx="21">
                  <c:v>0</c:v>
                </c:pt>
                <c:pt idx="22">
                  <c:v>1.66</c:v>
                </c:pt>
                <c:pt idx="23">
                  <c:v>2.6</c:v>
                </c:pt>
                <c:pt idx="24">
                  <c:v>0</c:v>
                </c:pt>
                <c:pt idx="25">
                  <c:v>0</c:v>
                </c:pt>
                <c:pt idx="26">
                  <c:v>1.07</c:v>
                </c:pt>
                <c:pt idx="27">
                  <c:v>2.48</c:v>
                </c:pt>
                <c:pt idx="28">
                  <c:v>2.48</c:v>
                </c:pt>
                <c:pt idx="29">
                  <c:v>0</c:v>
                </c:pt>
                <c:pt idx="30">
                  <c:v>0</c:v>
                </c:pt>
                <c:pt idx="31">
                  <c:v>0.32</c:v>
                </c:pt>
                <c:pt idx="32">
                  <c:v>0.32</c:v>
                </c:pt>
                <c:pt idx="33">
                  <c:v>0.03</c:v>
                </c:pt>
                <c:pt idx="34">
                  <c:v>0.17</c:v>
                </c:pt>
                <c:pt idx="35">
                  <c:v>0</c:v>
                </c:pt>
                <c:pt idx="36">
                  <c:v>2.19</c:v>
                </c:pt>
                <c:pt idx="37">
                  <c:v>0</c:v>
                </c:pt>
                <c:pt idx="38">
                  <c:v>0.3</c:v>
                </c:pt>
                <c:pt idx="39">
                  <c:v>1.32</c:v>
                </c:pt>
                <c:pt idx="40">
                  <c:v>1.6</c:v>
                </c:pt>
                <c:pt idx="41">
                  <c:v>0.3</c:v>
                </c:pt>
                <c:pt idx="42">
                  <c:v>0</c:v>
                </c:pt>
                <c:pt idx="43">
                  <c:v>0</c:v>
                </c:pt>
                <c:pt idx="44">
                  <c:v>0.22</c:v>
                </c:pt>
                <c:pt idx="45">
                  <c:v>0.22</c:v>
                </c:pt>
                <c:pt idx="46">
                  <c:v>0.94</c:v>
                </c:pt>
                <c:pt idx="47">
                  <c:v>0.94</c:v>
                </c:pt>
                <c:pt idx="48">
                  <c:v>0.94</c:v>
                </c:pt>
                <c:pt idx="49">
                  <c:v>0</c:v>
                </c:pt>
                <c:pt idx="50">
                  <c:v>3.36</c:v>
                </c:pt>
                <c:pt idx="51">
                  <c:v>3.36</c:v>
                </c:pt>
                <c:pt idx="52">
                  <c:v>0.3</c:v>
                </c:pt>
                <c:pt idx="53">
                  <c:v>0.22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6A-4324-8A04-049AECDC3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763296"/>
        <c:axId val="524762904"/>
      </c:areaChart>
      <c:scatterChart>
        <c:scatterStyle val="lineMarker"/>
        <c:varyColors val="0"/>
        <c:ser>
          <c:idx val="3"/>
          <c:order val="0"/>
          <c:tx>
            <c:strRef>
              <c:f>'Bayou -BMAP Data - FECAL'!$Q$3</c:f>
              <c:strCache>
                <c:ptCount val="1"/>
                <c:pt idx="0">
                  <c:v>Criterion (400cfu/100mL)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'Bayou -BMAP Data - FECAL'!$P$4:$P$144</c:f>
              <c:numCache>
                <c:formatCode>m/d/yyyy</c:formatCode>
                <c:ptCount val="141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FECAL'!$Q$4:$Q$153</c:f>
              <c:numCache>
                <c:formatCode>General</c:formatCode>
                <c:ptCount val="150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6A-4324-8A04-049AECDC36AE}"/>
            </c:ext>
          </c:extLst>
        </c:ser>
        <c:ser>
          <c:idx val="0"/>
          <c:order val="1"/>
          <c:tx>
            <c:strRef>
              <c:f>'Bayou -BMAP Data - FECAL'!$A$2</c:f>
              <c:strCache>
                <c:ptCount val="1"/>
                <c:pt idx="0">
                  <c:v>21FLPNS 33020118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'Bayou -BMAP Data - FECAL'!$B$4:$B$153</c:f>
              <c:numCache>
                <c:formatCode>m/d/yyyy</c:formatCode>
                <c:ptCount val="150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FECAL'!$C$4:$C$153</c:f>
              <c:numCache>
                <c:formatCode>General</c:formatCode>
                <c:ptCount val="150"/>
                <c:pt idx="0">
                  <c:v>60</c:v>
                </c:pt>
                <c:pt idx="1">
                  <c:v>189</c:v>
                </c:pt>
                <c:pt idx="2">
                  <c:v>184</c:v>
                </c:pt>
                <c:pt idx="3">
                  <c:v>330</c:v>
                </c:pt>
                <c:pt idx="4">
                  <c:v>600</c:v>
                </c:pt>
                <c:pt idx="5">
                  <c:v>560</c:v>
                </c:pt>
                <c:pt idx="6">
                  <c:v>230</c:v>
                </c:pt>
                <c:pt idx="7">
                  <c:v>220</c:v>
                </c:pt>
                <c:pt idx="8">
                  <c:v>172</c:v>
                </c:pt>
                <c:pt idx="9">
                  <c:v>112</c:v>
                </c:pt>
                <c:pt idx="10">
                  <c:v>260</c:v>
                </c:pt>
                <c:pt idx="11">
                  <c:v>76</c:v>
                </c:pt>
                <c:pt idx="12">
                  <c:v>62</c:v>
                </c:pt>
                <c:pt idx="13">
                  <c:v>78</c:v>
                </c:pt>
                <c:pt idx="14">
                  <c:v>220</c:v>
                </c:pt>
                <c:pt idx="15">
                  <c:v>570</c:v>
                </c:pt>
                <c:pt idx="16">
                  <c:v>836</c:v>
                </c:pt>
                <c:pt idx="17">
                  <c:v>133</c:v>
                </c:pt>
                <c:pt idx="18">
                  <c:v>118</c:v>
                </c:pt>
                <c:pt idx="19">
                  <c:v>6100</c:v>
                </c:pt>
                <c:pt idx="20">
                  <c:v>177</c:v>
                </c:pt>
                <c:pt idx="21">
                  <c:v>157</c:v>
                </c:pt>
                <c:pt idx="22">
                  <c:v>1164</c:v>
                </c:pt>
                <c:pt idx="23">
                  <c:v>664</c:v>
                </c:pt>
                <c:pt idx="24">
                  <c:v>420</c:v>
                </c:pt>
                <c:pt idx="25">
                  <c:v>152</c:v>
                </c:pt>
                <c:pt idx="26">
                  <c:v>540</c:v>
                </c:pt>
                <c:pt idx="27">
                  <c:v>74</c:v>
                </c:pt>
                <c:pt idx="28">
                  <c:v>0</c:v>
                </c:pt>
                <c:pt idx="29">
                  <c:v>92</c:v>
                </c:pt>
                <c:pt idx="30">
                  <c:v>88</c:v>
                </c:pt>
                <c:pt idx="31">
                  <c:v>1191</c:v>
                </c:pt>
                <c:pt idx="32">
                  <c:v>21</c:v>
                </c:pt>
                <c:pt idx="33">
                  <c:v>936</c:v>
                </c:pt>
                <c:pt idx="34">
                  <c:v>200</c:v>
                </c:pt>
                <c:pt idx="35">
                  <c:v>210</c:v>
                </c:pt>
                <c:pt idx="36">
                  <c:v>5200</c:v>
                </c:pt>
                <c:pt idx="37">
                  <c:v>118</c:v>
                </c:pt>
                <c:pt idx="38">
                  <c:v>114</c:v>
                </c:pt>
                <c:pt idx="39">
                  <c:v>230</c:v>
                </c:pt>
                <c:pt idx="40">
                  <c:v>9200</c:v>
                </c:pt>
                <c:pt idx="41">
                  <c:v>144</c:v>
                </c:pt>
                <c:pt idx="42">
                  <c:v>190</c:v>
                </c:pt>
                <c:pt idx="43">
                  <c:v>430</c:v>
                </c:pt>
                <c:pt idx="44">
                  <c:v>290</c:v>
                </c:pt>
                <c:pt idx="45">
                  <c:v>76</c:v>
                </c:pt>
                <c:pt idx="46">
                  <c:v>530</c:v>
                </c:pt>
                <c:pt idx="47">
                  <c:v>94</c:v>
                </c:pt>
                <c:pt idx="48">
                  <c:v>108</c:v>
                </c:pt>
                <c:pt idx="49">
                  <c:v>230</c:v>
                </c:pt>
                <c:pt idx="50">
                  <c:v>390</c:v>
                </c:pt>
                <c:pt idx="51">
                  <c:v>280</c:v>
                </c:pt>
                <c:pt idx="52">
                  <c:v>210</c:v>
                </c:pt>
                <c:pt idx="53">
                  <c:v>177</c:v>
                </c:pt>
                <c:pt idx="54">
                  <c:v>1600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6A-4324-8A04-049AECDC36AE}"/>
            </c:ext>
          </c:extLst>
        </c:ser>
        <c:ser>
          <c:idx val="1"/>
          <c:order val="2"/>
          <c:tx>
            <c:strRef>
              <c:f>'Bayou -BMAP Data - FECAL'!$D$2</c:f>
              <c:strCache>
                <c:ptCount val="1"/>
                <c:pt idx="0">
                  <c:v>21FLPNS 33020221</c:v>
                </c:pt>
              </c:strCache>
            </c:strRef>
          </c:tx>
          <c:spPr>
            <a:ln w="25400" cap="rnd">
              <a:solidFill>
                <a:srgbClr val="E99C0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E99C01"/>
                </a:solidFill>
              </a:ln>
            </c:spPr>
          </c:marker>
          <c:dPt>
            <c:idx val="44"/>
            <c:marker>
              <c:spPr>
                <a:solidFill>
                  <a:srgbClr val="E99C01"/>
                </a:solidFill>
                <a:ln>
                  <a:solidFill>
                    <a:srgbClr val="E99C0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AA7-4756-93BC-D89F90C4FA51}"/>
              </c:ext>
            </c:extLst>
          </c:dPt>
          <c:xVal>
            <c:numRef>
              <c:f>'Bayou -BMAP Data - FECAL'!$E$4:$E$153</c:f>
              <c:numCache>
                <c:formatCode>m/d/yyyy</c:formatCode>
                <c:ptCount val="150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FECAL'!$F$4:$F$153</c:f>
              <c:numCache>
                <c:formatCode>General</c:formatCode>
                <c:ptCount val="150"/>
                <c:pt idx="0">
                  <c:v>290</c:v>
                </c:pt>
                <c:pt idx="1">
                  <c:v>280</c:v>
                </c:pt>
                <c:pt idx="2">
                  <c:v>850</c:v>
                </c:pt>
                <c:pt idx="3">
                  <c:v>1880</c:v>
                </c:pt>
                <c:pt idx="4">
                  <c:v>600</c:v>
                </c:pt>
                <c:pt idx="5">
                  <c:v>3900</c:v>
                </c:pt>
                <c:pt idx="6">
                  <c:v>210</c:v>
                </c:pt>
                <c:pt idx="7">
                  <c:v>208</c:v>
                </c:pt>
                <c:pt idx="8">
                  <c:v>6000</c:v>
                </c:pt>
                <c:pt idx="9">
                  <c:v>240</c:v>
                </c:pt>
                <c:pt idx="10">
                  <c:v>1073</c:v>
                </c:pt>
                <c:pt idx="11">
                  <c:v>240</c:v>
                </c:pt>
                <c:pt idx="12">
                  <c:v>400</c:v>
                </c:pt>
                <c:pt idx="13">
                  <c:v>590</c:v>
                </c:pt>
                <c:pt idx="14">
                  <c:v>490</c:v>
                </c:pt>
                <c:pt idx="15">
                  <c:v>6000</c:v>
                </c:pt>
                <c:pt idx="16">
                  <c:v>664</c:v>
                </c:pt>
                <c:pt idx="17">
                  <c:v>764</c:v>
                </c:pt>
                <c:pt idx="18">
                  <c:v>240</c:v>
                </c:pt>
                <c:pt idx="19">
                  <c:v>11400</c:v>
                </c:pt>
                <c:pt idx="20">
                  <c:v>104</c:v>
                </c:pt>
                <c:pt idx="21">
                  <c:v>108</c:v>
                </c:pt>
                <c:pt idx="22">
                  <c:v>2600</c:v>
                </c:pt>
                <c:pt idx="23">
                  <c:v>2200</c:v>
                </c:pt>
                <c:pt idx="24">
                  <c:v>200</c:v>
                </c:pt>
                <c:pt idx="25">
                  <c:v>520</c:v>
                </c:pt>
                <c:pt idx="26">
                  <c:v>280</c:v>
                </c:pt>
                <c:pt idx="27">
                  <c:v>230</c:v>
                </c:pt>
                <c:pt idx="28">
                  <c:v>2100</c:v>
                </c:pt>
                <c:pt idx="29">
                  <c:v>280</c:v>
                </c:pt>
                <c:pt idx="30">
                  <c:v>210</c:v>
                </c:pt>
                <c:pt idx="31">
                  <c:v>6000</c:v>
                </c:pt>
                <c:pt idx="32">
                  <c:v>148</c:v>
                </c:pt>
                <c:pt idx="33">
                  <c:v>270</c:v>
                </c:pt>
                <c:pt idx="34">
                  <c:v>350</c:v>
                </c:pt>
                <c:pt idx="35">
                  <c:v>1118</c:v>
                </c:pt>
                <c:pt idx="36">
                  <c:v>530</c:v>
                </c:pt>
                <c:pt idx="37">
                  <c:v>0</c:v>
                </c:pt>
                <c:pt idx="38">
                  <c:v>300</c:v>
                </c:pt>
                <c:pt idx="39">
                  <c:v>390</c:v>
                </c:pt>
                <c:pt idx="40">
                  <c:v>20000</c:v>
                </c:pt>
                <c:pt idx="41">
                  <c:v>530</c:v>
                </c:pt>
                <c:pt idx="42">
                  <c:v>210</c:v>
                </c:pt>
                <c:pt idx="43">
                  <c:v>370</c:v>
                </c:pt>
                <c:pt idx="44">
                  <c:v>12300</c:v>
                </c:pt>
                <c:pt idx="45">
                  <c:v>290</c:v>
                </c:pt>
                <c:pt idx="46">
                  <c:v>250</c:v>
                </c:pt>
                <c:pt idx="47">
                  <c:v>108</c:v>
                </c:pt>
                <c:pt idx="48">
                  <c:v>106</c:v>
                </c:pt>
                <c:pt idx="49">
                  <c:v>260</c:v>
                </c:pt>
                <c:pt idx="50">
                  <c:v>480</c:v>
                </c:pt>
                <c:pt idx="51">
                  <c:v>2500</c:v>
                </c:pt>
                <c:pt idx="52">
                  <c:v>340</c:v>
                </c:pt>
                <c:pt idx="53">
                  <c:v>1464</c:v>
                </c:pt>
                <c:pt idx="54">
                  <c:v>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6A-4324-8A04-049AECDC36AE}"/>
            </c:ext>
          </c:extLst>
        </c:ser>
        <c:ser>
          <c:idx val="2"/>
          <c:order val="3"/>
          <c:tx>
            <c:strRef>
              <c:f>'Bayou -BMAP Data - FECAL'!$G$2</c:f>
              <c:strCache>
                <c:ptCount val="1"/>
                <c:pt idx="0">
                  <c:v>21FLPNS 33020222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'Bayou -BMAP Data - FECAL'!$H$4:$H$144</c:f>
              <c:numCache>
                <c:formatCode>m/d/yyyy</c:formatCode>
                <c:ptCount val="141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FECAL'!$I$4:$I$144</c:f>
              <c:numCache>
                <c:formatCode>General</c:formatCode>
                <c:ptCount val="1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141</c:v>
                </c:pt>
                <c:pt idx="19">
                  <c:v>3300</c:v>
                </c:pt>
                <c:pt idx="20">
                  <c:v>104</c:v>
                </c:pt>
                <c:pt idx="21">
                  <c:v>144</c:v>
                </c:pt>
                <c:pt idx="22">
                  <c:v>2300</c:v>
                </c:pt>
                <c:pt idx="23">
                  <c:v>380</c:v>
                </c:pt>
                <c:pt idx="24">
                  <c:v>58</c:v>
                </c:pt>
                <c:pt idx="25">
                  <c:v>90</c:v>
                </c:pt>
                <c:pt idx="26">
                  <c:v>157</c:v>
                </c:pt>
                <c:pt idx="27">
                  <c:v>182</c:v>
                </c:pt>
                <c:pt idx="28">
                  <c:v>6000</c:v>
                </c:pt>
                <c:pt idx="29">
                  <c:v>143</c:v>
                </c:pt>
                <c:pt idx="30">
                  <c:v>180</c:v>
                </c:pt>
                <c:pt idx="31">
                  <c:v>6000</c:v>
                </c:pt>
                <c:pt idx="32">
                  <c:v>82</c:v>
                </c:pt>
                <c:pt idx="33">
                  <c:v>220</c:v>
                </c:pt>
                <c:pt idx="34">
                  <c:v>170</c:v>
                </c:pt>
                <c:pt idx="35">
                  <c:v>664</c:v>
                </c:pt>
                <c:pt idx="36">
                  <c:v>350</c:v>
                </c:pt>
                <c:pt idx="37">
                  <c:v>112</c:v>
                </c:pt>
                <c:pt idx="38">
                  <c:v>510</c:v>
                </c:pt>
                <c:pt idx="39">
                  <c:v>280</c:v>
                </c:pt>
                <c:pt idx="40">
                  <c:v>5000</c:v>
                </c:pt>
                <c:pt idx="41">
                  <c:v>175</c:v>
                </c:pt>
                <c:pt idx="42">
                  <c:v>230</c:v>
                </c:pt>
                <c:pt idx="43">
                  <c:v>244</c:v>
                </c:pt>
                <c:pt idx="44">
                  <c:v>709</c:v>
                </c:pt>
                <c:pt idx="45">
                  <c:v>210</c:v>
                </c:pt>
                <c:pt idx="46">
                  <c:v>618</c:v>
                </c:pt>
                <c:pt idx="47">
                  <c:v>180</c:v>
                </c:pt>
                <c:pt idx="48">
                  <c:v>85</c:v>
                </c:pt>
                <c:pt idx="49">
                  <c:v>280</c:v>
                </c:pt>
                <c:pt idx="50">
                  <c:v>220</c:v>
                </c:pt>
                <c:pt idx="51">
                  <c:v>500</c:v>
                </c:pt>
                <c:pt idx="52">
                  <c:v>420</c:v>
                </c:pt>
                <c:pt idx="53">
                  <c:v>490</c:v>
                </c:pt>
                <c:pt idx="54">
                  <c:v>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6A-4324-8A04-049AECDC36AE}"/>
            </c:ext>
          </c:extLst>
        </c:ser>
        <c:ser>
          <c:idx val="4"/>
          <c:order val="4"/>
          <c:tx>
            <c:strRef>
              <c:f>'Bayou -BMAP Data - FECAL'!$J$2:$L$2</c:f>
              <c:strCache>
                <c:ptCount val="1"/>
                <c:pt idx="0">
                  <c:v>21FLPNS 33020JF1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squar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'Bayou -BMAP Data - FECAL'!$K$4:$K$58</c:f>
              <c:numCache>
                <c:formatCode>m/d/yyyy</c:formatCode>
                <c:ptCount val="55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FECAL'!$L$4:$L$58</c:f>
              <c:numCache>
                <c:formatCode>General</c:formatCode>
                <c:ptCount val="55"/>
                <c:pt idx="0">
                  <c:v>250</c:v>
                </c:pt>
                <c:pt idx="1">
                  <c:v>450</c:v>
                </c:pt>
                <c:pt idx="2">
                  <c:v>320</c:v>
                </c:pt>
                <c:pt idx="3">
                  <c:v>1520</c:v>
                </c:pt>
                <c:pt idx="4">
                  <c:v>600</c:v>
                </c:pt>
                <c:pt idx="5">
                  <c:v>110</c:v>
                </c:pt>
                <c:pt idx="6">
                  <c:v>127</c:v>
                </c:pt>
                <c:pt idx="7">
                  <c:v>18</c:v>
                </c:pt>
                <c:pt idx="8">
                  <c:v>10800</c:v>
                </c:pt>
                <c:pt idx="9">
                  <c:v>270</c:v>
                </c:pt>
                <c:pt idx="10">
                  <c:v>230</c:v>
                </c:pt>
                <c:pt idx="11">
                  <c:v>64</c:v>
                </c:pt>
                <c:pt idx="12">
                  <c:v>44</c:v>
                </c:pt>
                <c:pt idx="13">
                  <c:v>96</c:v>
                </c:pt>
                <c:pt idx="14">
                  <c:v>727</c:v>
                </c:pt>
                <c:pt idx="15">
                  <c:v>10900</c:v>
                </c:pt>
                <c:pt idx="16">
                  <c:v>1900</c:v>
                </c:pt>
                <c:pt idx="17">
                  <c:v>320</c:v>
                </c:pt>
                <c:pt idx="18">
                  <c:v>100</c:v>
                </c:pt>
                <c:pt idx="19">
                  <c:v>9900</c:v>
                </c:pt>
                <c:pt idx="20">
                  <c:v>76</c:v>
                </c:pt>
                <c:pt idx="21">
                  <c:v>84</c:v>
                </c:pt>
                <c:pt idx="22">
                  <c:v>2400</c:v>
                </c:pt>
                <c:pt idx="23">
                  <c:v>2700</c:v>
                </c:pt>
                <c:pt idx="24">
                  <c:v>88</c:v>
                </c:pt>
                <c:pt idx="25">
                  <c:v>200</c:v>
                </c:pt>
                <c:pt idx="26">
                  <c:v>2300</c:v>
                </c:pt>
                <c:pt idx="27">
                  <c:v>220</c:v>
                </c:pt>
                <c:pt idx="28">
                  <c:v>0</c:v>
                </c:pt>
                <c:pt idx="29">
                  <c:v>104</c:v>
                </c:pt>
                <c:pt idx="30">
                  <c:v>58</c:v>
                </c:pt>
                <c:pt idx="31">
                  <c:v>900</c:v>
                </c:pt>
                <c:pt idx="32">
                  <c:v>31</c:v>
                </c:pt>
                <c:pt idx="33">
                  <c:v>193</c:v>
                </c:pt>
                <c:pt idx="34">
                  <c:v>115</c:v>
                </c:pt>
                <c:pt idx="35">
                  <c:v>108</c:v>
                </c:pt>
                <c:pt idx="36">
                  <c:v>2300</c:v>
                </c:pt>
                <c:pt idx="37">
                  <c:v>70</c:v>
                </c:pt>
                <c:pt idx="38">
                  <c:v>68</c:v>
                </c:pt>
                <c:pt idx="39">
                  <c:v>220</c:v>
                </c:pt>
                <c:pt idx="40">
                  <c:v>6700</c:v>
                </c:pt>
                <c:pt idx="41">
                  <c:v>123</c:v>
                </c:pt>
                <c:pt idx="42">
                  <c:v>58</c:v>
                </c:pt>
                <c:pt idx="43">
                  <c:v>48</c:v>
                </c:pt>
                <c:pt idx="44">
                  <c:v>270</c:v>
                </c:pt>
                <c:pt idx="45">
                  <c:v>116</c:v>
                </c:pt>
                <c:pt idx="46">
                  <c:v>330</c:v>
                </c:pt>
                <c:pt idx="47">
                  <c:v>76</c:v>
                </c:pt>
                <c:pt idx="48">
                  <c:v>80</c:v>
                </c:pt>
                <c:pt idx="49">
                  <c:v>151</c:v>
                </c:pt>
                <c:pt idx="50">
                  <c:v>162</c:v>
                </c:pt>
                <c:pt idx="51">
                  <c:v>580</c:v>
                </c:pt>
                <c:pt idx="52">
                  <c:v>791</c:v>
                </c:pt>
                <c:pt idx="53">
                  <c:v>260</c:v>
                </c:pt>
                <c:pt idx="54">
                  <c:v>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6A-4324-8A04-049AECDC36AE}"/>
            </c:ext>
          </c:extLst>
        </c:ser>
        <c:ser>
          <c:idx val="5"/>
          <c:order val="5"/>
          <c:tx>
            <c:strRef>
              <c:f>'Bayou -BMAP Data - FECAL'!$M$2:$O$2</c:f>
              <c:strCache>
                <c:ptCount val="1"/>
                <c:pt idx="0">
                  <c:v>21FLPNS 3302JE20</c:v>
                </c:pt>
              </c:strCache>
            </c:strRef>
          </c:tx>
          <c:spPr>
            <a:ln w="25400"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</c:marker>
          <c:xVal>
            <c:numRef>
              <c:f>'Bayou -BMAP Data - FECAL'!$N$4:$N$58</c:f>
              <c:numCache>
                <c:formatCode>m/d/yyyy</c:formatCode>
                <c:ptCount val="55"/>
                <c:pt idx="0">
                  <c:v>41024</c:v>
                </c:pt>
                <c:pt idx="1">
                  <c:v>41045</c:v>
                </c:pt>
                <c:pt idx="2">
                  <c:v>41080</c:v>
                </c:pt>
                <c:pt idx="3">
                  <c:v>41106</c:v>
                </c:pt>
                <c:pt idx="4">
                  <c:v>41141</c:v>
                </c:pt>
                <c:pt idx="5">
                  <c:v>41176</c:v>
                </c:pt>
                <c:pt idx="6">
                  <c:v>41204</c:v>
                </c:pt>
                <c:pt idx="7">
                  <c:v>41232</c:v>
                </c:pt>
                <c:pt idx="8">
                  <c:v>41260</c:v>
                </c:pt>
                <c:pt idx="9">
                  <c:v>41288</c:v>
                </c:pt>
                <c:pt idx="10">
                  <c:v>41324</c:v>
                </c:pt>
                <c:pt idx="11">
                  <c:v>41351</c:v>
                </c:pt>
                <c:pt idx="12">
                  <c:v>41386</c:v>
                </c:pt>
                <c:pt idx="13">
                  <c:v>41407</c:v>
                </c:pt>
                <c:pt idx="14">
                  <c:v>41449</c:v>
                </c:pt>
                <c:pt idx="15">
                  <c:v>41477</c:v>
                </c:pt>
                <c:pt idx="16">
                  <c:v>41505</c:v>
                </c:pt>
                <c:pt idx="17">
                  <c:v>41540</c:v>
                </c:pt>
                <c:pt idx="18">
                  <c:v>41568</c:v>
                </c:pt>
                <c:pt idx="19">
                  <c:v>41596</c:v>
                </c:pt>
                <c:pt idx="20">
                  <c:v>41624</c:v>
                </c:pt>
                <c:pt idx="21">
                  <c:v>41660</c:v>
                </c:pt>
                <c:pt idx="22">
                  <c:v>41696</c:v>
                </c:pt>
                <c:pt idx="23">
                  <c:v>41715</c:v>
                </c:pt>
                <c:pt idx="24">
                  <c:v>41750</c:v>
                </c:pt>
                <c:pt idx="25">
                  <c:v>41778</c:v>
                </c:pt>
                <c:pt idx="26">
                  <c:v>41813</c:v>
                </c:pt>
                <c:pt idx="27">
                  <c:v>41841</c:v>
                </c:pt>
                <c:pt idx="28">
                  <c:v>41876</c:v>
                </c:pt>
                <c:pt idx="29">
                  <c:v>41897</c:v>
                </c:pt>
                <c:pt idx="30">
                  <c:v>41932</c:v>
                </c:pt>
                <c:pt idx="31">
                  <c:v>41960</c:v>
                </c:pt>
                <c:pt idx="32">
                  <c:v>41988</c:v>
                </c:pt>
                <c:pt idx="33">
                  <c:v>42016</c:v>
                </c:pt>
                <c:pt idx="34">
                  <c:v>42052</c:v>
                </c:pt>
                <c:pt idx="35">
                  <c:v>42088</c:v>
                </c:pt>
                <c:pt idx="36">
                  <c:v>42114</c:v>
                </c:pt>
                <c:pt idx="37">
                  <c:v>42143</c:v>
                </c:pt>
                <c:pt idx="38">
                  <c:v>42172</c:v>
                </c:pt>
                <c:pt idx="39">
                  <c:v>42205</c:v>
                </c:pt>
                <c:pt idx="40">
                  <c:v>42233</c:v>
                </c:pt>
                <c:pt idx="41">
                  <c:v>42268</c:v>
                </c:pt>
                <c:pt idx="42">
                  <c:v>42296</c:v>
                </c:pt>
                <c:pt idx="43">
                  <c:v>42338</c:v>
                </c:pt>
                <c:pt idx="44">
                  <c:v>42352</c:v>
                </c:pt>
                <c:pt idx="45">
                  <c:v>42380</c:v>
                </c:pt>
                <c:pt idx="46">
                  <c:v>42416</c:v>
                </c:pt>
                <c:pt idx="47">
                  <c:v>42450</c:v>
                </c:pt>
                <c:pt idx="48">
                  <c:v>42478</c:v>
                </c:pt>
                <c:pt idx="49">
                  <c:v>42514</c:v>
                </c:pt>
                <c:pt idx="50">
                  <c:v>42541</c:v>
                </c:pt>
                <c:pt idx="51">
                  <c:v>42569</c:v>
                </c:pt>
                <c:pt idx="52">
                  <c:v>42597</c:v>
                </c:pt>
                <c:pt idx="53">
                  <c:v>42632</c:v>
                </c:pt>
                <c:pt idx="54">
                  <c:v>42660</c:v>
                </c:pt>
              </c:numCache>
            </c:numRef>
          </c:xVal>
          <c:yVal>
            <c:numRef>
              <c:f>'Bayou -BMAP Data - FECAL'!$O$4:$O$58</c:f>
              <c:numCache>
                <c:formatCode>General</c:formatCode>
                <c:ptCount val="55"/>
                <c:pt idx="0">
                  <c:v>105</c:v>
                </c:pt>
                <c:pt idx="1">
                  <c:v>116</c:v>
                </c:pt>
                <c:pt idx="2">
                  <c:v>590</c:v>
                </c:pt>
                <c:pt idx="3">
                  <c:v>98</c:v>
                </c:pt>
                <c:pt idx="4">
                  <c:v>600</c:v>
                </c:pt>
                <c:pt idx="5">
                  <c:v>102</c:v>
                </c:pt>
                <c:pt idx="6">
                  <c:v>66</c:v>
                </c:pt>
                <c:pt idx="7">
                  <c:v>46</c:v>
                </c:pt>
                <c:pt idx="8">
                  <c:v>2000</c:v>
                </c:pt>
                <c:pt idx="9">
                  <c:v>115</c:v>
                </c:pt>
                <c:pt idx="10">
                  <c:v>125</c:v>
                </c:pt>
                <c:pt idx="11">
                  <c:v>400</c:v>
                </c:pt>
                <c:pt idx="12">
                  <c:v>46</c:v>
                </c:pt>
                <c:pt idx="13">
                  <c:v>11</c:v>
                </c:pt>
                <c:pt idx="14">
                  <c:v>50</c:v>
                </c:pt>
                <c:pt idx="15">
                  <c:v>682</c:v>
                </c:pt>
                <c:pt idx="16">
                  <c:v>3700</c:v>
                </c:pt>
                <c:pt idx="17">
                  <c:v>141</c:v>
                </c:pt>
                <c:pt idx="18">
                  <c:v>126</c:v>
                </c:pt>
                <c:pt idx="19">
                  <c:v>5600</c:v>
                </c:pt>
                <c:pt idx="20">
                  <c:v>38</c:v>
                </c:pt>
                <c:pt idx="21">
                  <c:v>40</c:v>
                </c:pt>
                <c:pt idx="22">
                  <c:v>330</c:v>
                </c:pt>
                <c:pt idx="23">
                  <c:v>736</c:v>
                </c:pt>
                <c:pt idx="24">
                  <c:v>56</c:v>
                </c:pt>
                <c:pt idx="25">
                  <c:v>16</c:v>
                </c:pt>
                <c:pt idx="26">
                  <c:v>243</c:v>
                </c:pt>
                <c:pt idx="27">
                  <c:v>56</c:v>
                </c:pt>
                <c:pt idx="28">
                  <c:v>0</c:v>
                </c:pt>
                <c:pt idx="29">
                  <c:v>33</c:v>
                </c:pt>
                <c:pt idx="30">
                  <c:v>44</c:v>
                </c:pt>
                <c:pt idx="31">
                  <c:v>380</c:v>
                </c:pt>
                <c:pt idx="32">
                  <c:v>56</c:v>
                </c:pt>
                <c:pt idx="33">
                  <c:v>90</c:v>
                </c:pt>
                <c:pt idx="34">
                  <c:v>100</c:v>
                </c:pt>
                <c:pt idx="35">
                  <c:v>110</c:v>
                </c:pt>
                <c:pt idx="36">
                  <c:v>3000</c:v>
                </c:pt>
                <c:pt idx="37">
                  <c:v>52</c:v>
                </c:pt>
                <c:pt idx="38">
                  <c:v>18</c:v>
                </c:pt>
                <c:pt idx="39">
                  <c:v>450</c:v>
                </c:pt>
                <c:pt idx="40">
                  <c:v>5600</c:v>
                </c:pt>
                <c:pt idx="41">
                  <c:v>58</c:v>
                </c:pt>
                <c:pt idx="42">
                  <c:v>86</c:v>
                </c:pt>
                <c:pt idx="43">
                  <c:v>44</c:v>
                </c:pt>
                <c:pt idx="44">
                  <c:v>480</c:v>
                </c:pt>
                <c:pt idx="45">
                  <c:v>100</c:v>
                </c:pt>
                <c:pt idx="46">
                  <c:v>68</c:v>
                </c:pt>
                <c:pt idx="47">
                  <c:v>72</c:v>
                </c:pt>
                <c:pt idx="48">
                  <c:v>48</c:v>
                </c:pt>
                <c:pt idx="49">
                  <c:v>164</c:v>
                </c:pt>
                <c:pt idx="50">
                  <c:v>162</c:v>
                </c:pt>
                <c:pt idx="51">
                  <c:v>100</c:v>
                </c:pt>
                <c:pt idx="52">
                  <c:v>148</c:v>
                </c:pt>
                <c:pt idx="53">
                  <c:v>189</c:v>
                </c:pt>
                <c:pt idx="54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86A-4324-8A04-049AECDC3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4762120"/>
        <c:axId val="524762512"/>
      </c:scatterChart>
      <c:valAx>
        <c:axId val="524762120"/>
        <c:scaling>
          <c:orientation val="minMax"/>
          <c:max val="42736"/>
          <c:min val="41000"/>
        </c:scaling>
        <c:delete val="0"/>
        <c:axPos val="b"/>
        <c:title>
          <c:tx>
            <c:rich>
              <a:bodyPr/>
              <a:lstStyle/>
              <a:p>
                <a:pPr>
                  <a:defRPr sz="1200" b="1"/>
                </a:pPr>
                <a:r>
                  <a:rPr lang="en-US" sz="1200" b="1"/>
                  <a:t>Date </a:t>
                </a:r>
              </a:p>
            </c:rich>
          </c:tx>
          <c:layout>
            <c:manualLayout>
              <c:xMode val="edge"/>
              <c:yMode val="edge"/>
              <c:x val="0.47940225321985663"/>
              <c:y val="0.83775745940845348"/>
            </c:manualLayout>
          </c:layout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b="1"/>
            </a:pPr>
            <a:endParaRPr lang="en-US"/>
          </a:p>
        </c:txPr>
        <c:crossAx val="524762512"/>
        <c:crosses val="autoZero"/>
        <c:crossBetween val="midCat"/>
      </c:valAx>
      <c:valAx>
        <c:axId val="52476251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Fecal Coliform (cfu/100mL)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b="1"/>
            </a:pPr>
            <a:endParaRPr lang="en-US"/>
          </a:p>
        </c:txPr>
        <c:crossAx val="524762120"/>
        <c:crosses val="autoZero"/>
        <c:crossBetween val="midCat"/>
      </c:valAx>
      <c:valAx>
        <c:axId val="5247629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Rainfall (inches)</a:t>
                </a:r>
              </a:p>
            </c:rich>
          </c:tx>
          <c:layout>
            <c:manualLayout>
              <c:xMode val="edge"/>
              <c:yMode val="edge"/>
              <c:x val="0.96078323846158875"/>
              <c:y val="0.292899741245658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524763296"/>
        <c:crosses val="max"/>
        <c:crossBetween val="between"/>
      </c:valAx>
      <c:dateAx>
        <c:axId val="524763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24762904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97881425108945"/>
          <c:y val="0.10345942450695118"/>
          <c:w val="0.82509136118750692"/>
          <c:h val="0.63052562173666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'Closures plots'!$C$2</c:f>
              <c:strCache>
                <c:ptCount val="1"/>
                <c:pt idx="0">
                  <c:v>Sanders Beach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strRef>
              <c:f>'Closures plots'!$H$1:$X$1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</c:strCache>
            </c:strRef>
          </c:cat>
          <c:val>
            <c:numRef>
              <c:f>'Closures plots'!$H$2:$X$2</c:f>
              <c:numCache>
                <c:formatCode>@</c:formatCode>
                <c:ptCount val="17"/>
                <c:pt idx="0">
                  <c:v>83</c:v>
                </c:pt>
                <c:pt idx="1">
                  <c:v>39</c:v>
                </c:pt>
                <c:pt idx="2">
                  <c:v>183</c:v>
                </c:pt>
                <c:pt idx="3">
                  <c:v>74</c:v>
                </c:pt>
                <c:pt idx="4">
                  <c:v>46</c:v>
                </c:pt>
                <c:pt idx="5">
                  <c:v>14</c:v>
                </c:pt>
                <c:pt idx="6">
                  <c:v>17</c:v>
                </c:pt>
                <c:pt idx="7">
                  <c:v>13</c:v>
                </c:pt>
                <c:pt idx="8">
                  <c:v>29</c:v>
                </c:pt>
                <c:pt idx="9">
                  <c:v>38</c:v>
                </c:pt>
                <c:pt idx="10">
                  <c:v>0</c:v>
                </c:pt>
                <c:pt idx="11">
                  <c:v>21</c:v>
                </c:pt>
                <c:pt idx="12">
                  <c:v>0</c:v>
                </c:pt>
                <c:pt idx="13">
                  <c:v>5</c:v>
                </c:pt>
                <c:pt idx="14" formatCode="General">
                  <c:v>18</c:v>
                </c:pt>
                <c:pt idx="15" formatCode="General">
                  <c:v>0</c:v>
                </c:pt>
                <c:pt idx="16" formatCode="General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8-48AC-8DB4-308868D48B7C}"/>
            </c:ext>
          </c:extLst>
        </c:ser>
        <c:ser>
          <c:idx val="1"/>
          <c:order val="1"/>
          <c:tx>
            <c:strRef>
              <c:f>'Closures plots'!$C$3</c:f>
              <c:strCache>
                <c:ptCount val="1"/>
                <c:pt idx="0">
                  <c:v>Bayou Chico Beach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'Closures plots'!$H$1:$X$1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</c:strCache>
            </c:strRef>
          </c:cat>
          <c:val>
            <c:numRef>
              <c:f>'Closures plots'!$H$3:$X$3</c:f>
              <c:numCache>
                <c:formatCode>@</c:formatCode>
                <c:ptCount val="17"/>
                <c:pt idx="0">
                  <c:v>70</c:v>
                </c:pt>
                <c:pt idx="1">
                  <c:v>108</c:v>
                </c:pt>
                <c:pt idx="2">
                  <c:v>209</c:v>
                </c:pt>
                <c:pt idx="3">
                  <c:v>216</c:v>
                </c:pt>
                <c:pt idx="4">
                  <c:v>278</c:v>
                </c:pt>
                <c:pt idx="5">
                  <c:v>175</c:v>
                </c:pt>
                <c:pt idx="6">
                  <c:v>292</c:v>
                </c:pt>
                <c:pt idx="7">
                  <c:v>203</c:v>
                </c:pt>
                <c:pt idx="8">
                  <c:v>205</c:v>
                </c:pt>
                <c:pt idx="9">
                  <c:v>234</c:v>
                </c:pt>
                <c:pt idx="10">
                  <c:v>105</c:v>
                </c:pt>
                <c:pt idx="11">
                  <c:v>63</c:v>
                </c:pt>
                <c:pt idx="12">
                  <c:v>71</c:v>
                </c:pt>
                <c:pt idx="13">
                  <c:v>81</c:v>
                </c:pt>
                <c:pt idx="14" formatCode="General">
                  <c:v>86</c:v>
                </c:pt>
                <c:pt idx="15" formatCode="General">
                  <c:v>57</c:v>
                </c:pt>
                <c:pt idx="16" formatCode="General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8-48AC-8DB4-308868D4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3813224"/>
        <c:axId val="273813616"/>
      </c:barChart>
      <c:lineChart>
        <c:grouping val="standard"/>
        <c:varyColors val="0"/>
        <c:ser>
          <c:idx val="2"/>
          <c:order val="2"/>
          <c:tx>
            <c:strRef>
              <c:f>'Closures plots'!$C$4</c:f>
              <c:strCache>
                <c:ptCount val="1"/>
                <c:pt idx="0">
                  <c:v>Water Quality Criterion (21 days)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'Closures plots'!$H$1:$X$1</c:f>
              <c:strCach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</c:strCache>
            </c:strRef>
          </c:cat>
          <c:val>
            <c:numRef>
              <c:f>'Closures plots'!$H$4:$X$4</c:f>
              <c:numCache>
                <c:formatCode>General</c:formatCode>
                <c:ptCount val="17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8-48AC-8DB4-308868D4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813224"/>
        <c:axId val="273813616"/>
      </c:lineChart>
      <c:catAx>
        <c:axId val="273813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layout>
            <c:manualLayout>
              <c:xMode val="edge"/>
              <c:yMode val="edge"/>
              <c:x val="0.51425846739253289"/>
              <c:y val="0.8186868494008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3813616"/>
        <c:crosses val="autoZero"/>
        <c:auto val="1"/>
        <c:lblAlgn val="ctr"/>
        <c:lblOffset val="100"/>
        <c:noMultiLvlLbl val="0"/>
      </c:catAx>
      <c:valAx>
        <c:axId val="273813616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Beach</a:t>
                </a:r>
                <a:r>
                  <a:rPr lang="en-US" b="1" i="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Advisory Days</a:t>
                </a:r>
                <a:endParaRPr lang="en-US" b="1" i="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5885167464114832E-2"/>
              <c:y val="0.277063524188477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3813224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13341872935739"/>
          <c:y val="0.890509685319403"/>
          <c:w val="0.763567136344799"/>
          <c:h val="5.12943883954369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97881425108945"/>
          <c:y val="0.10345942450695118"/>
          <c:w val="0.82509136118750692"/>
          <c:h val="0.63052562173666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'Closures plots'!$C$2</c:f>
              <c:strCache>
                <c:ptCount val="1"/>
                <c:pt idx="0">
                  <c:v>Sanders Beach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cat>
            <c:strRef>
              <c:f>'Closures plots'!$H$1:$Y$1</c:f>
              <c:strCach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  <c:pt idx="17">
                  <c:v>2017-2</c:v>
                </c:pt>
              </c:strCache>
            </c:strRef>
          </c:cat>
          <c:val>
            <c:numRef>
              <c:f>'Closures plots'!$H$2:$Y$2</c:f>
              <c:numCache>
                <c:formatCode>@</c:formatCode>
                <c:ptCount val="18"/>
                <c:pt idx="0">
                  <c:v>83</c:v>
                </c:pt>
                <c:pt idx="1">
                  <c:v>39</c:v>
                </c:pt>
                <c:pt idx="2">
                  <c:v>183</c:v>
                </c:pt>
                <c:pt idx="3">
                  <c:v>74</c:v>
                </c:pt>
                <c:pt idx="4">
                  <c:v>46</c:v>
                </c:pt>
                <c:pt idx="5">
                  <c:v>14</c:v>
                </c:pt>
                <c:pt idx="6">
                  <c:v>17</c:v>
                </c:pt>
                <c:pt idx="7">
                  <c:v>13</c:v>
                </c:pt>
                <c:pt idx="8">
                  <c:v>29</c:v>
                </c:pt>
                <c:pt idx="9">
                  <c:v>38</c:v>
                </c:pt>
                <c:pt idx="10">
                  <c:v>0</c:v>
                </c:pt>
                <c:pt idx="11">
                  <c:v>21</c:v>
                </c:pt>
                <c:pt idx="12">
                  <c:v>0</c:v>
                </c:pt>
                <c:pt idx="13">
                  <c:v>5</c:v>
                </c:pt>
                <c:pt idx="14" formatCode="General">
                  <c:v>18</c:v>
                </c:pt>
                <c:pt idx="15" formatCode="General">
                  <c:v>0</c:v>
                </c:pt>
                <c:pt idx="16" formatCode="General">
                  <c:v>26</c:v>
                </c:pt>
                <c:pt idx="17" formatCode="General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8-48AC-8DB4-308868D48B7C}"/>
            </c:ext>
          </c:extLst>
        </c:ser>
        <c:ser>
          <c:idx val="1"/>
          <c:order val="1"/>
          <c:tx>
            <c:strRef>
              <c:f>'Closures plots'!$C$3</c:f>
              <c:strCache>
                <c:ptCount val="1"/>
                <c:pt idx="0">
                  <c:v>Bayou Chico Beach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'Closures plots'!$H$1:$Y$1</c:f>
              <c:strCach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  <c:pt idx="17">
                  <c:v>2017-2</c:v>
                </c:pt>
              </c:strCache>
            </c:strRef>
          </c:cat>
          <c:val>
            <c:numRef>
              <c:f>'Closures plots'!$H$3:$Y$3</c:f>
              <c:numCache>
                <c:formatCode>@</c:formatCode>
                <c:ptCount val="18"/>
                <c:pt idx="0">
                  <c:v>70</c:v>
                </c:pt>
                <c:pt idx="1">
                  <c:v>108</c:v>
                </c:pt>
                <c:pt idx="2">
                  <c:v>209</c:v>
                </c:pt>
                <c:pt idx="3">
                  <c:v>216</c:v>
                </c:pt>
                <c:pt idx="4">
                  <c:v>278</c:v>
                </c:pt>
                <c:pt idx="5">
                  <c:v>175</c:v>
                </c:pt>
                <c:pt idx="6">
                  <c:v>292</c:v>
                </c:pt>
                <c:pt idx="7">
                  <c:v>203</c:v>
                </c:pt>
                <c:pt idx="8">
                  <c:v>205</c:v>
                </c:pt>
                <c:pt idx="9">
                  <c:v>234</c:v>
                </c:pt>
                <c:pt idx="10">
                  <c:v>105</c:v>
                </c:pt>
                <c:pt idx="11">
                  <c:v>63</c:v>
                </c:pt>
                <c:pt idx="12">
                  <c:v>71</c:v>
                </c:pt>
                <c:pt idx="13">
                  <c:v>81</c:v>
                </c:pt>
                <c:pt idx="14" formatCode="General">
                  <c:v>86</c:v>
                </c:pt>
                <c:pt idx="15" formatCode="General">
                  <c:v>57</c:v>
                </c:pt>
                <c:pt idx="16" formatCode="General">
                  <c:v>59</c:v>
                </c:pt>
                <c:pt idx="17" formatCode="General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8-48AC-8DB4-308868D4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7202288"/>
        <c:axId val="350145824"/>
      </c:barChart>
      <c:lineChart>
        <c:grouping val="standard"/>
        <c:varyColors val="0"/>
        <c:ser>
          <c:idx val="2"/>
          <c:order val="2"/>
          <c:tx>
            <c:strRef>
              <c:f>'Closures plots'!$C$4</c:f>
              <c:strCache>
                <c:ptCount val="1"/>
                <c:pt idx="0">
                  <c:v>Water Quality Criterion (21 days)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'Closures plots'!$H$1:$Y$1</c:f>
              <c:strCache>
                <c:ptCount val="18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2017-1</c:v>
                </c:pt>
                <c:pt idx="17">
                  <c:v>2017-2</c:v>
                </c:pt>
              </c:strCache>
            </c:strRef>
          </c:cat>
          <c:val>
            <c:numRef>
              <c:f>'Closures plots'!$H$4:$Y$4</c:f>
              <c:numCache>
                <c:formatCode>General</c:formatCode>
                <c:ptCount val="18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8-48AC-8DB4-308868D4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02288"/>
        <c:axId val="350145824"/>
      </c:lineChart>
      <c:catAx>
        <c:axId val="27720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</a:t>
                </a:r>
              </a:p>
            </c:rich>
          </c:tx>
          <c:layout>
            <c:manualLayout>
              <c:xMode val="edge"/>
              <c:yMode val="edge"/>
              <c:x val="0.51425846739253289"/>
              <c:y val="0.81868684940085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50145824"/>
        <c:crosses val="autoZero"/>
        <c:auto val="1"/>
        <c:lblAlgn val="ctr"/>
        <c:lblOffset val="100"/>
        <c:noMultiLvlLbl val="0"/>
      </c:catAx>
      <c:valAx>
        <c:axId val="35014582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Beach</a:t>
                </a:r>
                <a:r>
                  <a:rPr lang="en-US" b="1" i="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Advisory Days</a:t>
                </a:r>
                <a:endParaRPr lang="en-US" b="1" i="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5885167464114832E-2"/>
              <c:y val="0.277063524188477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7202288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413341872935739"/>
          <c:y val="0.890509685319403"/>
          <c:w val="0.763567136344799"/>
          <c:h val="5.12943883954369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2016 - 2017 Bayou Chico Beach Closures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'2016-2017 split out by month'!$E$2:$E$14</c:f>
              <c:numCache>
                <c:formatCode>m/d/yyyy;@</c:formatCode>
                <c:ptCount val="13"/>
                <c:pt idx="0">
                  <c:v>42430</c:v>
                </c:pt>
                <c:pt idx="1">
                  <c:v>42461</c:v>
                </c:pt>
                <c:pt idx="2">
                  <c:v>42491</c:v>
                </c:pt>
                <c:pt idx="3">
                  <c:v>42583</c:v>
                </c:pt>
                <c:pt idx="4">
                  <c:v>42614</c:v>
                </c:pt>
                <c:pt idx="5">
                  <c:v>42826</c:v>
                </c:pt>
                <c:pt idx="6">
                  <c:v>42856</c:v>
                </c:pt>
                <c:pt idx="7">
                  <c:v>42887</c:v>
                </c:pt>
                <c:pt idx="8">
                  <c:v>42917</c:v>
                </c:pt>
                <c:pt idx="9">
                  <c:v>42948</c:v>
                </c:pt>
                <c:pt idx="10">
                  <c:v>42979</c:v>
                </c:pt>
                <c:pt idx="11">
                  <c:v>43009</c:v>
                </c:pt>
                <c:pt idx="12">
                  <c:v>43040</c:v>
                </c:pt>
              </c:numCache>
            </c:numRef>
          </c:cat>
          <c:val>
            <c:numRef>
              <c:f>'2016-2017 split out by month'!$G$2:$G$14</c:f>
              <c:numCache>
                <c:formatCode>General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11</c:v>
                </c:pt>
                <c:pt idx="3">
                  <c:v>16</c:v>
                </c:pt>
                <c:pt idx="4">
                  <c:v>12</c:v>
                </c:pt>
                <c:pt idx="5">
                  <c:v>14</c:v>
                </c:pt>
                <c:pt idx="6">
                  <c:v>15</c:v>
                </c:pt>
                <c:pt idx="7">
                  <c:v>30</c:v>
                </c:pt>
                <c:pt idx="8">
                  <c:v>24</c:v>
                </c:pt>
                <c:pt idx="9">
                  <c:v>9</c:v>
                </c:pt>
                <c:pt idx="10">
                  <c:v>32</c:v>
                </c:pt>
                <c:pt idx="11">
                  <c:v>15</c:v>
                </c:pt>
                <c:pt idx="1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6-43C3-A240-8F0117B92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090368"/>
        <c:axId val="141090760"/>
      </c:barChart>
      <c:dateAx>
        <c:axId val="1410903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090760"/>
        <c:crosses val="autoZero"/>
        <c:auto val="1"/>
        <c:lblOffset val="100"/>
        <c:baseTimeUnit val="months"/>
      </c:dateAx>
      <c:valAx>
        <c:axId val="141090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090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2017 Sanders Beach Closures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'2016-2017 split out by month'!$E$15:$E$20</c:f>
              <c:numCache>
                <c:formatCode>m/d/yyyy;@</c:formatCode>
                <c:ptCount val="6"/>
                <c:pt idx="0">
                  <c:v>42795</c:v>
                </c:pt>
                <c:pt idx="1">
                  <c:v>42887</c:v>
                </c:pt>
                <c:pt idx="2">
                  <c:v>42917</c:v>
                </c:pt>
                <c:pt idx="3">
                  <c:v>42948</c:v>
                </c:pt>
                <c:pt idx="4">
                  <c:v>42979</c:v>
                </c:pt>
                <c:pt idx="5">
                  <c:v>43009</c:v>
                </c:pt>
              </c:numCache>
            </c:numRef>
          </c:cat>
          <c:val>
            <c:numRef>
              <c:f>'2016-2017 split out by month'!$G$15:$G$20</c:f>
              <c:numCache>
                <c:formatCode>General</c:formatCode>
                <c:ptCount val="6"/>
                <c:pt idx="0">
                  <c:v>5</c:v>
                </c:pt>
                <c:pt idx="1">
                  <c:v>21</c:v>
                </c:pt>
                <c:pt idx="2">
                  <c:v>11</c:v>
                </c:pt>
                <c:pt idx="3">
                  <c:v>5</c:v>
                </c:pt>
                <c:pt idx="4">
                  <c:v>6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3-42C3-AD5E-DA87FF341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124168"/>
        <c:axId val="354124560"/>
      </c:barChart>
      <c:dateAx>
        <c:axId val="3541241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124560"/>
        <c:crosses val="autoZero"/>
        <c:auto val="1"/>
        <c:lblOffset val="100"/>
        <c:baseTimeUnit val="months"/>
      </c:dateAx>
      <c:valAx>
        <c:axId val="35412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124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13</xdr:row>
      <xdr:rowOff>85725</xdr:rowOff>
    </xdr:from>
    <xdr:to>
      <xdr:col>23</xdr:col>
      <xdr:colOff>552450</xdr:colOff>
      <xdr:row>43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30479</xdr:colOff>
      <xdr:row>11</xdr:row>
      <xdr:rowOff>85726</xdr:rowOff>
    </xdr:from>
    <xdr:to>
      <xdr:col>28</xdr:col>
      <xdr:colOff>9525</xdr:colOff>
      <xdr:row>47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194036</xdr:colOff>
      <xdr:row>10</xdr:row>
      <xdr:rowOff>103957</xdr:rowOff>
    </xdr:from>
    <xdr:to>
      <xdr:col>36</xdr:col>
      <xdr:colOff>567418</xdr:colOff>
      <xdr:row>51</xdr:row>
      <xdr:rowOff>73478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</xdr:colOff>
      <xdr:row>4</xdr:row>
      <xdr:rowOff>163830</xdr:rowOff>
    </xdr:from>
    <xdr:to>
      <xdr:col>10</xdr:col>
      <xdr:colOff>196215</xdr:colOff>
      <xdr:row>25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11</xdr:row>
      <xdr:rowOff>0</xdr:rowOff>
    </xdr:from>
    <xdr:to>
      <xdr:col>23</xdr:col>
      <xdr:colOff>266700</xdr:colOff>
      <xdr:row>31</xdr:row>
      <xdr:rowOff>156210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1158240</xdr:colOff>
      <xdr:row>23</xdr:row>
      <xdr:rowOff>49530</xdr:rowOff>
    </xdr:from>
    <xdr:to>
      <xdr:col>10</xdr:col>
      <xdr:colOff>411480</xdr:colOff>
      <xdr:row>39</xdr:row>
      <xdr:rowOff>140970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487680</xdr:colOff>
      <xdr:row>23</xdr:row>
      <xdr:rowOff>68580</xdr:rowOff>
    </xdr:from>
    <xdr:to>
      <xdr:col>4</xdr:col>
      <xdr:colOff>861060</xdr:colOff>
      <xdr:row>39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ation_Results_All Repor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4"/>
  <sheetViews>
    <sheetView workbookViewId="0">
      <selection activeCell="D16" sqref="D16"/>
    </sheetView>
  </sheetViews>
  <sheetFormatPr defaultRowHeight="14.5" x14ac:dyDescent="0.35"/>
  <cols>
    <col min="1" max="1" width="8.453125" bestFit="1" customWidth="1"/>
    <col min="2" max="2" width="52.08984375" bestFit="1" customWidth="1"/>
    <col min="3" max="3" width="9.54296875" bestFit="1" customWidth="1"/>
    <col min="4" max="4" width="51.453125" bestFit="1" customWidth="1"/>
    <col min="5" max="5" width="10.08984375" bestFit="1" customWidth="1"/>
    <col min="6" max="6" width="6.54296875" bestFit="1" customWidth="1"/>
    <col min="7" max="8" width="12.453125" bestFit="1" customWidth="1"/>
    <col min="9" max="9" width="12.6328125" bestFit="1" customWidth="1"/>
    <col min="10" max="11" width="8.08984375" bestFit="1" customWidth="1"/>
    <col min="12" max="12" width="8" bestFit="1" customWidth="1"/>
    <col min="13" max="13" width="10.36328125" bestFit="1" customWidth="1"/>
    <col min="14" max="14" width="13.453125" style="6" bestFit="1" customWidth="1"/>
    <col min="15" max="15" width="12.54296875" style="6" bestFit="1" customWidth="1"/>
    <col min="16" max="16" width="11.90625" customWidth="1"/>
    <col min="17" max="17" width="12.453125" customWidth="1"/>
  </cols>
  <sheetData>
    <row r="1" spans="1:17" s="11" customFormat="1" ht="43.5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112</v>
      </c>
      <c r="N1" s="10" t="s">
        <v>123</v>
      </c>
      <c r="O1" s="10" t="s">
        <v>124</v>
      </c>
      <c r="P1" s="9" t="s">
        <v>122</v>
      </c>
      <c r="Q1" s="9" t="s">
        <v>177</v>
      </c>
    </row>
    <row r="2" spans="1:17" x14ac:dyDescent="0.35">
      <c r="A2" s="140" t="s">
        <v>12</v>
      </c>
      <c r="B2" s="140" t="s">
        <v>13</v>
      </c>
      <c r="C2" s="140">
        <v>33020221</v>
      </c>
      <c r="D2" s="140" t="s">
        <v>22</v>
      </c>
      <c r="E2" s="140" t="s">
        <v>15</v>
      </c>
      <c r="F2" s="140" t="s">
        <v>16</v>
      </c>
      <c r="G2" s="140" t="s">
        <v>23</v>
      </c>
      <c r="H2" s="140" t="s">
        <v>24</v>
      </c>
      <c r="I2" s="140" t="s">
        <v>19</v>
      </c>
      <c r="J2" s="140" t="s">
        <v>25</v>
      </c>
      <c r="K2" s="140" t="s">
        <v>26</v>
      </c>
      <c r="L2" s="140">
        <v>3140105</v>
      </c>
      <c r="M2" s="140" t="s">
        <v>113</v>
      </c>
      <c r="N2" s="157">
        <v>42597</v>
      </c>
      <c r="O2" s="157">
        <v>42926</v>
      </c>
      <c r="P2" s="157">
        <v>41024</v>
      </c>
      <c r="Q2" s="157">
        <v>42660</v>
      </c>
    </row>
    <row r="3" spans="1:17" x14ac:dyDescent="0.35">
      <c r="A3" s="140" t="s">
        <v>12</v>
      </c>
      <c r="B3" s="140" t="s">
        <v>13</v>
      </c>
      <c r="C3" s="140">
        <v>33020222</v>
      </c>
      <c r="D3" s="140" t="s">
        <v>14</v>
      </c>
      <c r="E3" s="140" t="s">
        <v>15</v>
      </c>
      <c r="F3" s="140" t="s">
        <v>16</v>
      </c>
      <c r="G3" s="140" t="s">
        <v>17</v>
      </c>
      <c r="H3" s="140" t="s">
        <v>18</v>
      </c>
      <c r="I3" s="140" t="s">
        <v>19</v>
      </c>
      <c r="J3" s="140" t="s">
        <v>20</v>
      </c>
      <c r="K3" s="140" t="s">
        <v>21</v>
      </c>
      <c r="L3" s="140">
        <v>3140105</v>
      </c>
      <c r="M3" s="140" t="s">
        <v>113</v>
      </c>
      <c r="N3" s="157">
        <v>42597</v>
      </c>
      <c r="O3" s="157">
        <v>42926</v>
      </c>
      <c r="P3" s="157">
        <v>41568</v>
      </c>
      <c r="Q3" s="157">
        <v>42660</v>
      </c>
    </row>
    <row r="4" spans="1:17" x14ac:dyDescent="0.35">
      <c r="A4" s="141" t="s">
        <v>12</v>
      </c>
      <c r="B4" s="141" t="s">
        <v>13</v>
      </c>
      <c r="C4" s="141">
        <v>33020118</v>
      </c>
      <c r="D4" s="141" t="s">
        <v>35</v>
      </c>
      <c r="E4" s="141" t="s">
        <v>15</v>
      </c>
      <c r="F4" s="141">
        <v>846</v>
      </c>
      <c r="G4" s="141" t="s">
        <v>37</v>
      </c>
      <c r="H4" s="141" t="s">
        <v>38</v>
      </c>
      <c r="I4" s="142" t="s">
        <v>32</v>
      </c>
      <c r="J4" s="141" t="s">
        <v>25</v>
      </c>
      <c r="K4" s="141" t="s">
        <v>26</v>
      </c>
      <c r="L4" s="141">
        <v>3140105</v>
      </c>
      <c r="M4" s="141" t="s">
        <v>113</v>
      </c>
      <c r="N4" s="158">
        <v>42597</v>
      </c>
      <c r="O4" s="158">
        <v>42870</v>
      </c>
      <c r="P4" s="158">
        <v>41024</v>
      </c>
      <c r="Q4" s="158">
        <v>42660</v>
      </c>
    </row>
    <row r="5" spans="1:17" x14ac:dyDescent="0.35">
      <c r="A5" s="142" t="s">
        <v>12</v>
      </c>
      <c r="B5" s="142" t="s">
        <v>13</v>
      </c>
      <c r="C5" s="142" t="s">
        <v>49</v>
      </c>
      <c r="D5" s="142" t="s">
        <v>50</v>
      </c>
      <c r="E5" s="142" t="s">
        <v>15</v>
      </c>
      <c r="F5" s="142">
        <v>846</v>
      </c>
      <c r="G5" s="142" t="s">
        <v>51</v>
      </c>
      <c r="H5" s="142" t="s">
        <v>52</v>
      </c>
      <c r="I5" s="142" t="s">
        <v>32</v>
      </c>
      <c r="J5" s="142" t="s">
        <v>25</v>
      </c>
      <c r="K5" s="142" t="s">
        <v>26</v>
      </c>
      <c r="L5" s="142">
        <v>3140105</v>
      </c>
      <c r="M5" s="142" t="s">
        <v>113</v>
      </c>
      <c r="N5" s="159">
        <v>41024</v>
      </c>
      <c r="O5" s="159">
        <v>42926</v>
      </c>
      <c r="P5" s="159">
        <v>41024</v>
      </c>
      <c r="Q5" s="159">
        <v>42660</v>
      </c>
    </row>
    <row r="6" spans="1:17" x14ac:dyDescent="0.35">
      <c r="A6" s="142" t="s">
        <v>12</v>
      </c>
      <c r="B6" s="142" t="s">
        <v>13</v>
      </c>
      <c r="C6" s="142" t="s">
        <v>27</v>
      </c>
      <c r="D6" s="142" t="s">
        <v>28</v>
      </c>
      <c r="E6" s="142" t="s">
        <v>15</v>
      </c>
      <c r="F6" s="142" t="s">
        <v>29</v>
      </c>
      <c r="G6" s="142" t="s">
        <v>30</v>
      </c>
      <c r="H6" s="142" t="s">
        <v>31</v>
      </c>
      <c r="I6" s="142" t="s">
        <v>32</v>
      </c>
      <c r="J6" s="142" t="s">
        <v>33</v>
      </c>
      <c r="K6" s="142" t="s">
        <v>34</v>
      </c>
      <c r="L6" s="142">
        <v>3140105</v>
      </c>
      <c r="M6" s="142" t="s">
        <v>113</v>
      </c>
      <c r="N6" s="159">
        <v>41024</v>
      </c>
      <c r="O6" s="159">
        <v>42926</v>
      </c>
      <c r="P6" s="159">
        <v>41024</v>
      </c>
      <c r="Q6" s="159">
        <v>42660</v>
      </c>
    </row>
    <row r="7" spans="1:17" x14ac:dyDescent="0.35">
      <c r="A7" s="143" t="s">
        <v>12</v>
      </c>
      <c r="B7" s="143" t="s">
        <v>13</v>
      </c>
      <c r="C7" s="143" t="s">
        <v>39</v>
      </c>
      <c r="D7" s="143" t="s">
        <v>40</v>
      </c>
      <c r="E7" s="143" t="s">
        <v>15</v>
      </c>
      <c r="F7" s="143" t="s">
        <v>41</v>
      </c>
      <c r="G7" s="143" t="s">
        <v>42</v>
      </c>
      <c r="H7" s="143" t="s">
        <v>43</v>
      </c>
      <c r="I7" s="143" t="s">
        <v>32</v>
      </c>
      <c r="J7" s="143" t="s">
        <v>25</v>
      </c>
      <c r="K7" s="143" t="s">
        <v>26</v>
      </c>
      <c r="L7" s="143">
        <v>3140105</v>
      </c>
      <c r="M7" s="143" t="s">
        <v>113</v>
      </c>
      <c r="N7" s="160">
        <v>41386</v>
      </c>
      <c r="O7" s="160">
        <v>42660</v>
      </c>
      <c r="P7" s="161" t="s">
        <v>125</v>
      </c>
      <c r="Q7" s="161" t="s">
        <v>125</v>
      </c>
    </row>
    <row r="8" spans="1:17" x14ac:dyDescent="0.35">
      <c r="A8" s="143" t="s">
        <v>12</v>
      </c>
      <c r="B8" s="143" t="s">
        <v>13</v>
      </c>
      <c r="C8" s="143" t="s">
        <v>44</v>
      </c>
      <c r="D8" s="143" t="s">
        <v>45</v>
      </c>
      <c r="E8" s="143" t="s">
        <v>15</v>
      </c>
      <c r="F8" s="143" t="s">
        <v>46</v>
      </c>
      <c r="G8" s="143" t="s">
        <v>47</v>
      </c>
      <c r="H8" s="143" t="s">
        <v>48</v>
      </c>
      <c r="I8" s="143" t="s">
        <v>32</v>
      </c>
      <c r="J8" s="143" t="s">
        <v>33</v>
      </c>
      <c r="K8" s="143" t="s">
        <v>34</v>
      </c>
      <c r="L8" s="143">
        <v>3140105</v>
      </c>
      <c r="M8" s="143" t="s">
        <v>113</v>
      </c>
      <c r="N8" s="160">
        <v>41024</v>
      </c>
      <c r="O8" s="160">
        <v>42926</v>
      </c>
      <c r="P8" s="161" t="s">
        <v>125</v>
      </c>
      <c r="Q8" s="161" t="s">
        <v>125</v>
      </c>
    </row>
    <row r="10" spans="1:17" x14ac:dyDescent="0.35">
      <c r="B10" s="3" t="s">
        <v>53</v>
      </c>
    </row>
    <row r="11" spans="1:17" x14ac:dyDescent="0.35">
      <c r="B11" s="2" t="s">
        <v>118</v>
      </c>
    </row>
    <row r="12" spans="1:17" x14ac:dyDescent="0.35">
      <c r="B12" s="4" t="s">
        <v>119</v>
      </c>
    </row>
    <row r="14" spans="1:17" x14ac:dyDescent="0.35">
      <c r="A14" t="s">
        <v>238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31"/>
  <sheetViews>
    <sheetView workbookViewId="0">
      <selection activeCell="B14" sqref="B14"/>
    </sheetView>
  </sheetViews>
  <sheetFormatPr defaultRowHeight="14.5" x14ac:dyDescent="0.35"/>
  <cols>
    <col min="1" max="1" width="8.6328125" bestFit="1" customWidth="1"/>
    <col min="2" max="2" width="52.08984375" bestFit="1" customWidth="1"/>
    <col min="3" max="3" width="11.90625" bestFit="1" customWidth="1"/>
    <col min="4" max="4" width="8.36328125" bestFit="1" customWidth="1"/>
    <col min="5" max="5" width="10.6328125" bestFit="1" customWidth="1"/>
    <col min="6" max="6" width="11.54296875" bestFit="1" customWidth="1"/>
    <col min="7" max="7" width="10.90625" bestFit="1" customWidth="1"/>
    <col min="8" max="8" width="15.08984375" bestFit="1" customWidth="1"/>
    <col min="9" max="9" width="12" bestFit="1" customWidth="1"/>
    <col min="10" max="10" width="13.90625" bestFit="1" customWidth="1"/>
    <col min="11" max="11" width="16.54296875" bestFit="1" customWidth="1"/>
    <col min="12" max="12" width="26.54296875" bestFit="1" customWidth="1"/>
    <col min="13" max="13" width="14.453125" bestFit="1" customWidth="1"/>
    <col min="14" max="14" width="14" bestFit="1" customWidth="1"/>
    <col min="15" max="15" width="6" bestFit="1" customWidth="1"/>
    <col min="16" max="16" width="15.08984375" bestFit="1" customWidth="1"/>
    <col min="17" max="17" width="15.54296875" bestFit="1" customWidth="1"/>
    <col min="18" max="18" width="18.36328125" bestFit="1" customWidth="1"/>
    <col min="19" max="19" width="99.08984375" bestFit="1" customWidth="1"/>
    <col min="20" max="20" width="17.54296875" bestFit="1" customWidth="1"/>
    <col min="21" max="21" width="7.36328125" bestFit="1" customWidth="1"/>
    <col min="22" max="22" width="12.453125" bestFit="1" customWidth="1"/>
    <col min="23" max="23" width="6.6328125" bestFit="1" customWidth="1"/>
    <col min="24" max="24" width="10.90625" bestFit="1" customWidth="1"/>
    <col min="25" max="25" width="13.54296875" bestFit="1" customWidth="1"/>
  </cols>
  <sheetData>
    <row r="1" spans="1:25" s="1" customFormat="1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111</v>
      </c>
      <c r="F1" s="1" t="s">
        <v>110</v>
      </c>
      <c r="G1" s="1" t="s">
        <v>109</v>
      </c>
      <c r="H1" s="1" t="s">
        <v>108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103</v>
      </c>
      <c r="N1" s="1" t="s">
        <v>102</v>
      </c>
      <c r="O1" s="1" t="s">
        <v>101</v>
      </c>
      <c r="P1" s="1" t="s">
        <v>100</v>
      </c>
      <c r="Q1" s="1" t="s">
        <v>99</v>
      </c>
      <c r="R1" s="1" t="s">
        <v>98</v>
      </c>
      <c r="S1" s="1" t="s">
        <v>97</v>
      </c>
      <c r="T1" s="1" t="s">
        <v>96</v>
      </c>
      <c r="U1" s="1" t="s">
        <v>95</v>
      </c>
      <c r="V1" s="1" t="s">
        <v>94</v>
      </c>
      <c r="W1" s="1" t="s">
        <v>93</v>
      </c>
      <c r="X1" s="1" t="s">
        <v>92</v>
      </c>
      <c r="Y1" s="1" t="s">
        <v>91</v>
      </c>
    </row>
    <row r="2" spans="1:25" x14ac:dyDescent="0.35">
      <c r="A2" t="s">
        <v>12</v>
      </c>
      <c r="B2" t="s">
        <v>13</v>
      </c>
      <c r="C2" t="s">
        <v>27</v>
      </c>
      <c r="D2" t="s">
        <v>29</v>
      </c>
      <c r="E2" s="6">
        <v>41024</v>
      </c>
      <c r="F2" s="5">
        <v>0.47916666666666669</v>
      </c>
      <c r="G2" t="s">
        <v>63</v>
      </c>
      <c r="H2" t="s">
        <v>62</v>
      </c>
      <c r="I2">
        <v>0.2</v>
      </c>
      <c r="J2" t="s">
        <v>61</v>
      </c>
      <c r="L2" t="s">
        <v>86</v>
      </c>
      <c r="M2">
        <v>350</v>
      </c>
      <c r="N2" t="s">
        <v>55</v>
      </c>
      <c r="P2" s="6">
        <v>41024</v>
      </c>
      <c r="Q2" s="5">
        <v>0.57638888888888895</v>
      </c>
      <c r="T2" t="s">
        <v>56</v>
      </c>
      <c r="U2">
        <v>2</v>
      </c>
      <c r="V2" t="s">
        <v>55</v>
      </c>
      <c r="W2">
        <v>2</v>
      </c>
      <c r="X2" t="s">
        <v>54</v>
      </c>
      <c r="Y2" t="s">
        <v>64</v>
      </c>
    </row>
    <row r="3" spans="1:25" x14ac:dyDescent="0.35">
      <c r="A3" t="s">
        <v>12</v>
      </c>
      <c r="B3" t="s">
        <v>13</v>
      </c>
      <c r="C3" t="s">
        <v>27</v>
      </c>
      <c r="D3" t="s">
        <v>29</v>
      </c>
      <c r="E3" s="6">
        <v>41045</v>
      </c>
      <c r="F3" s="5">
        <v>0.51041666666666663</v>
      </c>
      <c r="G3" t="s">
        <v>63</v>
      </c>
      <c r="H3" t="s">
        <v>62</v>
      </c>
      <c r="I3">
        <v>0.14000000000000001</v>
      </c>
      <c r="J3" t="s">
        <v>61</v>
      </c>
      <c r="L3" t="s">
        <v>86</v>
      </c>
      <c r="M3">
        <v>370</v>
      </c>
      <c r="N3" t="s">
        <v>55</v>
      </c>
      <c r="P3" s="6">
        <v>41045</v>
      </c>
      <c r="Q3" s="5">
        <v>0.625</v>
      </c>
      <c r="T3" t="s">
        <v>56</v>
      </c>
      <c r="U3">
        <v>2</v>
      </c>
      <c r="V3" t="s">
        <v>55</v>
      </c>
      <c r="W3">
        <v>2</v>
      </c>
      <c r="X3" t="s">
        <v>54</v>
      </c>
      <c r="Y3" t="s">
        <v>32</v>
      </c>
    </row>
    <row r="4" spans="1:25" x14ac:dyDescent="0.35">
      <c r="A4" t="s">
        <v>12</v>
      </c>
      <c r="B4" t="s">
        <v>13</v>
      </c>
      <c r="C4" t="s">
        <v>27</v>
      </c>
      <c r="D4" t="s">
        <v>29</v>
      </c>
      <c r="E4" s="6">
        <v>41080</v>
      </c>
      <c r="F4" s="5">
        <v>0.53125</v>
      </c>
      <c r="G4" t="s">
        <v>63</v>
      </c>
      <c r="H4" t="s">
        <v>62</v>
      </c>
      <c r="I4">
        <v>0.15</v>
      </c>
      <c r="J4" t="s">
        <v>61</v>
      </c>
      <c r="L4" t="s">
        <v>86</v>
      </c>
      <c r="M4">
        <v>120</v>
      </c>
      <c r="N4" t="s">
        <v>55</v>
      </c>
      <c r="P4" s="6">
        <v>41080</v>
      </c>
      <c r="Q4" s="5">
        <v>0.59166666666666667</v>
      </c>
      <c r="T4" t="s">
        <v>56</v>
      </c>
      <c r="U4">
        <v>2</v>
      </c>
      <c r="V4" t="s">
        <v>55</v>
      </c>
      <c r="W4">
        <v>2</v>
      </c>
      <c r="X4" t="s">
        <v>54</v>
      </c>
      <c r="Y4" t="s">
        <v>32</v>
      </c>
    </row>
    <row r="5" spans="1:25" x14ac:dyDescent="0.35">
      <c r="A5" t="s">
        <v>12</v>
      </c>
      <c r="B5" t="s">
        <v>13</v>
      </c>
      <c r="C5" t="s">
        <v>27</v>
      </c>
      <c r="D5" t="s">
        <v>29</v>
      </c>
      <c r="E5" s="6">
        <v>41106</v>
      </c>
      <c r="F5" s="5">
        <v>0.53819444444444442</v>
      </c>
      <c r="G5" t="s">
        <v>63</v>
      </c>
      <c r="H5" t="s">
        <v>62</v>
      </c>
      <c r="I5">
        <v>0.86</v>
      </c>
      <c r="J5" t="s">
        <v>61</v>
      </c>
      <c r="L5" t="s">
        <v>86</v>
      </c>
      <c r="M5">
        <v>189</v>
      </c>
      <c r="N5" t="s">
        <v>55</v>
      </c>
      <c r="P5" s="6">
        <v>41106</v>
      </c>
      <c r="Q5" s="5">
        <v>0.59027777777777779</v>
      </c>
      <c r="T5" t="s">
        <v>56</v>
      </c>
      <c r="U5">
        <v>2</v>
      </c>
      <c r="V5" t="s">
        <v>55</v>
      </c>
      <c r="W5">
        <v>2</v>
      </c>
      <c r="X5" t="s">
        <v>54</v>
      </c>
      <c r="Y5" t="s">
        <v>32</v>
      </c>
    </row>
    <row r="6" spans="1:25" x14ac:dyDescent="0.35">
      <c r="A6" t="s">
        <v>12</v>
      </c>
      <c r="B6" t="s">
        <v>13</v>
      </c>
      <c r="C6" t="s">
        <v>27</v>
      </c>
      <c r="D6" t="s">
        <v>29</v>
      </c>
      <c r="E6" s="6">
        <v>41141</v>
      </c>
      <c r="F6" s="5">
        <v>0.5625</v>
      </c>
      <c r="G6" t="s">
        <v>63</v>
      </c>
      <c r="H6" t="s">
        <v>62</v>
      </c>
      <c r="I6">
        <v>0.15</v>
      </c>
      <c r="J6" t="s">
        <v>61</v>
      </c>
      <c r="L6" t="s">
        <v>86</v>
      </c>
      <c r="M6">
        <v>600</v>
      </c>
      <c r="N6" t="s">
        <v>55</v>
      </c>
      <c r="O6" t="s">
        <v>66</v>
      </c>
      <c r="P6" s="6">
        <v>41141</v>
      </c>
      <c r="Q6" s="5">
        <v>0.65763888888888888</v>
      </c>
      <c r="S6" t="s">
        <v>65</v>
      </c>
      <c r="T6" t="s">
        <v>56</v>
      </c>
      <c r="U6">
        <v>2</v>
      </c>
      <c r="V6" t="s">
        <v>55</v>
      </c>
      <c r="W6">
        <v>2</v>
      </c>
      <c r="X6" t="s">
        <v>54</v>
      </c>
      <c r="Y6" t="s">
        <v>64</v>
      </c>
    </row>
    <row r="7" spans="1:25" x14ac:dyDescent="0.35">
      <c r="A7" t="s">
        <v>12</v>
      </c>
      <c r="B7" t="s">
        <v>13</v>
      </c>
      <c r="C7" t="s">
        <v>27</v>
      </c>
      <c r="D7" t="s">
        <v>29</v>
      </c>
      <c r="E7" s="6">
        <v>41176</v>
      </c>
      <c r="F7" s="5">
        <v>0.60416666666666663</v>
      </c>
      <c r="G7" t="s">
        <v>63</v>
      </c>
      <c r="H7" t="s">
        <v>62</v>
      </c>
      <c r="I7">
        <v>0.15</v>
      </c>
      <c r="J7" t="s">
        <v>61</v>
      </c>
      <c r="L7" t="s">
        <v>86</v>
      </c>
      <c r="M7">
        <v>28</v>
      </c>
      <c r="N7" t="s">
        <v>55</v>
      </c>
      <c r="O7" t="s">
        <v>59</v>
      </c>
      <c r="P7" s="6">
        <v>41176</v>
      </c>
      <c r="Q7" s="5">
        <v>0.66666666666666663</v>
      </c>
      <c r="S7" t="s">
        <v>57</v>
      </c>
      <c r="T7" t="s">
        <v>56</v>
      </c>
      <c r="U7">
        <v>2</v>
      </c>
      <c r="V7" t="s">
        <v>55</v>
      </c>
      <c r="W7">
        <v>2</v>
      </c>
      <c r="X7" t="s">
        <v>54</v>
      </c>
      <c r="Y7" t="s">
        <v>32</v>
      </c>
    </row>
    <row r="8" spans="1:25" x14ac:dyDescent="0.35">
      <c r="A8" t="s">
        <v>12</v>
      </c>
      <c r="B8" t="s">
        <v>13</v>
      </c>
      <c r="C8" t="s">
        <v>27</v>
      </c>
      <c r="D8" t="s">
        <v>29</v>
      </c>
      <c r="E8" s="6">
        <v>41204</v>
      </c>
      <c r="F8" s="5">
        <v>0.55902777777777779</v>
      </c>
      <c r="G8" t="s">
        <v>63</v>
      </c>
      <c r="H8" t="s">
        <v>62</v>
      </c>
      <c r="I8">
        <v>0.11</v>
      </c>
      <c r="J8" t="s">
        <v>61</v>
      </c>
      <c r="L8" t="s">
        <v>86</v>
      </c>
      <c r="M8">
        <v>22</v>
      </c>
      <c r="N8" t="s">
        <v>55</v>
      </c>
      <c r="O8" t="s">
        <v>59</v>
      </c>
      <c r="P8" s="6">
        <v>41204</v>
      </c>
      <c r="Q8" s="5">
        <v>0.65277777777777779</v>
      </c>
      <c r="S8" t="s">
        <v>57</v>
      </c>
      <c r="T8" t="s">
        <v>56</v>
      </c>
      <c r="U8">
        <v>2</v>
      </c>
      <c r="V8" t="s">
        <v>55</v>
      </c>
      <c r="W8">
        <v>2</v>
      </c>
      <c r="X8" t="s">
        <v>54</v>
      </c>
      <c r="Y8" t="s">
        <v>32</v>
      </c>
    </row>
    <row r="9" spans="1:25" x14ac:dyDescent="0.35">
      <c r="A9" t="s">
        <v>12</v>
      </c>
      <c r="B9" t="s">
        <v>13</v>
      </c>
      <c r="C9" t="s">
        <v>27</v>
      </c>
      <c r="D9" t="s">
        <v>29</v>
      </c>
      <c r="E9" s="6">
        <v>41232</v>
      </c>
      <c r="F9" s="5">
        <v>0.59722222222222221</v>
      </c>
      <c r="G9" t="s">
        <v>63</v>
      </c>
      <c r="H9" t="s">
        <v>62</v>
      </c>
      <c r="I9">
        <v>0.15</v>
      </c>
      <c r="J9" t="s">
        <v>61</v>
      </c>
      <c r="L9" t="s">
        <v>86</v>
      </c>
      <c r="M9">
        <v>4</v>
      </c>
      <c r="N9" t="s">
        <v>55</v>
      </c>
      <c r="O9" t="s">
        <v>59</v>
      </c>
      <c r="P9" s="6">
        <v>41232</v>
      </c>
      <c r="Q9" s="5">
        <v>0.70277777777777783</v>
      </c>
      <c r="S9" t="s">
        <v>57</v>
      </c>
      <c r="T9" t="s">
        <v>56</v>
      </c>
      <c r="U9">
        <v>2</v>
      </c>
      <c r="V9" t="s">
        <v>55</v>
      </c>
      <c r="W9">
        <v>2</v>
      </c>
      <c r="X9" t="s">
        <v>54</v>
      </c>
      <c r="Y9" t="s">
        <v>32</v>
      </c>
    </row>
    <row r="10" spans="1:25" x14ac:dyDescent="0.35">
      <c r="A10" t="s">
        <v>12</v>
      </c>
      <c r="B10" t="s">
        <v>13</v>
      </c>
      <c r="C10" t="s">
        <v>27</v>
      </c>
      <c r="D10" t="s">
        <v>29</v>
      </c>
      <c r="E10" s="6">
        <v>41260</v>
      </c>
      <c r="F10" s="5">
        <v>0.51388888888888895</v>
      </c>
      <c r="G10" t="s">
        <v>63</v>
      </c>
      <c r="H10" t="s">
        <v>62</v>
      </c>
      <c r="I10">
        <v>0.15</v>
      </c>
      <c r="J10" t="s">
        <v>61</v>
      </c>
      <c r="L10" t="s">
        <v>86</v>
      </c>
      <c r="M10">
        <v>15900</v>
      </c>
      <c r="N10" t="s">
        <v>55</v>
      </c>
      <c r="O10" t="s">
        <v>59</v>
      </c>
      <c r="P10" s="6">
        <v>41260</v>
      </c>
      <c r="Q10" s="5">
        <v>0.62986111111111109</v>
      </c>
      <c r="S10" t="s">
        <v>57</v>
      </c>
      <c r="T10" t="s">
        <v>56</v>
      </c>
      <c r="U10">
        <v>2</v>
      </c>
      <c r="V10" t="s">
        <v>55</v>
      </c>
      <c r="W10">
        <v>2</v>
      </c>
      <c r="X10" t="s">
        <v>54</v>
      </c>
      <c r="Y10" t="s">
        <v>32</v>
      </c>
    </row>
    <row r="11" spans="1:25" x14ac:dyDescent="0.35">
      <c r="A11" t="s">
        <v>12</v>
      </c>
      <c r="B11" t="s">
        <v>13</v>
      </c>
      <c r="C11" t="s">
        <v>27</v>
      </c>
      <c r="D11" t="s">
        <v>29</v>
      </c>
      <c r="E11" s="6">
        <v>41288</v>
      </c>
      <c r="F11" s="5">
        <v>0.53125</v>
      </c>
      <c r="G11" t="s">
        <v>63</v>
      </c>
      <c r="H11" t="s">
        <v>62</v>
      </c>
      <c r="I11">
        <v>0.15</v>
      </c>
      <c r="J11" t="s">
        <v>61</v>
      </c>
      <c r="L11" t="s">
        <v>86</v>
      </c>
      <c r="M11">
        <v>62</v>
      </c>
      <c r="N11" t="s">
        <v>55</v>
      </c>
      <c r="P11" s="6">
        <v>41288</v>
      </c>
      <c r="Q11" s="5">
        <v>0.64513888888888882</v>
      </c>
      <c r="T11" t="s">
        <v>56</v>
      </c>
      <c r="U11">
        <v>2</v>
      </c>
      <c r="V11" t="s">
        <v>55</v>
      </c>
      <c r="W11">
        <v>2</v>
      </c>
      <c r="X11" t="s">
        <v>54</v>
      </c>
      <c r="Y11" t="s">
        <v>32</v>
      </c>
    </row>
    <row r="12" spans="1:25" x14ac:dyDescent="0.35">
      <c r="A12" t="s">
        <v>12</v>
      </c>
      <c r="B12" t="s">
        <v>13</v>
      </c>
      <c r="C12" t="s">
        <v>27</v>
      </c>
      <c r="D12" t="s">
        <v>29</v>
      </c>
      <c r="E12" s="6">
        <v>41324</v>
      </c>
      <c r="F12" s="5">
        <v>0.58333333333333337</v>
      </c>
      <c r="G12" t="s">
        <v>63</v>
      </c>
      <c r="H12" t="s">
        <v>62</v>
      </c>
      <c r="I12">
        <v>0.15</v>
      </c>
      <c r="J12" t="s">
        <v>61</v>
      </c>
      <c r="L12" t="s">
        <v>86</v>
      </c>
      <c r="M12">
        <v>670</v>
      </c>
      <c r="N12" t="s">
        <v>55</v>
      </c>
      <c r="O12" t="s">
        <v>59</v>
      </c>
      <c r="P12" s="6">
        <v>41324</v>
      </c>
      <c r="Q12" s="5">
        <v>0.63611111111111118</v>
      </c>
      <c r="S12" t="s">
        <v>57</v>
      </c>
      <c r="T12" t="s">
        <v>56</v>
      </c>
      <c r="U12">
        <v>2</v>
      </c>
      <c r="V12" t="s">
        <v>55</v>
      </c>
      <c r="W12">
        <v>2</v>
      </c>
      <c r="X12" t="s">
        <v>54</v>
      </c>
      <c r="Y12" t="s">
        <v>64</v>
      </c>
    </row>
    <row r="13" spans="1:25" x14ac:dyDescent="0.35">
      <c r="A13" t="s">
        <v>12</v>
      </c>
      <c r="B13" t="s">
        <v>13</v>
      </c>
      <c r="C13" t="s">
        <v>27</v>
      </c>
      <c r="D13" t="s">
        <v>29</v>
      </c>
      <c r="E13" s="6">
        <v>41351</v>
      </c>
      <c r="F13" s="5">
        <v>0.53472222222222221</v>
      </c>
      <c r="G13" t="s">
        <v>63</v>
      </c>
      <c r="H13" t="s">
        <v>62</v>
      </c>
      <c r="I13">
        <v>0.15</v>
      </c>
      <c r="J13" t="s">
        <v>61</v>
      </c>
      <c r="L13" t="s">
        <v>86</v>
      </c>
      <c r="M13">
        <v>12</v>
      </c>
      <c r="N13" t="s">
        <v>55</v>
      </c>
      <c r="O13" t="s">
        <v>59</v>
      </c>
      <c r="P13" s="6">
        <v>41351</v>
      </c>
      <c r="Q13" s="5">
        <v>0.65555555555555556</v>
      </c>
      <c r="S13" t="s">
        <v>57</v>
      </c>
      <c r="T13" t="s">
        <v>56</v>
      </c>
      <c r="U13">
        <v>2</v>
      </c>
      <c r="V13" t="s">
        <v>55</v>
      </c>
      <c r="W13">
        <v>2</v>
      </c>
      <c r="X13" t="s">
        <v>54</v>
      </c>
      <c r="Y13" t="s">
        <v>32</v>
      </c>
    </row>
    <row r="14" spans="1:25" x14ac:dyDescent="0.35">
      <c r="A14" t="s">
        <v>12</v>
      </c>
      <c r="B14" t="s">
        <v>13</v>
      </c>
      <c r="C14" t="s">
        <v>27</v>
      </c>
      <c r="D14" t="s">
        <v>29</v>
      </c>
      <c r="E14" s="6">
        <v>41386</v>
      </c>
      <c r="F14" s="5">
        <v>0.5625</v>
      </c>
      <c r="G14" t="s">
        <v>63</v>
      </c>
      <c r="H14" t="s">
        <v>62</v>
      </c>
      <c r="I14">
        <v>0.15</v>
      </c>
      <c r="J14" t="s">
        <v>61</v>
      </c>
      <c r="L14" t="s">
        <v>86</v>
      </c>
      <c r="M14">
        <v>54</v>
      </c>
      <c r="N14" t="s">
        <v>55</v>
      </c>
      <c r="P14" s="6">
        <v>41386</v>
      </c>
      <c r="Q14" s="5">
        <v>0.64236111111111105</v>
      </c>
      <c r="T14" t="s">
        <v>56</v>
      </c>
      <c r="U14">
        <v>2</v>
      </c>
      <c r="V14" t="s">
        <v>55</v>
      </c>
      <c r="W14">
        <v>2</v>
      </c>
      <c r="X14" t="s">
        <v>54</v>
      </c>
      <c r="Y14" t="s">
        <v>32</v>
      </c>
    </row>
    <row r="15" spans="1:25" x14ac:dyDescent="0.35">
      <c r="A15" t="s">
        <v>12</v>
      </c>
      <c r="B15" t="s">
        <v>13</v>
      </c>
      <c r="C15" t="s">
        <v>27</v>
      </c>
      <c r="D15" t="s">
        <v>29</v>
      </c>
      <c r="E15" s="6">
        <v>41407</v>
      </c>
      <c r="F15" s="5">
        <v>0.58680555555555558</v>
      </c>
      <c r="G15" t="s">
        <v>63</v>
      </c>
      <c r="H15" t="s">
        <v>62</v>
      </c>
      <c r="I15">
        <v>0.15</v>
      </c>
      <c r="J15" t="s">
        <v>61</v>
      </c>
      <c r="L15" t="s">
        <v>86</v>
      </c>
      <c r="M15">
        <v>32</v>
      </c>
      <c r="N15" t="s">
        <v>55</v>
      </c>
      <c r="O15" t="s">
        <v>59</v>
      </c>
      <c r="P15" s="6">
        <v>41407</v>
      </c>
      <c r="Q15" s="5">
        <v>0.69791666666666663</v>
      </c>
      <c r="S15" t="s">
        <v>57</v>
      </c>
      <c r="T15" t="s">
        <v>56</v>
      </c>
      <c r="U15">
        <v>2</v>
      </c>
      <c r="V15" t="s">
        <v>55</v>
      </c>
      <c r="W15">
        <v>2</v>
      </c>
      <c r="X15" t="s">
        <v>54</v>
      </c>
      <c r="Y15" t="s">
        <v>32</v>
      </c>
    </row>
    <row r="16" spans="1:25" x14ac:dyDescent="0.35">
      <c r="A16" t="s">
        <v>12</v>
      </c>
      <c r="B16" t="s">
        <v>13</v>
      </c>
      <c r="C16" t="s">
        <v>27</v>
      </c>
      <c r="D16" t="s">
        <v>29</v>
      </c>
      <c r="E16" s="6">
        <v>41449</v>
      </c>
      <c r="F16" s="5">
        <v>0.55555555555555558</v>
      </c>
      <c r="G16" t="s">
        <v>63</v>
      </c>
      <c r="H16" t="s">
        <v>62</v>
      </c>
      <c r="I16">
        <v>0.15</v>
      </c>
      <c r="J16" t="s">
        <v>61</v>
      </c>
      <c r="L16" t="s">
        <v>86</v>
      </c>
      <c r="M16">
        <v>210</v>
      </c>
      <c r="N16" t="s">
        <v>55</v>
      </c>
      <c r="P16" s="6">
        <v>41449</v>
      </c>
      <c r="Q16" s="5">
        <v>0.65486111111111112</v>
      </c>
      <c r="T16" t="s">
        <v>56</v>
      </c>
      <c r="U16">
        <v>2</v>
      </c>
      <c r="V16" t="s">
        <v>55</v>
      </c>
      <c r="W16">
        <v>2</v>
      </c>
      <c r="X16" t="s">
        <v>54</v>
      </c>
      <c r="Y16" t="s">
        <v>32</v>
      </c>
    </row>
    <row r="17" spans="1:25" x14ac:dyDescent="0.35">
      <c r="A17" t="s">
        <v>12</v>
      </c>
      <c r="B17" t="s">
        <v>13</v>
      </c>
      <c r="C17" t="s">
        <v>27</v>
      </c>
      <c r="D17" t="s">
        <v>29</v>
      </c>
      <c r="E17" s="6">
        <v>41477</v>
      </c>
      <c r="F17" s="5">
        <v>0.625</v>
      </c>
      <c r="G17" t="s">
        <v>63</v>
      </c>
      <c r="H17" t="s">
        <v>62</v>
      </c>
      <c r="I17">
        <v>0.15</v>
      </c>
      <c r="J17" t="s">
        <v>61</v>
      </c>
      <c r="L17" t="s">
        <v>86</v>
      </c>
      <c r="M17">
        <v>5600</v>
      </c>
      <c r="N17" t="s">
        <v>55</v>
      </c>
      <c r="P17" s="6">
        <v>41477</v>
      </c>
      <c r="Q17" s="5">
        <v>0.72222222222222221</v>
      </c>
      <c r="T17" t="s">
        <v>56</v>
      </c>
      <c r="U17">
        <v>2</v>
      </c>
      <c r="V17" t="s">
        <v>55</v>
      </c>
      <c r="W17">
        <v>2</v>
      </c>
      <c r="X17" t="s">
        <v>54</v>
      </c>
      <c r="Y17" t="s">
        <v>64</v>
      </c>
    </row>
    <row r="18" spans="1:25" x14ac:dyDescent="0.35">
      <c r="A18" t="s">
        <v>12</v>
      </c>
      <c r="B18" t="s">
        <v>13</v>
      </c>
      <c r="C18" t="s">
        <v>27</v>
      </c>
      <c r="D18" t="s">
        <v>29</v>
      </c>
      <c r="E18" s="6">
        <v>41505</v>
      </c>
      <c r="F18" s="5">
        <v>0.63194444444444442</v>
      </c>
      <c r="G18" t="s">
        <v>63</v>
      </c>
      <c r="H18" t="s">
        <v>62</v>
      </c>
      <c r="I18">
        <v>0.15</v>
      </c>
      <c r="J18" t="s">
        <v>61</v>
      </c>
      <c r="L18" t="s">
        <v>86</v>
      </c>
      <c r="M18">
        <v>510</v>
      </c>
      <c r="N18" t="s">
        <v>55</v>
      </c>
      <c r="P18" s="6">
        <v>41505</v>
      </c>
      <c r="Q18" s="5">
        <v>0.73611111111111116</v>
      </c>
      <c r="T18" t="s">
        <v>56</v>
      </c>
      <c r="U18">
        <v>2</v>
      </c>
      <c r="V18" t="s">
        <v>55</v>
      </c>
      <c r="W18">
        <v>2</v>
      </c>
      <c r="X18" t="s">
        <v>54</v>
      </c>
      <c r="Y18" t="s">
        <v>64</v>
      </c>
    </row>
    <row r="19" spans="1:25" x14ac:dyDescent="0.35">
      <c r="A19" t="s">
        <v>12</v>
      </c>
      <c r="B19" t="s">
        <v>13</v>
      </c>
      <c r="C19" t="s">
        <v>27</v>
      </c>
      <c r="D19" t="s">
        <v>29</v>
      </c>
      <c r="E19" s="6">
        <v>41540</v>
      </c>
      <c r="F19" s="5">
        <v>0.5625</v>
      </c>
      <c r="G19" t="s">
        <v>63</v>
      </c>
      <c r="H19" t="s">
        <v>62</v>
      </c>
      <c r="I19">
        <v>0.15</v>
      </c>
      <c r="J19" t="s">
        <v>61</v>
      </c>
      <c r="L19" t="s">
        <v>86</v>
      </c>
      <c r="M19">
        <v>40</v>
      </c>
      <c r="N19" t="s">
        <v>55</v>
      </c>
      <c r="P19" s="6">
        <v>41540</v>
      </c>
      <c r="Q19" s="5">
        <v>0.67222222222222217</v>
      </c>
      <c r="T19" t="s">
        <v>56</v>
      </c>
      <c r="U19">
        <v>2</v>
      </c>
      <c r="V19" t="s">
        <v>55</v>
      </c>
      <c r="W19">
        <v>2</v>
      </c>
      <c r="X19" t="s">
        <v>54</v>
      </c>
      <c r="Y19" t="s">
        <v>32</v>
      </c>
    </row>
    <row r="20" spans="1:25" x14ac:dyDescent="0.35">
      <c r="A20" t="s">
        <v>12</v>
      </c>
      <c r="B20" t="s">
        <v>13</v>
      </c>
      <c r="C20" t="s">
        <v>27</v>
      </c>
      <c r="D20" t="s">
        <v>29</v>
      </c>
      <c r="E20" s="6">
        <v>41568</v>
      </c>
      <c r="F20" s="5">
        <v>0.57291666666666663</v>
      </c>
      <c r="G20" t="s">
        <v>63</v>
      </c>
      <c r="H20" t="s">
        <v>62</v>
      </c>
      <c r="I20">
        <v>0.15</v>
      </c>
      <c r="J20" t="s">
        <v>61</v>
      </c>
      <c r="L20" t="s">
        <v>86</v>
      </c>
      <c r="M20">
        <v>40</v>
      </c>
      <c r="N20" t="s">
        <v>55</v>
      </c>
      <c r="P20" s="6">
        <v>41568</v>
      </c>
      <c r="Q20" s="5">
        <v>0.66388888888888886</v>
      </c>
      <c r="T20" t="s">
        <v>56</v>
      </c>
      <c r="U20">
        <v>2</v>
      </c>
      <c r="V20" t="s">
        <v>55</v>
      </c>
      <c r="W20">
        <v>2</v>
      </c>
      <c r="X20" t="s">
        <v>54</v>
      </c>
      <c r="Y20" t="s">
        <v>32</v>
      </c>
    </row>
    <row r="21" spans="1:25" x14ac:dyDescent="0.35">
      <c r="A21" t="s">
        <v>12</v>
      </c>
      <c r="B21" t="s">
        <v>13</v>
      </c>
      <c r="C21" t="s">
        <v>27</v>
      </c>
      <c r="D21" t="s">
        <v>29</v>
      </c>
      <c r="E21" s="6">
        <v>41596</v>
      </c>
      <c r="F21" s="5">
        <v>0.56944444444444442</v>
      </c>
      <c r="G21" t="s">
        <v>63</v>
      </c>
      <c r="H21" t="s">
        <v>62</v>
      </c>
      <c r="I21">
        <v>0.15</v>
      </c>
      <c r="J21" t="s">
        <v>61</v>
      </c>
      <c r="L21" t="s">
        <v>86</v>
      </c>
      <c r="M21">
        <v>6000</v>
      </c>
      <c r="N21" t="s">
        <v>55</v>
      </c>
      <c r="O21" t="s">
        <v>66</v>
      </c>
      <c r="P21" s="6">
        <v>41596</v>
      </c>
      <c r="Q21" s="5">
        <v>0.6958333333333333</v>
      </c>
      <c r="S21" t="s">
        <v>65</v>
      </c>
      <c r="T21" t="s">
        <v>56</v>
      </c>
      <c r="U21">
        <v>2</v>
      </c>
      <c r="V21" t="s">
        <v>55</v>
      </c>
      <c r="W21">
        <v>2</v>
      </c>
      <c r="X21" t="s">
        <v>54</v>
      </c>
      <c r="Y21" t="s">
        <v>64</v>
      </c>
    </row>
    <row r="22" spans="1:25" x14ac:dyDescent="0.35">
      <c r="A22" t="s">
        <v>12</v>
      </c>
      <c r="B22" t="s">
        <v>13</v>
      </c>
      <c r="C22" t="s">
        <v>27</v>
      </c>
      <c r="D22" t="s">
        <v>29</v>
      </c>
      <c r="E22" s="6">
        <v>41624</v>
      </c>
      <c r="F22" s="5">
        <v>0.56944444444444442</v>
      </c>
      <c r="G22" t="s">
        <v>63</v>
      </c>
      <c r="H22" t="s">
        <v>62</v>
      </c>
      <c r="I22">
        <v>0.15</v>
      </c>
      <c r="J22" t="s">
        <v>61</v>
      </c>
      <c r="L22" t="s">
        <v>86</v>
      </c>
      <c r="M22">
        <v>24</v>
      </c>
      <c r="N22" t="s">
        <v>55</v>
      </c>
      <c r="O22" t="s">
        <v>59</v>
      </c>
      <c r="P22" s="6">
        <v>41624</v>
      </c>
      <c r="Q22" s="5">
        <v>0.66527777777777775</v>
      </c>
      <c r="S22" t="s">
        <v>57</v>
      </c>
      <c r="T22" t="s">
        <v>56</v>
      </c>
      <c r="U22">
        <v>2</v>
      </c>
      <c r="V22" t="s">
        <v>55</v>
      </c>
      <c r="W22">
        <v>2</v>
      </c>
      <c r="X22" t="s">
        <v>54</v>
      </c>
      <c r="Y22" t="s">
        <v>32</v>
      </c>
    </row>
    <row r="23" spans="1:25" x14ac:dyDescent="0.35">
      <c r="A23" t="s">
        <v>12</v>
      </c>
      <c r="B23" t="s">
        <v>13</v>
      </c>
      <c r="C23" t="s">
        <v>27</v>
      </c>
      <c r="D23" t="s">
        <v>29</v>
      </c>
      <c r="E23" s="6">
        <v>41660</v>
      </c>
      <c r="F23" s="5">
        <v>0.56597222222222221</v>
      </c>
      <c r="G23" t="s">
        <v>63</v>
      </c>
      <c r="H23" t="s">
        <v>62</v>
      </c>
      <c r="I23">
        <v>0.15</v>
      </c>
      <c r="J23" t="s">
        <v>61</v>
      </c>
      <c r="L23" t="s">
        <v>86</v>
      </c>
      <c r="M23">
        <v>86</v>
      </c>
      <c r="N23" t="s">
        <v>55</v>
      </c>
      <c r="P23" s="6">
        <v>41660</v>
      </c>
      <c r="Q23" s="5">
        <v>0.68611111111111101</v>
      </c>
      <c r="T23" t="s">
        <v>56</v>
      </c>
      <c r="U23">
        <v>2</v>
      </c>
      <c r="V23" t="s">
        <v>55</v>
      </c>
      <c r="W23">
        <v>2</v>
      </c>
      <c r="X23" t="s">
        <v>54</v>
      </c>
      <c r="Y23" t="s">
        <v>64</v>
      </c>
    </row>
    <row r="24" spans="1:25" x14ac:dyDescent="0.35">
      <c r="A24" t="s">
        <v>12</v>
      </c>
      <c r="B24" t="s">
        <v>13</v>
      </c>
      <c r="C24" t="s">
        <v>27</v>
      </c>
      <c r="D24" t="s">
        <v>29</v>
      </c>
      <c r="E24" s="6">
        <v>41696</v>
      </c>
      <c r="F24" s="5">
        <v>0.5625</v>
      </c>
      <c r="G24" t="s">
        <v>63</v>
      </c>
      <c r="H24" t="s">
        <v>62</v>
      </c>
      <c r="I24">
        <v>0.15</v>
      </c>
      <c r="J24" t="s">
        <v>61</v>
      </c>
      <c r="L24" t="s">
        <v>86</v>
      </c>
      <c r="M24">
        <v>4600</v>
      </c>
      <c r="N24" t="s">
        <v>55</v>
      </c>
      <c r="P24" s="6">
        <v>41696</v>
      </c>
      <c r="Q24" s="5">
        <v>0.68888888888888899</v>
      </c>
      <c r="T24" t="s">
        <v>56</v>
      </c>
      <c r="U24">
        <v>2</v>
      </c>
      <c r="V24" t="s">
        <v>55</v>
      </c>
      <c r="W24">
        <v>2</v>
      </c>
      <c r="X24" t="s">
        <v>54</v>
      </c>
      <c r="Y24" t="s">
        <v>64</v>
      </c>
    </row>
    <row r="25" spans="1:25" x14ac:dyDescent="0.35">
      <c r="A25" t="s">
        <v>12</v>
      </c>
      <c r="B25" t="s">
        <v>13</v>
      </c>
      <c r="C25" t="s">
        <v>27</v>
      </c>
      <c r="D25" t="s">
        <v>29</v>
      </c>
      <c r="E25" s="6">
        <v>41715</v>
      </c>
      <c r="F25" s="5">
        <v>0.62152777777777779</v>
      </c>
      <c r="G25" t="s">
        <v>63</v>
      </c>
      <c r="H25" t="s">
        <v>62</v>
      </c>
      <c r="I25">
        <v>0.15</v>
      </c>
      <c r="J25" t="s">
        <v>61</v>
      </c>
      <c r="L25" t="s">
        <v>86</v>
      </c>
      <c r="M25">
        <v>3900</v>
      </c>
      <c r="N25" t="s">
        <v>55</v>
      </c>
      <c r="P25" s="6">
        <v>41715</v>
      </c>
      <c r="Q25" s="5">
        <v>0.72152777777777777</v>
      </c>
      <c r="T25" t="s">
        <v>56</v>
      </c>
      <c r="U25">
        <v>2</v>
      </c>
      <c r="V25" t="s">
        <v>55</v>
      </c>
      <c r="W25">
        <v>2</v>
      </c>
      <c r="X25" t="s">
        <v>54</v>
      </c>
      <c r="Y25" t="s">
        <v>64</v>
      </c>
    </row>
    <row r="26" spans="1:25" x14ac:dyDescent="0.35">
      <c r="A26" t="s">
        <v>12</v>
      </c>
      <c r="B26" t="s">
        <v>13</v>
      </c>
      <c r="C26" t="s">
        <v>27</v>
      </c>
      <c r="D26" t="s">
        <v>29</v>
      </c>
      <c r="E26" s="6">
        <v>41750</v>
      </c>
      <c r="F26" s="5">
        <v>0.61458333333333337</v>
      </c>
      <c r="G26" t="s">
        <v>63</v>
      </c>
      <c r="H26" t="s">
        <v>62</v>
      </c>
      <c r="I26">
        <v>0.15</v>
      </c>
      <c r="J26" t="s">
        <v>61</v>
      </c>
      <c r="L26" t="s">
        <v>86</v>
      </c>
      <c r="M26">
        <v>28</v>
      </c>
      <c r="N26" t="s">
        <v>55</v>
      </c>
      <c r="O26" t="s">
        <v>59</v>
      </c>
      <c r="P26" s="6">
        <v>41750</v>
      </c>
      <c r="Q26" s="5">
        <v>0.72083333333333333</v>
      </c>
      <c r="S26" t="s">
        <v>57</v>
      </c>
      <c r="T26" t="s">
        <v>56</v>
      </c>
      <c r="U26">
        <v>2</v>
      </c>
      <c r="V26" t="s">
        <v>55</v>
      </c>
      <c r="W26">
        <v>2</v>
      </c>
      <c r="X26" t="s">
        <v>54</v>
      </c>
      <c r="Y26" t="s">
        <v>64</v>
      </c>
    </row>
    <row r="27" spans="1:25" x14ac:dyDescent="0.35">
      <c r="A27" t="s">
        <v>12</v>
      </c>
      <c r="B27" t="s">
        <v>13</v>
      </c>
      <c r="C27" t="s">
        <v>27</v>
      </c>
      <c r="D27" t="s">
        <v>29</v>
      </c>
      <c r="E27" s="6">
        <v>41778</v>
      </c>
      <c r="F27" s="5">
        <v>0.55902777777777779</v>
      </c>
      <c r="G27" t="s">
        <v>63</v>
      </c>
      <c r="H27" t="s">
        <v>62</v>
      </c>
      <c r="I27">
        <v>0.15</v>
      </c>
      <c r="J27" t="s">
        <v>61</v>
      </c>
      <c r="L27" t="s">
        <v>86</v>
      </c>
      <c r="M27">
        <v>94</v>
      </c>
      <c r="N27" t="s">
        <v>55</v>
      </c>
      <c r="P27" s="6">
        <v>41778</v>
      </c>
      <c r="Q27" s="5">
        <v>0.65208333333333335</v>
      </c>
      <c r="T27" t="s">
        <v>56</v>
      </c>
      <c r="U27">
        <v>2</v>
      </c>
      <c r="V27" t="s">
        <v>55</v>
      </c>
      <c r="W27">
        <v>2</v>
      </c>
      <c r="X27" t="s">
        <v>54</v>
      </c>
      <c r="Y27" t="s">
        <v>64</v>
      </c>
    </row>
    <row r="28" spans="1:25" x14ac:dyDescent="0.35">
      <c r="A28" t="s">
        <v>12</v>
      </c>
      <c r="B28" t="s">
        <v>13</v>
      </c>
      <c r="C28" t="s">
        <v>27</v>
      </c>
      <c r="D28" t="s">
        <v>29</v>
      </c>
      <c r="E28" s="6">
        <v>41813</v>
      </c>
      <c r="F28" s="5">
        <v>0.55208333333333337</v>
      </c>
      <c r="G28" t="s">
        <v>63</v>
      </c>
      <c r="H28" t="s">
        <v>62</v>
      </c>
      <c r="I28">
        <v>0.15</v>
      </c>
      <c r="J28" t="s">
        <v>61</v>
      </c>
      <c r="L28" t="s">
        <v>86</v>
      </c>
      <c r="M28">
        <v>4300</v>
      </c>
      <c r="N28" t="s">
        <v>55</v>
      </c>
      <c r="P28" s="6">
        <v>41813</v>
      </c>
      <c r="Q28" s="5">
        <v>0.7006944444444444</v>
      </c>
      <c r="T28" t="s">
        <v>56</v>
      </c>
      <c r="U28">
        <v>2</v>
      </c>
      <c r="V28" t="s">
        <v>55</v>
      </c>
      <c r="W28">
        <v>2</v>
      </c>
      <c r="X28" t="s">
        <v>54</v>
      </c>
      <c r="Y28" t="s">
        <v>64</v>
      </c>
    </row>
    <row r="29" spans="1:25" x14ac:dyDescent="0.35">
      <c r="A29" t="s">
        <v>12</v>
      </c>
      <c r="B29" t="s">
        <v>13</v>
      </c>
      <c r="C29" t="s">
        <v>27</v>
      </c>
      <c r="D29" t="s">
        <v>29</v>
      </c>
      <c r="E29" s="6">
        <v>41841</v>
      </c>
      <c r="F29" s="5">
        <v>0.61458333333333337</v>
      </c>
      <c r="G29" t="s">
        <v>63</v>
      </c>
      <c r="H29" t="s">
        <v>62</v>
      </c>
      <c r="I29">
        <v>0.15</v>
      </c>
      <c r="J29" t="s">
        <v>61</v>
      </c>
      <c r="L29" t="s">
        <v>86</v>
      </c>
      <c r="M29">
        <v>380</v>
      </c>
      <c r="N29" t="s">
        <v>55</v>
      </c>
      <c r="P29" s="6">
        <v>41841</v>
      </c>
      <c r="Q29" s="5">
        <v>0.69027777777777777</v>
      </c>
      <c r="T29" t="s">
        <v>56</v>
      </c>
      <c r="U29">
        <v>2</v>
      </c>
      <c r="V29" t="s">
        <v>55</v>
      </c>
      <c r="W29">
        <v>2</v>
      </c>
      <c r="X29" t="s">
        <v>54</v>
      </c>
      <c r="Y29" t="s">
        <v>64</v>
      </c>
    </row>
    <row r="30" spans="1:25" x14ac:dyDescent="0.35">
      <c r="A30" t="s">
        <v>12</v>
      </c>
      <c r="B30" t="s">
        <v>13</v>
      </c>
      <c r="C30" t="s">
        <v>27</v>
      </c>
      <c r="D30" t="s">
        <v>29</v>
      </c>
      <c r="E30" s="6">
        <v>41876</v>
      </c>
      <c r="F30" s="5">
        <v>0.53819444444444442</v>
      </c>
      <c r="G30" t="s">
        <v>63</v>
      </c>
      <c r="H30" t="s">
        <v>62</v>
      </c>
      <c r="I30">
        <v>0.15</v>
      </c>
      <c r="J30" t="s">
        <v>61</v>
      </c>
      <c r="L30" t="s">
        <v>86</v>
      </c>
      <c r="M30">
        <v>82</v>
      </c>
      <c r="N30" t="s">
        <v>55</v>
      </c>
      <c r="O30" t="s">
        <v>68</v>
      </c>
      <c r="P30" s="6">
        <v>41876</v>
      </c>
      <c r="Q30" s="5">
        <v>0.60555555555555551</v>
      </c>
      <c r="S30" t="s">
        <v>78</v>
      </c>
      <c r="T30" t="s">
        <v>56</v>
      </c>
      <c r="U30">
        <v>2</v>
      </c>
      <c r="V30" t="s">
        <v>55</v>
      </c>
      <c r="W30">
        <v>2</v>
      </c>
      <c r="X30" t="s">
        <v>54</v>
      </c>
      <c r="Y30" t="s">
        <v>32</v>
      </c>
    </row>
    <row r="31" spans="1:25" x14ac:dyDescent="0.35">
      <c r="A31" t="s">
        <v>12</v>
      </c>
      <c r="B31" t="s">
        <v>13</v>
      </c>
      <c r="C31" t="s">
        <v>27</v>
      </c>
      <c r="D31" t="s">
        <v>29</v>
      </c>
      <c r="E31" s="6">
        <v>41897</v>
      </c>
      <c r="F31" s="5">
        <v>0.53472222222222221</v>
      </c>
      <c r="G31" t="s">
        <v>63</v>
      </c>
      <c r="H31" t="s">
        <v>62</v>
      </c>
      <c r="I31">
        <v>0.15</v>
      </c>
      <c r="J31" t="s">
        <v>61</v>
      </c>
      <c r="L31" t="s">
        <v>86</v>
      </c>
      <c r="M31">
        <v>22</v>
      </c>
      <c r="N31" t="s">
        <v>55</v>
      </c>
      <c r="O31" t="s">
        <v>59</v>
      </c>
      <c r="P31" s="6">
        <v>41897</v>
      </c>
      <c r="Q31" s="5">
        <v>0.62916666666666665</v>
      </c>
      <c r="S31" t="s">
        <v>57</v>
      </c>
      <c r="T31" t="s">
        <v>56</v>
      </c>
      <c r="U31">
        <v>2</v>
      </c>
      <c r="V31" t="s">
        <v>55</v>
      </c>
      <c r="W31">
        <v>2</v>
      </c>
      <c r="X31" t="s">
        <v>54</v>
      </c>
      <c r="Y31" t="s">
        <v>32</v>
      </c>
    </row>
    <row r="32" spans="1:25" x14ac:dyDescent="0.35">
      <c r="A32" t="s">
        <v>12</v>
      </c>
      <c r="B32" t="s">
        <v>13</v>
      </c>
      <c r="C32" t="s">
        <v>27</v>
      </c>
      <c r="D32" t="s">
        <v>29</v>
      </c>
      <c r="E32" s="6">
        <v>41932</v>
      </c>
      <c r="F32" s="5">
        <v>0.55902777777777779</v>
      </c>
      <c r="G32" t="s">
        <v>63</v>
      </c>
      <c r="H32" t="s">
        <v>62</v>
      </c>
      <c r="I32">
        <v>0.15</v>
      </c>
      <c r="J32" t="s">
        <v>61</v>
      </c>
      <c r="L32" t="s">
        <v>86</v>
      </c>
      <c r="M32">
        <v>36</v>
      </c>
      <c r="N32" t="s">
        <v>55</v>
      </c>
      <c r="O32" t="s">
        <v>59</v>
      </c>
      <c r="P32" s="6">
        <v>41932</v>
      </c>
      <c r="Q32" s="5">
        <v>0.62083333333333335</v>
      </c>
      <c r="S32" t="s">
        <v>57</v>
      </c>
      <c r="T32" t="s">
        <v>56</v>
      </c>
      <c r="U32">
        <v>2</v>
      </c>
      <c r="V32" t="s">
        <v>55</v>
      </c>
      <c r="W32">
        <v>2</v>
      </c>
      <c r="X32" t="s">
        <v>54</v>
      </c>
      <c r="Y32" t="s">
        <v>32</v>
      </c>
    </row>
    <row r="33" spans="1:25" x14ac:dyDescent="0.35">
      <c r="A33" t="s">
        <v>12</v>
      </c>
      <c r="B33" t="s">
        <v>13</v>
      </c>
      <c r="C33" t="s">
        <v>27</v>
      </c>
      <c r="D33" t="s">
        <v>29</v>
      </c>
      <c r="E33" s="6">
        <v>41960</v>
      </c>
      <c r="F33" s="5">
        <v>0.5625</v>
      </c>
      <c r="G33" t="s">
        <v>63</v>
      </c>
      <c r="H33" t="s">
        <v>62</v>
      </c>
      <c r="I33">
        <v>0.15</v>
      </c>
      <c r="J33" t="s">
        <v>61</v>
      </c>
      <c r="L33" t="s">
        <v>86</v>
      </c>
      <c r="M33">
        <v>500</v>
      </c>
      <c r="N33" t="s">
        <v>55</v>
      </c>
      <c r="O33" t="s">
        <v>59</v>
      </c>
      <c r="P33" s="6">
        <v>41960</v>
      </c>
      <c r="Q33" s="5">
        <v>0.66875000000000007</v>
      </c>
      <c r="S33" t="s">
        <v>57</v>
      </c>
      <c r="T33" t="s">
        <v>56</v>
      </c>
      <c r="U33">
        <v>2</v>
      </c>
      <c r="V33" t="s">
        <v>55</v>
      </c>
      <c r="W33">
        <v>2</v>
      </c>
      <c r="X33" t="s">
        <v>54</v>
      </c>
      <c r="Y33" t="s">
        <v>32</v>
      </c>
    </row>
    <row r="34" spans="1:25" x14ac:dyDescent="0.35">
      <c r="A34" t="s">
        <v>12</v>
      </c>
      <c r="B34" t="s">
        <v>13</v>
      </c>
      <c r="C34" t="s">
        <v>27</v>
      </c>
      <c r="D34" t="s">
        <v>29</v>
      </c>
      <c r="E34" s="6">
        <v>41988</v>
      </c>
      <c r="F34" s="5">
        <v>0.59375</v>
      </c>
      <c r="G34" t="s">
        <v>63</v>
      </c>
      <c r="H34" t="s">
        <v>62</v>
      </c>
      <c r="I34">
        <v>0.15</v>
      </c>
      <c r="J34" t="s">
        <v>61</v>
      </c>
      <c r="L34" t="s">
        <v>86</v>
      </c>
      <c r="M34">
        <v>18</v>
      </c>
      <c r="N34" t="s">
        <v>55</v>
      </c>
      <c r="O34" t="s">
        <v>59</v>
      </c>
      <c r="P34" s="6">
        <v>41988</v>
      </c>
      <c r="Q34" s="5">
        <v>0.66388888888888886</v>
      </c>
      <c r="S34" t="s">
        <v>57</v>
      </c>
      <c r="T34" t="s">
        <v>56</v>
      </c>
      <c r="U34">
        <v>2</v>
      </c>
      <c r="V34" t="s">
        <v>55</v>
      </c>
      <c r="W34">
        <v>2</v>
      </c>
      <c r="X34" t="s">
        <v>54</v>
      </c>
      <c r="Y34" t="s">
        <v>32</v>
      </c>
    </row>
    <row r="35" spans="1:25" x14ac:dyDescent="0.35">
      <c r="A35" t="s">
        <v>12</v>
      </c>
      <c r="B35" t="s">
        <v>13</v>
      </c>
      <c r="C35" t="s">
        <v>27</v>
      </c>
      <c r="D35" t="s">
        <v>29</v>
      </c>
      <c r="E35" s="6">
        <v>42016</v>
      </c>
      <c r="F35" s="5">
        <v>0.5625</v>
      </c>
      <c r="G35" t="s">
        <v>63</v>
      </c>
      <c r="H35" t="s">
        <v>62</v>
      </c>
      <c r="I35">
        <v>0.15</v>
      </c>
      <c r="J35" t="s">
        <v>61</v>
      </c>
      <c r="L35" t="s">
        <v>86</v>
      </c>
      <c r="M35">
        <v>84</v>
      </c>
      <c r="N35" t="s">
        <v>55</v>
      </c>
      <c r="P35" s="6">
        <v>42016</v>
      </c>
      <c r="Q35" s="5">
        <v>0.6791666666666667</v>
      </c>
      <c r="T35" t="s">
        <v>56</v>
      </c>
      <c r="U35">
        <v>2</v>
      </c>
      <c r="V35" t="s">
        <v>55</v>
      </c>
      <c r="W35">
        <v>2</v>
      </c>
      <c r="X35" t="s">
        <v>54</v>
      </c>
    </row>
    <row r="36" spans="1:25" x14ac:dyDescent="0.35">
      <c r="A36" t="s">
        <v>12</v>
      </c>
      <c r="B36" t="s">
        <v>13</v>
      </c>
      <c r="C36" t="s">
        <v>27</v>
      </c>
      <c r="D36" t="s">
        <v>29</v>
      </c>
      <c r="E36" s="6">
        <v>42052</v>
      </c>
      <c r="F36" s="5">
        <v>0.58333333333333337</v>
      </c>
      <c r="G36" t="s">
        <v>63</v>
      </c>
      <c r="H36" t="s">
        <v>62</v>
      </c>
      <c r="I36">
        <v>0.15</v>
      </c>
      <c r="J36" t="s">
        <v>61</v>
      </c>
      <c r="L36" t="s">
        <v>86</v>
      </c>
      <c r="M36">
        <v>32</v>
      </c>
      <c r="N36" t="s">
        <v>55</v>
      </c>
      <c r="O36" t="s">
        <v>59</v>
      </c>
      <c r="P36" s="6">
        <v>42052</v>
      </c>
      <c r="Q36" s="5">
        <v>0.6958333333333333</v>
      </c>
      <c r="S36" t="s">
        <v>57</v>
      </c>
      <c r="T36" t="s">
        <v>56</v>
      </c>
      <c r="U36">
        <v>2</v>
      </c>
      <c r="V36" t="s">
        <v>55</v>
      </c>
      <c r="W36">
        <v>2</v>
      </c>
      <c r="X36" t="s">
        <v>54</v>
      </c>
      <c r="Y36" t="s">
        <v>64</v>
      </c>
    </row>
    <row r="37" spans="1:25" x14ac:dyDescent="0.35">
      <c r="A37" t="s">
        <v>12</v>
      </c>
      <c r="B37" t="s">
        <v>13</v>
      </c>
      <c r="C37" t="s">
        <v>27</v>
      </c>
      <c r="D37" t="s">
        <v>29</v>
      </c>
      <c r="E37" s="6">
        <v>42088</v>
      </c>
      <c r="F37" s="5">
        <v>0.53125</v>
      </c>
      <c r="G37" t="s">
        <v>63</v>
      </c>
      <c r="H37" t="s">
        <v>62</v>
      </c>
      <c r="I37">
        <v>0.15</v>
      </c>
      <c r="J37" t="s">
        <v>61</v>
      </c>
      <c r="L37" t="s">
        <v>86</v>
      </c>
      <c r="M37">
        <v>104</v>
      </c>
      <c r="N37" t="s">
        <v>55</v>
      </c>
      <c r="P37" s="6">
        <v>42088</v>
      </c>
      <c r="Q37" s="5">
        <v>0.68958333333333333</v>
      </c>
      <c r="T37" t="s">
        <v>56</v>
      </c>
      <c r="U37">
        <v>2</v>
      </c>
      <c r="V37" t="s">
        <v>55</v>
      </c>
      <c r="W37">
        <v>2</v>
      </c>
      <c r="X37" t="s">
        <v>54</v>
      </c>
      <c r="Y37" t="s">
        <v>32</v>
      </c>
    </row>
    <row r="38" spans="1:25" x14ac:dyDescent="0.35">
      <c r="A38" t="s">
        <v>12</v>
      </c>
      <c r="B38" t="s">
        <v>13</v>
      </c>
      <c r="C38" t="s">
        <v>27</v>
      </c>
      <c r="D38" t="s">
        <v>29</v>
      </c>
      <c r="E38" s="6">
        <v>42114</v>
      </c>
      <c r="F38" s="5">
        <v>0.59722222222222221</v>
      </c>
      <c r="G38" t="s">
        <v>63</v>
      </c>
      <c r="H38" t="s">
        <v>62</v>
      </c>
      <c r="I38">
        <v>0.15</v>
      </c>
      <c r="J38" t="s">
        <v>61</v>
      </c>
      <c r="L38" t="s">
        <v>86</v>
      </c>
      <c r="M38">
        <v>1500</v>
      </c>
      <c r="N38" t="s">
        <v>55</v>
      </c>
      <c r="O38" t="s">
        <v>59</v>
      </c>
      <c r="P38" s="6">
        <v>42114</v>
      </c>
      <c r="Q38" s="5">
        <v>0.6777777777777777</v>
      </c>
      <c r="S38" t="s">
        <v>57</v>
      </c>
      <c r="T38" t="s">
        <v>56</v>
      </c>
      <c r="U38">
        <v>2</v>
      </c>
      <c r="V38" t="s">
        <v>55</v>
      </c>
      <c r="W38">
        <v>2</v>
      </c>
      <c r="X38" t="s">
        <v>54</v>
      </c>
      <c r="Y38" t="s">
        <v>64</v>
      </c>
    </row>
    <row r="39" spans="1:25" x14ac:dyDescent="0.35">
      <c r="A39" t="s">
        <v>12</v>
      </c>
      <c r="B39" t="s">
        <v>13</v>
      </c>
      <c r="C39" t="s">
        <v>27</v>
      </c>
      <c r="D39" t="s">
        <v>29</v>
      </c>
      <c r="E39" s="6">
        <v>42143</v>
      </c>
      <c r="F39" s="5">
        <v>0.59722222222222221</v>
      </c>
      <c r="G39" t="s">
        <v>63</v>
      </c>
      <c r="H39" t="s">
        <v>62</v>
      </c>
      <c r="I39">
        <v>0.15</v>
      </c>
      <c r="J39" t="s">
        <v>61</v>
      </c>
      <c r="L39" t="s">
        <v>86</v>
      </c>
      <c r="M39">
        <v>240</v>
      </c>
      <c r="N39" t="s">
        <v>55</v>
      </c>
      <c r="P39" s="6">
        <v>42143</v>
      </c>
      <c r="Q39" s="5">
        <v>0.65555555555555556</v>
      </c>
      <c r="T39" t="s">
        <v>56</v>
      </c>
      <c r="U39">
        <v>2</v>
      </c>
      <c r="V39" t="s">
        <v>55</v>
      </c>
      <c r="W39">
        <v>2</v>
      </c>
      <c r="X39" t="s">
        <v>54</v>
      </c>
      <c r="Y39" t="s">
        <v>64</v>
      </c>
    </row>
    <row r="40" spans="1:25" x14ac:dyDescent="0.35">
      <c r="A40" t="s">
        <v>12</v>
      </c>
      <c r="B40" t="s">
        <v>13</v>
      </c>
      <c r="C40" t="s">
        <v>27</v>
      </c>
      <c r="D40" t="s">
        <v>29</v>
      </c>
      <c r="E40" s="6">
        <v>42172</v>
      </c>
      <c r="F40" s="5">
        <v>0.5625</v>
      </c>
      <c r="G40" t="s">
        <v>63</v>
      </c>
      <c r="H40" t="s">
        <v>62</v>
      </c>
      <c r="I40">
        <v>0.15</v>
      </c>
      <c r="J40" t="s">
        <v>61</v>
      </c>
      <c r="L40" t="s">
        <v>86</v>
      </c>
      <c r="M40">
        <v>46</v>
      </c>
      <c r="N40" t="s">
        <v>55</v>
      </c>
      <c r="P40" s="6">
        <v>42172</v>
      </c>
      <c r="Q40" s="5">
        <v>0.62152777777777779</v>
      </c>
      <c r="T40" t="s">
        <v>56</v>
      </c>
      <c r="U40">
        <v>2</v>
      </c>
      <c r="V40" t="s">
        <v>55</v>
      </c>
      <c r="W40">
        <v>2</v>
      </c>
      <c r="X40" t="s">
        <v>54</v>
      </c>
      <c r="Y40" t="s">
        <v>32</v>
      </c>
    </row>
    <row r="41" spans="1:25" x14ac:dyDescent="0.35">
      <c r="A41" t="s">
        <v>12</v>
      </c>
      <c r="B41" t="s">
        <v>13</v>
      </c>
      <c r="C41" t="s">
        <v>27</v>
      </c>
      <c r="D41" t="s">
        <v>29</v>
      </c>
      <c r="E41" s="6">
        <v>42205</v>
      </c>
      <c r="F41" s="5">
        <v>0.54861111111111105</v>
      </c>
      <c r="G41" t="s">
        <v>63</v>
      </c>
      <c r="H41" t="s">
        <v>62</v>
      </c>
      <c r="I41">
        <v>0.2</v>
      </c>
      <c r="J41" t="s">
        <v>61</v>
      </c>
      <c r="L41" t="s">
        <v>86</v>
      </c>
      <c r="M41">
        <v>96</v>
      </c>
      <c r="N41" t="s">
        <v>55</v>
      </c>
      <c r="P41" s="6">
        <v>42205</v>
      </c>
      <c r="Q41" s="5">
        <v>0.64166666666666672</v>
      </c>
      <c r="T41" t="s">
        <v>56</v>
      </c>
      <c r="U41">
        <v>2</v>
      </c>
      <c r="V41" t="s">
        <v>55</v>
      </c>
      <c r="W41">
        <v>2</v>
      </c>
      <c r="X41" t="s">
        <v>54</v>
      </c>
      <c r="Y41" t="s">
        <v>32</v>
      </c>
    </row>
    <row r="42" spans="1:25" x14ac:dyDescent="0.35">
      <c r="A42" t="s">
        <v>12</v>
      </c>
      <c r="B42" t="s">
        <v>13</v>
      </c>
      <c r="C42" t="s">
        <v>27</v>
      </c>
      <c r="D42" t="s">
        <v>29</v>
      </c>
      <c r="E42" s="6">
        <v>42233</v>
      </c>
      <c r="F42" s="5">
        <v>0.53125</v>
      </c>
      <c r="G42" t="s">
        <v>63</v>
      </c>
      <c r="H42" t="s">
        <v>62</v>
      </c>
      <c r="I42">
        <v>0.2</v>
      </c>
      <c r="J42" t="s">
        <v>61</v>
      </c>
      <c r="L42" t="s">
        <v>86</v>
      </c>
      <c r="M42">
        <v>15700</v>
      </c>
      <c r="N42" t="s">
        <v>55</v>
      </c>
      <c r="O42" t="s">
        <v>59</v>
      </c>
      <c r="P42" s="6">
        <v>42233</v>
      </c>
      <c r="Q42" s="5">
        <v>0.59791666666666665</v>
      </c>
      <c r="S42" t="s">
        <v>57</v>
      </c>
      <c r="T42" t="s">
        <v>56</v>
      </c>
      <c r="U42">
        <v>2</v>
      </c>
      <c r="V42" t="s">
        <v>55</v>
      </c>
      <c r="W42">
        <v>2</v>
      </c>
      <c r="X42" t="s">
        <v>54</v>
      </c>
      <c r="Y42" t="s">
        <v>64</v>
      </c>
    </row>
    <row r="43" spans="1:25" x14ac:dyDescent="0.35">
      <c r="A43" t="s">
        <v>12</v>
      </c>
      <c r="B43" t="s">
        <v>13</v>
      </c>
      <c r="C43" t="s">
        <v>27</v>
      </c>
      <c r="D43" t="s">
        <v>29</v>
      </c>
      <c r="E43" s="6">
        <v>42268</v>
      </c>
      <c r="F43" s="5">
        <v>0.52777777777777779</v>
      </c>
      <c r="G43" t="s">
        <v>63</v>
      </c>
      <c r="H43" t="s">
        <v>62</v>
      </c>
      <c r="I43">
        <v>0.2</v>
      </c>
      <c r="J43" t="s">
        <v>61</v>
      </c>
      <c r="L43" t="s">
        <v>86</v>
      </c>
      <c r="M43">
        <v>10</v>
      </c>
      <c r="N43" t="s">
        <v>55</v>
      </c>
      <c r="O43" t="s">
        <v>59</v>
      </c>
      <c r="P43" s="6">
        <v>42268</v>
      </c>
      <c r="Q43" s="5">
        <v>0.60972222222222217</v>
      </c>
      <c r="S43" t="s">
        <v>57</v>
      </c>
      <c r="T43" t="s">
        <v>56</v>
      </c>
      <c r="U43">
        <v>2</v>
      </c>
      <c r="V43" t="s">
        <v>55</v>
      </c>
      <c r="W43">
        <v>2</v>
      </c>
      <c r="X43" t="s">
        <v>54</v>
      </c>
      <c r="Y43" t="s">
        <v>32</v>
      </c>
    </row>
    <row r="44" spans="1:25" x14ac:dyDescent="0.35">
      <c r="A44" t="s">
        <v>12</v>
      </c>
      <c r="B44" t="s">
        <v>13</v>
      </c>
      <c r="C44" t="s">
        <v>27</v>
      </c>
      <c r="D44" t="s">
        <v>29</v>
      </c>
      <c r="E44" s="6">
        <v>42296</v>
      </c>
      <c r="F44" s="5">
        <v>0.57638888888888895</v>
      </c>
      <c r="G44" t="s">
        <v>63</v>
      </c>
      <c r="H44" t="s">
        <v>62</v>
      </c>
      <c r="I44">
        <v>0.2</v>
      </c>
      <c r="J44" t="s">
        <v>61</v>
      </c>
      <c r="L44" t="s">
        <v>86</v>
      </c>
      <c r="M44">
        <v>10</v>
      </c>
      <c r="N44" t="s">
        <v>55</v>
      </c>
      <c r="O44" t="s">
        <v>59</v>
      </c>
      <c r="P44" s="6">
        <v>42296</v>
      </c>
      <c r="Q44" s="5">
        <v>0.65555555555555556</v>
      </c>
      <c r="S44" t="s">
        <v>57</v>
      </c>
      <c r="T44" t="s">
        <v>56</v>
      </c>
      <c r="U44">
        <v>2</v>
      </c>
      <c r="V44" t="s">
        <v>55</v>
      </c>
      <c r="W44">
        <v>2</v>
      </c>
      <c r="X44" t="s">
        <v>54</v>
      </c>
      <c r="Y44" t="s">
        <v>32</v>
      </c>
    </row>
    <row r="45" spans="1:25" x14ac:dyDescent="0.35">
      <c r="A45" t="s">
        <v>12</v>
      </c>
      <c r="B45" t="s">
        <v>13</v>
      </c>
      <c r="C45" t="s">
        <v>27</v>
      </c>
      <c r="D45" t="s">
        <v>29</v>
      </c>
      <c r="E45" s="6">
        <v>42296</v>
      </c>
      <c r="F45" s="5">
        <v>0.57291666666666663</v>
      </c>
      <c r="G45" t="s">
        <v>63</v>
      </c>
      <c r="H45" t="s">
        <v>62</v>
      </c>
      <c r="I45">
        <v>0.2</v>
      </c>
      <c r="J45" t="s">
        <v>61</v>
      </c>
      <c r="L45" t="s">
        <v>86</v>
      </c>
      <c r="M45">
        <v>4</v>
      </c>
      <c r="N45" t="s">
        <v>55</v>
      </c>
      <c r="O45" t="s">
        <v>59</v>
      </c>
      <c r="P45" s="6">
        <v>42296</v>
      </c>
      <c r="Q45" s="5">
        <v>0.65277777777777779</v>
      </c>
      <c r="S45" t="s">
        <v>57</v>
      </c>
      <c r="T45" t="s">
        <v>56</v>
      </c>
      <c r="U45">
        <v>2</v>
      </c>
      <c r="V45" t="s">
        <v>55</v>
      </c>
      <c r="W45">
        <v>2</v>
      </c>
      <c r="X45" t="s">
        <v>54</v>
      </c>
      <c r="Y45" t="s">
        <v>32</v>
      </c>
    </row>
    <row r="46" spans="1:25" x14ac:dyDescent="0.35">
      <c r="A46" t="s">
        <v>12</v>
      </c>
      <c r="B46" t="s">
        <v>13</v>
      </c>
      <c r="C46" t="s">
        <v>27</v>
      </c>
      <c r="D46" t="s">
        <v>29</v>
      </c>
      <c r="E46" s="6">
        <v>42338</v>
      </c>
      <c r="F46" s="5">
        <v>0.59027777777777779</v>
      </c>
      <c r="G46" t="s">
        <v>63</v>
      </c>
      <c r="H46" t="s">
        <v>62</v>
      </c>
      <c r="I46">
        <v>0.2</v>
      </c>
      <c r="J46" t="s">
        <v>61</v>
      </c>
      <c r="L46" t="s">
        <v>86</v>
      </c>
      <c r="M46">
        <v>10</v>
      </c>
      <c r="N46" t="s">
        <v>55</v>
      </c>
      <c r="O46" t="s">
        <v>59</v>
      </c>
      <c r="P46" s="6">
        <v>42338</v>
      </c>
      <c r="Q46" s="5">
        <v>0.69236111111111109</v>
      </c>
      <c r="S46" t="s">
        <v>57</v>
      </c>
      <c r="T46" t="s">
        <v>56</v>
      </c>
      <c r="U46">
        <v>2</v>
      </c>
      <c r="V46" t="s">
        <v>55</v>
      </c>
      <c r="W46">
        <v>2</v>
      </c>
      <c r="X46" t="s">
        <v>54</v>
      </c>
      <c r="Y46" t="s">
        <v>32</v>
      </c>
    </row>
    <row r="47" spans="1:25" x14ac:dyDescent="0.35">
      <c r="A47" t="s">
        <v>12</v>
      </c>
      <c r="B47" t="s">
        <v>13</v>
      </c>
      <c r="C47" t="s">
        <v>27</v>
      </c>
      <c r="D47" t="s">
        <v>29</v>
      </c>
      <c r="E47" s="6">
        <v>42352</v>
      </c>
      <c r="F47" s="5">
        <v>0.54513888888888895</v>
      </c>
      <c r="G47" t="s">
        <v>63</v>
      </c>
      <c r="H47" t="s">
        <v>62</v>
      </c>
      <c r="I47">
        <v>0.2</v>
      </c>
      <c r="J47" t="s">
        <v>61</v>
      </c>
      <c r="L47" t="s">
        <v>86</v>
      </c>
      <c r="M47">
        <v>2500</v>
      </c>
      <c r="N47" t="s">
        <v>55</v>
      </c>
      <c r="P47" s="6">
        <v>42352</v>
      </c>
      <c r="Q47" s="5">
        <v>0.6118055555555556</v>
      </c>
      <c r="T47" t="s">
        <v>56</v>
      </c>
      <c r="U47">
        <v>2</v>
      </c>
      <c r="V47" t="s">
        <v>55</v>
      </c>
      <c r="W47">
        <v>2</v>
      </c>
      <c r="X47" t="s">
        <v>54</v>
      </c>
      <c r="Y47" t="s">
        <v>64</v>
      </c>
    </row>
    <row r="48" spans="1:25" x14ac:dyDescent="0.35">
      <c r="A48" t="s">
        <v>12</v>
      </c>
      <c r="B48" t="s">
        <v>13</v>
      </c>
      <c r="C48" t="s">
        <v>27</v>
      </c>
      <c r="D48" t="s">
        <v>29</v>
      </c>
      <c r="E48" s="6">
        <v>42380</v>
      </c>
      <c r="F48" s="5">
        <v>0.52083333333333337</v>
      </c>
      <c r="G48" t="s">
        <v>63</v>
      </c>
      <c r="H48" t="s">
        <v>62</v>
      </c>
      <c r="I48">
        <v>0.2</v>
      </c>
      <c r="J48" t="s">
        <v>61</v>
      </c>
      <c r="L48" t="s">
        <v>86</v>
      </c>
      <c r="M48">
        <v>16</v>
      </c>
      <c r="N48" t="s">
        <v>55</v>
      </c>
      <c r="O48" t="s">
        <v>59</v>
      </c>
      <c r="P48" s="6">
        <v>42380</v>
      </c>
      <c r="Q48" s="5">
        <v>0.65208333333333335</v>
      </c>
      <c r="S48" t="s">
        <v>57</v>
      </c>
      <c r="T48" t="s">
        <v>56</v>
      </c>
      <c r="U48">
        <v>2</v>
      </c>
      <c r="V48" t="s">
        <v>55</v>
      </c>
      <c r="W48">
        <v>2</v>
      </c>
      <c r="X48" t="s">
        <v>54</v>
      </c>
      <c r="Y48" t="s">
        <v>64</v>
      </c>
    </row>
    <row r="49" spans="1:25" x14ac:dyDescent="0.35">
      <c r="A49" t="s">
        <v>12</v>
      </c>
      <c r="B49" t="s">
        <v>13</v>
      </c>
      <c r="C49" t="s">
        <v>27</v>
      </c>
      <c r="D49" t="s">
        <v>29</v>
      </c>
      <c r="E49" s="6">
        <v>42416</v>
      </c>
      <c r="F49" s="5">
        <v>0.62847222222222221</v>
      </c>
      <c r="G49" t="s">
        <v>63</v>
      </c>
      <c r="H49" t="s">
        <v>62</v>
      </c>
      <c r="I49">
        <v>0.2</v>
      </c>
      <c r="J49" t="s">
        <v>61</v>
      </c>
      <c r="L49" t="s">
        <v>86</v>
      </c>
      <c r="M49">
        <v>140</v>
      </c>
      <c r="N49" t="s">
        <v>55</v>
      </c>
      <c r="O49" t="s">
        <v>59</v>
      </c>
      <c r="P49" s="6">
        <v>42416</v>
      </c>
      <c r="Q49" s="5">
        <v>0.71111111111111114</v>
      </c>
      <c r="S49" t="s">
        <v>57</v>
      </c>
      <c r="T49" t="s">
        <v>56</v>
      </c>
      <c r="U49">
        <v>2</v>
      </c>
      <c r="V49" t="s">
        <v>55</v>
      </c>
      <c r="W49">
        <v>2</v>
      </c>
      <c r="X49" t="s">
        <v>54</v>
      </c>
      <c r="Y49" t="s">
        <v>64</v>
      </c>
    </row>
    <row r="50" spans="1:25" x14ac:dyDescent="0.35">
      <c r="A50" t="s">
        <v>12</v>
      </c>
      <c r="B50" t="s">
        <v>13</v>
      </c>
      <c r="C50" t="s">
        <v>27</v>
      </c>
      <c r="D50" t="s">
        <v>29</v>
      </c>
      <c r="E50" s="6">
        <v>42416</v>
      </c>
      <c r="F50" s="5">
        <v>0.61111111111111105</v>
      </c>
      <c r="G50" t="s">
        <v>63</v>
      </c>
      <c r="H50" t="s">
        <v>62</v>
      </c>
      <c r="I50">
        <v>0.2</v>
      </c>
      <c r="J50" t="s">
        <v>61</v>
      </c>
      <c r="L50" t="s">
        <v>86</v>
      </c>
      <c r="M50">
        <v>230</v>
      </c>
      <c r="N50" t="s">
        <v>55</v>
      </c>
      <c r="P50" s="6">
        <v>42416</v>
      </c>
      <c r="Q50" s="5">
        <v>0.69930555555555562</v>
      </c>
      <c r="T50" t="s">
        <v>56</v>
      </c>
      <c r="U50">
        <v>2</v>
      </c>
      <c r="V50" t="s">
        <v>55</v>
      </c>
      <c r="W50">
        <v>2</v>
      </c>
      <c r="X50" t="s">
        <v>54</v>
      </c>
      <c r="Y50" t="s">
        <v>64</v>
      </c>
    </row>
    <row r="51" spans="1:25" x14ac:dyDescent="0.35">
      <c r="A51" t="s">
        <v>12</v>
      </c>
      <c r="B51" t="s">
        <v>13</v>
      </c>
      <c r="C51" t="s">
        <v>27</v>
      </c>
      <c r="D51" t="s">
        <v>29</v>
      </c>
      <c r="E51" s="6">
        <v>42450</v>
      </c>
      <c r="F51" s="5">
        <v>0.52430555555555558</v>
      </c>
      <c r="G51" t="s">
        <v>63</v>
      </c>
      <c r="H51" t="s">
        <v>62</v>
      </c>
      <c r="I51">
        <v>0.2</v>
      </c>
      <c r="J51" t="s">
        <v>61</v>
      </c>
      <c r="L51" t="s">
        <v>86</v>
      </c>
      <c r="M51">
        <v>86</v>
      </c>
      <c r="N51" t="s">
        <v>55</v>
      </c>
      <c r="P51" s="6">
        <v>42450</v>
      </c>
      <c r="Q51" s="5">
        <v>0.59930555555555554</v>
      </c>
      <c r="T51" t="s">
        <v>56</v>
      </c>
      <c r="U51">
        <v>2</v>
      </c>
      <c r="V51" t="s">
        <v>55</v>
      </c>
      <c r="W51">
        <v>2</v>
      </c>
      <c r="X51" t="s">
        <v>54</v>
      </c>
      <c r="Y51" t="s">
        <v>64</v>
      </c>
    </row>
    <row r="52" spans="1:25" x14ac:dyDescent="0.35">
      <c r="A52" t="s">
        <v>12</v>
      </c>
      <c r="B52" t="s">
        <v>13</v>
      </c>
      <c r="C52" t="s">
        <v>27</v>
      </c>
      <c r="D52" t="s">
        <v>29</v>
      </c>
      <c r="E52" s="6">
        <v>42478</v>
      </c>
      <c r="F52" s="5">
        <v>0.55555555555555558</v>
      </c>
      <c r="G52" t="s">
        <v>63</v>
      </c>
      <c r="H52" t="s">
        <v>62</v>
      </c>
      <c r="I52">
        <v>0.2</v>
      </c>
      <c r="J52" t="s">
        <v>61</v>
      </c>
      <c r="L52" t="s">
        <v>86</v>
      </c>
      <c r="M52">
        <v>42</v>
      </c>
      <c r="N52" t="s">
        <v>55</v>
      </c>
      <c r="P52" s="6">
        <v>42478</v>
      </c>
      <c r="Q52" s="5">
        <v>0.68819444444444444</v>
      </c>
      <c r="T52" t="s">
        <v>56</v>
      </c>
      <c r="U52">
        <v>2</v>
      </c>
      <c r="V52" t="s">
        <v>55</v>
      </c>
      <c r="W52">
        <v>2</v>
      </c>
      <c r="X52" t="s">
        <v>54</v>
      </c>
      <c r="Y52" t="s">
        <v>32</v>
      </c>
    </row>
    <row r="53" spans="1:25" x14ac:dyDescent="0.35">
      <c r="A53" t="s">
        <v>12</v>
      </c>
      <c r="B53" t="s">
        <v>13</v>
      </c>
      <c r="C53" t="s">
        <v>27</v>
      </c>
      <c r="D53" t="s">
        <v>29</v>
      </c>
      <c r="E53" s="6">
        <v>42514</v>
      </c>
      <c r="F53" s="5">
        <v>0.55208333333333337</v>
      </c>
      <c r="G53" t="s">
        <v>63</v>
      </c>
      <c r="H53" t="s">
        <v>62</v>
      </c>
      <c r="I53">
        <v>0.2</v>
      </c>
      <c r="J53" t="s">
        <v>61</v>
      </c>
      <c r="L53" t="s">
        <v>86</v>
      </c>
      <c r="M53">
        <v>56</v>
      </c>
      <c r="N53" t="s">
        <v>55</v>
      </c>
      <c r="P53" s="6">
        <v>42514</v>
      </c>
      <c r="Q53" s="5">
        <v>0.64097222222222217</v>
      </c>
      <c r="T53" t="s">
        <v>56</v>
      </c>
      <c r="U53">
        <v>2</v>
      </c>
      <c r="V53" t="s">
        <v>55</v>
      </c>
      <c r="W53">
        <v>2</v>
      </c>
      <c r="X53" t="s">
        <v>54</v>
      </c>
      <c r="Y53" t="s">
        <v>32</v>
      </c>
    </row>
    <row r="54" spans="1:25" x14ac:dyDescent="0.35">
      <c r="A54" t="s">
        <v>12</v>
      </c>
      <c r="B54" t="s">
        <v>13</v>
      </c>
      <c r="C54" t="s">
        <v>27</v>
      </c>
      <c r="D54" t="s">
        <v>29</v>
      </c>
      <c r="E54" s="6">
        <v>42541</v>
      </c>
      <c r="F54" s="5">
        <v>0.60069444444444442</v>
      </c>
      <c r="G54" t="s">
        <v>63</v>
      </c>
      <c r="H54" t="s">
        <v>62</v>
      </c>
      <c r="I54">
        <v>0.2</v>
      </c>
      <c r="J54" t="s">
        <v>61</v>
      </c>
      <c r="L54" t="s">
        <v>86</v>
      </c>
      <c r="M54">
        <v>44</v>
      </c>
      <c r="N54" t="s">
        <v>55</v>
      </c>
      <c r="P54" s="6">
        <v>42541</v>
      </c>
      <c r="Q54" s="5">
        <v>0.67847222222222225</v>
      </c>
      <c r="T54" t="s">
        <v>56</v>
      </c>
      <c r="U54">
        <v>2</v>
      </c>
      <c r="V54" t="s">
        <v>55</v>
      </c>
      <c r="W54">
        <v>2</v>
      </c>
      <c r="X54" t="s">
        <v>54</v>
      </c>
      <c r="Y54" t="s">
        <v>32</v>
      </c>
    </row>
    <row r="55" spans="1:25" x14ac:dyDescent="0.35">
      <c r="A55" t="s">
        <v>12</v>
      </c>
      <c r="B55" t="s">
        <v>13</v>
      </c>
      <c r="C55" t="s">
        <v>27</v>
      </c>
      <c r="D55" t="s">
        <v>29</v>
      </c>
      <c r="E55" s="6">
        <v>42569</v>
      </c>
      <c r="F55" s="5">
        <v>0.58680555555555558</v>
      </c>
      <c r="G55" t="s">
        <v>63</v>
      </c>
      <c r="H55" t="s">
        <v>62</v>
      </c>
      <c r="I55">
        <v>0.2</v>
      </c>
      <c r="J55" t="s">
        <v>61</v>
      </c>
      <c r="L55" t="s">
        <v>86</v>
      </c>
      <c r="M55">
        <v>76</v>
      </c>
      <c r="N55" t="s">
        <v>55</v>
      </c>
      <c r="P55" s="6">
        <v>42569</v>
      </c>
      <c r="Q55" s="5">
        <v>0.67083333333333339</v>
      </c>
      <c r="T55" t="s">
        <v>56</v>
      </c>
      <c r="U55">
        <v>2</v>
      </c>
      <c r="V55" t="s">
        <v>55</v>
      </c>
      <c r="W55">
        <v>2</v>
      </c>
      <c r="X55" t="s">
        <v>54</v>
      </c>
      <c r="Y55" t="s">
        <v>32</v>
      </c>
    </row>
    <row r="56" spans="1:25" x14ac:dyDescent="0.35">
      <c r="A56" t="s">
        <v>12</v>
      </c>
      <c r="B56" t="s">
        <v>13</v>
      </c>
      <c r="C56" t="s">
        <v>27</v>
      </c>
      <c r="D56" t="s">
        <v>29</v>
      </c>
      <c r="E56" s="6">
        <v>42597</v>
      </c>
      <c r="F56" s="5">
        <v>0.59027777777777779</v>
      </c>
      <c r="G56" t="s">
        <v>63</v>
      </c>
      <c r="H56" t="s">
        <v>62</v>
      </c>
      <c r="I56">
        <v>0.2</v>
      </c>
      <c r="J56" t="s">
        <v>61</v>
      </c>
      <c r="L56" t="s">
        <v>86</v>
      </c>
      <c r="M56">
        <v>94</v>
      </c>
      <c r="N56" t="s">
        <v>55</v>
      </c>
      <c r="P56" s="6">
        <v>42597</v>
      </c>
      <c r="Q56" s="5">
        <v>0.67569444444444438</v>
      </c>
      <c r="T56" t="s">
        <v>56</v>
      </c>
      <c r="U56">
        <v>2</v>
      </c>
      <c r="V56" t="s">
        <v>55</v>
      </c>
      <c r="W56">
        <v>2</v>
      </c>
      <c r="X56" t="s">
        <v>54</v>
      </c>
      <c r="Y56" t="s">
        <v>64</v>
      </c>
    </row>
    <row r="57" spans="1:25" x14ac:dyDescent="0.35">
      <c r="A57" t="s">
        <v>12</v>
      </c>
      <c r="B57" t="s">
        <v>13</v>
      </c>
      <c r="C57" t="s">
        <v>27</v>
      </c>
      <c r="D57" t="s">
        <v>29</v>
      </c>
      <c r="E57" s="6">
        <v>42632</v>
      </c>
      <c r="F57" s="5">
        <v>0.57638888888888895</v>
      </c>
      <c r="G57" t="s">
        <v>63</v>
      </c>
      <c r="H57" t="s">
        <v>62</v>
      </c>
      <c r="I57">
        <v>0.2</v>
      </c>
      <c r="J57" t="s">
        <v>61</v>
      </c>
      <c r="L57" t="s">
        <v>86</v>
      </c>
      <c r="M57">
        <v>200</v>
      </c>
      <c r="N57" t="s">
        <v>55</v>
      </c>
      <c r="P57" s="6">
        <v>42632</v>
      </c>
      <c r="Q57" s="5">
        <v>0.66388888888888886</v>
      </c>
      <c r="S57" t="s">
        <v>69</v>
      </c>
      <c r="T57" t="s">
        <v>56</v>
      </c>
      <c r="U57">
        <v>2</v>
      </c>
      <c r="V57" t="s">
        <v>55</v>
      </c>
      <c r="W57">
        <v>2</v>
      </c>
      <c r="X57" t="s">
        <v>54</v>
      </c>
      <c r="Y57" t="s">
        <v>32</v>
      </c>
    </row>
    <row r="58" spans="1:25" x14ac:dyDescent="0.35">
      <c r="A58" t="s">
        <v>12</v>
      </c>
      <c r="B58" t="s">
        <v>13</v>
      </c>
      <c r="C58" t="s">
        <v>27</v>
      </c>
      <c r="D58" t="s">
        <v>29</v>
      </c>
      <c r="E58" s="6">
        <v>42660</v>
      </c>
      <c r="F58" s="5">
        <v>0.57291666666666663</v>
      </c>
      <c r="G58" t="s">
        <v>63</v>
      </c>
      <c r="H58" t="s">
        <v>62</v>
      </c>
      <c r="I58">
        <v>0.2</v>
      </c>
      <c r="J58" t="s">
        <v>61</v>
      </c>
      <c r="L58" t="s">
        <v>86</v>
      </c>
      <c r="M58">
        <v>12</v>
      </c>
      <c r="N58" t="s">
        <v>55</v>
      </c>
      <c r="O58" t="s">
        <v>59</v>
      </c>
      <c r="P58" s="6">
        <v>42660</v>
      </c>
      <c r="Q58" s="5">
        <v>0.65486111111111112</v>
      </c>
      <c r="S58" t="s">
        <v>57</v>
      </c>
      <c r="T58" t="s">
        <v>56</v>
      </c>
      <c r="U58">
        <v>2</v>
      </c>
      <c r="V58" t="s">
        <v>55</v>
      </c>
      <c r="W58">
        <v>2</v>
      </c>
      <c r="X58" t="s">
        <v>54</v>
      </c>
      <c r="Y58" t="s">
        <v>32</v>
      </c>
    </row>
    <row r="59" spans="1:25" x14ac:dyDescent="0.35">
      <c r="A59" t="s">
        <v>12</v>
      </c>
      <c r="B59" t="s">
        <v>13</v>
      </c>
      <c r="C59" t="s">
        <v>27</v>
      </c>
      <c r="D59" t="s">
        <v>29</v>
      </c>
      <c r="E59" s="6">
        <v>42688</v>
      </c>
      <c r="F59" s="5">
        <v>0.46527777777777773</v>
      </c>
      <c r="G59" t="s">
        <v>63</v>
      </c>
      <c r="H59" t="s">
        <v>62</v>
      </c>
      <c r="I59">
        <v>0.2</v>
      </c>
      <c r="J59" t="s">
        <v>61</v>
      </c>
      <c r="L59" t="s">
        <v>86</v>
      </c>
      <c r="M59" t="s">
        <v>75</v>
      </c>
      <c r="O59" t="s">
        <v>88</v>
      </c>
      <c r="P59" s="6">
        <v>42688</v>
      </c>
      <c r="Q59" s="5">
        <v>0.58750000000000002</v>
      </c>
      <c r="R59" t="s">
        <v>85</v>
      </c>
      <c r="S59" t="s">
        <v>87</v>
      </c>
      <c r="T59" t="s">
        <v>56</v>
      </c>
      <c r="U59">
        <v>10</v>
      </c>
      <c r="V59" t="s">
        <v>82</v>
      </c>
      <c r="W59">
        <v>10</v>
      </c>
      <c r="X59" t="s">
        <v>54</v>
      </c>
      <c r="Y59" t="s">
        <v>32</v>
      </c>
    </row>
    <row r="60" spans="1:25" x14ac:dyDescent="0.35">
      <c r="A60" t="s">
        <v>12</v>
      </c>
      <c r="B60" t="s">
        <v>13</v>
      </c>
      <c r="C60" t="s">
        <v>27</v>
      </c>
      <c r="D60" t="s">
        <v>29</v>
      </c>
      <c r="E60" s="6">
        <v>42716</v>
      </c>
      <c r="F60" s="5">
        <v>0.52430555555555558</v>
      </c>
      <c r="G60" t="s">
        <v>63</v>
      </c>
      <c r="H60" t="s">
        <v>62</v>
      </c>
      <c r="I60">
        <v>0.2</v>
      </c>
      <c r="J60" t="s">
        <v>61</v>
      </c>
      <c r="L60" t="s">
        <v>86</v>
      </c>
      <c r="M60">
        <v>10</v>
      </c>
      <c r="N60" t="s">
        <v>82</v>
      </c>
      <c r="P60" s="6">
        <v>42716</v>
      </c>
      <c r="Q60" s="5">
        <v>0.62361111111111112</v>
      </c>
      <c r="R60" t="s">
        <v>85</v>
      </c>
      <c r="T60" t="s">
        <v>56</v>
      </c>
      <c r="U60">
        <v>10</v>
      </c>
      <c r="V60" t="s">
        <v>82</v>
      </c>
      <c r="W60">
        <v>10</v>
      </c>
      <c r="X60" t="s">
        <v>54</v>
      </c>
      <c r="Y60" t="s">
        <v>32</v>
      </c>
    </row>
    <row r="61" spans="1:25" x14ac:dyDescent="0.35">
      <c r="A61" t="s">
        <v>12</v>
      </c>
      <c r="B61" t="s">
        <v>13</v>
      </c>
      <c r="C61" t="s">
        <v>27</v>
      </c>
      <c r="D61" t="s">
        <v>29</v>
      </c>
      <c r="E61" s="6">
        <v>42752</v>
      </c>
      <c r="F61" s="5">
        <v>0.63194444444444442</v>
      </c>
      <c r="G61" t="s">
        <v>63</v>
      </c>
      <c r="H61" t="s">
        <v>62</v>
      </c>
      <c r="I61">
        <v>0.2</v>
      </c>
      <c r="J61" t="s">
        <v>61</v>
      </c>
      <c r="L61" t="s">
        <v>86</v>
      </c>
      <c r="M61">
        <v>63</v>
      </c>
      <c r="N61" t="s">
        <v>82</v>
      </c>
      <c r="P61" s="6">
        <v>42752</v>
      </c>
      <c r="Q61" s="5">
        <v>0.70694444444444438</v>
      </c>
      <c r="R61" t="s">
        <v>85</v>
      </c>
      <c r="T61" t="s">
        <v>56</v>
      </c>
      <c r="U61">
        <v>10</v>
      </c>
      <c r="V61" t="s">
        <v>82</v>
      </c>
      <c r="W61">
        <v>10</v>
      </c>
      <c r="X61" t="s">
        <v>54</v>
      </c>
      <c r="Y61" t="s">
        <v>64</v>
      </c>
    </row>
    <row r="62" spans="1:25" x14ac:dyDescent="0.35">
      <c r="A62" t="s">
        <v>12</v>
      </c>
      <c r="B62" t="s">
        <v>13</v>
      </c>
      <c r="C62" t="s">
        <v>27</v>
      </c>
      <c r="D62" t="s">
        <v>29</v>
      </c>
      <c r="E62" s="6">
        <v>42779</v>
      </c>
      <c r="F62" s="5">
        <v>0.5625</v>
      </c>
      <c r="G62" t="s">
        <v>63</v>
      </c>
      <c r="H62" t="s">
        <v>62</v>
      </c>
      <c r="I62">
        <v>0.2</v>
      </c>
      <c r="J62" t="s">
        <v>61</v>
      </c>
      <c r="L62" t="s">
        <v>86</v>
      </c>
      <c r="M62">
        <v>41</v>
      </c>
      <c r="N62" t="s">
        <v>82</v>
      </c>
      <c r="P62" s="6">
        <v>42779</v>
      </c>
      <c r="Q62" s="5">
        <v>0.67083333333333339</v>
      </c>
      <c r="R62" t="s">
        <v>85</v>
      </c>
      <c r="T62" t="s">
        <v>56</v>
      </c>
      <c r="U62">
        <v>10</v>
      </c>
      <c r="V62" t="s">
        <v>82</v>
      </c>
      <c r="W62">
        <v>10</v>
      </c>
      <c r="X62" t="s">
        <v>54</v>
      </c>
      <c r="Y62" t="s">
        <v>64</v>
      </c>
    </row>
    <row r="63" spans="1:25" x14ac:dyDescent="0.35">
      <c r="A63" t="s">
        <v>12</v>
      </c>
      <c r="B63" t="s">
        <v>13</v>
      </c>
      <c r="C63" t="s">
        <v>27</v>
      </c>
      <c r="D63" t="s">
        <v>29</v>
      </c>
      <c r="E63" s="6">
        <v>42807</v>
      </c>
      <c r="F63" s="5">
        <v>0.58333333333333337</v>
      </c>
      <c r="G63" t="s">
        <v>63</v>
      </c>
      <c r="H63" t="s">
        <v>62</v>
      </c>
      <c r="I63">
        <v>0.2</v>
      </c>
      <c r="J63" t="s">
        <v>61</v>
      </c>
      <c r="L63" t="s">
        <v>86</v>
      </c>
      <c r="M63">
        <v>241</v>
      </c>
      <c r="N63" t="s">
        <v>82</v>
      </c>
      <c r="P63" s="6">
        <v>42807</v>
      </c>
      <c r="Q63" s="5">
        <v>0.66041666666666665</v>
      </c>
      <c r="R63" t="s">
        <v>85</v>
      </c>
      <c r="T63" t="s">
        <v>56</v>
      </c>
      <c r="U63">
        <v>10</v>
      </c>
      <c r="V63" t="s">
        <v>82</v>
      </c>
      <c r="W63">
        <v>10</v>
      </c>
      <c r="X63" t="s">
        <v>54</v>
      </c>
      <c r="Y63" t="s">
        <v>32</v>
      </c>
    </row>
    <row r="64" spans="1:25" x14ac:dyDescent="0.35">
      <c r="A64" t="s">
        <v>12</v>
      </c>
      <c r="B64" t="s">
        <v>13</v>
      </c>
      <c r="C64" t="s">
        <v>27</v>
      </c>
      <c r="D64" t="s">
        <v>29</v>
      </c>
      <c r="E64" s="6">
        <v>42842</v>
      </c>
      <c r="F64" s="5">
        <v>0.65277777777777779</v>
      </c>
      <c r="G64" t="s">
        <v>63</v>
      </c>
      <c r="H64" t="s">
        <v>62</v>
      </c>
      <c r="I64">
        <v>0.2</v>
      </c>
      <c r="J64" t="s">
        <v>61</v>
      </c>
      <c r="L64" t="s">
        <v>86</v>
      </c>
      <c r="M64">
        <v>156</v>
      </c>
      <c r="N64" t="s">
        <v>82</v>
      </c>
      <c r="P64" s="6">
        <v>42842</v>
      </c>
      <c r="Q64" s="5">
        <v>0.71875</v>
      </c>
      <c r="R64" t="s">
        <v>85</v>
      </c>
      <c r="T64" t="s">
        <v>56</v>
      </c>
      <c r="U64">
        <v>10</v>
      </c>
      <c r="V64" t="s">
        <v>82</v>
      </c>
      <c r="W64">
        <v>10</v>
      </c>
      <c r="X64" t="s">
        <v>54</v>
      </c>
      <c r="Y64" t="s">
        <v>32</v>
      </c>
    </row>
    <row r="65" spans="1:25" x14ac:dyDescent="0.35">
      <c r="A65" t="s">
        <v>12</v>
      </c>
      <c r="B65" t="s">
        <v>13</v>
      </c>
      <c r="C65" t="s">
        <v>27</v>
      </c>
      <c r="D65" t="s">
        <v>29</v>
      </c>
      <c r="E65" s="6">
        <v>42870</v>
      </c>
      <c r="F65" s="5">
        <v>0.59375</v>
      </c>
      <c r="G65" t="s">
        <v>63</v>
      </c>
      <c r="H65" t="s">
        <v>62</v>
      </c>
      <c r="I65">
        <v>0.2</v>
      </c>
      <c r="J65" t="s">
        <v>61</v>
      </c>
      <c r="L65" t="s">
        <v>86</v>
      </c>
      <c r="M65">
        <v>561</v>
      </c>
      <c r="N65" t="s">
        <v>82</v>
      </c>
      <c r="P65" s="6">
        <v>42870</v>
      </c>
      <c r="Q65" s="5">
        <v>0.69236111111111109</v>
      </c>
      <c r="R65" t="s">
        <v>85</v>
      </c>
      <c r="T65" t="s">
        <v>56</v>
      </c>
      <c r="U65">
        <v>10</v>
      </c>
      <c r="V65" t="s">
        <v>82</v>
      </c>
      <c r="W65">
        <v>10</v>
      </c>
      <c r="X65" t="s">
        <v>54</v>
      </c>
      <c r="Y65" t="s">
        <v>32</v>
      </c>
    </row>
    <row r="66" spans="1:25" x14ac:dyDescent="0.35">
      <c r="A66" t="s">
        <v>12</v>
      </c>
      <c r="B66" t="s">
        <v>13</v>
      </c>
      <c r="C66" t="s">
        <v>27</v>
      </c>
      <c r="D66" t="s">
        <v>29</v>
      </c>
      <c r="E66" s="6">
        <v>42905</v>
      </c>
      <c r="F66" s="5">
        <v>0.63194444444444442</v>
      </c>
      <c r="G66" t="s">
        <v>63</v>
      </c>
      <c r="H66" t="s">
        <v>62</v>
      </c>
      <c r="I66">
        <v>0.2</v>
      </c>
      <c r="J66" t="s">
        <v>61</v>
      </c>
      <c r="L66" t="s">
        <v>86</v>
      </c>
      <c r="M66">
        <v>173</v>
      </c>
      <c r="N66" t="s">
        <v>82</v>
      </c>
      <c r="P66" s="6">
        <v>42905</v>
      </c>
      <c r="Q66" s="5">
        <v>0.72222222222222221</v>
      </c>
      <c r="R66" t="s">
        <v>85</v>
      </c>
      <c r="T66" t="s">
        <v>56</v>
      </c>
      <c r="U66">
        <v>10</v>
      </c>
      <c r="V66" t="s">
        <v>82</v>
      </c>
      <c r="W66">
        <v>10</v>
      </c>
      <c r="X66" t="s">
        <v>54</v>
      </c>
      <c r="Y66" t="s">
        <v>64</v>
      </c>
    </row>
    <row r="67" spans="1:25" x14ac:dyDescent="0.35">
      <c r="A67" t="s">
        <v>12</v>
      </c>
      <c r="B67" t="s">
        <v>13</v>
      </c>
      <c r="C67" t="s">
        <v>27</v>
      </c>
      <c r="D67" t="s">
        <v>29</v>
      </c>
      <c r="E67" s="6">
        <v>42926</v>
      </c>
      <c r="F67" s="5">
        <v>0.60416666666666663</v>
      </c>
      <c r="G67" t="s">
        <v>63</v>
      </c>
      <c r="H67" t="s">
        <v>62</v>
      </c>
      <c r="I67">
        <v>0.2</v>
      </c>
      <c r="J67" t="s">
        <v>61</v>
      </c>
      <c r="L67" t="s">
        <v>86</v>
      </c>
      <c r="M67">
        <v>109</v>
      </c>
      <c r="N67" t="s">
        <v>82</v>
      </c>
      <c r="P67" s="6">
        <v>42926</v>
      </c>
      <c r="Q67" s="5">
        <v>0.67638888888888893</v>
      </c>
      <c r="R67" t="s">
        <v>85</v>
      </c>
      <c r="T67" t="s">
        <v>56</v>
      </c>
      <c r="U67">
        <v>10</v>
      </c>
      <c r="V67" t="s">
        <v>82</v>
      </c>
      <c r="W67">
        <v>10</v>
      </c>
      <c r="X67" t="s">
        <v>54</v>
      </c>
      <c r="Y67" t="s">
        <v>64</v>
      </c>
    </row>
    <row r="68" spans="1:25" x14ac:dyDescent="0.35">
      <c r="A68" t="s">
        <v>12</v>
      </c>
      <c r="B68" t="s">
        <v>13</v>
      </c>
      <c r="C68" t="s">
        <v>49</v>
      </c>
      <c r="D68">
        <v>846</v>
      </c>
      <c r="E68" s="6">
        <v>41024</v>
      </c>
      <c r="F68" s="5">
        <v>0.46527777777777773</v>
      </c>
      <c r="G68" t="s">
        <v>63</v>
      </c>
      <c r="H68" t="s">
        <v>62</v>
      </c>
      <c r="I68">
        <v>0.2</v>
      </c>
      <c r="J68" t="s">
        <v>61</v>
      </c>
      <c r="L68" t="s">
        <v>86</v>
      </c>
      <c r="M68">
        <v>20</v>
      </c>
      <c r="N68" t="s">
        <v>55</v>
      </c>
      <c r="O68" t="s">
        <v>59</v>
      </c>
      <c r="P68" s="6">
        <v>41024</v>
      </c>
      <c r="Q68" s="5">
        <v>0.57430555555555551</v>
      </c>
      <c r="S68" t="s">
        <v>57</v>
      </c>
      <c r="T68" t="s">
        <v>56</v>
      </c>
      <c r="U68">
        <v>2</v>
      </c>
      <c r="V68" t="s">
        <v>55</v>
      </c>
      <c r="W68">
        <v>2</v>
      </c>
      <c r="X68" t="s">
        <v>54</v>
      </c>
      <c r="Y68" t="s">
        <v>32</v>
      </c>
    </row>
    <row r="69" spans="1:25" x14ac:dyDescent="0.35">
      <c r="A69" t="s">
        <v>12</v>
      </c>
      <c r="B69" t="s">
        <v>13</v>
      </c>
      <c r="C69" t="s">
        <v>49</v>
      </c>
      <c r="D69">
        <v>846</v>
      </c>
      <c r="E69" s="6">
        <v>41045</v>
      </c>
      <c r="F69" s="5">
        <v>0.4826388888888889</v>
      </c>
      <c r="G69" t="s">
        <v>63</v>
      </c>
      <c r="H69" t="s">
        <v>62</v>
      </c>
      <c r="I69">
        <v>0.15</v>
      </c>
      <c r="J69" t="s">
        <v>61</v>
      </c>
      <c r="L69" t="s">
        <v>86</v>
      </c>
      <c r="M69">
        <v>14</v>
      </c>
      <c r="N69" t="s">
        <v>55</v>
      </c>
      <c r="O69" t="s">
        <v>59</v>
      </c>
      <c r="P69" s="6">
        <v>41045</v>
      </c>
      <c r="Q69" s="5">
        <v>0.61944444444444446</v>
      </c>
      <c r="S69" t="s">
        <v>57</v>
      </c>
      <c r="T69" t="s">
        <v>56</v>
      </c>
      <c r="U69">
        <v>2</v>
      </c>
      <c r="V69" t="s">
        <v>55</v>
      </c>
      <c r="W69">
        <v>2</v>
      </c>
      <c r="X69" t="s">
        <v>54</v>
      </c>
      <c r="Y69" t="s">
        <v>32</v>
      </c>
    </row>
    <row r="70" spans="1:25" x14ac:dyDescent="0.35">
      <c r="A70" t="s">
        <v>12</v>
      </c>
      <c r="B70" t="s">
        <v>13</v>
      </c>
      <c r="C70" t="s">
        <v>49</v>
      </c>
      <c r="D70">
        <v>846</v>
      </c>
      <c r="E70" s="6">
        <v>41080</v>
      </c>
      <c r="F70" s="5">
        <v>0.50347222222222221</v>
      </c>
      <c r="G70" t="s">
        <v>63</v>
      </c>
      <c r="H70" t="s">
        <v>62</v>
      </c>
      <c r="I70">
        <v>0.15</v>
      </c>
      <c r="J70" t="s">
        <v>61</v>
      </c>
      <c r="L70" t="s">
        <v>86</v>
      </c>
      <c r="M70">
        <v>56</v>
      </c>
      <c r="N70" t="s">
        <v>55</v>
      </c>
      <c r="P70" s="6">
        <v>41080</v>
      </c>
      <c r="Q70" s="5">
        <v>0.58680555555555558</v>
      </c>
      <c r="T70" t="s">
        <v>56</v>
      </c>
      <c r="U70">
        <v>2</v>
      </c>
      <c r="V70" t="s">
        <v>55</v>
      </c>
      <c r="W70">
        <v>2</v>
      </c>
      <c r="X70" t="s">
        <v>54</v>
      </c>
      <c r="Y70" t="s">
        <v>32</v>
      </c>
    </row>
    <row r="71" spans="1:25" x14ac:dyDescent="0.35">
      <c r="A71" t="s">
        <v>12</v>
      </c>
      <c r="B71" t="s">
        <v>13</v>
      </c>
      <c r="C71" t="s">
        <v>49</v>
      </c>
      <c r="D71">
        <v>846</v>
      </c>
      <c r="E71" s="6">
        <v>41106</v>
      </c>
      <c r="F71" s="5">
        <v>0.52430555555555558</v>
      </c>
      <c r="G71" t="s">
        <v>63</v>
      </c>
      <c r="H71" t="s">
        <v>62</v>
      </c>
      <c r="I71">
        <v>0.89</v>
      </c>
      <c r="J71" t="s">
        <v>61</v>
      </c>
      <c r="L71" t="s">
        <v>86</v>
      </c>
      <c r="M71">
        <v>2</v>
      </c>
      <c r="N71" t="s">
        <v>55</v>
      </c>
      <c r="O71" t="s">
        <v>59</v>
      </c>
      <c r="P71" s="6">
        <v>41106</v>
      </c>
      <c r="Q71" s="5">
        <v>0.58819444444444446</v>
      </c>
      <c r="S71" t="s">
        <v>57</v>
      </c>
      <c r="T71" t="s">
        <v>56</v>
      </c>
      <c r="U71">
        <v>2</v>
      </c>
      <c r="V71" t="s">
        <v>55</v>
      </c>
      <c r="W71">
        <v>2</v>
      </c>
      <c r="X71" t="s">
        <v>54</v>
      </c>
      <c r="Y71" t="s">
        <v>32</v>
      </c>
    </row>
    <row r="72" spans="1:25" x14ac:dyDescent="0.35">
      <c r="A72" t="s">
        <v>12</v>
      </c>
      <c r="B72" t="s">
        <v>13</v>
      </c>
      <c r="C72" t="s">
        <v>49</v>
      </c>
      <c r="D72">
        <v>846</v>
      </c>
      <c r="E72" s="6">
        <v>41141</v>
      </c>
      <c r="F72" s="5">
        <v>0.54166666666666663</v>
      </c>
      <c r="G72" t="s">
        <v>63</v>
      </c>
      <c r="H72" t="s">
        <v>62</v>
      </c>
      <c r="I72">
        <v>0.15</v>
      </c>
      <c r="J72" t="s">
        <v>61</v>
      </c>
      <c r="L72" t="s">
        <v>86</v>
      </c>
      <c r="M72">
        <v>600</v>
      </c>
      <c r="N72" t="s">
        <v>55</v>
      </c>
      <c r="O72" t="s">
        <v>66</v>
      </c>
      <c r="P72" s="6">
        <v>41141</v>
      </c>
      <c r="Q72" s="5">
        <v>0.65555555555555556</v>
      </c>
      <c r="S72" t="s">
        <v>65</v>
      </c>
      <c r="T72" t="s">
        <v>56</v>
      </c>
      <c r="U72">
        <v>2</v>
      </c>
      <c r="V72" t="s">
        <v>55</v>
      </c>
      <c r="W72">
        <v>2</v>
      </c>
      <c r="X72" t="s">
        <v>54</v>
      </c>
      <c r="Y72" t="s">
        <v>32</v>
      </c>
    </row>
    <row r="73" spans="1:25" x14ac:dyDescent="0.35">
      <c r="A73" t="s">
        <v>12</v>
      </c>
      <c r="B73" t="s">
        <v>13</v>
      </c>
      <c r="C73" t="s">
        <v>49</v>
      </c>
      <c r="D73">
        <v>846</v>
      </c>
      <c r="E73" s="6">
        <v>41176</v>
      </c>
      <c r="F73" s="5">
        <v>0.58680555555555558</v>
      </c>
      <c r="G73" t="s">
        <v>63</v>
      </c>
      <c r="H73" t="s">
        <v>62</v>
      </c>
      <c r="I73">
        <v>0.15</v>
      </c>
      <c r="J73" t="s">
        <v>61</v>
      </c>
      <c r="L73" t="s">
        <v>86</v>
      </c>
      <c r="M73">
        <v>6</v>
      </c>
      <c r="N73" t="s">
        <v>55</v>
      </c>
      <c r="O73" t="s">
        <v>59</v>
      </c>
      <c r="P73" s="6">
        <v>41176</v>
      </c>
      <c r="Q73" s="5">
        <v>0.66388888888888886</v>
      </c>
      <c r="S73" t="s">
        <v>57</v>
      </c>
      <c r="T73" t="s">
        <v>56</v>
      </c>
      <c r="U73">
        <v>2</v>
      </c>
      <c r="V73" t="s">
        <v>55</v>
      </c>
      <c r="W73">
        <v>2</v>
      </c>
      <c r="X73" t="s">
        <v>54</v>
      </c>
      <c r="Y73" t="s">
        <v>32</v>
      </c>
    </row>
    <row r="74" spans="1:25" x14ac:dyDescent="0.35">
      <c r="A74" t="s">
        <v>12</v>
      </c>
      <c r="B74" t="s">
        <v>13</v>
      </c>
      <c r="C74" t="s">
        <v>49</v>
      </c>
      <c r="D74">
        <v>846</v>
      </c>
      <c r="E74" s="6">
        <v>41204</v>
      </c>
      <c r="F74" s="5">
        <v>0.54513888888888895</v>
      </c>
      <c r="G74" t="s">
        <v>63</v>
      </c>
      <c r="H74" t="s">
        <v>62</v>
      </c>
      <c r="I74">
        <v>0.15</v>
      </c>
      <c r="J74" t="s">
        <v>61</v>
      </c>
      <c r="L74" t="s">
        <v>86</v>
      </c>
      <c r="M74">
        <v>10</v>
      </c>
      <c r="N74" t="s">
        <v>55</v>
      </c>
      <c r="O74" t="s">
        <v>59</v>
      </c>
      <c r="P74" s="6">
        <v>41204</v>
      </c>
      <c r="Q74" s="5">
        <v>0.65069444444444446</v>
      </c>
      <c r="S74" t="s">
        <v>57</v>
      </c>
      <c r="T74" t="s">
        <v>56</v>
      </c>
      <c r="U74">
        <v>2</v>
      </c>
      <c r="V74" t="s">
        <v>55</v>
      </c>
      <c r="W74">
        <v>2</v>
      </c>
      <c r="X74" t="s">
        <v>54</v>
      </c>
      <c r="Y74" t="s">
        <v>32</v>
      </c>
    </row>
    <row r="75" spans="1:25" x14ac:dyDescent="0.35">
      <c r="A75" t="s">
        <v>12</v>
      </c>
      <c r="B75" t="s">
        <v>13</v>
      </c>
      <c r="C75" t="s">
        <v>49</v>
      </c>
      <c r="D75">
        <v>846</v>
      </c>
      <c r="E75" s="6">
        <v>41232</v>
      </c>
      <c r="F75" s="5">
        <v>0.58333333333333337</v>
      </c>
      <c r="G75" t="s">
        <v>63</v>
      </c>
      <c r="H75" t="s">
        <v>62</v>
      </c>
      <c r="I75">
        <v>0.15</v>
      </c>
      <c r="J75" t="s">
        <v>61</v>
      </c>
      <c r="L75" t="s">
        <v>86</v>
      </c>
      <c r="M75">
        <v>10</v>
      </c>
      <c r="N75" t="s">
        <v>55</v>
      </c>
      <c r="O75" t="s">
        <v>59</v>
      </c>
      <c r="P75" s="6">
        <v>41232</v>
      </c>
      <c r="Q75" s="5">
        <v>0.70486111111111116</v>
      </c>
      <c r="S75" t="s">
        <v>57</v>
      </c>
      <c r="T75" t="s">
        <v>56</v>
      </c>
      <c r="U75">
        <v>2</v>
      </c>
      <c r="V75" t="s">
        <v>55</v>
      </c>
      <c r="W75">
        <v>2</v>
      </c>
      <c r="X75" t="s">
        <v>54</v>
      </c>
      <c r="Y75" t="s">
        <v>32</v>
      </c>
    </row>
    <row r="76" spans="1:25" x14ac:dyDescent="0.35">
      <c r="A76" t="s">
        <v>12</v>
      </c>
      <c r="B76" t="s">
        <v>13</v>
      </c>
      <c r="C76" t="s">
        <v>49</v>
      </c>
      <c r="D76">
        <v>846</v>
      </c>
      <c r="E76" s="6">
        <v>41260</v>
      </c>
      <c r="F76" s="5">
        <v>0.49305555555555558</v>
      </c>
      <c r="G76" t="s">
        <v>63</v>
      </c>
      <c r="H76" t="s">
        <v>62</v>
      </c>
      <c r="I76">
        <v>0.15</v>
      </c>
      <c r="J76" t="s">
        <v>61</v>
      </c>
      <c r="L76" t="s">
        <v>86</v>
      </c>
      <c r="M76">
        <v>5000</v>
      </c>
      <c r="N76" t="s">
        <v>55</v>
      </c>
      <c r="P76" s="6">
        <v>41260</v>
      </c>
      <c r="Q76" s="5">
        <v>0.62708333333333333</v>
      </c>
      <c r="T76" t="s">
        <v>56</v>
      </c>
      <c r="U76">
        <v>2</v>
      </c>
      <c r="V76" t="s">
        <v>55</v>
      </c>
      <c r="W76">
        <v>2</v>
      </c>
      <c r="X76" t="s">
        <v>54</v>
      </c>
      <c r="Y76" t="s">
        <v>32</v>
      </c>
    </row>
    <row r="77" spans="1:25" x14ac:dyDescent="0.35">
      <c r="A77" t="s">
        <v>12</v>
      </c>
      <c r="B77" t="s">
        <v>13</v>
      </c>
      <c r="C77" t="s">
        <v>49</v>
      </c>
      <c r="D77">
        <v>846</v>
      </c>
      <c r="E77" s="6">
        <v>41288</v>
      </c>
      <c r="F77" s="5">
        <v>0.51736111111111105</v>
      </c>
      <c r="G77" t="s">
        <v>63</v>
      </c>
      <c r="H77" t="s">
        <v>62</v>
      </c>
      <c r="I77">
        <v>0.15</v>
      </c>
      <c r="J77" t="s">
        <v>61</v>
      </c>
      <c r="L77" t="s">
        <v>86</v>
      </c>
      <c r="M77">
        <v>68</v>
      </c>
      <c r="N77" t="s">
        <v>55</v>
      </c>
      <c r="P77" s="6">
        <v>41288</v>
      </c>
      <c r="Q77" s="5">
        <v>0.64097222222222217</v>
      </c>
      <c r="T77" t="s">
        <v>56</v>
      </c>
      <c r="U77">
        <v>2</v>
      </c>
      <c r="V77" t="s">
        <v>55</v>
      </c>
      <c r="W77">
        <v>2</v>
      </c>
      <c r="X77" t="s">
        <v>54</v>
      </c>
      <c r="Y77" t="s">
        <v>32</v>
      </c>
    </row>
    <row r="78" spans="1:25" x14ac:dyDescent="0.35">
      <c r="A78" t="s">
        <v>12</v>
      </c>
      <c r="B78" t="s">
        <v>13</v>
      </c>
      <c r="C78" t="s">
        <v>49</v>
      </c>
      <c r="D78">
        <v>846</v>
      </c>
      <c r="E78" s="6">
        <v>41324</v>
      </c>
      <c r="F78" s="5">
        <v>0.56944444444444442</v>
      </c>
      <c r="G78" t="s">
        <v>63</v>
      </c>
      <c r="H78" t="s">
        <v>62</v>
      </c>
      <c r="I78">
        <v>0.15</v>
      </c>
      <c r="J78" t="s">
        <v>61</v>
      </c>
      <c r="L78" t="s">
        <v>86</v>
      </c>
      <c r="M78">
        <v>56</v>
      </c>
      <c r="N78" t="s">
        <v>55</v>
      </c>
      <c r="P78" s="6">
        <v>41324</v>
      </c>
      <c r="Q78" s="5">
        <v>0.6381944444444444</v>
      </c>
      <c r="T78" t="s">
        <v>56</v>
      </c>
      <c r="U78">
        <v>2</v>
      </c>
      <c r="V78" t="s">
        <v>55</v>
      </c>
      <c r="W78">
        <v>2</v>
      </c>
      <c r="X78" t="s">
        <v>54</v>
      </c>
      <c r="Y78" t="s">
        <v>32</v>
      </c>
    </row>
    <row r="79" spans="1:25" x14ac:dyDescent="0.35">
      <c r="A79" t="s">
        <v>12</v>
      </c>
      <c r="B79" t="s">
        <v>13</v>
      </c>
      <c r="C79" t="s">
        <v>49</v>
      </c>
      <c r="D79">
        <v>846</v>
      </c>
      <c r="E79" s="6">
        <v>41351</v>
      </c>
      <c r="F79" s="5">
        <v>0.52083333333333337</v>
      </c>
      <c r="G79" t="s">
        <v>63</v>
      </c>
      <c r="H79" t="s">
        <v>62</v>
      </c>
      <c r="I79">
        <v>0.15</v>
      </c>
      <c r="J79" t="s">
        <v>61</v>
      </c>
      <c r="L79" t="s">
        <v>86</v>
      </c>
      <c r="M79">
        <v>250</v>
      </c>
      <c r="N79" t="s">
        <v>55</v>
      </c>
      <c r="P79" s="6">
        <v>41351</v>
      </c>
      <c r="Q79" s="5">
        <v>0.65833333333333333</v>
      </c>
      <c r="T79" t="s">
        <v>56</v>
      </c>
      <c r="U79">
        <v>2</v>
      </c>
      <c r="V79" t="s">
        <v>55</v>
      </c>
      <c r="W79">
        <v>2</v>
      </c>
      <c r="X79" t="s">
        <v>54</v>
      </c>
      <c r="Y79" t="s">
        <v>32</v>
      </c>
    </row>
    <row r="80" spans="1:25" x14ac:dyDescent="0.35">
      <c r="A80" t="s">
        <v>12</v>
      </c>
      <c r="B80" t="s">
        <v>13</v>
      </c>
      <c r="C80" t="s">
        <v>49</v>
      </c>
      <c r="D80">
        <v>846</v>
      </c>
      <c r="E80" s="6">
        <v>41386</v>
      </c>
      <c r="F80" s="5">
        <v>0.54861111111111105</v>
      </c>
      <c r="G80" t="s">
        <v>63</v>
      </c>
      <c r="H80" t="s">
        <v>62</v>
      </c>
      <c r="I80">
        <v>0.15</v>
      </c>
      <c r="J80" t="s">
        <v>61</v>
      </c>
      <c r="L80" t="s">
        <v>86</v>
      </c>
      <c r="M80">
        <v>4</v>
      </c>
      <c r="N80" t="s">
        <v>55</v>
      </c>
      <c r="O80" t="s">
        <v>59</v>
      </c>
      <c r="P80" s="6">
        <v>41386</v>
      </c>
      <c r="Q80" s="5">
        <v>0.64513888888888882</v>
      </c>
      <c r="S80" t="s">
        <v>57</v>
      </c>
      <c r="T80" t="s">
        <v>56</v>
      </c>
      <c r="U80">
        <v>2</v>
      </c>
      <c r="V80" t="s">
        <v>55</v>
      </c>
      <c r="W80">
        <v>2</v>
      </c>
      <c r="X80" t="s">
        <v>54</v>
      </c>
      <c r="Y80" t="s">
        <v>32</v>
      </c>
    </row>
    <row r="81" spans="1:25" x14ac:dyDescent="0.35">
      <c r="A81" t="s">
        <v>12</v>
      </c>
      <c r="B81" t="s">
        <v>13</v>
      </c>
      <c r="C81" t="s">
        <v>49</v>
      </c>
      <c r="D81">
        <v>846</v>
      </c>
      <c r="E81" s="6">
        <v>41407</v>
      </c>
      <c r="F81" s="5">
        <v>0.56944444444444442</v>
      </c>
      <c r="G81" t="s">
        <v>63</v>
      </c>
      <c r="H81" t="s">
        <v>62</v>
      </c>
      <c r="I81">
        <v>0.15</v>
      </c>
      <c r="J81" t="s">
        <v>61</v>
      </c>
      <c r="L81" t="s">
        <v>86</v>
      </c>
      <c r="M81">
        <v>4</v>
      </c>
      <c r="N81" t="s">
        <v>55</v>
      </c>
      <c r="O81" t="s">
        <v>59</v>
      </c>
      <c r="P81" s="6">
        <v>41407</v>
      </c>
      <c r="Q81" s="5">
        <v>0.70000000000000007</v>
      </c>
      <c r="S81" t="s">
        <v>57</v>
      </c>
      <c r="T81" t="s">
        <v>56</v>
      </c>
      <c r="U81">
        <v>2</v>
      </c>
      <c r="V81" t="s">
        <v>55</v>
      </c>
      <c r="W81">
        <v>2</v>
      </c>
      <c r="X81" t="s">
        <v>54</v>
      </c>
      <c r="Y81" t="s">
        <v>32</v>
      </c>
    </row>
    <row r="82" spans="1:25" x14ac:dyDescent="0.35">
      <c r="A82" t="s">
        <v>12</v>
      </c>
      <c r="B82" t="s">
        <v>13</v>
      </c>
      <c r="C82" t="s">
        <v>49</v>
      </c>
      <c r="D82">
        <v>846</v>
      </c>
      <c r="E82" s="6">
        <v>41449</v>
      </c>
      <c r="F82" s="5">
        <v>0.54166666666666663</v>
      </c>
      <c r="G82" t="s">
        <v>63</v>
      </c>
      <c r="H82" t="s">
        <v>62</v>
      </c>
      <c r="I82">
        <v>0.15</v>
      </c>
      <c r="J82" t="s">
        <v>61</v>
      </c>
      <c r="L82" t="s">
        <v>86</v>
      </c>
      <c r="M82">
        <v>10</v>
      </c>
      <c r="N82" t="s">
        <v>55</v>
      </c>
      <c r="O82" t="s">
        <v>59</v>
      </c>
      <c r="P82" s="6">
        <v>41449</v>
      </c>
      <c r="Q82" s="5">
        <v>0.65694444444444444</v>
      </c>
      <c r="S82" t="s">
        <v>57</v>
      </c>
      <c r="T82" t="s">
        <v>56</v>
      </c>
      <c r="U82">
        <v>2</v>
      </c>
      <c r="V82" t="s">
        <v>55</v>
      </c>
      <c r="W82">
        <v>2</v>
      </c>
      <c r="X82" t="s">
        <v>54</v>
      </c>
      <c r="Y82" t="s">
        <v>32</v>
      </c>
    </row>
    <row r="83" spans="1:25" x14ac:dyDescent="0.35">
      <c r="A83" t="s">
        <v>12</v>
      </c>
      <c r="B83" t="s">
        <v>13</v>
      </c>
      <c r="C83" t="s">
        <v>49</v>
      </c>
      <c r="D83">
        <v>846</v>
      </c>
      <c r="E83" s="6">
        <v>41477</v>
      </c>
      <c r="F83" s="5">
        <v>0.60416666666666663</v>
      </c>
      <c r="G83" t="s">
        <v>63</v>
      </c>
      <c r="H83" t="s">
        <v>62</v>
      </c>
      <c r="I83">
        <v>0.15</v>
      </c>
      <c r="J83" t="s">
        <v>61</v>
      </c>
      <c r="L83" t="s">
        <v>86</v>
      </c>
      <c r="M83">
        <v>590</v>
      </c>
      <c r="N83" t="s">
        <v>55</v>
      </c>
      <c r="P83" s="6">
        <v>41477</v>
      </c>
      <c r="Q83" s="5">
        <v>0.72499999999999998</v>
      </c>
      <c r="T83" t="s">
        <v>56</v>
      </c>
      <c r="U83">
        <v>2</v>
      </c>
      <c r="V83" t="s">
        <v>55</v>
      </c>
      <c r="W83">
        <v>2</v>
      </c>
      <c r="X83" t="s">
        <v>54</v>
      </c>
      <c r="Y83" t="s">
        <v>70</v>
      </c>
    </row>
    <row r="84" spans="1:25" x14ac:dyDescent="0.35">
      <c r="A84" t="s">
        <v>12</v>
      </c>
      <c r="B84" t="s">
        <v>13</v>
      </c>
      <c r="C84" t="s">
        <v>49</v>
      </c>
      <c r="D84">
        <v>846</v>
      </c>
      <c r="E84" s="6">
        <v>41505</v>
      </c>
      <c r="F84" s="5">
        <v>0.59722222222222221</v>
      </c>
      <c r="G84" t="s">
        <v>63</v>
      </c>
      <c r="H84" t="s">
        <v>62</v>
      </c>
      <c r="I84">
        <v>0.15</v>
      </c>
      <c r="J84" t="s">
        <v>61</v>
      </c>
      <c r="L84" t="s">
        <v>86</v>
      </c>
      <c r="M84">
        <v>200</v>
      </c>
      <c r="N84" t="s">
        <v>55</v>
      </c>
      <c r="P84" s="6">
        <v>41505</v>
      </c>
      <c r="Q84" s="5">
        <v>0.73888888888888893</v>
      </c>
      <c r="T84" t="s">
        <v>56</v>
      </c>
      <c r="U84">
        <v>2</v>
      </c>
      <c r="V84" t="s">
        <v>55</v>
      </c>
      <c r="W84">
        <v>2</v>
      </c>
      <c r="X84" t="s">
        <v>54</v>
      </c>
    </row>
    <row r="85" spans="1:25" x14ac:dyDescent="0.35">
      <c r="A85" t="s">
        <v>12</v>
      </c>
      <c r="B85" t="s">
        <v>13</v>
      </c>
      <c r="C85" t="s">
        <v>49</v>
      </c>
      <c r="D85">
        <v>846</v>
      </c>
      <c r="E85" s="6">
        <v>41540</v>
      </c>
      <c r="F85" s="5">
        <v>0.54513888888888895</v>
      </c>
      <c r="G85" t="s">
        <v>63</v>
      </c>
      <c r="H85" t="s">
        <v>62</v>
      </c>
      <c r="I85">
        <v>0.15</v>
      </c>
      <c r="J85" t="s">
        <v>61</v>
      </c>
      <c r="L85" t="s">
        <v>86</v>
      </c>
      <c r="M85">
        <v>12</v>
      </c>
      <c r="N85" t="s">
        <v>55</v>
      </c>
      <c r="O85" t="s">
        <v>59</v>
      </c>
      <c r="P85" s="6">
        <v>41540</v>
      </c>
      <c r="Q85" s="5">
        <v>0.6743055555555556</v>
      </c>
      <c r="S85" t="s">
        <v>57</v>
      </c>
      <c r="T85" t="s">
        <v>56</v>
      </c>
      <c r="U85">
        <v>2</v>
      </c>
      <c r="V85" t="s">
        <v>55</v>
      </c>
      <c r="W85">
        <v>2</v>
      </c>
      <c r="X85" t="s">
        <v>54</v>
      </c>
      <c r="Y85" t="s">
        <v>32</v>
      </c>
    </row>
    <row r="86" spans="1:25" x14ac:dyDescent="0.35">
      <c r="A86" t="s">
        <v>12</v>
      </c>
      <c r="B86" t="s">
        <v>13</v>
      </c>
      <c r="C86" t="s">
        <v>49</v>
      </c>
      <c r="D86">
        <v>846</v>
      </c>
      <c r="E86" s="6">
        <v>41568</v>
      </c>
      <c r="F86" s="5">
        <v>0.55555555555555558</v>
      </c>
      <c r="G86" t="s">
        <v>63</v>
      </c>
      <c r="H86" t="s">
        <v>62</v>
      </c>
      <c r="I86">
        <v>0.15</v>
      </c>
      <c r="J86" t="s">
        <v>61</v>
      </c>
      <c r="L86" t="s">
        <v>86</v>
      </c>
      <c r="M86">
        <v>20</v>
      </c>
      <c r="N86" t="s">
        <v>55</v>
      </c>
      <c r="O86" t="s">
        <v>59</v>
      </c>
      <c r="P86" s="6">
        <v>41568</v>
      </c>
      <c r="Q86" s="5">
        <v>0.66597222222222219</v>
      </c>
      <c r="S86" t="s">
        <v>57</v>
      </c>
      <c r="T86" t="s">
        <v>56</v>
      </c>
      <c r="U86">
        <v>2</v>
      </c>
      <c r="V86" t="s">
        <v>55</v>
      </c>
      <c r="W86">
        <v>2</v>
      </c>
      <c r="X86" t="s">
        <v>54</v>
      </c>
      <c r="Y86" t="s">
        <v>32</v>
      </c>
    </row>
    <row r="87" spans="1:25" x14ac:dyDescent="0.35">
      <c r="A87" t="s">
        <v>12</v>
      </c>
      <c r="B87" t="s">
        <v>13</v>
      </c>
      <c r="C87" t="s">
        <v>49</v>
      </c>
      <c r="D87">
        <v>846</v>
      </c>
      <c r="E87" s="6">
        <v>41596</v>
      </c>
      <c r="F87" s="5">
        <v>0.53472222222222221</v>
      </c>
      <c r="G87" t="s">
        <v>63</v>
      </c>
      <c r="H87" t="s">
        <v>62</v>
      </c>
      <c r="I87">
        <v>0.15</v>
      </c>
      <c r="J87" t="s">
        <v>61</v>
      </c>
      <c r="L87" t="s">
        <v>86</v>
      </c>
      <c r="M87">
        <v>7700</v>
      </c>
      <c r="N87" t="s">
        <v>55</v>
      </c>
      <c r="O87" t="s">
        <v>59</v>
      </c>
      <c r="P87" s="6">
        <v>41596</v>
      </c>
      <c r="Q87" s="5">
        <v>0.69861111111111107</v>
      </c>
      <c r="S87" t="s">
        <v>57</v>
      </c>
      <c r="T87" t="s">
        <v>56</v>
      </c>
      <c r="U87">
        <v>2</v>
      </c>
      <c r="V87" t="s">
        <v>55</v>
      </c>
      <c r="W87">
        <v>2</v>
      </c>
      <c r="X87" t="s">
        <v>54</v>
      </c>
      <c r="Y87" t="s">
        <v>32</v>
      </c>
    </row>
    <row r="88" spans="1:25" x14ac:dyDescent="0.35">
      <c r="A88" t="s">
        <v>12</v>
      </c>
      <c r="B88" t="s">
        <v>13</v>
      </c>
      <c r="C88" t="s">
        <v>49</v>
      </c>
      <c r="D88">
        <v>846</v>
      </c>
      <c r="E88" s="6">
        <v>41624</v>
      </c>
      <c r="F88" s="5">
        <v>0.54861111111111105</v>
      </c>
      <c r="G88" t="s">
        <v>63</v>
      </c>
      <c r="H88" t="s">
        <v>62</v>
      </c>
      <c r="I88">
        <v>0.15</v>
      </c>
      <c r="J88" t="s">
        <v>61</v>
      </c>
      <c r="L88" t="s">
        <v>86</v>
      </c>
      <c r="M88">
        <v>4</v>
      </c>
      <c r="N88" t="s">
        <v>55</v>
      </c>
      <c r="O88" t="s">
        <v>59</v>
      </c>
      <c r="P88" s="6">
        <v>41624</v>
      </c>
      <c r="Q88" s="5">
        <v>0.66805555555555562</v>
      </c>
      <c r="S88" t="s">
        <v>57</v>
      </c>
      <c r="T88" t="s">
        <v>56</v>
      </c>
      <c r="U88">
        <v>2</v>
      </c>
      <c r="V88" t="s">
        <v>55</v>
      </c>
      <c r="W88">
        <v>2</v>
      </c>
      <c r="X88" t="s">
        <v>54</v>
      </c>
      <c r="Y88" t="s">
        <v>32</v>
      </c>
    </row>
    <row r="89" spans="1:25" x14ac:dyDescent="0.35">
      <c r="A89" t="s">
        <v>12</v>
      </c>
      <c r="B89" t="s">
        <v>13</v>
      </c>
      <c r="C89" t="s">
        <v>49</v>
      </c>
      <c r="D89">
        <v>846</v>
      </c>
      <c r="E89" s="6">
        <v>41660</v>
      </c>
      <c r="F89" s="5">
        <v>0.54513888888888895</v>
      </c>
      <c r="G89" t="s">
        <v>63</v>
      </c>
      <c r="H89" t="s">
        <v>62</v>
      </c>
      <c r="I89">
        <v>0.15</v>
      </c>
      <c r="J89" t="s">
        <v>61</v>
      </c>
      <c r="L89" t="s">
        <v>86</v>
      </c>
      <c r="M89">
        <v>32</v>
      </c>
      <c r="N89" t="s">
        <v>55</v>
      </c>
      <c r="O89" t="s">
        <v>59</v>
      </c>
      <c r="P89" s="6">
        <v>41660</v>
      </c>
      <c r="Q89" s="5">
        <v>0.68888888888888899</v>
      </c>
      <c r="S89" t="s">
        <v>57</v>
      </c>
      <c r="T89" t="s">
        <v>56</v>
      </c>
      <c r="U89">
        <v>2</v>
      </c>
      <c r="V89" t="s">
        <v>55</v>
      </c>
      <c r="W89">
        <v>2</v>
      </c>
      <c r="X89" t="s">
        <v>54</v>
      </c>
      <c r="Y89" t="s">
        <v>32</v>
      </c>
    </row>
    <row r="90" spans="1:25" x14ac:dyDescent="0.35">
      <c r="A90" t="s">
        <v>12</v>
      </c>
      <c r="B90" t="s">
        <v>13</v>
      </c>
      <c r="C90" t="s">
        <v>49</v>
      </c>
      <c r="D90">
        <v>846</v>
      </c>
      <c r="E90" s="6">
        <v>41696</v>
      </c>
      <c r="F90" s="5">
        <v>0.53125</v>
      </c>
      <c r="G90" t="s">
        <v>63</v>
      </c>
      <c r="H90" t="s">
        <v>62</v>
      </c>
      <c r="I90">
        <v>0.15</v>
      </c>
      <c r="J90" t="s">
        <v>61</v>
      </c>
      <c r="L90" t="s">
        <v>86</v>
      </c>
      <c r="M90">
        <v>620</v>
      </c>
      <c r="N90" t="s">
        <v>55</v>
      </c>
      <c r="O90" t="s">
        <v>59</v>
      </c>
      <c r="P90" s="6">
        <v>41696</v>
      </c>
      <c r="Q90" s="5">
        <v>0.69097222222222221</v>
      </c>
      <c r="S90" t="s">
        <v>57</v>
      </c>
      <c r="T90" t="s">
        <v>56</v>
      </c>
      <c r="U90">
        <v>2</v>
      </c>
      <c r="V90" t="s">
        <v>55</v>
      </c>
      <c r="W90">
        <v>2</v>
      </c>
      <c r="X90" t="s">
        <v>54</v>
      </c>
      <c r="Y90" t="s">
        <v>32</v>
      </c>
    </row>
    <row r="91" spans="1:25" x14ac:dyDescent="0.35">
      <c r="A91" t="s">
        <v>12</v>
      </c>
      <c r="B91" t="s">
        <v>13</v>
      </c>
      <c r="C91" t="s">
        <v>49</v>
      </c>
      <c r="D91">
        <v>846</v>
      </c>
      <c r="E91" s="6">
        <v>41715</v>
      </c>
      <c r="F91" s="5">
        <v>0.59722222222222221</v>
      </c>
      <c r="G91" t="s">
        <v>63</v>
      </c>
      <c r="H91" t="s">
        <v>62</v>
      </c>
      <c r="I91">
        <v>0.15</v>
      </c>
      <c r="J91" t="s">
        <v>61</v>
      </c>
      <c r="L91" t="s">
        <v>86</v>
      </c>
      <c r="M91">
        <v>2300</v>
      </c>
      <c r="N91" t="s">
        <v>55</v>
      </c>
      <c r="P91" s="6">
        <v>41715</v>
      </c>
      <c r="Q91" s="5">
        <v>0.72569444444444453</v>
      </c>
      <c r="T91" t="s">
        <v>56</v>
      </c>
      <c r="U91">
        <v>2</v>
      </c>
      <c r="V91" t="s">
        <v>55</v>
      </c>
      <c r="W91">
        <v>2</v>
      </c>
      <c r="X91" t="s">
        <v>54</v>
      </c>
      <c r="Y91" t="s">
        <v>32</v>
      </c>
    </row>
    <row r="92" spans="1:25" x14ac:dyDescent="0.35">
      <c r="A92" t="s">
        <v>12</v>
      </c>
      <c r="B92" t="s">
        <v>13</v>
      </c>
      <c r="C92" t="s">
        <v>49</v>
      </c>
      <c r="D92">
        <v>846</v>
      </c>
      <c r="E92" s="6">
        <v>41750</v>
      </c>
      <c r="F92" s="5">
        <v>0.57986111111111105</v>
      </c>
      <c r="G92" t="s">
        <v>63</v>
      </c>
      <c r="H92" t="s">
        <v>62</v>
      </c>
      <c r="I92">
        <v>0.15</v>
      </c>
      <c r="J92" t="s">
        <v>61</v>
      </c>
      <c r="L92" t="s">
        <v>86</v>
      </c>
      <c r="M92">
        <v>18</v>
      </c>
      <c r="N92" t="s">
        <v>55</v>
      </c>
      <c r="O92" t="s">
        <v>59</v>
      </c>
      <c r="P92" s="6">
        <v>41750</v>
      </c>
      <c r="Q92" s="5">
        <v>0.72569444444444453</v>
      </c>
      <c r="S92" t="s">
        <v>57</v>
      </c>
      <c r="T92" t="s">
        <v>56</v>
      </c>
      <c r="U92">
        <v>2</v>
      </c>
      <c r="V92" t="s">
        <v>55</v>
      </c>
      <c r="W92">
        <v>2</v>
      </c>
      <c r="X92" t="s">
        <v>54</v>
      </c>
      <c r="Y92" t="s">
        <v>32</v>
      </c>
    </row>
    <row r="93" spans="1:25" x14ac:dyDescent="0.35">
      <c r="A93" t="s">
        <v>12</v>
      </c>
      <c r="B93" t="s">
        <v>13</v>
      </c>
      <c r="C93" t="s">
        <v>49</v>
      </c>
      <c r="D93">
        <v>846</v>
      </c>
      <c r="E93" s="6">
        <v>41778</v>
      </c>
      <c r="F93" s="5">
        <v>0.54861111111111105</v>
      </c>
      <c r="G93" t="s">
        <v>63</v>
      </c>
      <c r="H93" t="s">
        <v>62</v>
      </c>
      <c r="I93">
        <v>0.15</v>
      </c>
      <c r="J93" t="s">
        <v>61</v>
      </c>
      <c r="L93" t="s">
        <v>86</v>
      </c>
      <c r="M93">
        <v>40</v>
      </c>
      <c r="N93" t="s">
        <v>55</v>
      </c>
      <c r="P93" s="6">
        <v>41778</v>
      </c>
      <c r="Q93" s="5">
        <v>0.65416666666666667</v>
      </c>
      <c r="T93" t="s">
        <v>56</v>
      </c>
      <c r="U93">
        <v>2</v>
      </c>
      <c r="V93" t="s">
        <v>55</v>
      </c>
      <c r="W93">
        <v>2</v>
      </c>
      <c r="X93" t="s">
        <v>54</v>
      </c>
      <c r="Y93" t="s">
        <v>64</v>
      </c>
    </row>
    <row r="94" spans="1:25" x14ac:dyDescent="0.35">
      <c r="A94" t="s">
        <v>12</v>
      </c>
      <c r="B94" t="s">
        <v>13</v>
      </c>
      <c r="C94" t="s">
        <v>49</v>
      </c>
      <c r="D94">
        <v>846</v>
      </c>
      <c r="E94" s="6">
        <v>41813</v>
      </c>
      <c r="F94" s="5">
        <v>0.53472222222222221</v>
      </c>
      <c r="G94" t="s">
        <v>63</v>
      </c>
      <c r="H94" t="s">
        <v>62</v>
      </c>
      <c r="I94">
        <v>0.15</v>
      </c>
      <c r="J94" t="s">
        <v>61</v>
      </c>
      <c r="L94" t="s">
        <v>86</v>
      </c>
      <c r="M94">
        <v>32</v>
      </c>
      <c r="N94" t="s">
        <v>55</v>
      </c>
      <c r="O94" t="s">
        <v>59</v>
      </c>
      <c r="P94" s="6">
        <v>41813</v>
      </c>
      <c r="Q94" s="5">
        <v>0.70277777777777783</v>
      </c>
      <c r="S94" t="s">
        <v>57</v>
      </c>
      <c r="T94" t="s">
        <v>56</v>
      </c>
      <c r="U94">
        <v>2</v>
      </c>
      <c r="V94" t="s">
        <v>55</v>
      </c>
      <c r="W94">
        <v>2</v>
      </c>
      <c r="X94" t="s">
        <v>54</v>
      </c>
      <c r="Y94" t="s">
        <v>64</v>
      </c>
    </row>
    <row r="95" spans="1:25" x14ac:dyDescent="0.35">
      <c r="A95" t="s">
        <v>12</v>
      </c>
      <c r="B95" t="s">
        <v>13</v>
      </c>
      <c r="C95" t="s">
        <v>49</v>
      </c>
      <c r="D95">
        <v>846</v>
      </c>
      <c r="E95" s="6">
        <v>41841</v>
      </c>
      <c r="F95" s="5">
        <v>0.60069444444444442</v>
      </c>
      <c r="G95" t="s">
        <v>63</v>
      </c>
      <c r="H95" t="s">
        <v>62</v>
      </c>
      <c r="I95">
        <v>0.15</v>
      </c>
      <c r="J95" t="s">
        <v>61</v>
      </c>
      <c r="L95" t="s">
        <v>86</v>
      </c>
      <c r="M95">
        <v>90</v>
      </c>
      <c r="N95" t="s">
        <v>55</v>
      </c>
      <c r="O95" t="s">
        <v>59</v>
      </c>
      <c r="P95" s="6">
        <v>41841</v>
      </c>
      <c r="Q95" s="5">
        <v>0.69236111111111109</v>
      </c>
      <c r="S95" t="s">
        <v>57</v>
      </c>
      <c r="T95" t="s">
        <v>56</v>
      </c>
      <c r="U95">
        <v>2</v>
      </c>
      <c r="V95" t="s">
        <v>55</v>
      </c>
      <c r="W95">
        <v>2</v>
      </c>
      <c r="X95" t="s">
        <v>54</v>
      </c>
      <c r="Y95" t="s">
        <v>64</v>
      </c>
    </row>
    <row r="96" spans="1:25" x14ac:dyDescent="0.35">
      <c r="A96" t="s">
        <v>12</v>
      </c>
      <c r="B96" t="s">
        <v>13</v>
      </c>
      <c r="C96" t="s">
        <v>49</v>
      </c>
      <c r="D96">
        <v>846</v>
      </c>
      <c r="E96" s="6">
        <v>41876</v>
      </c>
      <c r="F96" s="5">
        <v>0.52777777777777779</v>
      </c>
      <c r="G96" t="s">
        <v>63</v>
      </c>
      <c r="H96" t="s">
        <v>62</v>
      </c>
      <c r="I96">
        <v>0.15</v>
      </c>
      <c r="J96" t="s">
        <v>61</v>
      </c>
      <c r="L96" t="s">
        <v>86</v>
      </c>
      <c r="M96">
        <v>2</v>
      </c>
      <c r="N96" t="s">
        <v>55</v>
      </c>
      <c r="O96" t="s">
        <v>72</v>
      </c>
      <c r="P96" s="6">
        <v>41876</v>
      </c>
      <c r="Q96" s="5">
        <v>0.60763888888888895</v>
      </c>
      <c r="S96" t="s">
        <v>71</v>
      </c>
      <c r="T96" t="s">
        <v>56</v>
      </c>
      <c r="U96">
        <v>2</v>
      </c>
      <c r="V96" t="s">
        <v>55</v>
      </c>
      <c r="W96">
        <v>2</v>
      </c>
      <c r="X96" t="s">
        <v>54</v>
      </c>
      <c r="Y96" t="s">
        <v>32</v>
      </c>
    </row>
    <row r="97" spans="1:25" x14ac:dyDescent="0.35">
      <c r="A97" t="s">
        <v>12</v>
      </c>
      <c r="B97" t="s">
        <v>13</v>
      </c>
      <c r="C97" t="s">
        <v>49</v>
      </c>
      <c r="D97">
        <v>846</v>
      </c>
      <c r="E97" s="6">
        <v>41897</v>
      </c>
      <c r="F97" s="5">
        <v>0.51736111111111105</v>
      </c>
      <c r="G97" t="s">
        <v>63</v>
      </c>
      <c r="H97" t="s">
        <v>62</v>
      </c>
      <c r="I97">
        <v>0.15</v>
      </c>
      <c r="J97" t="s">
        <v>61</v>
      </c>
      <c r="L97" t="s">
        <v>86</v>
      </c>
      <c r="M97">
        <v>12</v>
      </c>
      <c r="N97" t="s">
        <v>55</v>
      </c>
      <c r="O97" t="s">
        <v>59</v>
      </c>
      <c r="P97" s="6">
        <v>41897</v>
      </c>
      <c r="Q97" s="5">
        <v>0.63402777777777775</v>
      </c>
      <c r="S97" t="s">
        <v>57</v>
      </c>
      <c r="T97" t="s">
        <v>56</v>
      </c>
      <c r="U97">
        <v>2</v>
      </c>
      <c r="V97" t="s">
        <v>55</v>
      </c>
      <c r="W97">
        <v>2</v>
      </c>
      <c r="X97" t="s">
        <v>54</v>
      </c>
      <c r="Y97" t="s">
        <v>32</v>
      </c>
    </row>
    <row r="98" spans="1:25" x14ac:dyDescent="0.35">
      <c r="A98" t="s">
        <v>12</v>
      </c>
      <c r="B98" t="s">
        <v>13</v>
      </c>
      <c r="C98" t="s">
        <v>49</v>
      </c>
      <c r="D98">
        <v>846</v>
      </c>
      <c r="E98" s="6">
        <v>41932</v>
      </c>
      <c r="F98" s="5">
        <v>0.55208333333333337</v>
      </c>
      <c r="G98" t="s">
        <v>63</v>
      </c>
      <c r="H98" t="s">
        <v>62</v>
      </c>
      <c r="I98">
        <v>0.15</v>
      </c>
      <c r="J98" t="s">
        <v>61</v>
      </c>
      <c r="L98" t="s">
        <v>86</v>
      </c>
      <c r="M98">
        <v>52</v>
      </c>
      <c r="N98" t="s">
        <v>55</v>
      </c>
      <c r="P98" s="6">
        <v>41932</v>
      </c>
      <c r="Q98" s="5">
        <v>0.62291666666666667</v>
      </c>
      <c r="T98" t="s">
        <v>56</v>
      </c>
      <c r="U98">
        <v>2</v>
      </c>
      <c r="V98" t="s">
        <v>55</v>
      </c>
      <c r="W98">
        <v>2</v>
      </c>
      <c r="X98" t="s">
        <v>54</v>
      </c>
      <c r="Y98" t="s">
        <v>32</v>
      </c>
    </row>
    <row r="99" spans="1:25" x14ac:dyDescent="0.35">
      <c r="A99" t="s">
        <v>12</v>
      </c>
      <c r="B99" t="s">
        <v>13</v>
      </c>
      <c r="C99" t="s">
        <v>49</v>
      </c>
      <c r="D99">
        <v>846</v>
      </c>
      <c r="E99" s="6">
        <v>41960</v>
      </c>
      <c r="F99" s="5">
        <v>0.54861111111111105</v>
      </c>
      <c r="G99" t="s">
        <v>63</v>
      </c>
      <c r="H99" t="s">
        <v>62</v>
      </c>
      <c r="I99">
        <v>0.15</v>
      </c>
      <c r="J99" t="s">
        <v>61</v>
      </c>
      <c r="L99" t="s">
        <v>86</v>
      </c>
      <c r="M99">
        <v>400</v>
      </c>
      <c r="N99" t="s">
        <v>55</v>
      </c>
      <c r="P99" s="6">
        <v>41960</v>
      </c>
      <c r="Q99" s="5">
        <v>0.67083333333333339</v>
      </c>
      <c r="T99" t="s">
        <v>56</v>
      </c>
      <c r="U99">
        <v>2</v>
      </c>
      <c r="V99" t="s">
        <v>55</v>
      </c>
      <c r="W99">
        <v>2</v>
      </c>
      <c r="X99" t="s">
        <v>54</v>
      </c>
      <c r="Y99" t="s">
        <v>32</v>
      </c>
    </row>
    <row r="100" spans="1:25" x14ac:dyDescent="0.35">
      <c r="A100" t="s">
        <v>12</v>
      </c>
      <c r="B100" t="s">
        <v>13</v>
      </c>
      <c r="C100" t="s">
        <v>49</v>
      </c>
      <c r="D100">
        <v>846</v>
      </c>
      <c r="E100" s="6">
        <v>41988</v>
      </c>
      <c r="F100" s="5">
        <v>0.57986111111111105</v>
      </c>
      <c r="G100" t="s">
        <v>63</v>
      </c>
      <c r="H100" t="s">
        <v>62</v>
      </c>
      <c r="I100">
        <v>0.15</v>
      </c>
      <c r="J100" t="s">
        <v>61</v>
      </c>
      <c r="L100" t="s">
        <v>86</v>
      </c>
      <c r="M100">
        <v>80</v>
      </c>
      <c r="N100" t="s">
        <v>55</v>
      </c>
      <c r="P100" s="6">
        <v>41988</v>
      </c>
      <c r="Q100" s="5">
        <v>0.66597222222222219</v>
      </c>
      <c r="T100" t="s">
        <v>56</v>
      </c>
      <c r="U100">
        <v>2</v>
      </c>
      <c r="V100" t="s">
        <v>55</v>
      </c>
      <c r="W100">
        <v>2</v>
      </c>
      <c r="X100" t="s">
        <v>54</v>
      </c>
      <c r="Y100" t="s">
        <v>32</v>
      </c>
    </row>
    <row r="101" spans="1:25" x14ac:dyDescent="0.35">
      <c r="A101" t="s">
        <v>12</v>
      </c>
      <c r="B101" t="s">
        <v>13</v>
      </c>
      <c r="C101" t="s">
        <v>49</v>
      </c>
      <c r="D101">
        <v>846</v>
      </c>
      <c r="E101" s="6">
        <v>42016</v>
      </c>
      <c r="F101" s="5">
        <v>0.54861111111111105</v>
      </c>
      <c r="G101" t="s">
        <v>63</v>
      </c>
      <c r="H101" t="s">
        <v>62</v>
      </c>
      <c r="I101">
        <v>0.15</v>
      </c>
      <c r="J101" t="s">
        <v>61</v>
      </c>
      <c r="L101" t="s">
        <v>86</v>
      </c>
      <c r="M101">
        <v>112</v>
      </c>
      <c r="N101" t="s">
        <v>55</v>
      </c>
      <c r="P101" s="6">
        <v>42016</v>
      </c>
      <c r="Q101" s="5">
        <v>0.68125000000000002</v>
      </c>
      <c r="T101" t="s">
        <v>56</v>
      </c>
      <c r="U101">
        <v>2</v>
      </c>
      <c r="V101" t="s">
        <v>55</v>
      </c>
      <c r="W101">
        <v>2</v>
      </c>
      <c r="X101" t="s">
        <v>54</v>
      </c>
    </row>
    <row r="102" spans="1:25" x14ac:dyDescent="0.35">
      <c r="A102" t="s">
        <v>12</v>
      </c>
      <c r="B102" t="s">
        <v>13</v>
      </c>
      <c r="C102" t="s">
        <v>49</v>
      </c>
      <c r="D102">
        <v>846</v>
      </c>
      <c r="E102" s="6">
        <v>42052</v>
      </c>
      <c r="F102" s="5">
        <v>0.56944444444444442</v>
      </c>
      <c r="G102" t="s">
        <v>63</v>
      </c>
      <c r="H102" t="s">
        <v>62</v>
      </c>
      <c r="I102">
        <v>0.15</v>
      </c>
      <c r="J102" t="s">
        <v>61</v>
      </c>
      <c r="L102" t="s">
        <v>86</v>
      </c>
      <c r="M102">
        <v>300</v>
      </c>
      <c r="N102" t="s">
        <v>55</v>
      </c>
      <c r="P102" s="6">
        <v>42052</v>
      </c>
      <c r="Q102" s="5">
        <v>0.7006944444444444</v>
      </c>
      <c r="T102" t="s">
        <v>56</v>
      </c>
      <c r="U102">
        <v>2</v>
      </c>
      <c r="V102" t="s">
        <v>55</v>
      </c>
      <c r="W102">
        <v>2</v>
      </c>
      <c r="X102" t="s">
        <v>54</v>
      </c>
      <c r="Y102" t="s">
        <v>32</v>
      </c>
    </row>
    <row r="103" spans="1:25" x14ac:dyDescent="0.35">
      <c r="A103" t="s">
        <v>12</v>
      </c>
      <c r="B103" t="s">
        <v>13</v>
      </c>
      <c r="C103" t="s">
        <v>49</v>
      </c>
      <c r="D103">
        <v>846</v>
      </c>
      <c r="E103" s="6">
        <v>42088</v>
      </c>
      <c r="F103" s="5">
        <v>0.51736111111111105</v>
      </c>
      <c r="G103" t="s">
        <v>63</v>
      </c>
      <c r="H103" t="s">
        <v>62</v>
      </c>
      <c r="I103">
        <v>0.15</v>
      </c>
      <c r="J103" t="s">
        <v>61</v>
      </c>
      <c r="L103" t="s">
        <v>86</v>
      </c>
      <c r="M103">
        <v>106</v>
      </c>
      <c r="N103" t="s">
        <v>55</v>
      </c>
      <c r="P103" s="6">
        <v>42088</v>
      </c>
      <c r="Q103" s="5">
        <v>0.69374999999999998</v>
      </c>
      <c r="T103" t="s">
        <v>56</v>
      </c>
      <c r="U103">
        <v>2</v>
      </c>
      <c r="V103" t="s">
        <v>55</v>
      </c>
      <c r="W103">
        <v>2</v>
      </c>
      <c r="X103" t="s">
        <v>54</v>
      </c>
      <c r="Y103" t="s">
        <v>32</v>
      </c>
    </row>
    <row r="104" spans="1:25" x14ac:dyDescent="0.35">
      <c r="A104" t="s">
        <v>12</v>
      </c>
      <c r="B104" t="s">
        <v>13</v>
      </c>
      <c r="C104" t="s">
        <v>49</v>
      </c>
      <c r="D104">
        <v>846</v>
      </c>
      <c r="E104" s="6">
        <v>42114</v>
      </c>
      <c r="F104" s="5">
        <v>0.58680555555555558</v>
      </c>
      <c r="G104" t="s">
        <v>63</v>
      </c>
      <c r="H104" t="s">
        <v>62</v>
      </c>
      <c r="I104">
        <v>0.15</v>
      </c>
      <c r="J104" t="s">
        <v>61</v>
      </c>
      <c r="L104" t="s">
        <v>86</v>
      </c>
      <c r="M104">
        <v>1100</v>
      </c>
      <c r="N104" t="s">
        <v>55</v>
      </c>
      <c r="O104" t="s">
        <v>59</v>
      </c>
      <c r="P104" s="6">
        <v>42114</v>
      </c>
      <c r="Q104" s="5">
        <v>0.68055555555555547</v>
      </c>
      <c r="S104" t="s">
        <v>57</v>
      </c>
      <c r="T104" t="s">
        <v>56</v>
      </c>
      <c r="U104">
        <v>2</v>
      </c>
      <c r="V104" t="s">
        <v>55</v>
      </c>
      <c r="W104">
        <v>2</v>
      </c>
      <c r="X104" t="s">
        <v>54</v>
      </c>
      <c r="Y104" t="s">
        <v>32</v>
      </c>
    </row>
    <row r="105" spans="1:25" x14ac:dyDescent="0.35">
      <c r="A105" t="s">
        <v>12</v>
      </c>
      <c r="B105" t="s">
        <v>13</v>
      </c>
      <c r="C105" t="s">
        <v>49</v>
      </c>
      <c r="D105">
        <v>846</v>
      </c>
      <c r="E105" s="6">
        <v>42143</v>
      </c>
      <c r="F105" s="5">
        <v>0.58680555555555558</v>
      </c>
      <c r="G105" t="s">
        <v>63</v>
      </c>
      <c r="H105" t="s">
        <v>62</v>
      </c>
      <c r="I105">
        <v>0.15</v>
      </c>
      <c r="J105" t="s">
        <v>61</v>
      </c>
      <c r="L105" t="s">
        <v>86</v>
      </c>
      <c r="M105">
        <v>30</v>
      </c>
      <c r="N105" t="s">
        <v>55</v>
      </c>
      <c r="O105" t="s">
        <v>59</v>
      </c>
      <c r="P105" s="6">
        <v>42143</v>
      </c>
      <c r="Q105" s="5">
        <v>0.66041666666666665</v>
      </c>
      <c r="S105" t="s">
        <v>57</v>
      </c>
      <c r="T105" t="s">
        <v>56</v>
      </c>
      <c r="U105">
        <v>2</v>
      </c>
      <c r="V105" t="s">
        <v>55</v>
      </c>
      <c r="W105">
        <v>2</v>
      </c>
      <c r="X105" t="s">
        <v>54</v>
      </c>
      <c r="Y105" t="s">
        <v>32</v>
      </c>
    </row>
    <row r="106" spans="1:25" x14ac:dyDescent="0.35">
      <c r="A106" t="s">
        <v>12</v>
      </c>
      <c r="B106" t="s">
        <v>13</v>
      </c>
      <c r="C106" t="s">
        <v>49</v>
      </c>
      <c r="D106">
        <v>846</v>
      </c>
      <c r="E106" s="6">
        <v>42172</v>
      </c>
      <c r="F106" s="5">
        <v>0.54513888888888895</v>
      </c>
      <c r="G106" t="s">
        <v>63</v>
      </c>
      <c r="H106" t="s">
        <v>62</v>
      </c>
      <c r="I106">
        <v>0.15</v>
      </c>
      <c r="J106" t="s">
        <v>61</v>
      </c>
      <c r="L106" t="s">
        <v>86</v>
      </c>
      <c r="M106">
        <v>12</v>
      </c>
      <c r="N106" t="s">
        <v>55</v>
      </c>
      <c r="O106" t="s">
        <v>59</v>
      </c>
      <c r="P106" s="6">
        <v>42172</v>
      </c>
      <c r="Q106" s="5">
        <v>0.62638888888888888</v>
      </c>
      <c r="S106" t="s">
        <v>57</v>
      </c>
      <c r="T106" t="s">
        <v>56</v>
      </c>
      <c r="U106">
        <v>2</v>
      </c>
      <c r="V106" t="s">
        <v>55</v>
      </c>
      <c r="W106">
        <v>2</v>
      </c>
      <c r="X106" t="s">
        <v>54</v>
      </c>
      <c r="Y106" t="s">
        <v>32</v>
      </c>
    </row>
    <row r="107" spans="1:25" x14ac:dyDescent="0.35">
      <c r="A107" t="s">
        <v>12</v>
      </c>
      <c r="B107" t="s">
        <v>13</v>
      </c>
      <c r="C107" t="s">
        <v>49</v>
      </c>
      <c r="D107">
        <v>846</v>
      </c>
      <c r="E107" s="6">
        <v>42205</v>
      </c>
      <c r="F107" s="5">
        <v>0.53125</v>
      </c>
      <c r="G107" t="s">
        <v>63</v>
      </c>
      <c r="H107" t="s">
        <v>62</v>
      </c>
      <c r="I107">
        <v>0.2</v>
      </c>
      <c r="J107" t="s">
        <v>61</v>
      </c>
      <c r="L107" t="s">
        <v>86</v>
      </c>
      <c r="M107">
        <v>76</v>
      </c>
      <c r="N107" t="s">
        <v>55</v>
      </c>
      <c r="P107" s="6">
        <v>42205</v>
      </c>
      <c r="Q107" s="5">
        <v>0.64374999999999993</v>
      </c>
      <c r="S107" t="s">
        <v>80</v>
      </c>
      <c r="T107" t="s">
        <v>56</v>
      </c>
      <c r="U107">
        <v>2</v>
      </c>
      <c r="V107" t="s">
        <v>55</v>
      </c>
      <c r="W107">
        <v>2</v>
      </c>
      <c r="X107" t="s">
        <v>54</v>
      </c>
      <c r="Y107" t="s">
        <v>32</v>
      </c>
    </row>
    <row r="108" spans="1:25" x14ac:dyDescent="0.35">
      <c r="A108" t="s">
        <v>12</v>
      </c>
      <c r="B108" t="s">
        <v>13</v>
      </c>
      <c r="C108" t="s">
        <v>49</v>
      </c>
      <c r="D108">
        <v>846</v>
      </c>
      <c r="E108" s="6">
        <v>42233</v>
      </c>
      <c r="F108" s="5">
        <v>0.51736111111111105</v>
      </c>
      <c r="G108" t="s">
        <v>63</v>
      </c>
      <c r="H108" t="s">
        <v>62</v>
      </c>
      <c r="I108">
        <v>0.2</v>
      </c>
      <c r="J108" t="s">
        <v>61</v>
      </c>
      <c r="L108" t="s">
        <v>86</v>
      </c>
      <c r="M108">
        <v>5300</v>
      </c>
      <c r="N108" t="s">
        <v>55</v>
      </c>
      <c r="P108" s="6">
        <v>42233</v>
      </c>
      <c r="Q108" s="5">
        <v>0.6</v>
      </c>
      <c r="T108" t="s">
        <v>56</v>
      </c>
      <c r="U108">
        <v>2</v>
      </c>
      <c r="V108" t="s">
        <v>55</v>
      </c>
      <c r="W108">
        <v>2</v>
      </c>
      <c r="X108" t="s">
        <v>54</v>
      </c>
      <c r="Y108" t="s">
        <v>32</v>
      </c>
    </row>
    <row r="109" spans="1:25" x14ac:dyDescent="0.35">
      <c r="A109" t="s">
        <v>12</v>
      </c>
      <c r="B109" t="s">
        <v>13</v>
      </c>
      <c r="C109" t="s">
        <v>49</v>
      </c>
      <c r="D109">
        <v>846</v>
      </c>
      <c r="E109" s="6">
        <v>42268</v>
      </c>
      <c r="F109" s="5">
        <v>0.51388888888888895</v>
      </c>
      <c r="G109" t="s">
        <v>63</v>
      </c>
      <c r="H109" t="s">
        <v>62</v>
      </c>
      <c r="I109">
        <v>0.2</v>
      </c>
      <c r="J109" t="s">
        <v>61</v>
      </c>
      <c r="L109" t="s">
        <v>86</v>
      </c>
      <c r="M109">
        <v>32</v>
      </c>
      <c r="N109" t="s">
        <v>55</v>
      </c>
      <c r="O109" t="s">
        <v>59</v>
      </c>
      <c r="P109" s="6">
        <v>42268</v>
      </c>
      <c r="Q109" s="5">
        <v>0.6118055555555556</v>
      </c>
      <c r="S109" t="s">
        <v>57</v>
      </c>
      <c r="T109" t="s">
        <v>56</v>
      </c>
      <c r="U109">
        <v>2</v>
      </c>
      <c r="V109" t="s">
        <v>55</v>
      </c>
      <c r="W109">
        <v>2</v>
      </c>
      <c r="X109" t="s">
        <v>54</v>
      </c>
      <c r="Y109" t="s">
        <v>32</v>
      </c>
    </row>
    <row r="110" spans="1:25" x14ac:dyDescent="0.35">
      <c r="A110" t="s">
        <v>12</v>
      </c>
      <c r="B110" t="s">
        <v>13</v>
      </c>
      <c r="C110" t="s">
        <v>49</v>
      </c>
      <c r="D110">
        <v>846</v>
      </c>
      <c r="E110" s="6">
        <v>42296</v>
      </c>
      <c r="F110" s="5">
        <v>0.55902777777777779</v>
      </c>
      <c r="G110" t="s">
        <v>63</v>
      </c>
      <c r="H110" t="s">
        <v>62</v>
      </c>
      <c r="I110">
        <v>0.2</v>
      </c>
      <c r="J110" t="s">
        <v>61</v>
      </c>
      <c r="L110" t="s">
        <v>86</v>
      </c>
      <c r="M110">
        <v>8</v>
      </c>
      <c r="N110" t="s">
        <v>55</v>
      </c>
      <c r="O110" t="s">
        <v>59</v>
      </c>
      <c r="P110" s="6">
        <v>42296</v>
      </c>
      <c r="Q110" s="5">
        <v>0.65972222222222221</v>
      </c>
      <c r="S110" t="s">
        <v>57</v>
      </c>
      <c r="T110" t="s">
        <v>56</v>
      </c>
      <c r="U110">
        <v>2</v>
      </c>
      <c r="V110" t="s">
        <v>55</v>
      </c>
      <c r="W110">
        <v>2</v>
      </c>
      <c r="X110" t="s">
        <v>54</v>
      </c>
      <c r="Y110" t="s">
        <v>32</v>
      </c>
    </row>
    <row r="111" spans="1:25" x14ac:dyDescent="0.35">
      <c r="A111" t="s">
        <v>12</v>
      </c>
      <c r="B111" t="s">
        <v>13</v>
      </c>
      <c r="C111" t="s">
        <v>49</v>
      </c>
      <c r="D111">
        <v>846</v>
      </c>
      <c r="E111" s="6">
        <v>42338</v>
      </c>
      <c r="F111" s="5">
        <v>0.57291666666666663</v>
      </c>
      <c r="G111" t="s">
        <v>63</v>
      </c>
      <c r="H111" t="s">
        <v>62</v>
      </c>
      <c r="I111">
        <v>0.2</v>
      </c>
      <c r="J111" t="s">
        <v>61</v>
      </c>
      <c r="L111" t="s">
        <v>86</v>
      </c>
      <c r="M111">
        <v>30</v>
      </c>
      <c r="N111" t="s">
        <v>55</v>
      </c>
      <c r="O111" t="s">
        <v>59</v>
      </c>
      <c r="P111" s="6">
        <v>42338</v>
      </c>
      <c r="Q111" s="5">
        <v>0.69444444444444453</v>
      </c>
      <c r="S111" t="s">
        <v>57</v>
      </c>
      <c r="T111" t="s">
        <v>56</v>
      </c>
      <c r="U111">
        <v>2</v>
      </c>
      <c r="V111" t="s">
        <v>55</v>
      </c>
      <c r="W111">
        <v>2</v>
      </c>
      <c r="X111" t="s">
        <v>54</v>
      </c>
      <c r="Y111" t="s">
        <v>32</v>
      </c>
    </row>
    <row r="112" spans="1:25" x14ac:dyDescent="0.35">
      <c r="A112" t="s">
        <v>12</v>
      </c>
      <c r="B112" t="s">
        <v>13</v>
      </c>
      <c r="C112" t="s">
        <v>49</v>
      </c>
      <c r="D112">
        <v>846</v>
      </c>
      <c r="E112" s="6">
        <v>42352</v>
      </c>
      <c r="F112" s="5">
        <v>0.52777777777777779</v>
      </c>
      <c r="G112" t="s">
        <v>63</v>
      </c>
      <c r="H112" t="s">
        <v>62</v>
      </c>
      <c r="I112">
        <v>0.2</v>
      </c>
      <c r="J112" t="s">
        <v>61</v>
      </c>
      <c r="L112" t="s">
        <v>86</v>
      </c>
      <c r="M112">
        <v>280</v>
      </c>
      <c r="N112" t="s">
        <v>55</v>
      </c>
      <c r="P112" s="6">
        <v>42352</v>
      </c>
      <c r="Q112" s="5">
        <v>0.61388888888888882</v>
      </c>
      <c r="T112" t="s">
        <v>56</v>
      </c>
      <c r="U112">
        <v>2</v>
      </c>
      <c r="V112" t="s">
        <v>55</v>
      </c>
      <c r="W112">
        <v>2</v>
      </c>
      <c r="X112" t="s">
        <v>54</v>
      </c>
      <c r="Y112" t="s">
        <v>32</v>
      </c>
    </row>
    <row r="113" spans="1:25" x14ac:dyDescent="0.35">
      <c r="A113" t="s">
        <v>12</v>
      </c>
      <c r="B113" t="s">
        <v>13</v>
      </c>
      <c r="C113" t="s">
        <v>49</v>
      </c>
      <c r="D113">
        <v>846</v>
      </c>
      <c r="E113" s="6">
        <v>42380</v>
      </c>
      <c r="F113" s="5">
        <v>0.50347222222222221</v>
      </c>
      <c r="G113" t="s">
        <v>63</v>
      </c>
      <c r="H113" t="s">
        <v>62</v>
      </c>
      <c r="I113">
        <v>0.2</v>
      </c>
      <c r="J113" t="s">
        <v>61</v>
      </c>
      <c r="L113" t="s">
        <v>86</v>
      </c>
      <c r="M113">
        <v>56</v>
      </c>
      <c r="N113" t="s">
        <v>55</v>
      </c>
      <c r="P113" s="6">
        <v>42380</v>
      </c>
      <c r="Q113" s="5">
        <v>0.65416666666666667</v>
      </c>
      <c r="T113" t="s">
        <v>56</v>
      </c>
      <c r="U113">
        <v>2</v>
      </c>
      <c r="V113" t="s">
        <v>55</v>
      </c>
      <c r="W113">
        <v>2</v>
      </c>
      <c r="X113" t="s">
        <v>54</v>
      </c>
      <c r="Y113" t="s">
        <v>32</v>
      </c>
    </row>
    <row r="114" spans="1:25" x14ac:dyDescent="0.35">
      <c r="A114" t="s">
        <v>12</v>
      </c>
      <c r="B114" t="s">
        <v>13</v>
      </c>
      <c r="C114" t="s">
        <v>49</v>
      </c>
      <c r="D114">
        <v>846</v>
      </c>
      <c r="E114" s="6">
        <v>42416</v>
      </c>
      <c r="F114" s="5">
        <v>0.59722222222222221</v>
      </c>
      <c r="G114" t="s">
        <v>63</v>
      </c>
      <c r="H114" t="s">
        <v>62</v>
      </c>
      <c r="I114">
        <v>0.2</v>
      </c>
      <c r="J114" t="s">
        <v>61</v>
      </c>
      <c r="L114" t="s">
        <v>86</v>
      </c>
      <c r="M114">
        <v>52</v>
      </c>
      <c r="N114" t="s">
        <v>55</v>
      </c>
      <c r="P114" s="6">
        <v>42416</v>
      </c>
      <c r="Q114" s="5">
        <v>0.70138888888888884</v>
      </c>
      <c r="T114" t="s">
        <v>56</v>
      </c>
      <c r="U114">
        <v>2</v>
      </c>
      <c r="V114" t="s">
        <v>55</v>
      </c>
      <c r="W114">
        <v>2</v>
      </c>
      <c r="X114" t="s">
        <v>54</v>
      </c>
      <c r="Y114" t="s">
        <v>32</v>
      </c>
    </row>
    <row r="115" spans="1:25" x14ac:dyDescent="0.35">
      <c r="A115" t="s">
        <v>12</v>
      </c>
      <c r="B115" t="s">
        <v>13</v>
      </c>
      <c r="C115" t="s">
        <v>49</v>
      </c>
      <c r="D115">
        <v>846</v>
      </c>
      <c r="E115" s="6">
        <v>42450</v>
      </c>
      <c r="F115" s="5">
        <v>0.51388888888888895</v>
      </c>
      <c r="G115" t="s">
        <v>63</v>
      </c>
      <c r="H115" t="s">
        <v>62</v>
      </c>
      <c r="I115">
        <v>0.2</v>
      </c>
      <c r="J115" t="s">
        <v>61</v>
      </c>
      <c r="L115" t="s">
        <v>86</v>
      </c>
      <c r="M115">
        <v>14</v>
      </c>
      <c r="N115" t="s">
        <v>55</v>
      </c>
      <c r="O115" t="s">
        <v>59</v>
      </c>
      <c r="P115" s="6">
        <v>42450</v>
      </c>
      <c r="Q115" s="5">
        <v>0.6020833333333333</v>
      </c>
      <c r="S115" t="s">
        <v>57</v>
      </c>
      <c r="T115" t="s">
        <v>56</v>
      </c>
      <c r="U115">
        <v>2</v>
      </c>
      <c r="V115" t="s">
        <v>55</v>
      </c>
      <c r="W115">
        <v>2</v>
      </c>
      <c r="X115" t="s">
        <v>54</v>
      </c>
      <c r="Y115" t="s">
        <v>32</v>
      </c>
    </row>
    <row r="116" spans="1:25" x14ac:dyDescent="0.35">
      <c r="A116" t="s">
        <v>12</v>
      </c>
      <c r="B116" t="s">
        <v>13</v>
      </c>
      <c r="C116" t="s">
        <v>49</v>
      </c>
      <c r="D116">
        <v>846</v>
      </c>
      <c r="E116" s="6">
        <v>42478</v>
      </c>
      <c r="F116" s="5">
        <v>0.53819444444444442</v>
      </c>
      <c r="G116" t="s">
        <v>63</v>
      </c>
      <c r="H116" t="s">
        <v>62</v>
      </c>
      <c r="I116">
        <v>0.2</v>
      </c>
      <c r="J116" t="s">
        <v>61</v>
      </c>
      <c r="L116" t="s">
        <v>86</v>
      </c>
      <c r="M116">
        <v>92</v>
      </c>
      <c r="N116" t="s">
        <v>55</v>
      </c>
      <c r="P116" s="6">
        <v>42478</v>
      </c>
      <c r="Q116" s="5">
        <v>0.69027777777777777</v>
      </c>
      <c r="T116" t="s">
        <v>56</v>
      </c>
      <c r="U116">
        <v>2</v>
      </c>
      <c r="V116" t="s">
        <v>55</v>
      </c>
      <c r="W116">
        <v>2</v>
      </c>
      <c r="X116" t="s">
        <v>54</v>
      </c>
      <c r="Y116" t="s">
        <v>32</v>
      </c>
    </row>
    <row r="117" spans="1:25" x14ac:dyDescent="0.35">
      <c r="A117" t="s">
        <v>12</v>
      </c>
      <c r="B117" t="s">
        <v>13</v>
      </c>
      <c r="C117" t="s">
        <v>49</v>
      </c>
      <c r="D117">
        <v>846</v>
      </c>
      <c r="E117" s="6">
        <v>42514</v>
      </c>
      <c r="F117" s="5">
        <v>0.53819444444444442</v>
      </c>
      <c r="G117" t="s">
        <v>63</v>
      </c>
      <c r="H117" t="s">
        <v>62</v>
      </c>
      <c r="I117">
        <v>0.2</v>
      </c>
      <c r="J117" t="s">
        <v>61</v>
      </c>
      <c r="L117" t="s">
        <v>86</v>
      </c>
      <c r="M117">
        <v>36</v>
      </c>
      <c r="N117" t="s">
        <v>55</v>
      </c>
      <c r="O117" t="s">
        <v>59</v>
      </c>
      <c r="P117" s="6">
        <v>42514</v>
      </c>
      <c r="Q117" s="5">
        <v>0.64374999999999993</v>
      </c>
      <c r="S117" t="s">
        <v>57</v>
      </c>
      <c r="T117" t="s">
        <v>56</v>
      </c>
      <c r="U117">
        <v>2</v>
      </c>
      <c r="V117" t="s">
        <v>55</v>
      </c>
      <c r="W117">
        <v>2</v>
      </c>
      <c r="X117" t="s">
        <v>54</v>
      </c>
      <c r="Y117" t="s">
        <v>32</v>
      </c>
    </row>
    <row r="118" spans="1:25" x14ac:dyDescent="0.35">
      <c r="A118" t="s">
        <v>12</v>
      </c>
      <c r="B118" t="s">
        <v>13</v>
      </c>
      <c r="C118" t="s">
        <v>49</v>
      </c>
      <c r="D118">
        <v>846</v>
      </c>
      <c r="E118" s="6">
        <v>42541</v>
      </c>
      <c r="F118" s="5">
        <v>0.58333333333333337</v>
      </c>
      <c r="G118" t="s">
        <v>63</v>
      </c>
      <c r="H118" t="s">
        <v>62</v>
      </c>
      <c r="I118">
        <v>0.2</v>
      </c>
      <c r="J118" t="s">
        <v>61</v>
      </c>
      <c r="L118" t="s">
        <v>86</v>
      </c>
      <c r="M118">
        <v>86</v>
      </c>
      <c r="N118" t="s">
        <v>55</v>
      </c>
      <c r="P118" s="6">
        <v>42541</v>
      </c>
      <c r="Q118" s="5">
        <v>0.68125000000000002</v>
      </c>
      <c r="T118" t="s">
        <v>56</v>
      </c>
      <c r="U118">
        <v>2</v>
      </c>
      <c r="V118" t="s">
        <v>55</v>
      </c>
      <c r="W118">
        <v>2</v>
      </c>
      <c r="X118" t="s">
        <v>54</v>
      </c>
      <c r="Y118" t="s">
        <v>32</v>
      </c>
    </row>
    <row r="119" spans="1:25" x14ac:dyDescent="0.35">
      <c r="A119" t="s">
        <v>12</v>
      </c>
      <c r="B119" t="s">
        <v>13</v>
      </c>
      <c r="C119" t="s">
        <v>49</v>
      </c>
      <c r="D119">
        <v>846</v>
      </c>
      <c r="E119" s="6">
        <v>42569</v>
      </c>
      <c r="F119" s="5">
        <v>0.56597222222222221</v>
      </c>
      <c r="G119" t="s">
        <v>63</v>
      </c>
      <c r="H119" t="s">
        <v>62</v>
      </c>
      <c r="I119">
        <v>0.2</v>
      </c>
      <c r="J119" t="s">
        <v>61</v>
      </c>
      <c r="L119" t="s">
        <v>86</v>
      </c>
      <c r="M119">
        <v>40</v>
      </c>
      <c r="N119" t="s">
        <v>55</v>
      </c>
      <c r="P119" s="6">
        <v>42569</v>
      </c>
      <c r="Q119" s="5">
        <v>0.66805555555555562</v>
      </c>
      <c r="T119" t="s">
        <v>56</v>
      </c>
      <c r="U119">
        <v>2</v>
      </c>
      <c r="V119" t="s">
        <v>55</v>
      </c>
      <c r="W119">
        <v>2</v>
      </c>
      <c r="X119" t="s">
        <v>54</v>
      </c>
      <c r="Y119" t="s">
        <v>32</v>
      </c>
    </row>
    <row r="120" spans="1:25" x14ac:dyDescent="0.35">
      <c r="A120" t="s">
        <v>12</v>
      </c>
      <c r="B120" t="s">
        <v>13</v>
      </c>
      <c r="C120" t="s">
        <v>49</v>
      </c>
      <c r="D120">
        <v>846</v>
      </c>
      <c r="E120" s="6">
        <v>42597</v>
      </c>
      <c r="F120" s="5">
        <v>0.56944444444444442</v>
      </c>
      <c r="G120" t="s">
        <v>63</v>
      </c>
      <c r="H120" t="s">
        <v>62</v>
      </c>
      <c r="I120">
        <v>0.2</v>
      </c>
      <c r="J120" t="s">
        <v>61</v>
      </c>
      <c r="L120" t="s">
        <v>86</v>
      </c>
      <c r="M120">
        <v>100</v>
      </c>
      <c r="N120" t="s">
        <v>55</v>
      </c>
      <c r="O120" t="s">
        <v>59</v>
      </c>
      <c r="P120" s="6">
        <v>42597</v>
      </c>
      <c r="Q120" s="5">
        <v>0.67291666666666661</v>
      </c>
      <c r="S120" t="s">
        <v>57</v>
      </c>
      <c r="T120" t="s">
        <v>56</v>
      </c>
      <c r="U120">
        <v>2</v>
      </c>
      <c r="V120" t="s">
        <v>55</v>
      </c>
      <c r="W120">
        <v>2</v>
      </c>
      <c r="X120" t="s">
        <v>54</v>
      </c>
      <c r="Y120" t="s">
        <v>64</v>
      </c>
    </row>
    <row r="121" spans="1:25" x14ac:dyDescent="0.35">
      <c r="A121" t="s">
        <v>12</v>
      </c>
      <c r="B121" t="s">
        <v>13</v>
      </c>
      <c r="C121" t="s">
        <v>49</v>
      </c>
      <c r="D121">
        <v>846</v>
      </c>
      <c r="E121" s="6">
        <v>42632</v>
      </c>
      <c r="F121" s="5">
        <v>0.5625</v>
      </c>
      <c r="G121" t="s">
        <v>63</v>
      </c>
      <c r="H121" t="s">
        <v>62</v>
      </c>
      <c r="I121">
        <v>0.2</v>
      </c>
      <c r="J121" t="s">
        <v>61</v>
      </c>
      <c r="L121" t="s">
        <v>86</v>
      </c>
      <c r="M121">
        <v>14</v>
      </c>
      <c r="N121" t="s">
        <v>55</v>
      </c>
      <c r="O121" t="s">
        <v>59</v>
      </c>
      <c r="P121" s="6">
        <v>42632</v>
      </c>
      <c r="Q121" s="5">
        <v>0.65902777777777777</v>
      </c>
      <c r="S121" t="s">
        <v>57</v>
      </c>
      <c r="T121" t="s">
        <v>56</v>
      </c>
      <c r="U121">
        <v>2</v>
      </c>
      <c r="V121" t="s">
        <v>55</v>
      </c>
      <c r="W121">
        <v>2</v>
      </c>
      <c r="X121" t="s">
        <v>54</v>
      </c>
      <c r="Y121" t="s">
        <v>32</v>
      </c>
    </row>
    <row r="122" spans="1:25" x14ac:dyDescent="0.35">
      <c r="A122" t="s">
        <v>12</v>
      </c>
      <c r="B122" t="s">
        <v>13</v>
      </c>
      <c r="C122" t="s">
        <v>49</v>
      </c>
      <c r="D122">
        <v>846</v>
      </c>
      <c r="E122" s="6">
        <v>42660</v>
      </c>
      <c r="F122" s="5">
        <v>0.55902777777777779</v>
      </c>
      <c r="G122" t="s">
        <v>63</v>
      </c>
      <c r="H122" t="s">
        <v>62</v>
      </c>
      <c r="I122">
        <v>0.2</v>
      </c>
      <c r="J122" t="s">
        <v>61</v>
      </c>
      <c r="L122" t="s">
        <v>86</v>
      </c>
      <c r="M122">
        <v>22</v>
      </c>
      <c r="N122" t="s">
        <v>55</v>
      </c>
      <c r="O122" t="s">
        <v>59</v>
      </c>
      <c r="P122" s="6">
        <v>42660</v>
      </c>
      <c r="Q122" s="5">
        <v>0.65208333333333335</v>
      </c>
      <c r="S122" t="s">
        <v>57</v>
      </c>
      <c r="T122" t="s">
        <v>56</v>
      </c>
      <c r="U122">
        <v>2</v>
      </c>
      <c r="V122" t="s">
        <v>55</v>
      </c>
      <c r="W122">
        <v>2</v>
      </c>
      <c r="X122" t="s">
        <v>54</v>
      </c>
      <c r="Y122" t="s">
        <v>32</v>
      </c>
    </row>
    <row r="123" spans="1:25" x14ac:dyDescent="0.35">
      <c r="A123" t="s">
        <v>12</v>
      </c>
      <c r="B123" t="s">
        <v>13</v>
      </c>
      <c r="C123" t="s">
        <v>49</v>
      </c>
      <c r="D123">
        <v>846</v>
      </c>
      <c r="E123" s="6">
        <v>42688</v>
      </c>
      <c r="F123" s="5">
        <v>0.4513888888888889</v>
      </c>
      <c r="G123" t="s">
        <v>63</v>
      </c>
      <c r="H123" t="s">
        <v>62</v>
      </c>
      <c r="I123">
        <v>0.2</v>
      </c>
      <c r="J123" t="s">
        <v>61</v>
      </c>
      <c r="L123" t="s">
        <v>86</v>
      </c>
      <c r="M123">
        <v>31</v>
      </c>
      <c r="N123" t="s">
        <v>82</v>
      </c>
      <c r="P123" s="6">
        <v>42688</v>
      </c>
      <c r="Q123" s="5">
        <v>0.58611111111111114</v>
      </c>
      <c r="R123" t="s">
        <v>85</v>
      </c>
      <c r="T123" t="s">
        <v>56</v>
      </c>
      <c r="U123">
        <v>10</v>
      </c>
      <c r="V123" t="s">
        <v>82</v>
      </c>
      <c r="W123">
        <v>10</v>
      </c>
      <c r="X123" t="s">
        <v>54</v>
      </c>
      <c r="Y123" t="s">
        <v>32</v>
      </c>
    </row>
    <row r="124" spans="1:25" x14ac:dyDescent="0.35">
      <c r="A124" t="s">
        <v>12</v>
      </c>
      <c r="B124" t="s">
        <v>13</v>
      </c>
      <c r="C124" t="s">
        <v>49</v>
      </c>
      <c r="D124">
        <v>846</v>
      </c>
      <c r="E124" s="6">
        <v>42716</v>
      </c>
      <c r="F124" s="5">
        <v>0.51388888888888895</v>
      </c>
      <c r="G124" t="s">
        <v>63</v>
      </c>
      <c r="H124" t="s">
        <v>62</v>
      </c>
      <c r="I124">
        <v>0.2</v>
      </c>
      <c r="J124" t="s">
        <v>61</v>
      </c>
      <c r="L124" t="s">
        <v>86</v>
      </c>
      <c r="M124">
        <v>31</v>
      </c>
      <c r="N124" t="s">
        <v>82</v>
      </c>
      <c r="P124" s="6">
        <v>42716</v>
      </c>
      <c r="Q124" s="5">
        <v>0.62222222222222223</v>
      </c>
      <c r="R124" t="s">
        <v>85</v>
      </c>
      <c r="T124" t="s">
        <v>56</v>
      </c>
      <c r="U124">
        <v>10</v>
      </c>
      <c r="V124" t="s">
        <v>82</v>
      </c>
      <c r="W124">
        <v>10</v>
      </c>
      <c r="X124" t="s">
        <v>54</v>
      </c>
      <c r="Y124" t="s">
        <v>32</v>
      </c>
    </row>
    <row r="125" spans="1:25" x14ac:dyDescent="0.35">
      <c r="A125" t="s">
        <v>12</v>
      </c>
      <c r="B125" t="s">
        <v>13</v>
      </c>
      <c r="C125" t="s">
        <v>49</v>
      </c>
      <c r="D125">
        <v>846</v>
      </c>
      <c r="E125" s="6">
        <v>42752</v>
      </c>
      <c r="F125" s="5">
        <v>0.62152777777777779</v>
      </c>
      <c r="G125" t="s">
        <v>63</v>
      </c>
      <c r="H125" t="s">
        <v>62</v>
      </c>
      <c r="I125">
        <v>0.2</v>
      </c>
      <c r="J125" t="s">
        <v>61</v>
      </c>
      <c r="L125" t="s">
        <v>86</v>
      </c>
      <c r="M125">
        <v>10</v>
      </c>
      <c r="N125" t="s">
        <v>82</v>
      </c>
      <c r="P125" s="6">
        <v>42752</v>
      </c>
      <c r="Q125" s="5">
        <v>0.7055555555555556</v>
      </c>
      <c r="R125" t="s">
        <v>85</v>
      </c>
      <c r="T125" t="s">
        <v>56</v>
      </c>
      <c r="U125">
        <v>10</v>
      </c>
      <c r="V125" t="s">
        <v>82</v>
      </c>
      <c r="W125">
        <v>10</v>
      </c>
      <c r="X125" t="s">
        <v>54</v>
      </c>
      <c r="Y125" t="s">
        <v>64</v>
      </c>
    </row>
    <row r="126" spans="1:25" x14ac:dyDescent="0.35">
      <c r="A126" t="s">
        <v>12</v>
      </c>
      <c r="B126" t="s">
        <v>13</v>
      </c>
      <c r="C126" t="s">
        <v>49</v>
      </c>
      <c r="D126">
        <v>846</v>
      </c>
      <c r="E126" s="6">
        <v>42779</v>
      </c>
      <c r="F126" s="5">
        <v>0.53819444444444442</v>
      </c>
      <c r="G126" t="s">
        <v>63</v>
      </c>
      <c r="H126" t="s">
        <v>62</v>
      </c>
      <c r="I126">
        <v>0.2</v>
      </c>
      <c r="J126" t="s">
        <v>61</v>
      </c>
      <c r="L126" t="s">
        <v>86</v>
      </c>
      <c r="M126" t="s">
        <v>75</v>
      </c>
      <c r="O126" t="s">
        <v>74</v>
      </c>
      <c r="P126" s="6">
        <v>42779</v>
      </c>
      <c r="Q126" s="5">
        <v>0.6694444444444444</v>
      </c>
      <c r="R126" t="s">
        <v>85</v>
      </c>
      <c r="S126" t="s">
        <v>73</v>
      </c>
      <c r="T126" t="s">
        <v>56</v>
      </c>
      <c r="U126">
        <v>10</v>
      </c>
      <c r="V126" t="s">
        <v>82</v>
      </c>
      <c r="W126">
        <v>10</v>
      </c>
      <c r="X126" t="s">
        <v>54</v>
      </c>
      <c r="Y126" t="s">
        <v>32</v>
      </c>
    </row>
    <row r="127" spans="1:25" x14ac:dyDescent="0.35">
      <c r="A127" t="s">
        <v>12</v>
      </c>
      <c r="B127" t="s">
        <v>13</v>
      </c>
      <c r="C127" t="s">
        <v>49</v>
      </c>
      <c r="D127">
        <v>846</v>
      </c>
      <c r="E127" s="6">
        <v>42807</v>
      </c>
      <c r="F127" s="5">
        <v>0.56944444444444442</v>
      </c>
      <c r="G127" t="s">
        <v>63</v>
      </c>
      <c r="H127" t="s">
        <v>62</v>
      </c>
      <c r="I127">
        <v>0.2</v>
      </c>
      <c r="J127" t="s">
        <v>61</v>
      </c>
      <c r="L127" t="s">
        <v>86</v>
      </c>
      <c r="M127">
        <v>51</v>
      </c>
      <c r="N127" t="s">
        <v>82</v>
      </c>
      <c r="P127" s="6">
        <v>42807</v>
      </c>
      <c r="Q127" s="5">
        <v>0.65972222222222221</v>
      </c>
      <c r="R127" t="s">
        <v>85</v>
      </c>
      <c r="T127" t="s">
        <v>56</v>
      </c>
      <c r="U127">
        <v>10</v>
      </c>
      <c r="V127" t="s">
        <v>82</v>
      </c>
      <c r="W127">
        <v>10</v>
      </c>
      <c r="X127" t="s">
        <v>54</v>
      </c>
      <c r="Y127" t="s">
        <v>32</v>
      </c>
    </row>
    <row r="128" spans="1:25" x14ac:dyDescent="0.35">
      <c r="A128" t="s">
        <v>12</v>
      </c>
      <c r="B128" t="s">
        <v>13</v>
      </c>
      <c r="C128" t="s">
        <v>49</v>
      </c>
      <c r="D128">
        <v>846</v>
      </c>
      <c r="E128" s="6">
        <v>42842</v>
      </c>
      <c r="F128" s="5">
        <v>0.63194444444444442</v>
      </c>
      <c r="G128" t="s">
        <v>63</v>
      </c>
      <c r="H128" t="s">
        <v>62</v>
      </c>
      <c r="I128">
        <v>0.2</v>
      </c>
      <c r="J128" t="s">
        <v>61</v>
      </c>
      <c r="L128" t="s">
        <v>86</v>
      </c>
      <c r="M128">
        <v>98</v>
      </c>
      <c r="N128" t="s">
        <v>82</v>
      </c>
      <c r="P128" s="6">
        <v>42842</v>
      </c>
      <c r="Q128" s="5">
        <v>0.71805555555555556</v>
      </c>
      <c r="R128" t="s">
        <v>85</v>
      </c>
      <c r="T128" t="s">
        <v>56</v>
      </c>
      <c r="U128">
        <v>10</v>
      </c>
      <c r="V128" t="s">
        <v>82</v>
      </c>
      <c r="W128">
        <v>10</v>
      </c>
      <c r="X128" t="s">
        <v>54</v>
      </c>
      <c r="Y128" t="s">
        <v>32</v>
      </c>
    </row>
    <row r="129" spans="1:25" x14ac:dyDescent="0.35">
      <c r="A129" t="s">
        <v>12</v>
      </c>
      <c r="B129" t="s">
        <v>13</v>
      </c>
      <c r="C129" t="s">
        <v>49</v>
      </c>
      <c r="D129">
        <v>846</v>
      </c>
      <c r="E129" s="6">
        <v>42870</v>
      </c>
      <c r="F129" s="5">
        <v>0.58333333333333337</v>
      </c>
      <c r="G129" t="s">
        <v>63</v>
      </c>
      <c r="H129" t="s">
        <v>62</v>
      </c>
      <c r="I129">
        <v>0.2</v>
      </c>
      <c r="J129" t="s">
        <v>61</v>
      </c>
      <c r="L129" t="s">
        <v>86</v>
      </c>
      <c r="M129">
        <v>10</v>
      </c>
      <c r="N129" t="s">
        <v>82</v>
      </c>
      <c r="P129" s="6">
        <v>42870</v>
      </c>
      <c r="Q129" s="5">
        <v>0.69166666666666676</v>
      </c>
      <c r="R129" t="s">
        <v>85</v>
      </c>
      <c r="T129" t="s">
        <v>56</v>
      </c>
      <c r="U129">
        <v>10</v>
      </c>
      <c r="V129" t="s">
        <v>82</v>
      </c>
      <c r="W129">
        <v>10</v>
      </c>
      <c r="X129" t="s">
        <v>54</v>
      </c>
      <c r="Y129" t="s">
        <v>32</v>
      </c>
    </row>
    <row r="130" spans="1:25" x14ac:dyDescent="0.35">
      <c r="A130" t="s">
        <v>12</v>
      </c>
      <c r="B130" t="s">
        <v>13</v>
      </c>
      <c r="C130" t="s">
        <v>49</v>
      </c>
      <c r="D130">
        <v>846</v>
      </c>
      <c r="E130" s="6">
        <v>42905</v>
      </c>
      <c r="F130" s="5">
        <v>0.61111111111111105</v>
      </c>
      <c r="G130" t="s">
        <v>63</v>
      </c>
      <c r="H130" t="s">
        <v>62</v>
      </c>
      <c r="I130">
        <v>0.2</v>
      </c>
      <c r="J130" t="s">
        <v>61</v>
      </c>
      <c r="L130" t="s">
        <v>86</v>
      </c>
      <c r="M130">
        <v>30</v>
      </c>
      <c r="N130" t="s">
        <v>82</v>
      </c>
      <c r="P130" s="6">
        <v>42905</v>
      </c>
      <c r="Q130" s="5">
        <v>0.72152777777777777</v>
      </c>
      <c r="R130" t="s">
        <v>85</v>
      </c>
      <c r="T130" t="s">
        <v>56</v>
      </c>
      <c r="U130">
        <v>10</v>
      </c>
      <c r="V130" t="s">
        <v>82</v>
      </c>
      <c r="W130">
        <v>10</v>
      </c>
      <c r="X130" t="s">
        <v>54</v>
      </c>
      <c r="Y130" t="s">
        <v>32</v>
      </c>
    </row>
    <row r="131" spans="1:25" x14ac:dyDescent="0.35">
      <c r="A131" t="s">
        <v>12</v>
      </c>
      <c r="B131" t="s">
        <v>13</v>
      </c>
      <c r="C131" t="s">
        <v>49</v>
      </c>
      <c r="D131">
        <v>846</v>
      </c>
      <c r="E131" s="6">
        <v>42926</v>
      </c>
      <c r="F131" s="5">
        <v>0.58333333333333337</v>
      </c>
      <c r="G131" t="s">
        <v>63</v>
      </c>
      <c r="H131" t="s">
        <v>62</v>
      </c>
      <c r="I131">
        <v>0.2</v>
      </c>
      <c r="J131" t="s">
        <v>61</v>
      </c>
      <c r="L131" t="s">
        <v>86</v>
      </c>
      <c r="M131">
        <v>10</v>
      </c>
      <c r="N131" t="s">
        <v>82</v>
      </c>
      <c r="P131" s="6">
        <v>42926</v>
      </c>
      <c r="Q131" s="5">
        <v>0.67569444444444438</v>
      </c>
      <c r="R131" t="s">
        <v>85</v>
      </c>
      <c r="T131" t="s">
        <v>56</v>
      </c>
      <c r="U131">
        <v>10</v>
      </c>
      <c r="V131" t="s">
        <v>82</v>
      </c>
      <c r="W131">
        <v>10</v>
      </c>
      <c r="X131" t="s">
        <v>54</v>
      </c>
      <c r="Y131" t="s">
        <v>64</v>
      </c>
    </row>
  </sheetData>
  <autoFilter ref="A1:Y1" xr:uid="{00000000-0009-0000-0000-000009000000}">
    <sortState ref="A2:Y131">
      <sortCondition descending="1" ref="O1"/>
    </sortState>
  </autoFilter>
  <sortState ref="A2:Y131">
    <sortCondition ref="C2:C131"/>
    <sortCondition ref="E2:E13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Y34"/>
  <sheetViews>
    <sheetView workbookViewId="0">
      <selection activeCell="L11" sqref="L11"/>
    </sheetView>
  </sheetViews>
  <sheetFormatPr defaultRowHeight="14.5" x14ac:dyDescent="0.35"/>
  <cols>
    <col min="1" max="1" width="8.453125" bestFit="1" customWidth="1"/>
    <col min="2" max="2" width="52.08984375" bestFit="1" customWidth="1"/>
    <col min="3" max="3" width="9.54296875" bestFit="1" customWidth="1"/>
    <col min="4" max="4" width="6" bestFit="1" customWidth="1"/>
    <col min="5" max="5" width="10.6328125" bestFit="1" customWidth="1"/>
    <col min="6" max="6" width="11.54296875" bestFit="1" customWidth="1"/>
    <col min="7" max="7" width="8.54296875" bestFit="1" customWidth="1"/>
    <col min="8" max="8" width="15.08984375" bestFit="1" customWidth="1"/>
    <col min="9" max="9" width="9.6328125" bestFit="1" customWidth="1"/>
    <col min="10" max="10" width="11.54296875" bestFit="1" customWidth="1"/>
    <col min="11" max="11" width="14.36328125" bestFit="1" customWidth="1"/>
    <col min="12" max="12" width="14.54296875" bestFit="1" customWidth="1"/>
    <col min="13" max="13" width="12.08984375" bestFit="1" customWidth="1"/>
    <col min="14" max="14" width="11.6328125" bestFit="1" customWidth="1"/>
    <col min="15" max="15" width="3.6328125" bestFit="1" customWidth="1"/>
    <col min="16" max="16" width="12.90625" bestFit="1" customWidth="1"/>
    <col min="17" max="17" width="13.36328125" bestFit="1" customWidth="1"/>
    <col min="18" max="18" width="16" bestFit="1" customWidth="1"/>
    <col min="19" max="19" width="9.6328125" bestFit="1" customWidth="1"/>
    <col min="20" max="20" width="15.36328125" bestFit="1" customWidth="1"/>
    <col min="21" max="21" width="5" bestFit="1" customWidth="1"/>
    <col min="22" max="22" width="11.453125" bestFit="1" customWidth="1"/>
    <col min="23" max="23" width="4.453125" bestFit="1" customWidth="1"/>
    <col min="24" max="24" width="8.54296875" bestFit="1" customWidth="1"/>
    <col min="25" max="25" width="13.54296875" bestFit="1" customWidth="1"/>
  </cols>
  <sheetData>
    <row r="1" spans="1:25" s="1" customFormat="1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111</v>
      </c>
      <c r="F1" s="1" t="s">
        <v>110</v>
      </c>
      <c r="G1" s="1" t="s">
        <v>109</v>
      </c>
      <c r="H1" s="1" t="s">
        <v>108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103</v>
      </c>
      <c r="N1" s="1" t="s">
        <v>102</v>
      </c>
      <c r="O1" s="1" t="s">
        <v>101</v>
      </c>
      <c r="P1" s="1" t="s">
        <v>100</v>
      </c>
      <c r="Q1" s="1" t="s">
        <v>99</v>
      </c>
      <c r="R1" s="1" t="s">
        <v>98</v>
      </c>
      <c r="S1" s="1" t="s">
        <v>97</v>
      </c>
      <c r="T1" s="1" t="s">
        <v>96</v>
      </c>
      <c r="U1" s="1" t="s">
        <v>95</v>
      </c>
      <c r="V1" s="1" t="s">
        <v>94</v>
      </c>
      <c r="W1" s="1" t="s">
        <v>93</v>
      </c>
      <c r="X1" s="1" t="s">
        <v>92</v>
      </c>
      <c r="Y1" s="1" t="s">
        <v>91</v>
      </c>
    </row>
    <row r="2" spans="1:25" x14ac:dyDescent="0.35">
      <c r="A2" t="s">
        <v>12</v>
      </c>
      <c r="B2" t="s">
        <v>13</v>
      </c>
      <c r="C2">
        <v>33020118</v>
      </c>
      <c r="D2" t="s">
        <v>36</v>
      </c>
      <c r="E2" s="6">
        <v>42597</v>
      </c>
      <c r="F2" s="5">
        <v>0.47569444444444442</v>
      </c>
      <c r="G2" t="s">
        <v>63</v>
      </c>
      <c r="H2" t="s">
        <v>62</v>
      </c>
      <c r="I2">
        <v>0.2</v>
      </c>
      <c r="J2" t="s">
        <v>61</v>
      </c>
      <c r="L2" t="s">
        <v>84</v>
      </c>
      <c r="M2">
        <v>272</v>
      </c>
      <c r="N2" t="s">
        <v>82</v>
      </c>
      <c r="P2" s="6">
        <v>42597</v>
      </c>
      <c r="Q2" s="5">
        <v>0.65069444444444446</v>
      </c>
      <c r="R2" t="s">
        <v>83</v>
      </c>
      <c r="T2" t="s">
        <v>56</v>
      </c>
      <c r="U2">
        <v>10</v>
      </c>
      <c r="V2" t="s">
        <v>82</v>
      </c>
      <c r="W2">
        <v>10</v>
      </c>
      <c r="X2" t="s">
        <v>54</v>
      </c>
      <c r="Y2" t="s">
        <v>64</v>
      </c>
    </row>
    <row r="3" spans="1:25" x14ac:dyDescent="0.35">
      <c r="A3" t="s">
        <v>12</v>
      </c>
      <c r="B3" t="s">
        <v>13</v>
      </c>
      <c r="C3">
        <v>33020118</v>
      </c>
      <c r="D3" t="s">
        <v>36</v>
      </c>
      <c r="E3" s="6">
        <v>42632</v>
      </c>
      <c r="F3" s="5">
        <v>0.46527777777777773</v>
      </c>
      <c r="G3" t="s">
        <v>63</v>
      </c>
      <c r="H3" t="s">
        <v>62</v>
      </c>
      <c r="I3">
        <v>0.2</v>
      </c>
      <c r="J3" t="s">
        <v>61</v>
      </c>
      <c r="L3" t="s">
        <v>84</v>
      </c>
      <c r="M3">
        <v>259</v>
      </c>
      <c r="N3" t="s">
        <v>82</v>
      </c>
      <c r="P3" s="6">
        <v>42632</v>
      </c>
      <c r="Q3" s="5">
        <v>0.65138888888888891</v>
      </c>
      <c r="R3" t="s">
        <v>83</v>
      </c>
      <c r="T3" t="s">
        <v>56</v>
      </c>
      <c r="U3">
        <v>10</v>
      </c>
      <c r="V3" t="s">
        <v>82</v>
      </c>
      <c r="W3">
        <v>10</v>
      </c>
      <c r="X3" t="s">
        <v>54</v>
      </c>
      <c r="Y3" t="s">
        <v>64</v>
      </c>
    </row>
    <row r="4" spans="1:25" x14ac:dyDescent="0.35">
      <c r="A4" t="s">
        <v>12</v>
      </c>
      <c r="B4" t="s">
        <v>13</v>
      </c>
      <c r="C4">
        <v>33020118</v>
      </c>
      <c r="D4" t="s">
        <v>36</v>
      </c>
      <c r="E4" s="6">
        <v>42660</v>
      </c>
      <c r="F4" s="5">
        <v>0.46527777777777773</v>
      </c>
      <c r="G4" t="s">
        <v>63</v>
      </c>
      <c r="H4" t="s">
        <v>62</v>
      </c>
      <c r="I4">
        <v>0.2</v>
      </c>
      <c r="J4" t="s">
        <v>61</v>
      </c>
      <c r="L4" t="s">
        <v>84</v>
      </c>
      <c r="M4">
        <v>211</v>
      </c>
      <c r="N4" t="s">
        <v>82</v>
      </c>
      <c r="P4" s="6">
        <v>42660</v>
      </c>
      <c r="Q4" s="5">
        <v>0.69791666666666663</v>
      </c>
      <c r="R4" t="s">
        <v>83</v>
      </c>
      <c r="T4" t="s">
        <v>56</v>
      </c>
      <c r="U4">
        <v>10</v>
      </c>
      <c r="V4" t="s">
        <v>82</v>
      </c>
      <c r="W4">
        <v>10</v>
      </c>
      <c r="X4" t="s">
        <v>54</v>
      </c>
      <c r="Y4" t="s">
        <v>32</v>
      </c>
    </row>
    <row r="5" spans="1:25" x14ac:dyDescent="0.35">
      <c r="A5" t="s">
        <v>12</v>
      </c>
      <c r="B5" t="s">
        <v>13</v>
      </c>
      <c r="C5">
        <v>33020118</v>
      </c>
      <c r="D5" t="s">
        <v>36</v>
      </c>
      <c r="E5" s="6">
        <v>42688</v>
      </c>
      <c r="F5" s="5">
        <v>0.40972222222222227</v>
      </c>
      <c r="G5" t="s">
        <v>63</v>
      </c>
      <c r="H5" t="s">
        <v>62</v>
      </c>
      <c r="I5">
        <v>0.2</v>
      </c>
      <c r="J5" t="s">
        <v>61</v>
      </c>
      <c r="L5" t="s">
        <v>84</v>
      </c>
      <c r="M5">
        <v>96</v>
      </c>
      <c r="N5" t="s">
        <v>82</v>
      </c>
      <c r="P5" s="6">
        <v>42688</v>
      </c>
      <c r="Q5" s="5">
        <v>0.60138888888888886</v>
      </c>
      <c r="R5" t="s">
        <v>83</v>
      </c>
      <c r="T5" t="s">
        <v>56</v>
      </c>
      <c r="U5">
        <v>10</v>
      </c>
      <c r="V5" t="s">
        <v>82</v>
      </c>
      <c r="W5">
        <v>10</v>
      </c>
      <c r="X5" t="s">
        <v>54</v>
      </c>
      <c r="Y5" t="s">
        <v>32</v>
      </c>
    </row>
    <row r="6" spans="1:25" x14ac:dyDescent="0.35">
      <c r="A6" t="s">
        <v>12</v>
      </c>
      <c r="B6" t="s">
        <v>13</v>
      </c>
      <c r="C6">
        <v>33020118</v>
      </c>
      <c r="D6" t="s">
        <v>36</v>
      </c>
      <c r="E6" s="6">
        <v>42716</v>
      </c>
      <c r="F6" s="5">
        <v>0.47222222222222227</v>
      </c>
      <c r="G6" t="s">
        <v>63</v>
      </c>
      <c r="H6" t="s">
        <v>62</v>
      </c>
      <c r="I6">
        <v>0.2</v>
      </c>
      <c r="J6" t="s">
        <v>61</v>
      </c>
      <c r="L6" t="s">
        <v>84</v>
      </c>
      <c r="M6">
        <v>393</v>
      </c>
      <c r="N6" t="s">
        <v>82</v>
      </c>
      <c r="P6" s="6">
        <v>42716</v>
      </c>
      <c r="Q6" s="5">
        <v>0.64097222222222217</v>
      </c>
      <c r="R6" t="s">
        <v>83</v>
      </c>
      <c r="T6" t="s">
        <v>56</v>
      </c>
      <c r="U6">
        <v>10</v>
      </c>
      <c r="V6" t="s">
        <v>82</v>
      </c>
      <c r="W6">
        <v>10</v>
      </c>
      <c r="X6" t="s">
        <v>54</v>
      </c>
      <c r="Y6" t="s">
        <v>32</v>
      </c>
    </row>
    <row r="7" spans="1:25" x14ac:dyDescent="0.35">
      <c r="A7" t="s">
        <v>12</v>
      </c>
      <c r="B7" t="s">
        <v>13</v>
      </c>
      <c r="C7">
        <v>33020118</v>
      </c>
      <c r="D7" t="s">
        <v>36</v>
      </c>
      <c r="E7" s="6">
        <v>42752</v>
      </c>
      <c r="F7" s="5">
        <v>0.52777777777777779</v>
      </c>
      <c r="G7" t="s">
        <v>63</v>
      </c>
      <c r="H7" t="s">
        <v>62</v>
      </c>
      <c r="I7">
        <v>0.2</v>
      </c>
      <c r="J7" t="s">
        <v>61</v>
      </c>
      <c r="L7" t="s">
        <v>84</v>
      </c>
      <c r="M7">
        <v>216</v>
      </c>
      <c r="N7" t="s">
        <v>82</v>
      </c>
      <c r="P7" s="6">
        <v>42752</v>
      </c>
      <c r="Q7" s="5">
        <v>0.70416666666666661</v>
      </c>
      <c r="R7" t="s">
        <v>83</v>
      </c>
      <c r="T7" t="s">
        <v>56</v>
      </c>
      <c r="U7">
        <v>10</v>
      </c>
      <c r="V7" t="s">
        <v>82</v>
      </c>
      <c r="W7">
        <v>10</v>
      </c>
      <c r="X7" t="s">
        <v>54</v>
      </c>
      <c r="Y7" t="s">
        <v>64</v>
      </c>
    </row>
    <row r="8" spans="1:25" x14ac:dyDescent="0.35">
      <c r="A8" t="s">
        <v>12</v>
      </c>
      <c r="B8" t="s">
        <v>13</v>
      </c>
      <c r="C8">
        <v>33020118</v>
      </c>
      <c r="D8" t="s">
        <v>36</v>
      </c>
      <c r="E8" s="6">
        <v>42779</v>
      </c>
      <c r="F8" s="5">
        <v>0.47222222222222227</v>
      </c>
      <c r="G8" t="s">
        <v>63</v>
      </c>
      <c r="H8" t="s">
        <v>62</v>
      </c>
      <c r="I8">
        <v>0.2</v>
      </c>
      <c r="J8" t="s">
        <v>61</v>
      </c>
      <c r="L8" t="s">
        <v>84</v>
      </c>
      <c r="M8">
        <v>281</v>
      </c>
      <c r="N8" t="s">
        <v>82</v>
      </c>
      <c r="P8" s="6">
        <v>42779</v>
      </c>
      <c r="Q8" s="5">
        <v>0.67361111111111116</v>
      </c>
      <c r="R8" t="s">
        <v>83</v>
      </c>
      <c r="T8" t="s">
        <v>56</v>
      </c>
      <c r="U8">
        <v>10</v>
      </c>
      <c r="V8" t="s">
        <v>82</v>
      </c>
      <c r="W8">
        <v>10</v>
      </c>
      <c r="X8" t="s">
        <v>54</v>
      </c>
      <c r="Y8" t="s">
        <v>64</v>
      </c>
    </row>
    <row r="9" spans="1:25" x14ac:dyDescent="0.35">
      <c r="A9" t="s">
        <v>12</v>
      </c>
      <c r="B9" t="s">
        <v>13</v>
      </c>
      <c r="C9">
        <v>33020118</v>
      </c>
      <c r="D9" t="s">
        <v>36</v>
      </c>
      <c r="E9" s="6">
        <v>42807</v>
      </c>
      <c r="F9" s="5">
        <v>0.48958333333333331</v>
      </c>
      <c r="G9" t="s">
        <v>63</v>
      </c>
      <c r="H9" t="s">
        <v>62</v>
      </c>
      <c r="I9">
        <v>0.2</v>
      </c>
      <c r="J9" t="s">
        <v>61</v>
      </c>
      <c r="L9" t="s">
        <v>84</v>
      </c>
      <c r="M9">
        <v>73</v>
      </c>
      <c r="N9" t="s">
        <v>82</v>
      </c>
      <c r="P9" s="6">
        <v>42807</v>
      </c>
      <c r="Q9" s="5">
        <v>0.67708333333333337</v>
      </c>
      <c r="R9" t="s">
        <v>83</v>
      </c>
      <c r="T9" t="s">
        <v>56</v>
      </c>
      <c r="U9">
        <v>10</v>
      </c>
      <c r="V9" t="s">
        <v>82</v>
      </c>
      <c r="W9">
        <v>10</v>
      </c>
      <c r="X9" t="s">
        <v>54</v>
      </c>
      <c r="Y9" t="s">
        <v>64</v>
      </c>
    </row>
    <row r="10" spans="1:25" x14ac:dyDescent="0.35">
      <c r="A10" t="s">
        <v>12</v>
      </c>
      <c r="B10" t="s">
        <v>13</v>
      </c>
      <c r="C10">
        <v>33020118</v>
      </c>
      <c r="D10" t="s">
        <v>36</v>
      </c>
      <c r="E10" s="6">
        <v>42842</v>
      </c>
      <c r="F10" s="5">
        <v>0.50694444444444442</v>
      </c>
      <c r="G10" t="s">
        <v>63</v>
      </c>
      <c r="H10" t="s">
        <v>62</v>
      </c>
      <c r="I10">
        <v>0.2</v>
      </c>
      <c r="J10" t="s">
        <v>61</v>
      </c>
      <c r="L10" t="s">
        <v>84</v>
      </c>
      <c r="M10">
        <v>243</v>
      </c>
      <c r="N10" t="s">
        <v>82</v>
      </c>
      <c r="P10" s="6">
        <v>42842</v>
      </c>
      <c r="Q10" s="5">
        <v>0.71527777777777779</v>
      </c>
      <c r="R10" t="s">
        <v>83</v>
      </c>
      <c r="T10" t="s">
        <v>56</v>
      </c>
      <c r="U10">
        <v>10</v>
      </c>
      <c r="V10" t="s">
        <v>82</v>
      </c>
      <c r="W10">
        <v>10</v>
      </c>
      <c r="X10" t="s">
        <v>54</v>
      </c>
      <c r="Y10" t="s">
        <v>64</v>
      </c>
    </row>
    <row r="11" spans="1:25" x14ac:dyDescent="0.35">
      <c r="A11" t="s">
        <v>12</v>
      </c>
      <c r="B11" t="s">
        <v>13</v>
      </c>
      <c r="C11">
        <v>33020118</v>
      </c>
      <c r="D11" t="s">
        <v>36</v>
      </c>
      <c r="E11" s="6">
        <v>42870</v>
      </c>
      <c r="F11" s="5">
        <v>0.48958333333333331</v>
      </c>
      <c r="G11" t="s">
        <v>63</v>
      </c>
      <c r="H11" t="s">
        <v>62</v>
      </c>
      <c r="I11">
        <v>0.2</v>
      </c>
      <c r="J11" t="s">
        <v>61</v>
      </c>
      <c r="L11" t="s">
        <v>84</v>
      </c>
      <c r="M11">
        <v>73</v>
      </c>
      <c r="N11" t="s">
        <v>82</v>
      </c>
      <c r="P11" s="6">
        <v>42870</v>
      </c>
      <c r="Q11" s="5">
        <v>0.68888888888888899</v>
      </c>
      <c r="R11" t="s">
        <v>83</v>
      </c>
      <c r="T11" t="s">
        <v>56</v>
      </c>
      <c r="U11">
        <v>10</v>
      </c>
      <c r="V11" t="s">
        <v>82</v>
      </c>
      <c r="W11">
        <v>10</v>
      </c>
      <c r="X11" t="s">
        <v>54</v>
      </c>
      <c r="Y11" t="s">
        <v>32</v>
      </c>
    </row>
    <row r="12" spans="1:25" hidden="1" x14ac:dyDescent="0.35">
      <c r="A12" t="s">
        <v>12</v>
      </c>
      <c r="B12" t="s">
        <v>13</v>
      </c>
      <c r="C12">
        <v>33020221</v>
      </c>
      <c r="D12" t="s">
        <v>16</v>
      </c>
      <c r="E12" s="6">
        <v>42597</v>
      </c>
      <c r="F12" s="5">
        <v>0.49305555555555558</v>
      </c>
      <c r="G12" t="s">
        <v>63</v>
      </c>
      <c r="H12" t="s">
        <v>62</v>
      </c>
      <c r="I12">
        <v>0.2</v>
      </c>
      <c r="J12" t="s">
        <v>61</v>
      </c>
      <c r="L12" t="s">
        <v>84</v>
      </c>
      <c r="M12">
        <v>341</v>
      </c>
      <c r="N12" t="s">
        <v>82</v>
      </c>
      <c r="P12" s="6">
        <v>42597</v>
      </c>
      <c r="Q12" s="5">
        <v>0.65347222222222223</v>
      </c>
      <c r="R12" t="s">
        <v>83</v>
      </c>
      <c r="T12" t="s">
        <v>56</v>
      </c>
      <c r="U12">
        <v>10</v>
      </c>
      <c r="V12" t="s">
        <v>82</v>
      </c>
      <c r="W12">
        <v>10</v>
      </c>
      <c r="X12" t="s">
        <v>54</v>
      </c>
      <c r="Y12" t="s">
        <v>64</v>
      </c>
    </row>
    <row r="13" spans="1:25" hidden="1" x14ac:dyDescent="0.35">
      <c r="A13" t="s">
        <v>12</v>
      </c>
      <c r="B13" t="s">
        <v>13</v>
      </c>
      <c r="C13">
        <v>33020221</v>
      </c>
      <c r="D13" t="s">
        <v>16</v>
      </c>
      <c r="E13" s="6">
        <v>42632</v>
      </c>
      <c r="F13" s="5">
        <v>0.4861111111111111</v>
      </c>
      <c r="G13" t="s">
        <v>63</v>
      </c>
      <c r="H13" t="s">
        <v>62</v>
      </c>
      <c r="I13">
        <v>0.2</v>
      </c>
      <c r="J13" t="s">
        <v>61</v>
      </c>
      <c r="L13" t="s">
        <v>84</v>
      </c>
      <c r="M13">
        <v>933</v>
      </c>
      <c r="N13" t="s">
        <v>82</v>
      </c>
      <c r="P13" s="6">
        <v>42632</v>
      </c>
      <c r="Q13" s="5">
        <v>0.65277777777777779</v>
      </c>
      <c r="R13" t="s">
        <v>83</v>
      </c>
      <c r="T13" t="s">
        <v>56</v>
      </c>
      <c r="U13">
        <v>10</v>
      </c>
      <c r="V13" t="s">
        <v>82</v>
      </c>
      <c r="W13">
        <v>10</v>
      </c>
      <c r="X13" t="s">
        <v>54</v>
      </c>
      <c r="Y13" t="s">
        <v>64</v>
      </c>
    </row>
    <row r="14" spans="1:25" hidden="1" x14ac:dyDescent="0.35">
      <c r="A14" t="s">
        <v>12</v>
      </c>
      <c r="B14" t="s">
        <v>13</v>
      </c>
      <c r="C14">
        <v>33020221</v>
      </c>
      <c r="D14" t="s">
        <v>16</v>
      </c>
      <c r="E14" s="6">
        <v>42660</v>
      </c>
      <c r="F14" s="5">
        <v>0.4861111111111111</v>
      </c>
      <c r="G14" t="s">
        <v>63</v>
      </c>
      <c r="H14" t="s">
        <v>62</v>
      </c>
      <c r="I14">
        <v>0.2</v>
      </c>
      <c r="J14" t="s">
        <v>61</v>
      </c>
      <c r="L14" t="s">
        <v>84</v>
      </c>
      <c r="M14">
        <v>120</v>
      </c>
      <c r="N14" t="s">
        <v>82</v>
      </c>
      <c r="P14" s="6">
        <v>42660</v>
      </c>
      <c r="Q14" s="5">
        <v>0.69930555555555562</v>
      </c>
      <c r="R14" t="s">
        <v>83</v>
      </c>
      <c r="T14" t="s">
        <v>56</v>
      </c>
      <c r="U14">
        <v>10</v>
      </c>
      <c r="V14" t="s">
        <v>82</v>
      </c>
      <c r="W14">
        <v>10</v>
      </c>
      <c r="X14" t="s">
        <v>54</v>
      </c>
      <c r="Y14" t="s">
        <v>64</v>
      </c>
    </row>
    <row r="15" spans="1:25" hidden="1" x14ac:dyDescent="0.35">
      <c r="A15" t="s">
        <v>12</v>
      </c>
      <c r="B15" t="s">
        <v>13</v>
      </c>
      <c r="C15">
        <v>33020221</v>
      </c>
      <c r="D15" t="s">
        <v>16</v>
      </c>
      <c r="E15" s="6">
        <v>42688</v>
      </c>
      <c r="F15" s="5">
        <v>0.4236111111111111</v>
      </c>
      <c r="G15" t="s">
        <v>63</v>
      </c>
      <c r="H15" t="s">
        <v>62</v>
      </c>
      <c r="I15">
        <v>0.2</v>
      </c>
      <c r="J15" t="s">
        <v>61</v>
      </c>
      <c r="L15" t="s">
        <v>84</v>
      </c>
      <c r="M15">
        <v>420</v>
      </c>
      <c r="N15" t="s">
        <v>82</v>
      </c>
      <c r="P15" s="6">
        <v>42688</v>
      </c>
      <c r="Q15" s="5">
        <v>0.60277777777777775</v>
      </c>
      <c r="R15" t="s">
        <v>83</v>
      </c>
      <c r="T15" t="s">
        <v>56</v>
      </c>
      <c r="U15">
        <v>10</v>
      </c>
      <c r="V15" t="s">
        <v>82</v>
      </c>
      <c r="W15">
        <v>10</v>
      </c>
      <c r="X15" t="s">
        <v>54</v>
      </c>
      <c r="Y15" t="s">
        <v>64</v>
      </c>
    </row>
    <row r="16" spans="1:25" hidden="1" x14ac:dyDescent="0.35">
      <c r="A16" t="s">
        <v>12</v>
      </c>
      <c r="B16" t="s">
        <v>13</v>
      </c>
      <c r="C16">
        <v>33020221</v>
      </c>
      <c r="D16" t="s">
        <v>16</v>
      </c>
      <c r="E16" s="6">
        <v>42716</v>
      </c>
      <c r="F16" s="5">
        <v>0.48958333333333331</v>
      </c>
      <c r="G16" t="s">
        <v>63</v>
      </c>
      <c r="H16" t="s">
        <v>62</v>
      </c>
      <c r="I16">
        <v>0.1</v>
      </c>
      <c r="J16" t="s">
        <v>61</v>
      </c>
      <c r="L16" t="s">
        <v>84</v>
      </c>
      <c r="M16">
        <v>332</v>
      </c>
      <c r="N16" t="s">
        <v>82</v>
      </c>
      <c r="P16" s="6">
        <v>42716</v>
      </c>
      <c r="Q16" s="5">
        <v>0.64236111111111105</v>
      </c>
      <c r="R16" t="s">
        <v>83</v>
      </c>
      <c r="T16" t="s">
        <v>56</v>
      </c>
      <c r="U16">
        <v>10</v>
      </c>
      <c r="V16" t="s">
        <v>82</v>
      </c>
      <c r="W16">
        <v>10</v>
      </c>
      <c r="X16" t="s">
        <v>54</v>
      </c>
      <c r="Y16" t="s">
        <v>64</v>
      </c>
    </row>
    <row r="17" spans="1:25" hidden="1" x14ac:dyDescent="0.35">
      <c r="A17" t="s">
        <v>12</v>
      </c>
      <c r="B17" t="s">
        <v>13</v>
      </c>
      <c r="C17">
        <v>33020221</v>
      </c>
      <c r="D17" t="s">
        <v>16</v>
      </c>
      <c r="E17" s="6">
        <v>42752</v>
      </c>
      <c r="F17" s="5">
        <v>0.54166666666666663</v>
      </c>
      <c r="G17" t="s">
        <v>63</v>
      </c>
      <c r="H17" t="s">
        <v>62</v>
      </c>
      <c r="I17">
        <v>0.2</v>
      </c>
      <c r="J17" t="s">
        <v>61</v>
      </c>
      <c r="L17" t="s">
        <v>84</v>
      </c>
      <c r="M17">
        <v>173</v>
      </c>
      <c r="N17" t="s">
        <v>82</v>
      </c>
      <c r="P17" s="6">
        <v>42752</v>
      </c>
      <c r="Q17" s="5">
        <v>0.7055555555555556</v>
      </c>
      <c r="R17" t="s">
        <v>83</v>
      </c>
      <c r="T17" t="s">
        <v>56</v>
      </c>
      <c r="U17">
        <v>10</v>
      </c>
      <c r="V17" t="s">
        <v>82</v>
      </c>
      <c r="W17">
        <v>10</v>
      </c>
      <c r="X17" t="s">
        <v>54</v>
      </c>
      <c r="Y17" t="s">
        <v>64</v>
      </c>
    </row>
    <row r="18" spans="1:25" hidden="1" x14ac:dyDescent="0.35">
      <c r="A18" t="s">
        <v>12</v>
      </c>
      <c r="B18" t="s">
        <v>13</v>
      </c>
      <c r="C18">
        <v>33020221</v>
      </c>
      <c r="D18" t="s">
        <v>16</v>
      </c>
      <c r="E18" s="6">
        <v>42779</v>
      </c>
      <c r="F18" s="5">
        <v>0.4861111111111111</v>
      </c>
      <c r="G18" t="s">
        <v>63</v>
      </c>
      <c r="H18" t="s">
        <v>62</v>
      </c>
      <c r="I18">
        <v>0.1</v>
      </c>
      <c r="J18" t="s">
        <v>61</v>
      </c>
      <c r="L18" t="s">
        <v>84</v>
      </c>
      <c r="M18">
        <v>243</v>
      </c>
      <c r="N18" t="s">
        <v>82</v>
      </c>
      <c r="P18" s="6">
        <v>42779</v>
      </c>
      <c r="Q18" s="5">
        <v>0.67499999999999993</v>
      </c>
      <c r="R18" t="s">
        <v>83</v>
      </c>
      <c r="T18" t="s">
        <v>56</v>
      </c>
      <c r="U18">
        <v>10</v>
      </c>
      <c r="V18" t="s">
        <v>82</v>
      </c>
      <c r="W18">
        <v>10</v>
      </c>
      <c r="X18" t="s">
        <v>54</v>
      </c>
      <c r="Y18" t="s">
        <v>64</v>
      </c>
    </row>
    <row r="19" spans="1:25" hidden="1" x14ac:dyDescent="0.35">
      <c r="A19" t="s">
        <v>12</v>
      </c>
      <c r="B19" t="s">
        <v>13</v>
      </c>
      <c r="C19">
        <v>33020221</v>
      </c>
      <c r="D19" t="s">
        <v>16</v>
      </c>
      <c r="E19" s="6">
        <v>42807</v>
      </c>
      <c r="F19" s="5">
        <v>0.50347222222222221</v>
      </c>
      <c r="G19" t="s">
        <v>63</v>
      </c>
      <c r="H19" t="s">
        <v>62</v>
      </c>
      <c r="I19">
        <v>0.2</v>
      </c>
      <c r="J19" t="s">
        <v>61</v>
      </c>
      <c r="L19" t="s">
        <v>84</v>
      </c>
      <c r="M19">
        <v>2247</v>
      </c>
      <c r="N19" t="s">
        <v>82</v>
      </c>
      <c r="P19" s="6">
        <v>42807</v>
      </c>
      <c r="Q19" s="5">
        <v>0.6777777777777777</v>
      </c>
      <c r="R19" t="s">
        <v>83</v>
      </c>
      <c r="T19" t="s">
        <v>56</v>
      </c>
      <c r="U19">
        <v>10</v>
      </c>
      <c r="V19" t="s">
        <v>82</v>
      </c>
      <c r="W19">
        <v>10</v>
      </c>
      <c r="X19" t="s">
        <v>54</v>
      </c>
      <c r="Y19" t="s">
        <v>64</v>
      </c>
    </row>
    <row r="20" spans="1:25" hidden="1" x14ac:dyDescent="0.35">
      <c r="A20" t="s">
        <v>12</v>
      </c>
      <c r="B20" t="s">
        <v>13</v>
      </c>
      <c r="C20">
        <v>33020221</v>
      </c>
      <c r="D20" t="s">
        <v>16</v>
      </c>
      <c r="E20" s="6">
        <v>42842</v>
      </c>
      <c r="F20" s="5">
        <v>0.52430555555555558</v>
      </c>
      <c r="G20" t="s">
        <v>63</v>
      </c>
      <c r="H20" t="s">
        <v>62</v>
      </c>
      <c r="I20">
        <v>0.1</v>
      </c>
      <c r="J20" t="s">
        <v>61</v>
      </c>
      <c r="L20" t="s">
        <v>84</v>
      </c>
      <c r="M20">
        <v>259</v>
      </c>
      <c r="N20" t="s">
        <v>82</v>
      </c>
      <c r="P20" s="6">
        <v>42842</v>
      </c>
      <c r="Q20" s="5">
        <v>0.71666666666666667</v>
      </c>
      <c r="R20" t="s">
        <v>83</v>
      </c>
      <c r="T20" t="s">
        <v>56</v>
      </c>
      <c r="U20">
        <v>10</v>
      </c>
      <c r="V20" t="s">
        <v>82</v>
      </c>
      <c r="W20">
        <v>10</v>
      </c>
      <c r="X20" t="s">
        <v>54</v>
      </c>
      <c r="Y20" t="s">
        <v>64</v>
      </c>
    </row>
    <row r="21" spans="1:25" hidden="1" x14ac:dyDescent="0.35">
      <c r="A21" t="s">
        <v>12</v>
      </c>
      <c r="B21" t="s">
        <v>13</v>
      </c>
      <c r="C21">
        <v>33020221</v>
      </c>
      <c r="D21" t="s">
        <v>16</v>
      </c>
      <c r="E21" s="6">
        <v>42870</v>
      </c>
      <c r="F21" s="5">
        <v>0.50694444444444442</v>
      </c>
      <c r="G21" t="s">
        <v>63</v>
      </c>
      <c r="H21" t="s">
        <v>62</v>
      </c>
      <c r="I21">
        <v>0.1</v>
      </c>
      <c r="J21" t="s">
        <v>61</v>
      </c>
      <c r="L21" t="s">
        <v>84</v>
      </c>
      <c r="M21">
        <v>369</v>
      </c>
      <c r="N21" t="s">
        <v>82</v>
      </c>
      <c r="P21" s="6">
        <v>42870</v>
      </c>
      <c r="Q21" s="5">
        <v>0.69166666666666676</v>
      </c>
      <c r="R21" t="s">
        <v>83</v>
      </c>
      <c r="T21" t="s">
        <v>56</v>
      </c>
      <c r="U21">
        <v>10</v>
      </c>
      <c r="V21" t="s">
        <v>82</v>
      </c>
      <c r="W21">
        <v>10</v>
      </c>
      <c r="X21" t="s">
        <v>54</v>
      </c>
      <c r="Y21" t="s">
        <v>64</v>
      </c>
    </row>
    <row r="22" spans="1:25" hidden="1" x14ac:dyDescent="0.35">
      <c r="A22" t="s">
        <v>12</v>
      </c>
      <c r="B22" t="s">
        <v>13</v>
      </c>
      <c r="C22">
        <v>33020221</v>
      </c>
      <c r="D22" t="s">
        <v>16</v>
      </c>
      <c r="E22" s="6">
        <v>42905</v>
      </c>
      <c r="F22" s="5">
        <v>0.54166666666666663</v>
      </c>
      <c r="G22" t="s">
        <v>63</v>
      </c>
      <c r="H22" t="s">
        <v>62</v>
      </c>
      <c r="I22">
        <v>0.2</v>
      </c>
      <c r="J22" t="s">
        <v>61</v>
      </c>
      <c r="L22" t="s">
        <v>84</v>
      </c>
      <c r="M22">
        <v>1414</v>
      </c>
      <c r="N22" t="s">
        <v>82</v>
      </c>
      <c r="P22" s="6">
        <v>42905</v>
      </c>
      <c r="Q22" s="5">
        <v>0.71875</v>
      </c>
      <c r="R22" t="s">
        <v>83</v>
      </c>
      <c r="T22" t="s">
        <v>56</v>
      </c>
      <c r="U22">
        <v>10</v>
      </c>
      <c r="V22" t="s">
        <v>82</v>
      </c>
      <c r="W22">
        <v>10</v>
      </c>
      <c r="X22" t="s">
        <v>54</v>
      </c>
      <c r="Y22" t="s">
        <v>64</v>
      </c>
    </row>
    <row r="23" spans="1:25" hidden="1" x14ac:dyDescent="0.35">
      <c r="A23" t="s">
        <v>12</v>
      </c>
      <c r="B23" t="s">
        <v>13</v>
      </c>
      <c r="C23">
        <v>33020221</v>
      </c>
      <c r="D23" t="s">
        <v>16</v>
      </c>
      <c r="E23" s="6">
        <v>42926</v>
      </c>
      <c r="F23" s="5">
        <v>0.50694444444444442</v>
      </c>
      <c r="G23" t="s">
        <v>63</v>
      </c>
      <c r="H23" t="s">
        <v>62</v>
      </c>
      <c r="I23">
        <v>0.2</v>
      </c>
      <c r="J23" t="s">
        <v>61</v>
      </c>
      <c r="L23" t="s">
        <v>84</v>
      </c>
      <c r="M23">
        <v>512</v>
      </c>
      <c r="N23" t="s">
        <v>82</v>
      </c>
      <c r="P23" s="6">
        <v>42926</v>
      </c>
      <c r="Q23" s="5">
        <v>0.68333333333333324</v>
      </c>
      <c r="R23" t="s">
        <v>83</v>
      </c>
      <c r="T23" t="s">
        <v>56</v>
      </c>
      <c r="U23">
        <v>10</v>
      </c>
      <c r="V23" t="s">
        <v>82</v>
      </c>
      <c r="W23">
        <v>10</v>
      </c>
      <c r="X23" t="s">
        <v>54</v>
      </c>
      <c r="Y23" t="s">
        <v>64</v>
      </c>
    </row>
    <row r="24" spans="1:25" hidden="1" x14ac:dyDescent="0.35">
      <c r="A24" t="s">
        <v>12</v>
      </c>
      <c r="B24" t="s">
        <v>13</v>
      </c>
      <c r="C24">
        <v>33020222</v>
      </c>
      <c r="D24" t="s">
        <v>16</v>
      </c>
      <c r="E24" s="6">
        <v>42597</v>
      </c>
      <c r="F24" s="5">
        <v>0.50694444444444442</v>
      </c>
      <c r="G24" t="s">
        <v>63</v>
      </c>
      <c r="H24" t="s">
        <v>62</v>
      </c>
      <c r="I24">
        <v>0.2</v>
      </c>
      <c r="J24" t="s">
        <v>61</v>
      </c>
      <c r="L24" t="s">
        <v>84</v>
      </c>
      <c r="M24">
        <v>480</v>
      </c>
      <c r="N24" t="s">
        <v>82</v>
      </c>
      <c r="P24" s="6">
        <v>42597</v>
      </c>
      <c r="Q24" s="5">
        <v>0.65486111111111112</v>
      </c>
      <c r="R24" t="s">
        <v>83</v>
      </c>
      <c r="T24" t="s">
        <v>56</v>
      </c>
      <c r="U24">
        <v>10</v>
      </c>
      <c r="V24" t="s">
        <v>82</v>
      </c>
      <c r="W24">
        <v>10</v>
      </c>
      <c r="X24" t="s">
        <v>54</v>
      </c>
      <c r="Y24" t="s">
        <v>64</v>
      </c>
    </row>
    <row r="25" spans="1:25" hidden="1" x14ac:dyDescent="0.35">
      <c r="A25" t="s">
        <v>12</v>
      </c>
      <c r="B25" t="s">
        <v>13</v>
      </c>
      <c r="C25">
        <v>33020222</v>
      </c>
      <c r="D25" t="s">
        <v>16</v>
      </c>
      <c r="E25" s="6">
        <v>42632</v>
      </c>
      <c r="F25" s="5">
        <v>0.50694444444444442</v>
      </c>
      <c r="G25" t="s">
        <v>63</v>
      </c>
      <c r="H25" t="s">
        <v>62</v>
      </c>
      <c r="I25">
        <v>0.2</v>
      </c>
      <c r="J25" t="s">
        <v>61</v>
      </c>
      <c r="L25" t="s">
        <v>84</v>
      </c>
      <c r="M25">
        <v>404</v>
      </c>
      <c r="N25" t="s">
        <v>82</v>
      </c>
      <c r="P25" s="6">
        <v>42632</v>
      </c>
      <c r="Q25" s="5">
        <v>0.65555555555555556</v>
      </c>
      <c r="R25" t="s">
        <v>83</v>
      </c>
      <c r="T25" t="s">
        <v>56</v>
      </c>
      <c r="U25">
        <v>10</v>
      </c>
      <c r="V25" t="s">
        <v>82</v>
      </c>
      <c r="W25">
        <v>10</v>
      </c>
      <c r="X25" t="s">
        <v>54</v>
      </c>
      <c r="Y25" t="s">
        <v>64</v>
      </c>
    </row>
    <row r="26" spans="1:25" hidden="1" x14ac:dyDescent="0.35">
      <c r="A26" t="s">
        <v>12</v>
      </c>
      <c r="B26" t="s">
        <v>13</v>
      </c>
      <c r="C26">
        <v>33020222</v>
      </c>
      <c r="D26" t="s">
        <v>16</v>
      </c>
      <c r="E26" s="6">
        <v>42660</v>
      </c>
      <c r="F26" s="5">
        <v>0.5</v>
      </c>
      <c r="G26" t="s">
        <v>63</v>
      </c>
      <c r="H26" t="s">
        <v>62</v>
      </c>
      <c r="I26">
        <v>0.2</v>
      </c>
      <c r="J26" t="s">
        <v>61</v>
      </c>
      <c r="L26" t="s">
        <v>84</v>
      </c>
      <c r="M26">
        <v>238</v>
      </c>
      <c r="N26" t="s">
        <v>82</v>
      </c>
      <c r="P26" s="6">
        <v>42660</v>
      </c>
      <c r="Q26" s="5">
        <v>0.70208333333333339</v>
      </c>
      <c r="R26" t="s">
        <v>83</v>
      </c>
      <c r="T26" t="s">
        <v>56</v>
      </c>
      <c r="U26">
        <v>10</v>
      </c>
      <c r="V26" t="s">
        <v>82</v>
      </c>
      <c r="W26">
        <v>10</v>
      </c>
      <c r="X26" t="s">
        <v>54</v>
      </c>
      <c r="Y26" t="s">
        <v>64</v>
      </c>
    </row>
    <row r="27" spans="1:25" hidden="1" x14ac:dyDescent="0.35">
      <c r="A27" t="s">
        <v>12</v>
      </c>
      <c r="B27" t="s">
        <v>13</v>
      </c>
      <c r="C27">
        <v>33020222</v>
      </c>
      <c r="D27" t="s">
        <v>16</v>
      </c>
      <c r="E27" s="6">
        <v>42688</v>
      </c>
      <c r="F27" s="5">
        <v>0.44444444444444442</v>
      </c>
      <c r="G27" t="s">
        <v>63</v>
      </c>
      <c r="H27" t="s">
        <v>62</v>
      </c>
      <c r="I27">
        <v>0.2</v>
      </c>
      <c r="J27" t="s">
        <v>61</v>
      </c>
      <c r="L27" t="s">
        <v>84</v>
      </c>
      <c r="M27">
        <v>238</v>
      </c>
      <c r="N27" t="s">
        <v>82</v>
      </c>
      <c r="P27" s="6">
        <v>42688</v>
      </c>
      <c r="Q27" s="5">
        <v>0.60416666666666663</v>
      </c>
      <c r="R27" t="s">
        <v>83</v>
      </c>
      <c r="T27" t="s">
        <v>56</v>
      </c>
      <c r="U27">
        <v>10</v>
      </c>
      <c r="V27" t="s">
        <v>82</v>
      </c>
      <c r="W27">
        <v>10</v>
      </c>
      <c r="X27" t="s">
        <v>54</v>
      </c>
      <c r="Y27" t="s">
        <v>64</v>
      </c>
    </row>
    <row r="28" spans="1:25" hidden="1" x14ac:dyDescent="0.35">
      <c r="A28" t="s">
        <v>12</v>
      </c>
      <c r="B28" t="s">
        <v>13</v>
      </c>
      <c r="C28">
        <v>33020222</v>
      </c>
      <c r="D28" t="s">
        <v>16</v>
      </c>
      <c r="E28" s="6">
        <v>42752</v>
      </c>
      <c r="F28" s="5">
        <v>0.55902777777777779</v>
      </c>
      <c r="G28" t="s">
        <v>63</v>
      </c>
      <c r="H28" t="s">
        <v>62</v>
      </c>
      <c r="I28">
        <v>0.2</v>
      </c>
      <c r="J28" t="s">
        <v>61</v>
      </c>
      <c r="L28" t="s">
        <v>84</v>
      </c>
      <c r="M28">
        <v>228</v>
      </c>
      <c r="N28" t="s">
        <v>82</v>
      </c>
      <c r="P28" s="6">
        <v>42752</v>
      </c>
      <c r="Q28" s="5">
        <v>0.70694444444444438</v>
      </c>
      <c r="R28" t="s">
        <v>83</v>
      </c>
      <c r="T28" t="s">
        <v>56</v>
      </c>
      <c r="U28">
        <v>10</v>
      </c>
      <c r="V28" t="s">
        <v>82</v>
      </c>
      <c r="W28">
        <v>10</v>
      </c>
      <c r="X28" t="s">
        <v>54</v>
      </c>
      <c r="Y28" t="s">
        <v>64</v>
      </c>
    </row>
    <row r="29" spans="1:25" hidden="1" x14ac:dyDescent="0.35">
      <c r="A29" t="s">
        <v>12</v>
      </c>
      <c r="B29" t="s">
        <v>13</v>
      </c>
      <c r="C29">
        <v>33020222</v>
      </c>
      <c r="D29" t="s">
        <v>16</v>
      </c>
      <c r="E29" s="6">
        <v>42779</v>
      </c>
      <c r="F29" s="5">
        <v>0.50694444444444442</v>
      </c>
      <c r="G29" t="s">
        <v>63</v>
      </c>
      <c r="H29" t="s">
        <v>62</v>
      </c>
      <c r="I29">
        <v>0.2</v>
      </c>
      <c r="J29" t="s">
        <v>61</v>
      </c>
      <c r="L29" t="s">
        <v>84</v>
      </c>
      <c r="M29">
        <v>275</v>
      </c>
      <c r="N29" t="s">
        <v>82</v>
      </c>
      <c r="P29" s="6">
        <v>42779</v>
      </c>
      <c r="Q29" s="5">
        <v>0.67638888888888893</v>
      </c>
      <c r="R29" t="s">
        <v>83</v>
      </c>
      <c r="T29" t="s">
        <v>56</v>
      </c>
      <c r="U29">
        <v>10</v>
      </c>
      <c r="V29" t="s">
        <v>82</v>
      </c>
      <c r="W29">
        <v>10</v>
      </c>
      <c r="X29" t="s">
        <v>54</v>
      </c>
      <c r="Y29" t="s">
        <v>64</v>
      </c>
    </row>
    <row r="30" spans="1:25" hidden="1" x14ac:dyDescent="0.35">
      <c r="A30" t="s">
        <v>12</v>
      </c>
      <c r="B30" t="s">
        <v>13</v>
      </c>
      <c r="C30">
        <v>33020222</v>
      </c>
      <c r="D30" t="s">
        <v>16</v>
      </c>
      <c r="E30" s="6">
        <v>42807</v>
      </c>
      <c r="F30" s="5">
        <v>0.52083333333333337</v>
      </c>
      <c r="G30" t="s">
        <v>63</v>
      </c>
      <c r="H30" t="s">
        <v>62</v>
      </c>
      <c r="I30">
        <v>0.2</v>
      </c>
      <c r="J30" t="s">
        <v>61</v>
      </c>
      <c r="L30" t="s">
        <v>84</v>
      </c>
      <c r="M30">
        <v>426</v>
      </c>
      <c r="N30" t="s">
        <v>82</v>
      </c>
      <c r="P30" s="6">
        <v>42807</v>
      </c>
      <c r="Q30" s="5">
        <v>0.67847222222222225</v>
      </c>
      <c r="R30" t="s">
        <v>83</v>
      </c>
      <c r="T30" t="s">
        <v>56</v>
      </c>
      <c r="U30">
        <v>10</v>
      </c>
      <c r="V30" t="s">
        <v>82</v>
      </c>
      <c r="W30">
        <v>10</v>
      </c>
      <c r="X30" t="s">
        <v>54</v>
      </c>
      <c r="Y30" t="s">
        <v>64</v>
      </c>
    </row>
    <row r="31" spans="1:25" hidden="1" x14ac:dyDescent="0.35">
      <c r="A31" t="s">
        <v>12</v>
      </c>
      <c r="B31" t="s">
        <v>13</v>
      </c>
      <c r="C31">
        <v>33020222</v>
      </c>
      <c r="D31" t="s">
        <v>16</v>
      </c>
      <c r="E31" s="6">
        <v>42842</v>
      </c>
      <c r="F31" s="5">
        <v>0.54513888888888895</v>
      </c>
      <c r="G31" t="s">
        <v>63</v>
      </c>
      <c r="H31" t="s">
        <v>62</v>
      </c>
      <c r="I31">
        <v>0.2</v>
      </c>
      <c r="J31" t="s">
        <v>61</v>
      </c>
      <c r="L31" t="s">
        <v>84</v>
      </c>
      <c r="M31">
        <v>341</v>
      </c>
      <c r="N31" t="s">
        <v>82</v>
      </c>
      <c r="P31" s="6">
        <v>42842</v>
      </c>
      <c r="Q31" s="5">
        <v>0.71736111111111101</v>
      </c>
      <c r="R31" t="s">
        <v>83</v>
      </c>
      <c r="T31" t="s">
        <v>56</v>
      </c>
      <c r="U31">
        <v>10</v>
      </c>
      <c r="V31" t="s">
        <v>82</v>
      </c>
      <c r="W31">
        <v>10</v>
      </c>
      <c r="X31" t="s">
        <v>54</v>
      </c>
      <c r="Y31" t="s">
        <v>64</v>
      </c>
    </row>
    <row r="32" spans="1:25" hidden="1" x14ac:dyDescent="0.35">
      <c r="A32" t="s">
        <v>12</v>
      </c>
      <c r="B32" t="s">
        <v>13</v>
      </c>
      <c r="C32">
        <v>33020222</v>
      </c>
      <c r="D32" t="s">
        <v>16</v>
      </c>
      <c r="E32" s="6">
        <v>42870</v>
      </c>
      <c r="F32" s="5">
        <v>0.52777777777777779</v>
      </c>
      <c r="G32" t="s">
        <v>63</v>
      </c>
      <c r="H32" t="s">
        <v>62</v>
      </c>
      <c r="I32">
        <v>0.2</v>
      </c>
      <c r="J32" t="s">
        <v>61</v>
      </c>
      <c r="L32" t="s">
        <v>84</v>
      </c>
      <c r="M32">
        <v>317</v>
      </c>
      <c r="N32" t="s">
        <v>82</v>
      </c>
      <c r="P32" s="6">
        <v>42870</v>
      </c>
      <c r="Q32" s="5">
        <v>0.69305555555555554</v>
      </c>
      <c r="R32" t="s">
        <v>83</v>
      </c>
      <c r="T32" t="s">
        <v>56</v>
      </c>
      <c r="U32">
        <v>10</v>
      </c>
      <c r="V32" t="s">
        <v>82</v>
      </c>
      <c r="W32">
        <v>10</v>
      </c>
      <c r="X32" t="s">
        <v>54</v>
      </c>
      <c r="Y32" t="s">
        <v>64</v>
      </c>
    </row>
    <row r="33" spans="1:25" hidden="1" x14ac:dyDescent="0.35">
      <c r="A33" t="s">
        <v>12</v>
      </c>
      <c r="B33" t="s">
        <v>13</v>
      </c>
      <c r="C33">
        <v>33020222</v>
      </c>
      <c r="D33" t="s">
        <v>16</v>
      </c>
      <c r="E33" s="6">
        <v>42905</v>
      </c>
      <c r="F33" s="5">
        <v>0.55555555555555558</v>
      </c>
      <c r="G33" t="s">
        <v>63</v>
      </c>
      <c r="H33" t="s">
        <v>62</v>
      </c>
      <c r="I33">
        <v>0.2</v>
      </c>
      <c r="J33" t="s">
        <v>61</v>
      </c>
      <c r="L33" t="s">
        <v>84</v>
      </c>
      <c r="M33">
        <v>908</v>
      </c>
      <c r="N33" t="s">
        <v>82</v>
      </c>
      <c r="P33" s="6">
        <v>42905</v>
      </c>
      <c r="Q33" s="5">
        <v>0.72013888888888899</v>
      </c>
      <c r="R33" t="s">
        <v>83</v>
      </c>
      <c r="T33" t="s">
        <v>56</v>
      </c>
      <c r="U33">
        <v>10</v>
      </c>
      <c r="V33" t="s">
        <v>82</v>
      </c>
      <c r="W33">
        <v>10</v>
      </c>
      <c r="X33" t="s">
        <v>54</v>
      </c>
      <c r="Y33" t="s">
        <v>64</v>
      </c>
    </row>
    <row r="34" spans="1:25" hidden="1" x14ac:dyDescent="0.35">
      <c r="A34" t="s">
        <v>12</v>
      </c>
      <c r="B34" t="s">
        <v>13</v>
      </c>
      <c r="C34">
        <v>33020222</v>
      </c>
      <c r="D34" t="s">
        <v>16</v>
      </c>
      <c r="E34" s="6">
        <v>42926</v>
      </c>
      <c r="F34" s="5">
        <v>0.52430555555555558</v>
      </c>
      <c r="G34" t="s">
        <v>63</v>
      </c>
      <c r="H34" t="s">
        <v>62</v>
      </c>
      <c r="I34">
        <v>0.2</v>
      </c>
      <c r="J34" t="s">
        <v>61</v>
      </c>
      <c r="L34" t="s">
        <v>84</v>
      </c>
      <c r="M34">
        <v>384</v>
      </c>
      <c r="N34" t="s">
        <v>82</v>
      </c>
      <c r="P34" s="6">
        <v>42926</v>
      </c>
      <c r="Q34" s="5">
        <v>0.68472222222222223</v>
      </c>
      <c r="R34" t="s">
        <v>83</v>
      </c>
      <c r="T34" t="s">
        <v>56</v>
      </c>
      <c r="U34">
        <v>10</v>
      </c>
      <c r="V34" t="s">
        <v>82</v>
      </c>
      <c r="W34">
        <v>10</v>
      </c>
      <c r="X34" t="s">
        <v>54</v>
      </c>
      <c r="Y34" t="s">
        <v>64</v>
      </c>
    </row>
  </sheetData>
  <autoFilter ref="A1:Y34" xr:uid="{00000000-0009-0000-0000-00000A000000}">
    <filterColumn colId="2">
      <filters>
        <filter val="33020118"/>
      </filters>
    </filterColumn>
    <sortState ref="A2:Y34">
      <sortCondition ref="E1"/>
    </sortState>
  </autoFilter>
  <sortState ref="A2:Y34">
    <sortCondition ref="C2:C34"/>
    <sortCondition ref="E2:E3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6"/>
  <sheetViews>
    <sheetView workbookViewId="0">
      <selection activeCell="P36" sqref="P36"/>
    </sheetView>
  </sheetViews>
  <sheetFormatPr defaultRowHeight="14.5" x14ac:dyDescent="0.35"/>
  <cols>
    <col min="1" max="1" width="10.6328125" customWidth="1"/>
    <col min="2" max="2" width="16.453125" bestFit="1" customWidth="1"/>
    <col min="8" max="8" width="11.6328125" bestFit="1" customWidth="1"/>
    <col min="9" max="9" width="25.54296875" bestFit="1" customWidth="1"/>
    <col min="12" max="12" width="10.6328125" customWidth="1"/>
    <col min="13" max="13" width="7.6328125" customWidth="1"/>
  </cols>
  <sheetData>
    <row r="1" spans="1:13" x14ac:dyDescent="0.35">
      <c r="A1" s="1" t="s">
        <v>115</v>
      </c>
      <c r="B1" s="1" t="s">
        <v>116</v>
      </c>
      <c r="C1" s="1"/>
      <c r="H1" t="s">
        <v>133</v>
      </c>
    </row>
    <row r="2" spans="1:13" x14ac:dyDescent="0.35">
      <c r="A2" s="1"/>
      <c r="B2" s="1"/>
      <c r="C2" s="1"/>
      <c r="M2" t="s">
        <v>132</v>
      </c>
    </row>
    <row r="3" spans="1:13" x14ac:dyDescent="0.35">
      <c r="A3" s="1" t="s">
        <v>114</v>
      </c>
      <c r="B3" s="1" t="s">
        <v>121</v>
      </c>
      <c r="G3" s="1"/>
      <c r="H3" s="1" t="s">
        <v>117</v>
      </c>
      <c r="I3" s="1" t="s">
        <v>120</v>
      </c>
      <c r="L3" s="6">
        <v>41000</v>
      </c>
      <c r="M3" t="e">
        <f t="shared" ref="M3:M65" si="0">LOOKUP(L3,$H$4:$H$43,$I$4:$I$43)</f>
        <v>#N/A</v>
      </c>
    </row>
    <row r="4" spans="1:13" x14ac:dyDescent="0.35">
      <c r="A4" s="6">
        <v>41505</v>
      </c>
      <c r="B4">
        <v>3.33</v>
      </c>
      <c r="H4" s="8">
        <v>41487</v>
      </c>
      <c r="I4" s="7">
        <v>3.33</v>
      </c>
      <c r="L4" s="6">
        <v>41030</v>
      </c>
      <c r="M4" t="e">
        <f t="shared" si="0"/>
        <v>#N/A</v>
      </c>
    </row>
    <row r="5" spans="1:13" x14ac:dyDescent="0.35">
      <c r="A5" s="6">
        <v>41540</v>
      </c>
      <c r="B5">
        <v>0.27</v>
      </c>
      <c r="H5" s="8">
        <v>41518</v>
      </c>
      <c r="I5" s="7">
        <v>0.27</v>
      </c>
      <c r="L5" s="6">
        <v>41061</v>
      </c>
      <c r="M5" t="e">
        <f t="shared" si="0"/>
        <v>#N/A</v>
      </c>
    </row>
    <row r="6" spans="1:13" x14ac:dyDescent="0.35">
      <c r="A6" s="6">
        <v>41568</v>
      </c>
      <c r="B6">
        <v>0</v>
      </c>
      <c r="H6" s="8">
        <v>41548</v>
      </c>
      <c r="I6" s="7">
        <v>0</v>
      </c>
      <c r="L6" s="6">
        <v>41091</v>
      </c>
      <c r="M6" t="e">
        <f t="shared" si="0"/>
        <v>#N/A</v>
      </c>
    </row>
    <row r="7" spans="1:13" x14ac:dyDescent="0.35">
      <c r="A7" s="6">
        <v>41596</v>
      </c>
      <c r="B7">
        <v>0.49</v>
      </c>
      <c r="H7" s="8">
        <v>41579</v>
      </c>
      <c r="I7" s="7">
        <v>0.49</v>
      </c>
      <c r="L7" s="6">
        <v>41122</v>
      </c>
      <c r="M7" t="e">
        <f t="shared" si="0"/>
        <v>#N/A</v>
      </c>
    </row>
    <row r="8" spans="1:13" x14ac:dyDescent="0.35">
      <c r="A8" s="6">
        <v>41624</v>
      </c>
      <c r="B8">
        <v>0</v>
      </c>
      <c r="H8" s="8">
        <v>41609</v>
      </c>
      <c r="I8" s="7">
        <v>0</v>
      </c>
      <c r="L8" s="6">
        <v>41153</v>
      </c>
      <c r="M8" t="e">
        <f t="shared" si="0"/>
        <v>#N/A</v>
      </c>
    </row>
    <row r="9" spans="1:13" x14ac:dyDescent="0.35">
      <c r="A9" s="6">
        <v>41660</v>
      </c>
      <c r="B9">
        <v>0</v>
      </c>
      <c r="H9" s="8">
        <v>41640</v>
      </c>
      <c r="I9" s="7">
        <v>0</v>
      </c>
      <c r="L9" s="6">
        <v>41183</v>
      </c>
      <c r="M9" t="e">
        <f t="shared" si="0"/>
        <v>#N/A</v>
      </c>
    </row>
    <row r="10" spans="1:13" x14ac:dyDescent="0.35">
      <c r="A10" s="6">
        <v>41696</v>
      </c>
      <c r="B10">
        <v>1.66</v>
      </c>
      <c r="H10" s="8">
        <v>41671</v>
      </c>
      <c r="I10" s="7">
        <v>1.66</v>
      </c>
      <c r="L10" s="6">
        <v>41214</v>
      </c>
      <c r="M10" t="e">
        <f t="shared" si="0"/>
        <v>#N/A</v>
      </c>
    </row>
    <row r="11" spans="1:13" x14ac:dyDescent="0.35">
      <c r="A11" s="6">
        <v>41700</v>
      </c>
      <c r="B11">
        <v>0</v>
      </c>
      <c r="H11" s="8">
        <v>41699</v>
      </c>
      <c r="I11" s="7">
        <v>2.6</v>
      </c>
      <c r="L11" s="6">
        <v>41244</v>
      </c>
      <c r="M11" t="e">
        <f t="shared" si="0"/>
        <v>#N/A</v>
      </c>
    </row>
    <row r="12" spans="1:13" x14ac:dyDescent="0.35">
      <c r="A12" s="6">
        <v>41715</v>
      </c>
      <c r="B12">
        <v>2.6</v>
      </c>
      <c r="H12" s="8">
        <v>41730</v>
      </c>
      <c r="I12" s="7">
        <v>0</v>
      </c>
      <c r="L12" s="6">
        <v>41275</v>
      </c>
      <c r="M12" t="e">
        <f t="shared" si="0"/>
        <v>#N/A</v>
      </c>
    </row>
    <row r="13" spans="1:13" x14ac:dyDescent="0.35">
      <c r="A13" s="6">
        <v>41750</v>
      </c>
      <c r="B13">
        <v>0</v>
      </c>
      <c r="H13" s="8">
        <v>41760</v>
      </c>
      <c r="I13" s="7">
        <v>0</v>
      </c>
      <c r="L13" s="6">
        <v>41306</v>
      </c>
      <c r="M13" t="e">
        <f t="shared" si="0"/>
        <v>#N/A</v>
      </c>
    </row>
    <row r="14" spans="1:13" x14ac:dyDescent="0.35">
      <c r="A14" s="6">
        <v>41778</v>
      </c>
      <c r="B14">
        <v>0</v>
      </c>
      <c r="H14" s="8">
        <v>41791</v>
      </c>
      <c r="I14" s="7">
        <v>1.07</v>
      </c>
      <c r="L14" s="6">
        <v>41334</v>
      </c>
      <c r="M14" t="e">
        <f t="shared" si="0"/>
        <v>#N/A</v>
      </c>
    </row>
    <row r="15" spans="1:13" x14ac:dyDescent="0.35">
      <c r="A15" s="6">
        <v>41798</v>
      </c>
      <c r="B15">
        <v>0</v>
      </c>
      <c r="H15" s="8">
        <v>41821</v>
      </c>
      <c r="I15" s="7">
        <v>2.48</v>
      </c>
      <c r="L15" s="6">
        <v>41365</v>
      </c>
      <c r="M15" t="e">
        <f t="shared" si="0"/>
        <v>#N/A</v>
      </c>
    </row>
    <row r="16" spans="1:13" x14ac:dyDescent="0.35">
      <c r="A16" s="6">
        <v>41813</v>
      </c>
      <c r="B16">
        <v>1.07</v>
      </c>
      <c r="H16" s="8">
        <v>41883</v>
      </c>
      <c r="I16" s="7">
        <v>0</v>
      </c>
      <c r="L16" s="6">
        <v>41395</v>
      </c>
      <c r="M16" t="e">
        <f t="shared" si="0"/>
        <v>#N/A</v>
      </c>
    </row>
    <row r="17" spans="1:13" x14ac:dyDescent="0.35">
      <c r="A17" s="6">
        <v>41841</v>
      </c>
      <c r="B17">
        <v>2.48</v>
      </c>
      <c r="H17" s="8">
        <v>41913</v>
      </c>
      <c r="I17" s="7">
        <v>0</v>
      </c>
      <c r="L17" s="6">
        <v>41426</v>
      </c>
      <c r="M17" t="e">
        <f t="shared" si="0"/>
        <v>#N/A</v>
      </c>
    </row>
    <row r="18" spans="1:13" x14ac:dyDescent="0.35">
      <c r="A18" s="6">
        <v>41889</v>
      </c>
      <c r="B18">
        <v>0</v>
      </c>
      <c r="H18" s="8">
        <v>41944</v>
      </c>
      <c r="I18" s="7">
        <v>0.32</v>
      </c>
      <c r="L18" s="6">
        <v>41456</v>
      </c>
      <c r="M18" t="e">
        <f t="shared" si="0"/>
        <v>#N/A</v>
      </c>
    </row>
    <row r="19" spans="1:13" x14ac:dyDescent="0.35">
      <c r="A19" s="6">
        <v>41897</v>
      </c>
      <c r="B19">
        <v>0</v>
      </c>
      <c r="H19" s="8">
        <v>42005</v>
      </c>
      <c r="I19" s="7">
        <v>0.03</v>
      </c>
      <c r="L19" s="6">
        <v>41487</v>
      </c>
      <c r="M19">
        <f t="shared" si="0"/>
        <v>3.33</v>
      </c>
    </row>
    <row r="20" spans="1:13" x14ac:dyDescent="0.35">
      <c r="A20" s="6">
        <v>41932</v>
      </c>
      <c r="B20">
        <v>0</v>
      </c>
      <c r="H20" s="8">
        <v>42036</v>
      </c>
      <c r="I20" s="7">
        <v>0.17</v>
      </c>
      <c r="L20" s="6">
        <v>41518</v>
      </c>
      <c r="M20">
        <f t="shared" si="0"/>
        <v>0.27</v>
      </c>
    </row>
    <row r="21" spans="1:13" x14ac:dyDescent="0.35">
      <c r="A21" s="6">
        <v>41960</v>
      </c>
      <c r="B21">
        <v>0.32</v>
      </c>
      <c r="H21" s="8">
        <v>42064</v>
      </c>
      <c r="I21" s="7">
        <v>0</v>
      </c>
      <c r="L21" s="6">
        <v>41548</v>
      </c>
      <c r="M21">
        <f t="shared" si="0"/>
        <v>0</v>
      </c>
    </row>
    <row r="22" spans="1:13" x14ac:dyDescent="0.35">
      <c r="A22" s="6">
        <v>42016</v>
      </c>
      <c r="B22">
        <v>0.03</v>
      </c>
      <c r="H22" s="8">
        <v>42095</v>
      </c>
      <c r="I22" s="7">
        <v>2.19</v>
      </c>
      <c r="L22" s="6">
        <v>41579</v>
      </c>
      <c r="M22">
        <f t="shared" si="0"/>
        <v>0.49</v>
      </c>
    </row>
    <row r="23" spans="1:13" x14ac:dyDescent="0.35">
      <c r="A23" s="6">
        <v>42052</v>
      </c>
      <c r="B23">
        <v>0.17</v>
      </c>
      <c r="H23" s="8">
        <v>42125</v>
      </c>
      <c r="I23" s="7">
        <v>0</v>
      </c>
      <c r="L23" s="6">
        <v>41609</v>
      </c>
      <c r="M23">
        <f t="shared" si="0"/>
        <v>0</v>
      </c>
    </row>
    <row r="24" spans="1:13" x14ac:dyDescent="0.35">
      <c r="A24" s="6">
        <v>42067</v>
      </c>
      <c r="B24">
        <v>0</v>
      </c>
      <c r="H24" s="8">
        <v>42156</v>
      </c>
      <c r="I24" s="7">
        <v>0.3</v>
      </c>
      <c r="L24" s="6">
        <v>41640</v>
      </c>
      <c r="M24">
        <f t="shared" si="0"/>
        <v>0</v>
      </c>
    </row>
    <row r="25" spans="1:13" x14ac:dyDescent="0.35">
      <c r="A25" s="6">
        <v>42114</v>
      </c>
      <c r="B25">
        <v>2.19</v>
      </c>
      <c r="H25" s="8">
        <v>42186</v>
      </c>
      <c r="I25" s="7">
        <v>1.32</v>
      </c>
      <c r="L25" s="6">
        <v>41671</v>
      </c>
      <c r="M25">
        <f t="shared" si="0"/>
        <v>1.66</v>
      </c>
    </row>
    <row r="26" spans="1:13" x14ac:dyDescent="0.35">
      <c r="A26" s="6">
        <v>42143</v>
      </c>
      <c r="B26">
        <v>0</v>
      </c>
      <c r="H26" s="8">
        <v>42217</v>
      </c>
      <c r="I26" s="7">
        <v>1.6</v>
      </c>
      <c r="L26" s="6">
        <v>41699</v>
      </c>
      <c r="M26">
        <f t="shared" si="0"/>
        <v>2.6</v>
      </c>
    </row>
    <row r="27" spans="1:13" x14ac:dyDescent="0.35">
      <c r="A27" s="6">
        <v>42162</v>
      </c>
      <c r="B27">
        <v>0.3</v>
      </c>
      <c r="H27" s="8">
        <v>42248</v>
      </c>
      <c r="I27" s="7">
        <v>0.3</v>
      </c>
      <c r="L27" s="6">
        <v>41730</v>
      </c>
      <c r="M27">
        <f t="shared" si="0"/>
        <v>0</v>
      </c>
    </row>
    <row r="28" spans="1:13" x14ac:dyDescent="0.35">
      <c r="A28" s="6">
        <v>42172</v>
      </c>
      <c r="B28">
        <v>0</v>
      </c>
      <c r="H28" s="8">
        <v>42278</v>
      </c>
      <c r="I28" s="7">
        <v>0</v>
      </c>
      <c r="L28" s="6">
        <v>41760</v>
      </c>
      <c r="M28">
        <f t="shared" si="0"/>
        <v>0</v>
      </c>
    </row>
    <row r="29" spans="1:13" x14ac:dyDescent="0.35">
      <c r="A29" s="6">
        <v>42205</v>
      </c>
      <c r="B29">
        <v>1.32</v>
      </c>
      <c r="H29" s="8">
        <v>42309</v>
      </c>
      <c r="I29" s="7">
        <v>0</v>
      </c>
      <c r="L29" s="6">
        <v>41791</v>
      </c>
      <c r="M29">
        <f t="shared" si="0"/>
        <v>1.07</v>
      </c>
    </row>
    <row r="30" spans="1:13" x14ac:dyDescent="0.35">
      <c r="A30" s="6">
        <v>42233</v>
      </c>
      <c r="B30">
        <v>1.6</v>
      </c>
      <c r="H30" s="8">
        <v>42339</v>
      </c>
      <c r="I30" s="7">
        <v>0.22</v>
      </c>
      <c r="L30" s="6">
        <v>41821</v>
      </c>
      <c r="M30">
        <f t="shared" si="0"/>
        <v>2.48</v>
      </c>
    </row>
    <row r="31" spans="1:13" x14ac:dyDescent="0.35">
      <c r="A31" s="6">
        <v>42260</v>
      </c>
      <c r="B31">
        <v>0.3</v>
      </c>
      <c r="H31" s="8">
        <v>42401</v>
      </c>
      <c r="I31" s="7">
        <v>0.94</v>
      </c>
      <c r="L31" s="6">
        <v>41852</v>
      </c>
      <c r="M31">
        <f t="shared" si="0"/>
        <v>2.48</v>
      </c>
    </row>
    <row r="32" spans="1:13" x14ac:dyDescent="0.35">
      <c r="A32" s="6">
        <v>42268</v>
      </c>
      <c r="B32">
        <v>0</v>
      </c>
      <c r="H32" s="8">
        <v>42491</v>
      </c>
      <c r="I32" s="7">
        <v>0</v>
      </c>
      <c r="L32" s="6">
        <v>41883</v>
      </c>
      <c r="M32">
        <f t="shared" si="0"/>
        <v>0</v>
      </c>
    </row>
    <row r="33" spans="1:13" x14ac:dyDescent="0.35">
      <c r="A33" s="6">
        <v>42296</v>
      </c>
      <c r="B33">
        <v>0</v>
      </c>
      <c r="H33" s="8">
        <v>42522</v>
      </c>
      <c r="I33" s="7">
        <v>3.36</v>
      </c>
      <c r="L33" s="6">
        <v>41913</v>
      </c>
      <c r="M33">
        <f t="shared" si="0"/>
        <v>0</v>
      </c>
    </row>
    <row r="34" spans="1:13" x14ac:dyDescent="0.35">
      <c r="A34" s="6">
        <v>42337</v>
      </c>
      <c r="B34">
        <v>0</v>
      </c>
      <c r="H34" s="8">
        <v>42583</v>
      </c>
      <c r="I34" s="7">
        <v>0.3</v>
      </c>
      <c r="L34" s="6">
        <v>41944</v>
      </c>
      <c r="M34">
        <f t="shared" si="0"/>
        <v>0.32</v>
      </c>
    </row>
    <row r="35" spans="1:13" x14ac:dyDescent="0.35">
      <c r="A35" s="6">
        <v>42352</v>
      </c>
      <c r="B35">
        <v>0.22</v>
      </c>
      <c r="H35" s="8">
        <v>42614</v>
      </c>
      <c r="I35" s="7">
        <v>0.22</v>
      </c>
      <c r="L35" s="6">
        <v>41974</v>
      </c>
      <c r="M35">
        <f t="shared" si="0"/>
        <v>0.32</v>
      </c>
    </row>
    <row r="36" spans="1:13" x14ac:dyDescent="0.35">
      <c r="A36" s="6">
        <v>42416</v>
      </c>
      <c r="B36">
        <v>0.94</v>
      </c>
      <c r="H36" s="8">
        <v>42644</v>
      </c>
      <c r="I36" s="7">
        <v>0</v>
      </c>
      <c r="L36" s="6">
        <v>42005</v>
      </c>
      <c r="M36">
        <f t="shared" si="0"/>
        <v>0.03</v>
      </c>
    </row>
    <row r="37" spans="1:13" x14ac:dyDescent="0.35">
      <c r="A37" s="6">
        <v>42514</v>
      </c>
      <c r="B37">
        <v>0</v>
      </c>
      <c r="H37" s="8">
        <v>42675</v>
      </c>
      <c r="I37" s="7">
        <v>0</v>
      </c>
      <c r="L37" s="6">
        <v>42036</v>
      </c>
      <c r="M37">
        <f t="shared" si="0"/>
        <v>0.17</v>
      </c>
    </row>
    <row r="38" spans="1:13" x14ac:dyDescent="0.35">
      <c r="A38" s="6">
        <v>42526</v>
      </c>
      <c r="B38">
        <v>3.36</v>
      </c>
      <c r="H38" s="8">
        <v>42705</v>
      </c>
      <c r="I38" s="7">
        <v>2.5</v>
      </c>
      <c r="L38" s="6">
        <v>42064</v>
      </c>
      <c r="M38">
        <f t="shared" si="0"/>
        <v>0</v>
      </c>
    </row>
    <row r="39" spans="1:13" x14ac:dyDescent="0.35">
      <c r="A39" s="6">
        <v>42541</v>
      </c>
      <c r="B39">
        <v>0</v>
      </c>
      <c r="H39" s="8">
        <v>42736</v>
      </c>
      <c r="I39" s="7">
        <v>0</v>
      </c>
      <c r="L39" s="6">
        <v>42095</v>
      </c>
      <c r="M39">
        <f t="shared" si="0"/>
        <v>2.19</v>
      </c>
    </row>
    <row r="40" spans="1:13" x14ac:dyDescent="0.35">
      <c r="A40" s="6">
        <v>42597</v>
      </c>
      <c r="B40">
        <v>0.3</v>
      </c>
      <c r="H40" s="8">
        <v>42795</v>
      </c>
      <c r="I40" s="7">
        <v>0.25</v>
      </c>
      <c r="L40" s="6">
        <v>42125</v>
      </c>
      <c r="M40">
        <f t="shared" si="0"/>
        <v>0</v>
      </c>
    </row>
    <row r="41" spans="1:13" x14ac:dyDescent="0.35">
      <c r="A41" s="6">
        <v>42624</v>
      </c>
      <c r="B41">
        <v>0.09</v>
      </c>
      <c r="H41" s="8">
        <v>42826</v>
      </c>
      <c r="I41" s="7">
        <v>0</v>
      </c>
      <c r="L41" s="6">
        <v>42156</v>
      </c>
      <c r="M41">
        <f t="shared" si="0"/>
        <v>0.3</v>
      </c>
    </row>
    <row r="42" spans="1:13" x14ac:dyDescent="0.35">
      <c r="A42" s="6">
        <v>42632</v>
      </c>
      <c r="B42">
        <v>0.13</v>
      </c>
      <c r="H42" s="8">
        <v>42856</v>
      </c>
      <c r="I42" s="7">
        <v>0</v>
      </c>
      <c r="L42" s="6">
        <v>42186</v>
      </c>
      <c r="M42">
        <f t="shared" si="0"/>
        <v>1.32</v>
      </c>
    </row>
    <row r="43" spans="1:13" x14ac:dyDescent="0.35">
      <c r="A43" s="6">
        <v>42660</v>
      </c>
      <c r="B43">
        <v>0</v>
      </c>
      <c r="H43" s="8">
        <v>42887</v>
      </c>
      <c r="I43" s="7">
        <v>1</v>
      </c>
      <c r="L43" s="6">
        <v>42217</v>
      </c>
      <c r="M43">
        <f t="shared" si="0"/>
        <v>1.6</v>
      </c>
    </row>
    <row r="44" spans="1:13" x14ac:dyDescent="0.35">
      <c r="A44" s="6">
        <v>42688</v>
      </c>
      <c r="B44">
        <v>0</v>
      </c>
      <c r="L44" s="6">
        <v>42248</v>
      </c>
      <c r="M44">
        <f t="shared" si="0"/>
        <v>0.3</v>
      </c>
    </row>
    <row r="45" spans="1:13" x14ac:dyDescent="0.35">
      <c r="A45" s="6">
        <v>42709</v>
      </c>
      <c r="B45">
        <v>2.5</v>
      </c>
      <c r="L45" s="6">
        <v>42278</v>
      </c>
      <c r="M45">
        <f t="shared" si="0"/>
        <v>0</v>
      </c>
    </row>
    <row r="46" spans="1:13" x14ac:dyDescent="0.35">
      <c r="A46" s="6">
        <v>42752</v>
      </c>
      <c r="B46">
        <v>0</v>
      </c>
      <c r="L46" s="6">
        <v>42309</v>
      </c>
      <c r="M46">
        <f t="shared" si="0"/>
        <v>0</v>
      </c>
    </row>
    <row r="47" spans="1:13" x14ac:dyDescent="0.35">
      <c r="A47" s="6">
        <v>42799</v>
      </c>
      <c r="B47">
        <v>0</v>
      </c>
      <c r="L47" s="6">
        <v>42339</v>
      </c>
      <c r="M47">
        <f t="shared" si="0"/>
        <v>0.22</v>
      </c>
    </row>
    <row r="48" spans="1:13" x14ac:dyDescent="0.35">
      <c r="A48" s="6">
        <v>42807</v>
      </c>
      <c r="B48">
        <v>0.25</v>
      </c>
      <c r="L48" s="6">
        <v>42370</v>
      </c>
      <c r="M48">
        <f t="shared" si="0"/>
        <v>0.22</v>
      </c>
    </row>
    <row r="49" spans="1:13" x14ac:dyDescent="0.35">
      <c r="A49" s="6">
        <v>42842</v>
      </c>
      <c r="B49">
        <v>0</v>
      </c>
      <c r="L49" s="6">
        <v>42401</v>
      </c>
      <c r="M49">
        <f t="shared" si="0"/>
        <v>0.94</v>
      </c>
    </row>
    <row r="50" spans="1:13" x14ac:dyDescent="0.35">
      <c r="A50" s="6">
        <v>42870</v>
      </c>
      <c r="B50">
        <v>0</v>
      </c>
      <c r="L50" s="6">
        <v>42430</v>
      </c>
      <c r="M50">
        <f t="shared" si="0"/>
        <v>0.94</v>
      </c>
    </row>
    <row r="51" spans="1:13" x14ac:dyDescent="0.35">
      <c r="A51" s="6">
        <v>42890</v>
      </c>
      <c r="B51">
        <v>1</v>
      </c>
      <c r="L51" s="6">
        <v>42461</v>
      </c>
      <c r="M51">
        <f t="shared" si="0"/>
        <v>0.94</v>
      </c>
    </row>
    <row r="52" spans="1:13" x14ac:dyDescent="0.35">
      <c r="L52" s="6">
        <v>42491</v>
      </c>
      <c r="M52">
        <f t="shared" si="0"/>
        <v>0</v>
      </c>
    </row>
    <row r="53" spans="1:13" x14ac:dyDescent="0.35">
      <c r="L53" s="6">
        <v>42522</v>
      </c>
      <c r="M53">
        <f t="shared" si="0"/>
        <v>3.36</v>
      </c>
    </row>
    <row r="54" spans="1:13" x14ac:dyDescent="0.35">
      <c r="L54" s="6">
        <v>42552</v>
      </c>
      <c r="M54">
        <f t="shared" si="0"/>
        <v>3.36</v>
      </c>
    </row>
    <row r="55" spans="1:13" x14ac:dyDescent="0.35">
      <c r="L55" s="6">
        <v>42583</v>
      </c>
      <c r="M55">
        <f t="shared" si="0"/>
        <v>0.3</v>
      </c>
    </row>
    <row r="56" spans="1:13" x14ac:dyDescent="0.35">
      <c r="L56" s="6">
        <v>42614</v>
      </c>
      <c r="M56">
        <f t="shared" si="0"/>
        <v>0.22</v>
      </c>
    </row>
    <row r="57" spans="1:13" x14ac:dyDescent="0.35">
      <c r="L57" s="6">
        <v>42644</v>
      </c>
      <c r="M57">
        <f t="shared" si="0"/>
        <v>0</v>
      </c>
    </row>
    <row r="58" spans="1:13" x14ac:dyDescent="0.35">
      <c r="L58" s="6">
        <v>42675</v>
      </c>
      <c r="M58">
        <f t="shared" si="0"/>
        <v>0</v>
      </c>
    </row>
    <row r="59" spans="1:13" x14ac:dyDescent="0.35">
      <c r="L59" s="6">
        <v>42705</v>
      </c>
      <c r="M59">
        <f t="shared" si="0"/>
        <v>2.5</v>
      </c>
    </row>
    <row r="60" spans="1:13" x14ac:dyDescent="0.35">
      <c r="L60" s="6">
        <v>42736</v>
      </c>
      <c r="M60">
        <f t="shared" si="0"/>
        <v>0</v>
      </c>
    </row>
    <row r="61" spans="1:13" x14ac:dyDescent="0.35">
      <c r="L61" s="6">
        <v>42767</v>
      </c>
      <c r="M61">
        <f t="shared" si="0"/>
        <v>0</v>
      </c>
    </row>
    <row r="62" spans="1:13" x14ac:dyDescent="0.35">
      <c r="L62" s="6">
        <v>42795</v>
      </c>
      <c r="M62">
        <f t="shared" si="0"/>
        <v>0.25</v>
      </c>
    </row>
    <row r="63" spans="1:13" x14ac:dyDescent="0.35">
      <c r="L63" s="6">
        <v>42826</v>
      </c>
      <c r="M63">
        <f t="shared" si="0"/>
        <v>0</v>
      </c>
    </row>
    <row r="64" spans="1:13" x14ac:dyDescent="0.35">
      <c r="L64" s="6">
        <v>42856</v>
      </c>
      <c r="M64">
        <f t="shared" si="0"/>
        <v>0</v>
      </c>
    </row>
    <row r="65" spans="12:13" x14ac:dyDescent="0.35">
      <c r="L65" s="6">
        <v>42887</v>
      </c>
      <c r="M65">
        <f t="shared" si="0"/>
        <v>1</v>
      </c>
    </row>
    <row r="66" spans="12:13" x14ac:dyDescent="0.35">
      <c r="L66" s="6">
        <v>42917</v>
      </c>
      <c r="M66">
        <f>LOOKUP(L66,$H$4:$H$43,$I$4:$I$43)</f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</sheetPr>
  <dimension ref="A1:AA364"/>
  <sheetViews>
    <sheetView topLeftCell="G1" zoomScaleNormal="100" workbookViewId="0">
      <pane ySplit="3" topLeftCell="A25" activePane="bottomLeft" state="frozen"/>
      <selection activeCell="M22" sqref="M22"/>
      <selection pane="bottomLeft" activeCell="Z38" sqref="Z38"/>
    </sheetView>
  </sheetViews>
  <sheetFormatPr defaultColWidth="9.08984375" defaultRowHeight="10.5" x14ac:dyDescent="0.25"/>
  <cols>
    <col min="1" max="1" width="12.08984375" style="27" customWidth="1"/>
    <col min="2" max="2" width="10.6328125" style="27" customWidth="1"/>
    <col min="3" max="4" width="12.08984375" style="27" customWidth="1"/>
    <col min="5" max="5" width="10.6328125" style="27" customWidth="1"/>
    <col min="6" max="6" width="12.08984375" style="27" customWidth="1"/>
    <col min="7" max="7" width="10.6328125" style="27" customWidth="1"/>
    <col min="8" max="9" width="14.90625" style="26" customWidth="1"/>
    <col min="10" max="10" width="7.6328125" style="24" customWidth="1"/>
    <col min="11" max="11" width="4.08984375" style="24" customWidth="1"/>
    <col min="12" max="12" width="4" style="25" customWidth="1"/>
    <col min="13" max="13" width="14.90625" style="25" customWidth="1"/>
    <col min="14" max="14" width="12.36328125" style="25" customWidth="1"/>
    <col min="15" max="18" width="9.08984375" style="25"/>
    <col min="19" max="19" width="2.54296875" style="25" customWidth="1"/>
    <col min="20" max="24" width="9.08984375" style="25"/>
    <col min="25" max="25" width="10.453125" style="24" customWidth="1"/>
    <col min="26" max="16384" width="9.08984375" style="24"/>
  </cols>
  <sheetData>
    <row r="1" spans="1:25" x14ac:dyDescent="0.25">
      <c r="A1" s="248" t="s">
        <v>16</v>
      </c>
      <c r="B1" s="249"/>
      <c r="C1" s="250"/>
      <c r="D1" s="248" t="s">
        <v>16</v>
      </c>
      <c r="E1" s="249"/>
      <c r="F1" s="250"/>
    </row>
    <row r="2" spans="1:25" ht="12.75" customHeight="1" x14ac:dyDescent="0.3">
      <c r="A2" s="248" t="s">
        <v>179</v>
      </c>
      <c r="B2" s="249"/>
      <c r="C2" s="250"/>
      <c r="D2" s="248" t="s">
        <v>180</v>
      </c>
      <c r="E2" s="249"/>
      <c r="F2" s="250"/>
      <c r="G2" s="251" t="s">
        <v>84</v>
      </c>
      <c r="H2" s="251"/>
      <c r="I2" s="243"/>
      <c r="J2" s="243"/>
      <c r="K2" s="243"/>
    </row>
    <row r="3" spans="1:25" ht="22.5" customHeight="1" x14ac:dyDescent="0.25">
      <c r="A3" s="25" t="s">
        <v>136</v>
      </c>
      <c r="B3" s="46" t="s">
        <v>114</v>
      </c>
      <c r="C3" s="31" t="s">
        <v>203</v>
      </c>
      <c r="D3" s="25" t="s">
        <v>136</v>
      </c>
      <c r="E3" s="46" t="s">
        <v>114</v>
      </c>
      <c r="F3" s="31" t="s">
        <v>203</v>
      </c>
      <c r="G3" s="46" t="s">
        <v>114</v>
      </c>
      <c r="H3" s="45" t="s">
        <v>158</v>
      </c>
      <c r="I3" s="45" t="s">
        <v>114</v>
      </c>
      <c r="J3" s="45" t="s">
        <v>132</v>
      </c>
      <c r="K3" s="45"/>
      <c r="L3" s="44"/>
      <c r="M3" s="247" t="s">
        <v>153</v>
      </c>
      <c r="N3" s="247"/>
      <c r="O3" s="247"/>
      <c r="P3" s="247"/>
      <c r="Q3" s="247"/>
      <c r="R3" s="247"/>
      <c r="S3" s="44"/>
      <c r="T3" s="247" t="s">
        <v>154</v>
      </c>
      <c r="U3" s="247"/>
      <c r="V3" s="247"/>
      <c r="W3" s="247"/>
      <c r="X3" s="247"/>
      <c r="Y3" s="247"/>
    </row>
    <row r="4" spans="1:25" ht="14.5" x14ac:dyDescent="0.35">
      <c r="A4" s="24">
        <f t="shared" ref="A4:A15" si="0">YEAR(B4)</f>
        <v>2016</v>
      </c>
      <c r="B4" s="38">
        <v>42597</v>
      </c>
      <c r="C4" s="39">
        <v>341</v>
      </c>
      <c r="D4" s="24">
        <f t="shared" ref="D4:D15" si="1">YEAR(E4)</f>
        <v>2016</v>
      </c>
      <c r="E4" s="38">
        <v>42597</v>
      </c>
      <c r="F4" s="16">
        <v>480</v>
      </c>
      <c r="G4" s="38">
        <v>42597</v>
      </c>
      <c r="H4" s="31">
        <v>410</v>
      </c>
      <c r="I4" s="38">
        <v>42597</v>
      </c>
      <c r="J4" s="28">
        <v>0.3</v>
      </c>
      <c r="K4" s="28"/>
      <c r="L4" s="43"/>
      <c r="M4" s="42" t="s">
        <v>136</v>
      </c>
      <c r="N4" s="42" t="s">
        <v>141</v>
      </c>
      <c r="O4" s="42" t="s">
        <v>140</v>
      </c>
      <c r="P4" s="42" t="s">
        <v>139</v>
      </c>
      <c r="Q4" s="42" t="s">
        <v>138</v>
      </c>
      <c r="R4" s="42" t="s">
        <v>137</v>
      </c>
      <c r="S4" s="43"/>
      <c r="T4" s="42" t="s">
        <v>136</v>
      </c>
      <c r="U4" s="42" t="s">
        <v>141</v>
      </c>
      <c r="V4" s="42" t="s">
        <v>140</v>
      </c>
      <c r="W4" s="42" t="s">
        <v>139</v>
      </c>
      <c r="X4" s="42" t="s">
        <v>138</v>
      </c>
      <c r="Y4" s="42" t="s">
        <v>137</v>
      </c>
    </row>
    <row r="5" spans="1:25" ht="13" x14ac:dyDescent="0.3">
      <c r="A5" s="24">
        <f t="shared" si="0"/>
        <v>2016</v>
      </c>
      <c r="B5" s="38">
        <v>42632</v>
      </c>
      <c r="C5" s="39">
        <v>933</v>
      </c>
      <c r="D5" s="24">
        <f t="shared" si="1"/>
        <v>2016</v>
      </c>
      <c r="E5" s="38">
        <v>42632</v>
      </c>
      <c r="F5" s="28">
        <v>404</v>
      </c>
      <c r="G5" s="38">
        <v>42632</v>
      </c>
      <c r="H5" s="31">
        <v>410</v>
      </c>
      <c r="I5" s="38">
        <v>42632</v>
      </c>
      <c r="J5" s="28">
        <v>0.22</v>
      </c>
      <c r="K5" s="28"/>
      <c r="M5" s="41">
        <v>2015</v>
      </c>
      <c r="N5" s="121" t="s">
        <v>185</v>
      </c>
      <c r="O5" s="121" t="s">
        <v>185</v>
      </c>
      <c r="P5" s="121" t="s">
        <v>185</v>
      </c>
      <c r="Q5" s="121" t="s">
        <v>185</v>
      </c>
      <c r="R5" s="121" t="s">
        <v>185</v>
      </c>
      <c r="T5" s="41">
        <v>2015</v>
      </c>
      <c r="U5" s="121" t="s">
        <v>185</v>
      </c>
      <c r="V5" s="121" t="s">
        <v>185</v>
      </c>
      <c r="W5" s="121" t="s">
        <v>185</v>
      </c>
      <c r="X5" s="121" t="s">
        <v>185</v>
      </c>
      <c r="Y5" s="121" t="s">
        <v>185</v>
      </c>
    </row>
    <row r="6" spans="1:25" ht="13" x14ac:dyDescent="0.3">
      <c r="A6" s="24">
        <f t="shared" si="0"/>
        <v>2016</v>
      </c>
      <c r="B6" s="38">
        <v>42660</v>
      </c>
      <c r="C6" s="39">
        <v>120</v>
      </c>
      <c r="D6" s="24">
        <f t="shared" si="1"/>
        <v>2016</v>
      </c>
      <c r="E6" s="38">
        <v>42660</v>
      </c>
      <c r="F6" s="39">
        <v>238</v>
      </c>
      <c r="G6" s="38">
        <v>42660</v>
      </c>
      <c r="H6" s="31">
        <v>410</v>
      </c>
      <c r="I6" s="38">
        <v>42660</v>
      </c>
      <c r="J6" s="28">
        <v>0</v>
      </c>
      <c r="K6" s="28"/>
      <c r="M6" s="102">
        <v>2016</v>
      </c>
      <c r="N6" s="102">
        <f t="array" ref="N6">COUNTIF($A$4:$A$168,M6)</f>
        <v>5</v>
      </c>
      <c r="O6" s="102">
        <f t="array" ref="O6">MIN(IF($A$4:$A$168=M6,$C$4:$C$168))</f>
        <v>120</v>
      </c>
      <c r="P6" s="102">
        <f t="array" ref="P6">MEDIAN(IF($A$4:$A$168=$M6,$C$4:$C$168))</f>
        <v>341</v>
      </c>
      <c r="Q6" s="102">
        <f t="array" ref="Q6">MAX(IF($A$4:$A$168=$M6,$C$4:$C$168))</f>
        <v>933</v>
      </c>
      <c r="R6" s="103">
        <f t="array" ref="R6">AVERAGE(IF($A$4:$A$168=$M6,$C$4:$C$168))</f>
        <v>429.2</v>
      </c>
      <c r="S6" s="104"/>
      <c r="T6" s="102">
        <v>2016</v>
      </c>
      <c r="U6" s="102">
        <f t="array" ref="U6">COUNTIF($D$4:$D$159,T6)</f>
        <v>5</v>
      </c>
      <c r="V6" s="102">
        <f t="array" ref="V6">MIN(IF($D$4:$D$159=T6,$F$4:$F$159))</f>
        <v>238</v>
      </c>
      <c r="W6" s="102">
        <f t="array" ref="W6">MEDIAN(IF($D$4:$D$159=$M6,$F$4:$F$159))</f>
        <v>321</v>
      </c>
      <c r="X6" s="102">
        <f t="array" ref="X6">MAX(IF($D$4:$D$159=$M6,$F$4:$F$159))</f>
        <v>480</v>
      </c>
      <c r="Y6" s="103">
        <f t="array" ref="Y6">AVERAGE(IF($D$4:$D$159=$M6,$F$4:$F$159))</f>
        <v>340</v>
      </c>
    </row>
    <row r="7" spans="1:25" ht="14.5" x14ac:dyDescent="0.35">
      <c r="A7" s="24">
        <f t="shared" si="0"/>
        <v>2016</v>
      </c>
      <c r="B7" s="38">
        <v>42688</v>
      </c>
      <c r="C7" s="16">
        <v>420</v>
      </c>
      <c r="D7" s="24">
        <f t="shared" si="1"/>
        <v>2016</v>
      </c>
      <c r="E7" s="38">
        <v>42688</v>
      </c>
      <c r="F7" s="39">
        <v>238</v>
      </c>
      <c r="G7" s="38">
        <v>42688</v>
      </c>
      <c r="H7" s="31">
        <v>410</v>
      </c>
      <c r="I7" s="38">
        <v>42688</v>
      </c>
      <c r="J7" s="28">
        <v>0</v>
      </c>
      <c r="K7" s="28"/>
      <c r="M7" s="102">
        <v>2017</v>
      </c>
      <c r="N7" s="102">
        <f t="array" ref="N7">COUNTIF($A$4:$A$168,M7)</f>
        <v>7</v>
      </c>
      <c r="O7" s="102">
        <f t="array" ref="O7">MIN(IF($A$4:$A$168=M7,$C$4:$C$168))</f>
        <v>173</v>
      </c>
      <c r="P7" s="102">
        <f t="array" ref="P7">MEDIAN(IF($A$4:$A$168=$M7,$C$4:$C$168))</f>
        <v>369</v>
      </c>
      <c r="Q7" s="102">
        <f t="array" ref="Q7">MAX(IF($A$4:$A$168=$M7,$C$4:$C$168))</f>
        <v>2247</v>
      </c>
      <c r="R7" s="103">
        <f t="array" ref="R7">AVERAGE(IF($A$4:$A$168=$M7,$C$4:$C$168))</f>
        <v>745.28571428571433</v>
      </c>
      <c r="S7" s="104"/>
      <c r="T7" s="102">
        <v>2017</v>
      </c>
      <c r="U7" s="102">
        <f t="array" ref="U7">COUNTIF($D$4:$D$159,T7)</f>
        <v>7</v>
      </c>
      <c r="V7" s="102">
        <f t="array" ref="V7">MIN(IF($D$4:$D$159=T7,$F$4:$F$159))</f>
        <v>228</v>
      </c>
      <c r="W7" s="102">
        <f t="array" ref="W7">MEDIAN(IF($D$4:$D$159=$M7,$F$4:$F$159))</f>
        <v>341</v>
      </c>
      <c r="X7" s="102">
        <f t="array" ref="X7">MAX(IF($D$4:$D$159=$M7,$F$4:$F$159))</f>
        <v>908</v>
      </c>
      <c r="Y7" s="103">
        <f t="array" ref="Y7">AVERAGE(IF($D$4:$D$159=$M7,$F$4:$F$159))</f>
        <v>411.28571428571428</v>
      </c>
    </row>
    <row r="8" spans="1:25" ht="13" x14ac:dyDescent="0.3">
      <c r="A8" s="24">
        <f t="shared" si="0"/>
        <v>2016</v>
      </c>
      <c r="B8" s="38">
        <v>42716</v>
      </c>
      <c r="C8" s="39">
        <v>332</v>
      </c>
      <c r="D8" s="24">
        <f t="shared" si="1"/>
        <v>2016</v>
      </c>
      <c r="E8" s="38">
        <v>42716</v>
      </c>
      <c r="F8" s="101" t="s">
        <v>185</v>
      </c>
      <c r="G8" s="38">
        <v>42716</v>
      </c>
      <c r="H8" s="31">
        <v>410</v>
      </c>
      <c r="I8" s="38">
        <v>42716</v>
      </c>
      <c r="J8" s="28">
        <v>2.5</v>
      </c>
      <c r="K8" s="28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</row>
    <row r="9" spans="1:25" ht="13" x14ac:dyDescent="0.3">
      <c r="A9" s="24">
        <f t="shared" si="0"/>
        <v>2017</v>
      </c>
      <c r="B9" s="38">
        <v>42752</v>
      </c>
      <c r="C9" s="39">
        <v>173</v>
      </c>
      <c r="D9" s="24">
        <f t="shared" si="1"/>
        <v>2017</v>
      </c>
      <c r="E9" s="38">
        <v>42752</v>
      </c>
      <c r="F9" s="39">
        <v>228</v>
      </c>
      <c r="G9" s="38">
        <v>42752</v>
      </c>
      <c r="H9" s="31">
        <v>410</v>
      </c>
      <c r="I9" s="38">
        <v>42752</v>
      </c>
      <c r="J9" s="28">
        <v>0</v>
      </c>
      <c r="K9" s="28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13" x14ac:dyDescent="0.3">
      <c r="A10" s="24">
        <f t="shared" si="0"/>
        <v>2017</v>
      </c>
      <c r="B10" s="38">
        <v>42779</v>
      </c>
      <c r="C10" s="39">
        <v>243</v>
      </c>
      <c r="D10" s="24">
        <f t="shared" si="1"/>
        <v>2017</v>
      </c>
      <c r="E10" s="38">
        <v>42779</v>
      </c>
      <c r="F10" s="39">
        <v>275</v>
      </c>
      <c r="G10" s="38">
        <v>42779</v>
      </c>
      <c r="H10" s="31">
        <v>410</v>
      </c>
      <c r="I10" s="38">
        <v>42779</v>
      </c>
      <c r="J10" s="28">
        <v>0</v>
      </c>
      <c r="K10" s="28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</row>
    <row r="11" spans="1:25" ht="14.5" x14ac:dyDescent="0.35">
      <c r="A11" s="24">
        <f t="shared" si="0"/>
        <v>2017</v>
      </c>
      <c r="B11" s="38">
        <v>42807</v>
      </c>
      <c r="C11" s="16">
        <v>2247</v>
      </c>
      <c r="D11" s="24">
        <f t="shared" si="1"/>
        <v>2017</v>
      </c>
      <c r="E11" s="38">
        <v>42807</v>
      </c>
      <c r="F11" s="16">
        <v>426</v>
      </c>
      <c r="G11" s="38">
        <v>42807</v>
      </c>
      <c r="H11" s="31">
        <v>410</v>
      </c>
      <c r="I11" s="38">
        <v>42807</v>
      </c>
      <c r="J11" s="28">
        <v>0.25</v>
      </c>
      <c r="K11" s="28"/>
      <c r="L11" s="104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ht="13" x14ac:dyDescent="0.3">
      <c r="A12" s="24">
        <f t="shared" si="0"/>
        <v>2017</v>
      </c>
      <c r="B12" s="38">
        <v>42842</v>
      </c>
      <c r="C12" s="39">
        <v>259</v>
      </c>
      <c r="D12" s="24">
        <f t="shared" si="1"/>
        <v>2017</v>
      </c>
      <c r="E12" s="38">
        <v>42842</v>
      </c>
      <c r="F12" s="39">
        <v>341</v>
      </c>
      <c r="G12" s="38">
        <v>42842</v>
      </c>
      <c r="H12" s="31">
        <v>410</v>
      </c>
      <c r="I12" s="38">
        <v>42842</v>
      </c>
      <c r="J12" s="28">
        <v>0</v>
      </c>
      <c r="K12" s="28"/>
      <c r="L12" s="104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ht="13" x14ac:dyDescent="0.3">
      <c r="A13" s="24">
        <f t="shared" si="0"/>
        <v>2017</v>
      </c>
      <c r="B13" s="38">
        <v>42870</v>
      </c>
      <c r="C13" s="39">
        <v>369</v>
      </c>
      <c r="D13" s="24">
        <f t="shared" si="1"/>
        <v>2017</v>
      </c>
      <c r="E13" s="38">
        <v>42870</v>
      </c>
      <c r="F13" s="39">
        <v>317</v>
      </c>
      <c r="G13" s="38">
        <v>42870</v>
      </c>
      <c r="H13" s="31">
        <v>410</v>
      </c>
      <c r="I13" s="38">
        <v>42870</v>
      </c>
      <c r="J13" s="28">
        <v>0</v>
      </c>
      <c r="K13" s="28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ht="14.5" x14ac:dyDescent="0.35">
      <c r="A14" s="24">
        <f t="shared" si="0"/>
        <v>2017</v>
      </c>
      <c r="B14" s="38">
        <v>42905</v>
      </c>
      <c r="C14" s="16">
        <v>1414</v>
      </c>
      <c r="D14" s="24">
        <f t="shared" si="1"/>
        <v>2017</v>
      </c>
      <c r="E14" s="38">
        <v>42905</v>
      </c>
      <c r="F14" s="16">
        <v>908</v>
      </c>
      <c r="G14" s="38">
        <v>42905</v>
      </c>
      <c r="H14" s="31">
        <v>410</v>
      </c>
      <c r="I14" s="38">
        <v>42905</v>
      </c>
      <c r="J14" s="28">
        <v>1</v>
      </c>
      <c r="K14" s="28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ht="15" thickBot="1" x14ac:dyDescent="0.4">
      <c r="A15" s="50">
        <f t="shared" si="0"/>
        <v>2017</v>
      </c>
      <c r="B15" s="36">
        <v>42926</v>
      </c>
      <c r="C15" s="19">
        <v>512</v>
      </c>
      <c r="D15" s="50">
        <f t="shared" si="1"/>
        <v>2017</v>
      </c>
      <c r="E15" s="36">
        <v>42926</v>
      </c>
      <c r="F15" s="37">
        <v>384</v>
      </c>
      <c r="G15" s="36">
        <v>42926</v>
      </c>
      <c r="H15" s="31">
        <v>410</v>
      </c>
      <c r="I15" s="36">
        <v>42926</v>
      </c>
      <c r="J15" s="48">
        <v>1</v>
      </c>
      <c r="K15" s="28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ht="13.5" thickTop="1" x14ac:dyDescent="0.3">
      <c r="A16" s="28"/>
      <c r="B16" s="28"/>
      <c r="C16" s="28"/>
      <c r="D16" s="28"/>
      <c r="E16" s="28"/>
      <c r="F16" s="28"/>
      <c r="G16" s="29"/>
      <c r="H16" s="31">
        <v>410</v>
      </c>
      <c r="I16" s="30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spans="1:15" ht="13" x14ac:dyDescent="0.3">
      <c r="A17" s="28"/>
      <c r="B17" s="28"/>
      <c r="C17" s="28"/>
      <c r="D17" s="28"/>
      <c r="E17" s="28"/>
      <c r="F17" s="28"/>
      <c r="G17" s="29"/>
      <c r="H17" s="31">
        <v>410</v>
      </c>
      <c r="I17" s="30"/>
      <c r="L17" s="113"/>
    </row>
    <row r="18" spans="1:15" ht="13" x14ac:dyDescent="0.3">
      <c r="A18" s="28"/>
      <c r="B18" s="28"/>
      <c r="C18" s="28"/>
      <c r="D18" s="28"/>
      <c r="E18" s="28"/>
      <c r="F18" s="28"/>
      <c r="G18" s="29"/>
      <c r="H18" s="31">
        <v>410</v>
      </c>
      <c r="I18" s="30"/>
      <c r="L18" s="113"/>
    </row>
    <row r="19" spans="1:15" ht="13" x14ac:dyDescent="0.3">
      <c r="A19" s="28"/>
      <c r="B19" s="28"/>
      <c r="C19" s="28"/>
      <c r="D19" s="28"/>
      <c r="E19" s="28"/>
      <c r="F19" s="28"/>
      <c r="G19" s="29"/>
      <c r="H19" s="31">
        <v>410</v>
      </c>
      <c r="I19" s="30"/>
      <c r="L19" s="113"/>
    </row>
    <row r="20" spans="1:15" ht="13" x14ac:dyDescent="0.3">
      <c r="A20" s="28"/>
      <c r="B20" s="28"/>
      <c r="C20" s="28"/>
      <c r="D20" s="28"/>
      <c r="E20" s="28"/>
      <c r="F20" s="28"/>
      <c r="G20" s="29"/>
      <c r="H20" s="31">
        <v>410</v>
      </c>
      <c r="I20" s="30"/>
      <c r="L20" s="113"/>
    </row>
    <row r="21" spans="1:15" ht="13" x14ac:dyDescent="0.3">
      <c r="A21" s="28"/>
      <c r="B21" s="28"/>
      <c r="C21" s="28"/>
      <c r="D21" s="28"/>
      <c r="E21" s="28"/>
      <c r="F21" s="28"/>
      <c r="G21" s="29"/>
      <c r="H21" s="31">
        <v>410</v>
      </c>
      <c r="I21" s="30"/>
      <c r="L21" s="113"/>
    </row>
    <row r="22" spans="1:15" ht="13" x14ac:dyDescent="0.3">
      <c r="A22" s="28"/>
      <c r="B22" s="28"/>
      <c r="C22" s="28"/>
      <c r="D22" s="28"/>
      <c r="E22" s="28"/>
      <c r="F22" s="28"/>
      <c r="G22" s="29"/>
      <c r="H22" s="31">
        <v>410</v>
      </c>
      <c r="I22" s="30"/>
      <c r="M22" s="32"/>
      <c r="N22" s="32"/>
      <c r="O22" s="32"/>
    </row>
    <row r="23" spans="1:15" ht="13" x14ac:dyDescent="0.3">
      <c r="A23" s="28"/>
      <c r="B23" s="28"/>
      <c r="C23" s="28"/>
      <c r="D23" s="28"/>
      <c r="E23" s="28"/>
      <c r="F23" s="28"/>
      <c r="G23" s="29"/>
      <c r="H23" s="31">
        <v>410</v>
      </c>
      <c r="I23" s="30"/>
      <c r="M23" s="32"/>
      <c r="N23" s="32"/>
      <c r="O23" s="32"/>
    </row>
    <row r="24" spans="1:15" ht="13" x14ac:dyDescent="0.3">
      <c r="A24" s="28"/>
      <c r="B24" s="28"/>
      <c r="C24" s="28"/>
      <c r="D24" s="28"/>
      <c r="E24" s="28"/>
      <c r="F24" s="28"/>
      <c r="G24" s="29"/>
      <c r="H24" s="31">
        <v>410</v>
      </c>
      <c r="I24" s="30"/>
      <c r="M24" s="34"/>
      <c r="N24" s="33"/>
      <c r="O24" s="32"/>
    </row>
    <row r="25" spans="1:15" ht="13" x14ac:dyDescent="0.3">
      <c r="A25" s="28"/>
      <c r="B25" s="28"/>
      <c r="C25" s="28"/>
      <c r="D25" s="28"/>
      <c r="E25" s="28"/>
      <c r="F25" s="28"/>
      <c r="G25" s="29"/>
      <c r="H25" s="31">
        <v>410</v>
      </c>
      <c r="I25" s="30"/>
      <c r="M25" s="34"/>
      <c r="N25" s="33"/>
      <c r="O25" s="32"/>
    </row>
    <row r="26" spans="1:15" ht="13" x14ac:dyDescent="0.3">
      <c r="A26" s="28"/>
      <c r="B26" s="28"/>
      <c r="C26" s="28"/>
      <c r="D26" s="28"/>
      <c r="E26" s="28"/>
      <c r="F26" s="28"/>
      <c r="G26" s="29"/>
      <c r="H26" s="31">
        <v>410</v>
      </c>
      <c r="I26" s="30"/>
      <c r="M26" s="34"/>
      <c r="N26" s="33"/>
      <c r="O26" s="32"/>
    </row>
    <row r="27" spans="1:15" ht="13" x14ac:dyDescent="0.3">
      <c r="A27" s="28"/>
      <c r="B27" s="28"/>
      <c r="C27" s="28"/>
      <c r="D27" s="28"/>
      <c r="E27" s="28"/>
      <c r="F27" s="28"/>
      <c r="G27" s="29"/>
      <c r="H27" s="31">
        <v>410</v>
      </c>
      <c r="I27" s="30"/>
      <c r="L27" s="32"/>
      <c r="M27" s="34"/>
      <c r="N27" s="33"/>
      <c r="O27" s="32"/>
    </row>
    <row r="28" spans="1:15" ht="13" x14ac:dyDescent="0.3">
      <c r="A28" s="28"/>
      <c r="B28" s="28"/>
      <c r="C28" s="28"/>
      <c r="D28" s="28"/>
      <c r="E28" s="28"/>
      <c r="F28" s="28"/>
      <c r="G28" s="29"/>
      <c r="H28" s="31">
        <v>410</v>
      </c>
      <c r="I28" s="30"/>
      <c r="L28" s="32"/>
      <c r="M28" s="34"/>
      <c r="N28" s="33"/>
      <c r="O28" s="32"/>
    </row>
    <row r="29" spans="1:15" ht="13" x14ac:dyDescent="0.3">
      <c r="A29" s="28"/>
      <c r="B29" s="28"/>
      <c r="C29" s="28"/>
      <c r="D29" s="28"/>
      <c r="E29" s="28"/>
      <c r="F29" s="28"/>
      <c r="G29" s="29"/>
      <c r="H29" s="31">
        <v>410</v>
      </c>
      <c r="I29" s="30"/>
      <c r="L29" s="34"/>
      <c r="M29" s="34"/>
      <c r="N29" s="33"/>
      <c r="O29" s="32"/>
    </row>
    <row r="30" spans="1:15" ht="13" x14ac:dyDescent="0.3">
      <c r="A30" s="28"/>
      <c r="B30" s="28"/>
      <c r="C30" s="28"/>
      <c r="D30" s="28"/>
      <c r="E30" s="28"/>
      <c r="F30" s="28"/>
      <c r="G30" s="29"/>
      <c r="H30" s="31">
        <v>410</v>
      </c>
      <c r="I30" s="30"/>
      <c r="L30" s="34"/>
      <c r="M30" s="34"/>
      <c r="N30" s="33"/>
      <c r="O30" s="32"/>
    </row>
    <row r="31" spans="1:15" ht="13" x14ac:dyDescent="0.3">
      <c r="A31" s="24"/>
      <c r="B31" s="29"/>
      <c r="C31" s="28"/>
      <c r="D31" s="24"/>
      <c r="E31" s="29"/>
      <c r="F31" s="28"/>
      <c r="G31" s="29"/>
      <c r="H31" s="31">
        <v>410</v>
      </c>
      <c r="I31" s="30"/>
      <c r="L31" s="34"/>
      <c r="M31" s="34"/>
      <c r="N31" s="33"/>
      <c r="O31" s="32"/>
    </row>
    <row r="32" spans="1:15" ht="13" x14ac:dyDescent="0.3">
      <c r="A32" s="24"/>
      <c r="B32" s="29"/>
      <c r="C32" s="28"/>
      <c r="D32" s="24"/>
      <c r="E32" s="29"/>
      <c r="F32" s="28"/>
      <c r="G32" s="29"/>
      <c r="H32" s="31">
        <v>410</v>
      </c>
      <c r="I32" s="30"/>
      <c r="L32" s="34"/>
      <c r="M32" s="34"/>
      <c r="N32" s="33"/>
      <c r="O32" s="32"/>
    </row>
    <row r="33" spans="1:27" ht="13" x14ac:dyDescent="0.3">
      <c r="A33" s="24"/>
      <c r="B33" s="29"/>
      <c r="C33" s="28"/>
      <c r="D33" s="24"/>
      <c r="E33" s="29"/>
      <c r="F33" s="28"/>
      <c r="G33" s="29"/>
      <c r="H33" s="31">
        <v>410</v>
      </c>
      <c r="I33" s="30"/>
      <c r="L33" s="34"/>
      <c r="M33" s="34"/>
      <c r="N33" s="33"/>
      <c r="O33" s="32"/>
    </row>
    <row r="34" spans="1:27" s="25" customFormat="1" ht="13" x14ac:dyDescent="0.3">
      <c r="A34" s="24"/>
      <c r="B34" s="29"/>
      <c r="C34" s="28"/>
      <c r="D34" s="24"/>
      <c r="E34" s="29"/>
      <c r="F34" s="28"/>
      <c r="G34" s="29"/>
      <c r="H34" s="31">
        <v>410</v>
      </c>
      <c r="I34" s="30"/>
      <c r="J34" s="24"/>
      <c r="K34" s="24"/>
      <c r="L34" s="34"/>
      <c r="M34" s="32"/>
      <c r="N34" s="33"/>
      <c r="O34" s="32"/>
      <c r="Y34" s="24"/>
      <c r="Z34" s="24"/>
      <c r="AA34" s="24"/>
    </row>
    <row r="35" spans="1:27" s="25" customFormat="1" ht="13" x14ac:dyDescent="0.3">
      <c r="A35" s="24"/>
      <c r="B35" s="29"/>
      <c r="C35" s="28"/>
      <c r="D35" s="24"/>
      <c r="E35" s="29"/>
      <c r="F35" s="28"/>
      <c r="G35" s="29"/>
      <c r="H35" s="31">
        <v>410</v>
      </c>
      <c r="I35" s="30"/>
      <c r="J35" s="24"/>
      <c r="K35" s="24"/>
      <c r="L35" s="34"/>
      <c r="M35" s="34"/>
      <c r="N35" s="33"/>
      <c r="O35" s="32"/>
      <c r="Y35" s="24"/>
      <c r="Z35" s="24"/>
      <c r="AA35" s="24"/>
    </row>
    <row r="36" spans="1:27" s="25" customFormat="1" ht="13" x14ac:dyDescent="0.3">
      <c r="A36" s="24"/>
      <c r="B36" s="29"/>
      <c r="C36" s="28"/>
      <c r="D36" s="24"/>
      <c r="E36" s="29"/>
      <c r="F36" s="28"/>
      <c r="G36" s="29"/>
      <c r="H36" s="31">
        <v>410</v>
      </c>
      <c r="I36" s="30"/>
      <c r="J36" s="24"/>
      <c r="K36" s="24"/>
      <c r="L36" s="34"/>
      <c r="M36" s="34"/>
      <c r="N36" s="33"/>
      <c r="O36" s="32"/>
      <c r="Y36" s="24"/>
      <c r="Z36" s="24"/>
      <c r="AA36" s="24"/>
    </row>
    <row r="37" spans="1:27" s="25" customFormat="1" ht="13" x14ac:dyDescent="0.3">
      <c r="A37" s="24"/>
      <c r="B37" s="29"/>
      <c r="C37" s="28"/>
      <c r="D37" s="24"/>
      <c r="E37" s="29"/>
      <c r="F37" s="28"/>
      <c r="G37" s="29"/>
      <c r="H37" s="31">
        <v>410</v>
      </c>
      <c r="I37" s="30"/>
      <c r="J37" s="24"/>
      <c r="K37" s="24"/>
      <c r="L37" s="34"/>
      <c r="M37" s="34"/>
      <c r="N37" s="33"/>
      <c r="O37" s="32"/>
      <c r="Y37" s="24"/>
      <c r="Z37" s="24"/>
      <c r="AA37" s="24"/>
    </row>
    <row r="38" spans="1:27" s="25" customFormat="1" ht="13" x14ac:dyDescent="0.3">
      <c r="A38" s="24"/>
      <c r="B38" s="29"/>
      <c r="C38" s="28"/>
      <c r="D38" s="24"/>
      <c r="E38" s="29"/>
      <c r="F38" s="28"/>
      <c r="G38" s="29"/>
      <c r="H38" s="31">
        <v>410</v>
      </c>
      <c r="I38" s="30"/>
      <c r="J38" s="24"/>
      <c r="K38" s="24"/>
      <c r="L38" s="34"/>
      <c r="Y38" s="24"/>
      <c r="Z38" s="24"/>
      <c r="AA38" s="24"/>
    </row>
    <row r="39" spans="1:27" s="25" customFormat="1" ht="13" x14ac:dyDescent="0.3">
      <c r="A39" s="24"/>
      <c r="B39" s="29"/>
      <c r="C39" s="28"/>
      <c r="D39" s="24"/>
      <c r="E39" s="29"/>
      <c r="F39" s="28"/>
      <c r="G39" s="29"/>
      <c r="H39" s="31">
        <v>410</v>
      </c>
      <c r="I39" s="30"/>
      <c r="J39" s="24"/>
      <c r="K39" s="24"/>
      <c r="L39" s="32"/>
      <c r="Y39" s="24"/>
      <c r="Z39" s="24"/>
      <c r="AA39" s="24"/>
    </row>
    <row r="40" spans="1:27" s="25" customFormat="1" ht="13" x14ac:dyDescent="0.3">
      <c r="A40" s="24"/>
      <c r="B40" s="29"/>
      <c r="C40" s="28"/>
      <c r="D40" s="24"/>
      <c r="E40" s="29"/>
      <c r="F40" s="28"/>
      <c r="G40" s="29"/>
      <c r="H40" s="31">
        <v>410</v>
      </c>
      <c r="I40" s="30"/>
      <c r="J40" s="24"/>
      <c r="K40" s="24"/>
      <c r="L40" s="34"/>
      <c r="Y40" s="24"/>
      <c r="Z40" s="24"/>
      <c r="AA40" s="24"/>
    </row>
    <row r="41" spans="1:27" s="25" customFormat="1" ht="13" x14ac:dyDescent="0.3">
      <c r="A41" s="24"/>
      <c r="B41" s="29"/>
      <c r="C41" s="28"/>
      <c r="D41" s="24"/>
      <c r="E41" s="29"/>
      <c r="F41" s="28"/>
      <c r="G41" s="29"/>
      <c r="H41" s="31">
        <v>410</v>
      </c>
      <c r="I41" s="30"/>
      <c r="J41" s="24"/>
      <c r="K41" s="24"/>
      <c r="L41" s="34"/>
      <c r="Y41" s="24"/>
      <c r="Z41" s="24"/>
      <c r="AA41" s="24"/>
    </row>
    <row r="42" spans="1:27" s="25" customFormat="1" ht="13" x14ac:dyDescent="0.3">
      <c r="A42" s="24"/>
      <c r="B42" s="29"/>
      <c r="C42" s="28"/>
      <c r="D42" s="24"/>
      <c r="E42" s="29"/>
      <c r="F42" s="28"/>
      <c r="G42" s="29"/>
      <c r="H42" s="31">
        <v>410</v>
      </c>
      <c r="I42" s="30"/>
      <c r="J42" s="24"/>
      <c r="K42" s="24"/>
      <c r="L42" s="34"/>
      <c r="Y42" s="24"/>
      <c r="Z42" s="24"/>
      <c r="AA42" s="24"/>
    </row>
    <row r="43" spans="1:27" s="25" customFormat="1" ht="13" x14ac:dyDescent="0.3">
      <c r="A43" s="24"/>
      <c r="B43" s="29"/>
      <c r="C43" s="28"/>
      <c r="D43" s="24"/>
      <c r="E43" s="29"/>
      <c r="F43" s="28"/>
      <c r="G43" s="29"/>
      <c r="H43" s="31">
        <v>410</v>
      </c>
      <c r="I43" s="30"/>
      <c r="J43" s="24"/>
      <c r="K43" s="24"/>
      <c r="Y43" s="24"/>
      <c r="Z43" s="24"/>
      <c r="AA43" s="24"/>
    </row>
    <row r="44" spans="1:27" s="25" customFormat="1" ht="13" x14ac:dyDescent="0.3">
      <c r="A44" s="24"/>
      <c r="B44" s="29"/>
      <c r="C44" s="28"/>
      <c r="D44" s="24"/>
      <c r="E44" s="29"/>
      <c r="F44" s="28"/>
      <c r="G44" s="29"/>
      <c r="H44" s="31">
        <v>410</v>
      </c>
      <c r="I44" s="30"/>
      <c r="J44" s="24"/>
      <c r="K44" s="24"/>
      <c r="Y44" s="24"/>
      <c r="Z44" s="24"/>
      <c r="AA44" s="24"/>
    </row>
    <row r="45" spans="1:27" s="25" customFormat="1" ht="13" x14ac:dyDescent="0.3">
      <c r="A45" s="24"/>
      <c r="B45" s="29"/>
      <c r="C45" s="28"/>
      <c r="D45" s="24"/>
      <c r="E45" s="29"/>
      <c r="F45" s="28"/>
      <c r="G45" s="29"/>
      <c r="H45" s="31">
        <v>410</v>
      </c>
      <c r="I45" s="30"/>
      <c r="J45" s="24"/>
      <c r="K45" s="24"/>
      <c r="Y45" s="24"/>
      <c r="Z45" s="24"/>
      <c r="AA45" s="24"/>
    </row>
    <row r="46" spans="1:27" s="25" customFormat="1" ht="13" x14ac:dyDescent="0.3">
      <c r="A46" s="24"/>
      <c r="B46" s="29"/>
      <c r="C46" s="28"/>
      <c r="D46" s="24"/>
      <c r="E46" s="29"/>
      <c r="F46" s="28"/>
      <c r="G46" s="29"/>
      <c r="H46" s="31">
        <v>410</v>
      </c>
      <c r="I46" s="30"/>
      <c r="J46" s="24"/>
      <c r="K46" s="24"/>
      <c r="Y46" s="24"/>
      <c r="Z46" s="24"/>
      <c r="AA46" s="24"/>
    </row>
    <row r="47" spans="1:27" s="25" customFormat="1" ht="13" x14ac:dyDescent="0.3">
      <c r="A47" s="24"/>
      <c r="B47" s="29"/>
      <c r="C47" s="28"/>
      <c r="D47" s="24"/>
      <c r="E47" s="29"/>
      <c r="F47" s="28"/>
      <c r="G47" s="29"/>
      <c r="H47" s="31">
        <v>410</v>
      </c>
      <c r="I47" s="30"/>
      <c r="J47" s="24"/>
      <c r="K47" s="24"/>
      <c r="Y47" s="24"/>
      <c r="Z47" s="24"/>
      <c r="AA47" s="24"/>
    </row>
    <row r="48" spans="1:27" s="25" customFormat="1" ht="13" x14ac:dyDescent="0.3">
      <c r="A48" s="24"/>
      <c r="B48" s="29"/>
      <c r="C48" s="28"/>
      <c r="D48" s="24"/>
      <c r="E48" s="29"/>
      <c r="F48" s="28"/>
      <c r="G48" s="29"/>
      <c r="H48" s="31">
        <v>410</v>
      </c>
      <c r="I48" s="30"/>
      <c r="J48" s="24"/>
      <c r="K48" s="24"/>
      <c r="Y48" s="24"/>
      <c r="Z48" s="24"/>
      <c r="AA48" s="24"/>
    </row>
    <row r="49" spans="1:27" s="25" customFormat="1" ht="13" x14ac:dyDescent="0.3">
      <c r="A49" s="24"/>
      <c r="B49" s="29"/>
      <c r="C49" s="28"/>
      <c r="D49" s="24"/>
      <c r="E49" s="29"/>
      <c r="F49" s="28"/>
      <c r="G49" s="29"/>
      <c r="H49" s="31">
        <v>410</v>
      </c>
      <c r="I49" s="30"/>
      <c r="J49" s="24"/>
      <c r="K49" s="24"/>
      <c r="Y49" s="24"/>
      <c r="Z49" s="24"/>
      <c r="AA49" s="24"/>
    </row>
    <row r="50" spans="1:27" ht="13" x14ac:dyDescent="0.3">
      <c r="A50" s="24"/>
      <c r="B50" s="29"/>
      <c r="C50" s="28"/>
      <c r="D50" s="24"/>
      <c r="E50" s="29"/>
      <c r="F50" s="28"/>
      <c r="G50" s="29"/>
      <c r="H50" s="31">
        <v>410</v>
      </c>
      <c r="I50" s="30"/>
    </row>
    <row r="51" spans="1:27" ht="13" x14ac:dyDescent="0.3">
      <c r="A51" s="24"/>
      <c r="B51" s="29"/>
      <c r="C51" s="28"/>
      <c r="D51" s="24"/>
      <c r="E51" s="29"/>
      <c r="F51" s="28"/>
      <c r="G51" s="29"/>
      <c r="H51" s="31">
        <v>410</v>
      </c>
      <c r="I51" s="30"/>
    </row>
    <row r="52" spans="1:27" ht="13" x14ac:dyDescent="0.3">
      <c r="A52" s="24"/>
      <c r="B52" s="29"/>
      <c r="C52" s="28"/>
      <c r="D52" s="24"/>
      <c r="E52" s="29"/>
      <c r="F52" s="28"/>
      <c r="G52" s="29"/>
      <c r="H52" s="31">
        <v>410</v>
      </c>
      <c r="I52" s="30"/>
      <c r="M52" s="244" t="s">
        <v>153</v>
      </c>
      <c r="N52" s="245"/>
      <c r="O52" s="245"/>
      <c r="P52" s="245"/>
      <c r="Q52" s="245"/>
      <c r="R52" s="246"/>
      <c r="S52" s="44"/>
      <c r="T52" s="244" t="s">
        <v>154</v>
      </c>
      <c r="U52" s="245"/>
      <c r="V52" s="245"/>
      <c r="W52" s="245"/>
      <c r="X52" s="245"/>
      <c r="Y52" s="246"/>
    </row>
    <row r="53" spans="1:27" ht="13" x14ac:dyDescent="0.3">
      <c r="A53" s="24"/>
      <c r="B53" s="29"/>
      <c r="C53" s="28"/>
      <c r="D53" s="24"/>
      <c r="E53" s="29"/>
      <c r="F53" s="28"/>
      <c r="G53" s="29"/>
      <c r="H53" s="31">
        <v>410</v>
      </c>
      <c r="I53" s="30"/>
      <c r="M53" s="42" t="s">
        <v>136</v>
      </c>
      <c r="N53" s="42" t="s">
        <v>141</v>
      </c>
      <c r="O53" s="42" t="s">
        <v>140</v>
      </c>
      <c r="P53" s="42" t="s">
        <v>139</v>
      </c>
      <c r="Q53" s="42" t="s">
        <v>138</v>
      </c>
      <c r="R53" s="42" t="s">
        <v>137</v>
      </c>
      <c r="S53" s="43"/>
      <c r="T53" s="42" t="s">
        <v>136</v>
      </c>
      <c r="U53" s="42" t="s">
        <v>141</v>
      </c>
      <c r="V53" s="42" t="s">
        <v>140</v>
      </c>
      <c r="W53" s="42" t="s">
        <v>139</v>
      </c>
      <c r="X53" s="42" t="s">
        <v>138</v>
      </c>
      <c r="Y53" s="42" t="s">
        <v>137</v>
      </c>
    </row>
    <row r="54" spans="1:27" ht="13" x14ac:dyDescent="0.3">
      <c r="A54" s="24"/>
      <c r="B54" s="29"/>
      <c r="C54" s="28"/>
      <c r="D54" s="24"/>
      <c r="E54" s="29"/>
      <c r="F54" s="28"/>
      <c r="G54" s="29"/>
      <c r="H54" s="31">
        <v>410</v>
      </c>
      <c r="I54" s="30"/>
      <c r="M54" s="102">
        <v>2016</v>
      </c>
      <c r="N54" s="102">
        <v>5</v>
      </c>
      <c r="O54" s="102">
        <v>120</v>
      </c>
      <c r="P54" s="102">
        <v>341</v>
      </c>
      <c r="Q54" s="102">
        <v>933</v>
      </c>
      <c r="R54" s="103">
        <v>429.2</v>
      </c>
      <c r="S54" s="104"/>
      <c r="T54" s="102">
        <v>2016</v>
      </c>
      <c r="U54" s="102">
        <v>5</v>
      </c>
      <c r="V54" s="102">
        <v>238</v>
      </c>
      <c r="W54" s="102">
        <v>321</v>
      </c>
      <c r="X54" s="102">
        <v>480</v>
      </c>
      <c r="Y54" s="103">
        <v>340</v>
      </c>
    </row>
    <row r="55" spans="1:27" ht="13" x14ac:dyDescent="0.3">
      <c r="A55" s="24"/>
      <c r="B55" s="29"/>
      <c r="C55" s="28"/>
      <c r="D55" s="24"/>
      <c r="E55" s="29"/>
      <c r="F55" s="28"/>
      <c r="G55" s="29"/>
      <c r="H55" s="31">
        <v>410</v>
      </c>
      <c r="I55" s="30"/>
      <c r="M55" s="102">
        <v>2017</v>
      </c>
      <c r="N55" s="102">
        <v>7</v>
      </c>
      <c r="O55" s="102">
        <v>173</v>
      </c>
      <c r="P55" s="102">
        <v>369</v>
      </c>
      <c r="Q55" s="102">
        <v>2247</v>
      </c>
      <c r="R55" s="103">
        <v>745.28571428571433</v>
      </c>
      <c r="S55" s="104"/>
      <c r="T55" s="102">
        <v>2017</v>
      </c>
      <c r="U55" s="102">
        <v>7</v>
      </c>
      <c r="V55" s="102">
        <v>228</v>
      </c>
      <c r="W55" s="102">
        <v>341</v>
      </c>
      <c r="X55" s="102">
        <v>908</v>
      </c>
      <c r="Y55" s="103">
        <v>411.28571428571428</v>
      </c>
    </row>
    <row r="56" spans="1:27" ht="13" x14ac:dyDescent="0.3">
      <c r="A56" s="24"/>
      <c r="B56" s="29"/>
      <c r="C56" s="28"/>
      <c r="D56" s="24"/>
      <c r="E56" s="29"/>
      <c r="F56" s="28"/>
      <c r="G56" s="29"/>
      <c r="H56" s="31">
        <v>410</v>
      </c>
      <c r="I56" s="30"/>
    </row>
    <row r="57" spans="1:27" ht="12.75" customHeight="1" x14ac:dyDescent="0.3">
      <c r="A57" s="24"/>
      <c r="B57" s="29"/>
      <c r="C57" s="28"/>
      <c r="D57" s="24"/>
      <c r="E57" s="29"/>
      <c r="F57" s="28"/>
      <c r="G57" s="29"/>
      <c r="H57" s="31">
        <v>410</v>
      </c>
      <c r="I57" s="30"/>
      <c r="L57" s="44"/>
    </row>
    <row r="58" spans="1:27" ht="13" x14ac:dyDescent="0.3">
      <c r="A58" s="24"/>
      <c r="B58" s="29"/>
      <c r="C58" s="28"/>
      <c r="D58" s="24"/>
      <c r="E58" s="29"/>
      <c r="F58" s="28"/>
      <c r="G58" s="29"/>
      <c r="H58" s="31">
        <v>410</v>
      </c>
      <c r="I58" s="30"/>
      <c r="L58" s="43"/>
    </row>
    <row r="59" spans="1:27" ht="13" x14ac:dyDescent="0.3">
      <c r="A59" s="24"/>
      <c r="B59" s="29"/>
      <c r="C59" s="28"/>
      <c r="D59" s="24"/>
      <c r="E59" s="29"/>
      <c r="F59" s="28"/>
      <c r="G59" s="29"/>
      <c r="H59" s="31">
        <v>410</v>
      </c>
      <c r="I59" s="30"/>
      <c r="L59" s="104"/>
    </row>
    <row r="60" spans="1:27" ht="13" x14ac:dyDescent="0.3">
      <c r="A60" s="24"/>
      <c r="B60" s="29"/>
      <c r="C60" s="28"/>
      <c r="D60" s="24"/>
      <c r="E60" s="29"/>
      <c r="F60" s="28"/>
      <c r="G60" s="29"/>
      <c r="H60" s="31">
        <v>410</v>
      </c>
      <c r="I60" s="30"/>
      <c r="L60" s="104"/>
    </row>
    <row r="61" spans="1:27" ht="13" x14ac:dyDescent="0.3">
      <c r="A61" s="24"/>
      <c r="B61" s="29"/>
      <c r="C61" s="28"/>
      <c r="D61" s="24"/>
      <c r="E61" s="29"/>
      <c r="F61" s="28"/>
      <c r="G61" s="29"/>
      <c r="H61" s="31">
        <v>410</v>
      </c>
      <c r="I61" s="30"/>
    </row>
    <row r="62" spans="1:27" ht="13" x14ac:dyDescent="0.3">
      <c r="A62" s="24"/>
      <c r="B62" s="29"/>
      <c r="C62" s="28"/>
      <c r="D62" s="24"/>
      <c r="E62" s="29"/>
      <c r="F62" s="28"/>
      <c r="G62" s="29"/>
      <c r="H62" s="31">
        <v>410</v>
      </c>
      <c r="I62" s="30"/>
    </row>
    <row r="63" spans="1:27" ht="13" x14ac:dyDescent="0.3">
      <c r="A63" s="24"/>
      <c r="B63" s="29"/>
      <c r="C63" s="28"/>
      <c r="D63" s="24"/>
      <c r="E63" s="29"/>
      <c r="F63" s="28"/>
      <c r="G63" s="29"/>
      <c r="H63" s="31">
        <v>410</v>
      </c>
      <c r="I63" s="30"/>
    </row>
    <row r="64" spans="1:27" ht="12.75" customHeight="1" x14ac:dyDescent="0.3">
      <c r="A64" s="24"/>
      <c r="B64" s="29"/>
      <c r="C64" s="28"/>
      <c r="D64" s="24"/>
      <c r="E64" s="29"/>
      <c r="F64" s="28"/>
      <c r="G64" s="29"/>
      <c r="H64" s="31">
        <v>410</v>
      </c>
      <c r="I64" s="30"/>
    </row>
    <row r="65" spans="1:9" ht="13" x14ac:dyDescent="0.3">
      <c r="A65" s="24"/>
      <c r="B65" s="29"/>
      <c r="C65" s="28"/>
      <c r="D65" s="24"/>
      <c r="E65" s="29"/>
      <c r="F65" s="28"/>
      <c r="G65" s="29"/>
      <c r="H65" s="31">
        <v>410</v>
      </c>
      <c r="I65" s="30"/>
    </row>
    <row r="66" spans="1:9" ht="13" x14ac:dyDescent="0.3">
      <c r="A66" s="24"/>
      <c r="B66" s="29"/>
      <c r="C66" s="28"/>
      <c r="D66" s="24"/>
      <c r="E66" s="29"/>
      <c r="F66" s="28"/>
      <c r="G66" s="29"/>
      <c r="H66" s="31">
        <v>410</v>
      </c>
      <c r="I66" s="30"/>
    </row>
    <row r="67" spans="1:9" ht="13" x14ac:dyDescent="0.3">
      <c r="A67" s="24"/>
      <c r="B67" s="29"/>
      <c r="C67" s="28"/>
      <c r="D67" s="24"/>
      <c r="E67" s="29"/>
      <c r="F67" s="28"/>
      <c r="G67" s="29"/>
      <c r="H67" s="31">
        <v>410</v>
      </c>
      <c r="I67" s="30"/>
    </row>
    <row r="68" spans="1:9" ht="13" x14ac:dyDescent="0.3">
      <c r="A68" s="24"/>
      <c r="B68" s="29"/>
      <c r="C68" s="28"/>
      <c r="D68" s="24"/>
      <c r="E68" s="29"/>
      <c r="F68" s="28"/>
      <c r="G68" s="29"/>
      <c r="H68" s="31">
        <v>410</v>
      </c>
      <c r="I68" s="30"/>
    </row>
    <row r="69" spans="1:9" ht="13" x14ac:dyDescent="0.3">
      <c r="A69" s="24"/>
      <c r="B69" s="29"/>
      <c r="C69" s="28"/>
      <c r="D69" s="24"/>
      <c r="E69" s="29"/>
      <c r="F69" s="28"/>
      <c r="G69" s="29"/>
      <c r="H69" s="31">
        <v>410</v>
      </c>
      <c r="I69" s="30"/>
    </row>
    <row r="70" spans="1:9" ht="13" x14ac:dyDescent="0.3">
      <c r="A70" s="24"/>
      <c r="B70" s="29"/>
      <c r="C70" s="28"/>
      <c r="D70" s="24"/>
      <c r="E70" s="29"/>
      <c r="F70" s="28"/>
      <c r="G70" s="29"/>
      <c r="H70" s="31">
        <v>410</v>
      </c>
      <c r="I70" s="30"/>
    </row>
    <row r="71" spans="1:9" ht="12.75" customHeight="1" x14ac:dyDescent="0.3">
      <c r="A71" s="24"/>
      <c r="B71" s="29"/>
      <c r="C71" s="28"/>
      <c r="D71" s="24"/>
      <c r="E71" s="29"/>
      <c r="F71" s="28"/>
      <c r="G71" s="29"/>
      <c r="H71" s="31">
        <v>410</v>
      </c>
      <c r="I71" s="30"/>
    </row>
    <row r="72" spans="1:9" ht="13" x14ac:dyDescent="0.3">
      <c r="A72" s="24"/>
      <c r="B72" s="29"/>
      <c r="C72" s="28"/>
      <c r="D72" s="24"/>
      <c r="E72" s="29"/>
      <c r="F72" s="28"/>
      <c r="G72" s="29"/>
      <c r="H72" s="31">
        <v>410</v>
      </c>
      <c r="I72" s="30"/>
    </row>
    <row r="73" spans="1:9" ht="13" x14ac:dyDescent="0.3">
      <c r="A73" s="24"/>
      <c r="B73" s="29"/>
      <c r="C73" s="28"/>
      <c r="D73" s="24"/>
      <c r="E73" s="29"/>
      <c r="F73" s="28"/>
      <c r="G73" s="29"/>
      <c r="H73" s="31">
        <v>410</v>
      </c>
      <c r="I73" s="30"/>
    </row>
    <row r="74" spans="1:9" ht="13" x14ac:dyDescent="0.3">
      <c r="A74" s="24"/>
      <c r="B74" s="29"/>
      <c r="C74" s="28"/>
      <c r="D74" s="24"/>
      <c r="E74" s="29"/>
      <c r="F74" s="28"/>
      <c r="G74" s="29"/>
      <c r="H74" s="31">
        <v>410</v>
      </c>
      <c r="I74" s="30"/>
    </row>
    <row r="75" spans="1:9" ht="13" x14ac:dyDescent="0.3">
      <c r="A75" s="24"/>
      <c r="B75" s="29"/>
      <c r="C75" s="28"/>
      <c r="D75" s="24"/>
      <c r="E75" s="29"/>
      <c r="F75" s="28"/>
      <c r="G75" s="29"/>
      <c r="H75" s="31">
        <v>410</v>
      </c>
      <c r="I75" s="30"/>
    </row>
    <row r="76" spans="1:9" ht="13" x14ac:dyDescent="0.3">
      <c r="A76" s="24"/>
      <c r="B76" s="29"/>
      <c r="C76" s="28"/>
      <c r="D76" s="24"/>
      <c r="E76" s="29"/>
      <c r="F76" s="28"/>
      <c r="G76" s="29"/>
      <c r="H76" s="31">
        <v>410</v>
      </c>
      <c r="I76" s="30"/>
    </row>
    <row r="77" spans="1:9" ht="13" x14ac:dyDescent="0.3">
      <c r="A77" s="24"/>
      <c r="B77" s="29"/>
      <c r="C77" s="28"/>
      <c r="D77" s="24"/>
      <c r="E77" s="29"/>
      <c r="F77" s="28"/>
      <c r="G77" s="29"/>
      <c r="H77" s="31">
        <v>410</v>
      </c>
      <c r="I77" s="30"/>
    </row>
    <row r="78" spans="1:9" ht="13" x14ac:dyDescent="0.3">
      <c r="A78" s="24"/>
      <c r="B78" s="29"/>
      <c r="C78" s="28"/>
      <c r="D78" s="24"/>
      <c r="E78" s="29"/>
      <c r="F78" s="28"/>
      <c r="G78" s="29"/>
      <c r="H78" s="31">
        <v>410</v>
      </c>
      <c r="I78" s="30"/>
    </row>
    <row r="79" spans="1:9" ht="13" x14ac:dyDescent="0.3">
      <c r="A79" s="24"/>
      <c r="B79" s="29"/>
      <c r="C79" s="28"/>
      <c r="D79" s="24"/>
      <c r="E79" s="29"/>
      <c r="F79" s="28"/>
      <c r="G79" s="29"/>
      <c r="H79" s="31">
        <v>410</v>
      </c>
      <c r="I79" s="30"/>
    </row>
    <row r="80" spans="1:9" ht="13" x14ac:dyDescent="0.3">
      <c r="A80" s="24"/>
      <c r="B80" s="29"/>
      <c r="C80" s="28"/>
      <c r="D80" s="24"/>
      <c r="E80" s="29"/>
      <c r="F80" s="28"/>
      <c r="G80" s="29"/>
      <c r="H80" s="31">
        <v>410</v>
      </c>
      <c r="I80" s="30"/>
    </row>
    <row r="81" spans="1:9" ht="13" x14ac:dyDescent="0.3">
      <c r="A81" s="24"/>
      <c r="B81" s="29"/>
      <c r="C81" s="28"/>
      <c r="D81" s="24"/>
      <c r="E81" s="29"/>
      <c r="F81" s="28"/>
      <c r="G81" s="29"/>
      <c r="H81" s="31">
        <v>410</v>
      </c>
      <c r="I81" s="30"/>
    </row>
    <row r="82" spans="1:9" ht="13" x14ac:dyDescent="0.3">
      <c r="A82" s="24"/>
      <c r="B82" s="29"/>
      <c r="C82" s="28"/>
      <c r="D82" s="24"/>
      <c r="E82" s="29"/>
      <c r="F82" s="28"/>
      <c r="G82" s="29"/>
      <c r="H82" s="31">
        <v>410</v>
      </c>
      <c r="I82" s="30"/>
    </row>
    <row r="83" spans="1:9" ht="13" x14ac:dyDescent="0.3">
      <c r="A83" s="24"/>
      <c r="B83" s="29"/>
      <c r="C83" s="28"/>
      <c r="D83" s="24"/>
      <c r="E83" s="29"/>
      <c r="F83" s="28"/>
      <c r="G83" s="29"/>
      <c r="H83" s="31">
        <v>410</v>
      </c>
      <c r="I83" s="30"/>
    </row>
    <row r="84" spans="1:9" ht="13" x14ac:dyDescent="0.3">
      <c r="A84" s="24"/>
      <c r="B84" s="29"/>
      <c r="C84" s="28"/>
      <c r="D84" s="24"/>
      <c r="E84" s="29"/>
      <c r="F84" s="28"/>
      <c r="G84" s="29"/>
      <c r="H84" s="31">
        <v>410</v>
      </c>
      <c r="I84" s="30"/>
    </row>
    <row r="85" spans="1:9" ht="13" x14ac:dyDescent="0.3">
      <c r="A85" s="24"/>
      <c r="B85" s="29"/>
      <c r="C85" s="28"/>
      <c r="D85" s="24"/>
      <c r="E85" s="29"/>
      <c r="F85" s="28"/>
      <c r="G85" s="29"/>
      <c r="H85" s="31">
        <v>410</v>
      </c>
      <c r="I85" s="30"/>
    </row>
    <row r="86" spans="1:9" ht="13" x14ac:dyDescent="0.3">
      <c r="A86" s="24"/>
      <c r="B86" s="29"/>
      <c r="C86" s="28"/>
      <c r="D86" s="24"/>
      <c r="E86" s="29"/>
      <c r="F86" s="28"/>
      <c r="G86" s="29"/>
      <c r="H86" s="31">
        <v>410</v>
      </c>
      <c r="I86" s="30"/>
    </row>
    <row r="87" spans="1:9" ht="13" x14ac:dyDescent="0.3">
      <c r="A87" s="24"/>
      <c r="B87" s="29"/>
      <c r="C87" s="28"/>
      <c r="D87" s="24"/>
      <c r="E87" s="29"/>
      <c r="F87" s="28"/>
      <c r="G87" s="29"/>
      <c r="H87" s="31">
        <v>410</v>
      </c>
      <c r="I87" s="30"/>
    </row>
    <row r="88" spans="1:9" ht="13" x14ac:dyDescent="0.3">
      <c r="A88" s="24"/>
      <c r="B88" s="29"/>
      <c r="C88" s="28"/>
      <c r="D88" s="24"/>
      <c r="E88" s="29"/>
      <c r="F88" s="28"/>
      <c r="G88" s="29"/>
      <c r="H88" s="31">
        <v>410</v>
      </c>
      <c r="I88" s="30"/>
    </row>
    <row r="89" spans="1:9" ht="13" x14ac:dyDescent="0.3">
      <c r="A89" s="24"/>
      <c r="B89" s="29"/>
      <c r="C89" s="28"/>
      <c r="D89" s="24"/>
      <c r="E89" s="29"/>
      <c r="F89" s="28"/>
      <c r="G89" s="29"/>
      <c r="H89" s="31">
        <v>410</v>
      </c>
      <c r="I89" s="30"/>
    </row>
    <row r="90" spans="1:9" ht="13" x14ac:dyDescent="0.3">
      <c r="A90" s="24"/>
      <c r="B90" s="29"/>
      <c r="C90" s="28"/>
      <c r="D90" s="24"/>
      <c r="E90" s="29"/>
      <c r="F90" s="28"/>
      <c r="G90" s="29"/>
      <c r="H90" s="31">
        <v>410</v>
      </c>
      <c r="I90" s="30"/>
    </row>
    <row r="91" spans="1:9" ht="13" x14ac:dyDescent="0.3">
      <c r="A91" s="24"/>
      <c r="B91" s="29"/>
      <c r="C91" s="28"/>
      <c r="D91" s="24"/>
      <c r="E91" s="29"/>
      <c r="F91" s="28"/>
      <c r="G91" s="29"/>
      <c r="H91" s="31">
        <v>410</v>
      </c>
      <c r="I91" s="30"/>
    </row>
    <row r="92" spans="1:9" ht="13" x14ac:dyDescent="0.3">
      <c r="A92" s="24"/>
      <c r="B92" s="29"/>
      <c r="C92" s="28"/>
      <c r="D92" s="24"/>
      <c r="E92" s="29"/>
      <c r="F92" s="28"/>
      <c r="G92" s="29"/>
      <c r="H92" s="31">
        <v>410</v>
      </c>
      <c r="I92" s="30"/>
    </row>
    <row r="93" spans="1:9" ht="13" x14ac:dyDescent="0.3">
      <c r="A93" s="24"/>
      <c r="B93" s="29"/>
      <c r="C93" s="28"/>
      <c r="D93" s="24"/>
      <c r="E93" s="29"/>
      <c r="F93" s="28"/>
      <c r="G93" s="29"/>
      <c r="H93" s="31">
        <v>410</v>
      </c>
      <c r="I93" s="30"/>
    </row>
    <row r="94" spans="1:9" ht="13" x14ac:dyDescent="0.3">
      <c r="A94" s="24"/>
      <c r="B94" s="29"/>
      <c r="C94" s="28"/>
      <c r="D94" s="24"/>
      <c r="E94" s="29"/>
      <c r="F94" s="28"/>
      <c r="G94" s="29"/>
      <c r="H94" s="31">
        <v>410</v>
      </c>
      <c r="I94" s="30"/>
    </row>
    <row r="95" spans="1:9" ht="13" x14ac:dyDescent="0.3">
      <c r="A95" s="24"/>
      <c r="B95" s="29"/>
      <c r="C95" s="28"/>
      <c r="D95" s="24"/>
      <c r="E95" s="29"/>
      <c r="F95" s="28"/>
      <c r="G95" s="29"/>
      <c r="H95" s="31">
        <v>410</v>
      </c>
      <c r="I95" s="30"/>
    </row>
    <row r="96" spans="1:9" ht="13" x14ac:dyDescent="0.3">
      <c r="A96" s="24"/>
      <c r="B96" s="29"/>
      <c r="C96" s="28"/>
      <c r="D96" s="24"/>
      <c r="E96" s="29"/>
      <c r="F96" s="28"/>
      <c r="G96" s="29"/>
      <c r="H96" s="31">
        <v>410</v>
      </c>
      <c r="I96" s="30"/>
    </row>
    <row r="97" spans="1:9" ht="13" x14ac:dyDescent="0.3">
      <c r="A97" s="24"/>
      <c r="B97" s="29"/>
      <c r="C97" s="28"/>
      <c r="D97" s="24"/>
      <c r="E97" s="29"/>
      <c r="F97" s="28"/>
      <c r="G97" s="29"/>
      <c r="H97" s="31">
        <v>410</v>
      </c>
      <c r="I97" s="30"/>
    </row>
    <row r="98" spans="1:9" ht="13" x14ac:dyDescent="0.3">
      <c r="A98" s="24"/>
      <c r="B98" s="29"/>
      <c r="C98" s="28"/>
      <c r="D98" s="24"/>
      <c r="E98" s="29"/>
      <c r="F98" s="28"/>
      <c r="G98" s="29"/>
      <c r="H98" s="31">
        <v>410</v>
      </c>
      <c r="I98" s="30"/>
    </row>
    <row r="99" spans="1:9" ht="13" x14ac:dyDescent="0.3">
      <c r="A99" s="24"/>
      <c r="B99" s="29"/>
      <c r="C99" s="28"/>
      <c r="D99" s="24"/>
      <c r="E99" s="29"/>
      <c r="F99" s="28"/>
      <c r="G99" s="29"/>
      <c r="H99" s="31">
        <v>410</v>
      </c>
      <c r="I99" s="30"/>
    </row>
    <row r="100" spans="1:9" ht="13" x14ac:dyDescent="0.3">
      <c r="A100" s="24"/>
      <c r="B100" s="29"/>
      <c r="C100" s="28"/>
      <c r="D100" s="24"/>
      <c r="E100" s="29"/>
      <c r="F100" s="28"/>
      <c r="G100" s="29"/>
      <c r="H100" s="31">
        <v>410</v>
      </c>
      <c r="I100" s="30"/>
    </row>
    <row r="101" spans="1:9" ht="13" x14ac:dyDescent="0.3">
      <c r="A101" s="24"/>
      <c r="B101" s="29"/>
      <c r="C101" s="28"/>
      <c r="D101" s="24"/>
      <c r="E101" s="29"/>
      <c r="F101" s="28"/>
      <c r="G101" s="29"/>
      <c r="H101" s="31">
        <v>410</v>
      </c>
      <c r="I101" s="30"/>
    </row>
    <row r="102" spans="1:9" ht="13" x14ac:dyDescent="0.3">
      <c r="A102" s="24"/>
      <c r="B102" s="29"/>
      <c r="C102" s="28"/>
      <c r="D102" s="24"/>
      <c r="E102" s="29"/>
      <c r="F102" s="28"/>
      <c r="G102" s="29"/>
      <c r="H102" s="31">
        <v>410</v>
      </c>
      <c r="I102" s="30"/>
    </row>
    <row r="103" spans="1:9" ht="13" x14ac:dyDescent="0.3">
      <c r="A103" s="24"/>
      <c r="B103" s="29"/>
      <c r="C103" s="28"/>
      <c r="D103" s="24"/>
      <c r="E103" s="29"/>
      <c r="F103" s="28"/>
      <c r="G103" s="29"/>
      <c r="H103" s="31">
        <v>410</v>
      </c>
      <c r="I103" s="30"/>
    </row>
    <row r="104" spans="1:9" ht="13" x14ac:dyDescent="0.3">
      <c r="A104" s="24"/>
      <c r="B104" s="29"/>
      <c r="C104" s="28"/>
      <c r="D104" s="24"/>
      <c r="E104" s="29"/>
      <c r="F104" s="28"/>
      <c r="G104" s="29"/>
      <c r="H104" s="31">
        <v>410</v>
      </c>
      <c r="I104" s="30"/>
    </row>
    <row r="105" spans="1:9" ht="13" x14ac:dyDescent="0.3">
      <c r="A105" s="24"/>
      <c r="B105" s="29"/>
      <c r="C105" s="28"/>
      <c r="D105" s="24"/>
      <c r="E105" s="29"/>
      <c r="F105" s="28"/>
      <c r="G105" s="29"/>
      <c r="H105" s="31">
        <v>410</v>
      </c>
      <c r="I105" s="30"/>
    </row>
    <row r="106" spans="1:9" ht="13" x14ac:dyDescent="0.3">
      <c r="A106" s="24"/>
      <c r="B106" s="29"/>
      <c r="C106" s="28"/>
      <c r="D106" s="24"/>
      <c r="E106" s="29"/>
      <c r="F106" s="28"/>
      <c r="G106" s="29"/>
      <c r="H106" s="31">
        <v>410</v>
      </c>
      <c r="I106" s="30"/>
    </row>
    <row r="107" spans="1:9" ht="13" x14ac:dyDescent="0.3">
      <c r="A107" s="24"/>
      <c r="B107" s="29"/>
      <c r="C107" s="28"/>
      <c r="D107" s="24"/>
      <c r="E107" s="29"/>
      <c r="F107" s="28"/>
      <c r="G107" s="29"/>
      <c r="H107" s="31">
        <v>410</v>
      </c>
      <c r="I107" s="30"/>
    </row>
    <row r="108" spans="1:9" ht="13" x14ac:dyDescent="0.3">
      <c r="A108" s="24"/>
      <c r="B108" s="29"/>
      <c r="C108" s="28"/>
      <c r="D108" s="24"/>
      <c r="E108" s="29"/>
      <c r="F108" s="28"/>
      <c r="G108" s="29"/>
      <c r="H108" s="31">
        <v>410</v>
      </c>
      <c r="I108" s="30"/>
    </row>
    <row r="109" spans="1:9" ht="13" x14ac:dyDescent="0.3">
      <c r="A109" s="24"/>
      <c r="B109" s="29"/>
      <c r="C109" s="28"/>
      <c r="D109" s="24"/>
      <c r="E109" s="29"/>
      <c r="F109" s="28"/>
      <c r="G109" s="29"/>
      <c r="H109" s="31">
        <v>410</v>
      </c>
      <c r="I109" s="30"/>
    </row>
    <row r="110" spans="1:9" ht="13" x14ac:dyDescent="0.3">
      <c r="A110" s="24"/>
      <c r="B110" s="29"/>
      <c r="C110" s="28"/>
      <c r="D110" s="24"/>
      <c r="E110" s="29"/>
      <c r="F110" s="28"/>
      <c r="G110" s="29"/>
      <c r="H110" s="31">
        <v>410</v>
      </c>
      <c r="I110" s="30"/>
    </row>
    <row r="111" spans="1:9" ht="13" x14ac:dyDescent="0.3">
      <c r="A111" s="24"/>
      <c r="B111" s="29"/>
      <c r="C111" s="28"/>
      <c r="D111" s="24"/>
      <c r="E111" s="29"/>
      <c r="F111" s="28"/>
      <c r="G111" s="29"/>
      <c r="H111" s="31">
        <v>410</v>
      </c>
      <c r="I111" s="30"/>
    </row>
    <row r="112" spans="1:9" ht="13" x14ac:dyDescent="0.3">
      <c r="A112" s="24"/>
      <c r="B112" s="29"/>
      <c r="C112" s="28"/>
      <c r="D112" s="24"/>
      <c r="E112" s="29"/>
      <c r="F112" s="28"/>
      <c r="G112" s="29"/>
      <c r="H112" s="31">
        <v>410</v>
      </c>
      <c r="I112" s="30"/>
    </row>
    <row r="113" spans="1:9" ht="13" x14ac:dyDescent="0.3">
      <c r="A113" s="24"/>
      <c r="B113" s="29"/>
      <c r="C113" s="28"/>
      <c r="D113" s="24"/>
      <c r="E113" s="29"/>
      <c r="F113" s="28"/>
      <c r="G113" s="29"/>
      <c r="H113" s="31">
        <v>410</v>
      </c>
      <c r="I113" s="30"/>
    </row>
    <row r="114" spans="1:9" ht="13" x14ac:dyDescent="0.3">
      <c r="A114" s="24"/>
      <c r="B114" s="29"/>
      <c r="C114" s="28"/>
      <c r="D114" s="24"/>
      <c r="E114" s="29"/>
      <c r="F114" s="28"/>
      <c r="G114" s="29"/>
      <c r="H114" s="31">
        <v>410</v>
      </c>
      <c r="I114" s="30"/>
    </row>
    <row r="115" spans="1:9" ht="13" x14ac:dyDescent="0.3">
      <c r="A115" s="24"/>
      <c r="B115" s="29"/>
      <c r="C115" s="28"/>
      <c r="D115" s="24"/>
      <c r="E115" s="29"/>
      <c r="F115" s="28"/>
      <c r="G115" s="29"/>
      <c r="H115" s="31">
        <v>410</v>
      </c>
      <c r="I115" s="30"/>
    </row>
    <row r="116" spans="1:9" ht="13" x14ac:dyDescent="0.3">
      <c r="A116" s="24"/>
      <c r="B116" s="29"/>
      <c r="C116" s="28"/>
      <c r="D116" s="24"/>
      <c r="E116" s="29"/>
      <c r="F116" s="28"/>
      <c r="G116" s="29"/>
      <c r="H116" s="31">
        <v>410</v>
      </c>
      <c r="I116" s="30"/>
    </row>
    <row r="117" spans="1:9" ht="13" x14ac:dyDescent="0.3">
      <c r="A117" s="24"/>
      <c r="B117" s="29"/>
      <c r="C117" s="28"/>
      <c r="D117" s="24"/>
      <c r="E117" s="29"/>
      <c r="F117" s="28"/>
      <c r="G117" s="29"/>
      <c r="H117" s="31">
        <v>410</v>
      </c>
      <c r="I117" s="30"/>
    </row>
    <row r="118" spans="1:9" ht="13" x14ac:dyDescent="0.3">
      <c r="A118" s="24"/>
      <c r="B118" s="29"/>
      <c r="C118" s="28"/>
      <c r="D118" s="24"/>
      <c r="E118" s="29"/>
      <c r="F118" s="28"/>
      <c r="G118" s="29"/>
      <c r="H118" s="31">
        <v>410</v>
      </c>
      <c r="I118" s="30"/>
    </row>
    <row r="119" spans="1:9" ht="13" x14ac:dyDescent="0.3">
      <c r="A119" s="24"/>
      <c r="B119" s="29"/>
      <c r="C119" s="28"/>
      <c r="D119" s="24"/>
      <c r="E119" s="29"/>
      <c r="F119" s="28"/>
      <c r="G119" s="29"/>
      <c r="H119" s="31">
        <v>410</v>
      </c>
      <c r="I119" s="30"/>
    </row>
    <row r="120" spans="1:9" ht="13" x14ac:dyDescent="0.3">
      <c r="A120" s="24"/>
      <c r="B120" s="29"/>
      <c r="C120" s="28"/>
      <c r="D120" s="24"/>
      <c r="E120" s="29"/>
      <c r="F120" s="28"/>
      <c r="G120" s="29"/>
      <c r="H120" s="31">
        <v>410</v>
      </c>
      <c r="I120" s="30"/>
    </row>
    <row r="121" spans="1:9" ht="13" x14ac:dyDescent="0.3">
      <c r="A121" s="24"/>
      <c r="B121" s="29"/>
      <c r="C121" s="28"/>
      <c r="D121" s="24"/>
      <c r="E121" s="29"/>
      <c r="F121" s="28"/>
      <c r="G121" s="29"/>
      <c r="H121" s="31">
        <v>410</v>
      </c>
      <c r="I121" s="30"/>
    </row>
    <row r="122" spans="1:9" ht="13" x14ac:dyDescent="0.3">
      <c r="A122" s="24"/>
      <c r="B122" s="29"/>
      <c r="C122" s="28"/>
      <c r="D122" s="24"/>
      <c r="E122" s="29"/>
      <c r="F122" s="28"/>
      <c r="G122" s="29"/>
      <c r="H122" s="31">
        <v>410</v>
      </c>
      <c r="I122" s="30"/>
    </row>
    <row r="123" spans="1:9" ht="13" x14ac:dyDescent="0.3">
      <c r="A123" s="24"/>
      <c r="B123" s="29"/>
      <c r="C123" s="28"/>
      <c r="D123" s="24"/>
      <c r="E123" s="29"/>
      <c r="F123" s="28"/>
      <c r="G123" s="29"/>
      <c r="H123" s="31">
        <v>410</v>
      </c>
      <c r="I123" s="30"/>
    </row>
    <row r="124" spans="1:9" ht="13" x14ac:dyDescent="0.3">
      <c r="A124" s="24"/>
      <c r="B124" s="29"/>
      <c r="C124" s="28"/>
      <c r="D124" s="24"/>
      <c r="E124" s="29"/>
      <c r="F124" s="28"/>
      <c r="G124" s="29"/>
      <c r="H124" s="31">
        <v>410</v>
      </c>
      <c r="I124" s="30"/>
    </row>
    <row r="125" spans="1:9" ht="13" x14ac:dyDescent="0.3">
      <c r="A125" s="24"/>
      <c r="B125" s="29"/>
      <c r="C125" s="28"/>
      <c r="D125" s="24"/>
      <c r="E125" s="29"/>
      <c r="F125" s="28"/>
      <c r="G125" s="29"/>
      <c r="H125" s="31">
        <v>410</v>
      </c>
      <c r="I125" s="30"/>
    </row>
    <row r="126" spans="1:9" ht="13" x14ac:dyDescent="0.3">
      <c r="A126" s="24"/>
      <c r="B126" s="29"/>
      <c r="C126" s="28"/>
      <c r="D126" s="24"/>
      <c r="E126" s="29"/>
      <c r="F126" s="28"/>
      <c r="G126" s="29"/>
      <c r="H126" s="31">
        <v>410</v>
      </c>
      <c r="I126" s="30"/>
    </row>
    <row r="127" spans="1:9" ht="13" x14ac:dyDescent="0.3">
      <c r="A127" s="24"/>
      <c r="B127" s="29"/>
      <c r="C127" s="28"/>
      <c r="D127" s="24"/>
      <c r="E127" s="29"/>
      <c r="F127" s="28"/>
      <c r="G127" s="29"/>
      <c r="H127" s="31">
        <v>410</v>
      </c>
      <c r="I127" s="30"/>
    </row>
    <row r="128" spans="1:9" ht="13" x14ac:dyDescent="0.3">
      <c r="A128" s="24"/>
      <c r="B128" s="29"/>
      <c r="C128" s="28"/>
      <c r="D128" s="24"/>
      <c r="E128" s="29"/>
      <c r="F128" s="28"/>
      <c r="G128" s="29"/>
      <c r="H128" s="31">
        <v>410</v>
      </c>
      <c r="I128" s="30"/>
    </row>
    <row r="129" spans="1:9" ht="13" x14ac:dyDescent="0.3">
      <c r="A129" s="24"/>
      <c r="B129" s="29"/>
      <c r="C129" s="28"/>
      <c r="D129" s="24"/>
      <c r="E129" s="29"/>
      <c r="F129" s="28"/>
      <c r="G129" s="29"/>
      <c r="H129" s="31">
        <v>410</v>
      </c>
      <c r="I129" s="30"/>
    </row>
    <row r="130" spans="1:9" ht="13" x14ac:dyDescent="0.3">
      <c r="A130" s="24"/>
      <c r="B130" s="29"/>
      <c r="C130" s="28"/>
      <c r="D130" s="24"/>
      <c r="E130" s="29"/>
      <c r="F130" s="28"/>
      <c r="G130" s="29"/>
      <c r="H130" s="31">
        <v>410</v>
      </c>
      <c r="I130" s="30"/>
    </row>
    <row r="131" spans="1:9" ht="13" x14ac:dyDescent="0.3">
      <c r="A131" s="24"/>
      <c r="B131" s="29"/>
      <c r="C131" s="28"/>
      <c r="D131" s="24"/>
      <c r="E131" s="29"/>
      <c r="F131" s="28"/>
      <c r="G131" s="29"/>
      <c r="H131" s="31">
        <v>410</v>
      </c>
      <c r="I131" s="30"/>
    </row>
    <row r="132" spans="1:9" ht="13" x14ac:dyDescent="0.3">
      <c r="A132" s="24"/>
      <c r="B132" s="29"/>
      <c r="C132" s="28"/>
      <c r="D132" s="24"/>
      <c r="E132" s="29"/>
      <c r="F132" s="28"/>
      <c r="G132" s="29"/>
      <c r="H132" s="31">
        <v>410</v>
      </c>
      <c r="I132" s="30"/>
    </row>
    <row r="133" spans="1:9" ht="13" x14ac:dyDescent="0.3">
      <c r="A133" s="24"/>
      <c r="B133" s="29"/>
      <c r="C133" s="28"/>
      <c r="D133" s="24"/>
      <c r="E133" s="29"/>
      <c r="F133" s="28"/>
      <c r="G133" s="29"/>
      <c r="H133" s="31">
        <v>410</v>
      </c>
      <c r="I133" s="30"/>
    </row>
    <row r="134" spans="1:9" ht="13" x14ac:dyDescent="0.3">
      <c r="A134" s="24"/>
      <c r="B134" s="29"/>
      <c r="C134" s="28"/>
      <c r="D134" s="24"/>
      <c r="E134" s="29"/>
      <c r="F134" s="28"/>
      <c r="G134" s="29"/>
      <c r="H134" s="31">
        <v>410</v>
      </c>
      <c r="I134" s="30"/>
    </row>
    <row r="135" spans="1:9" ht="13" x14ac:dyDescent="0.3">
      <c r="A135" s="24"/>
      <c r="B135" s="29"/>
      <c r="C135" s="28"/>
      <c r="D135" s="24"/>
      <c r="E135" s="29"/>
      <c r="F135" s="28"/>
      <c r="G135" s="29"/>
      <c r="H135" s="31">
        <v>410</v>
      </c>
      <c r="I135" s="30"/>
    </row>
    <row r="136" spans="1:9" ht="13" x14ac:dyDescent="0.3">
      <c r="A136" s="24"/>
      <c r="B136" s="29"/>
      <c r="C136" s="28"/>
      <c r="D136" s="24"/>
      <c r="E136" s="29"/>
      <c r="F136" s="28"/>
      <c r="G136" s="29"/>
      <c r="H136" s="31">
        <v>410</v>
      </c>
      <c r="I136" s="30"/>
    </row>
    <row r="137" spans="1:9" ht="13" x14ac:dyDescent="0.3">
      <c r="A137" s="24"/>
      <c r="B137" s="29"/>
      <c r="C137" s="28"/>
      <c r="D137" s="24"/>
      <c r="E137" s="29"/>
      <c r="F137" s="28"/>
      <c r="G137" s="29"/>
      <c r="H137" s="31">
        <v>410</v>
      </c>
      <c r="I137" s="30"/>
    </row>
    <row r="138" spans="1:9" ht="13" x14ac:dyDescent="0.3">
      <c r="A138" s="24"/>
      <c r="B138" s="29"/>
      <c r="C138" s="28"/>
      <c r="D138" s="24"/>
      <c r="E138" s="29"/>
      <c r="F138" s="28"/>
      <c r="G138" s="29"/>
      <c r="H138" s="31">
        <v>410</v>
      </c>
      <c r="I138" s="30"/>
    </row>
    <row r="139" spans="1:9" ht="13" x14ac:dyDescent="0.3">
      <c r="A139" s="24"/>
      <c r="B139" s="29"/>
      <c r="C139" s="28"/>
      <c r="D139" s="24"/>
      <c r="E139" s="29"/>
      <c r="F139" s="28"/>
      <c r="G139" s="29"/>
      <c r="H139" s="31">
        <v>410</v>
      </c>
      <c r="I139" s="30"/>
    </row>
    <row r="140" spans="1:9" ht="13" x14ac:dyDescent="0.3">
      <c r="A140" s="24"/>
      <c r="B140" s="29"/>
      <c r="C140" s="28"/>
      <c r="D140" s="24"/>
      <c r="E140" s="29"/>
      <c r="F140" s="28"/>
      <c r="G140" s="29"/>
      <c r="H140" s="31">
        <v>410</v>
      </c>
      <c r="I140" s="30"/>
    </row>
    <row r="141" spans="1:9" ht="13" x14ac:dyDescent="0.3">
      <c r="A141" s="24"/>
      <c r="B141" s="29"/>
      <c r="C141" s="28"/>
      <c r="D141" s="24"/>
      <c r="E141" s="29"/>
      <c r="F141" s="28"/>
      <c r="G141" s="29"/>
      <c r="H141" s="31">
        <v>410</v>
      </c>
      <c r="I141" s="30"/>
    </row>
    <row r="142" spans="1:9" ht="13" x14ac:dyDescent="0.3">
      <c r="A142" s="24"/>
      <c r="B142" s="29"/>
      <c r="C142" s="28"/>
      <c r="D142" s="24"/>
      <c r="E142" s="29"/>
      <c r="F142" s="28"/>
      <c r="G142" s="29"/>
      <c r="H142" s="31">
        <v>410</v>
      </c>
      <c r="I142" s="30"/>
    </row>
    <row r="143" spans="1:9" ht="13" x14ac:dyDescent="0.3">
      <c r="A143" s="24"/>
      <c r="B143" s="29"/>
      <c r="C143" s="28"/>
      <c r="D143" s="24"/>
      <c r="E143" s="29"/>
      <c r="F143" s="28"/>
      <c r="G143" s="29"/>
      <c r="H143" s="31">
        <v>410</v>
      </c>
      <c r="I143" s="30"/>
    </row>
    <row r="144" spans="1:9" ht="13" x14ac:dyDescent="0.3">
      <c r="A144" s="24"/>
      <c r="B144" s="29"/>
      <c r="C144" s="28"/>
      <c r="D144" s="24"/>
      <c r="E144" s="29"/>
      <c r="F144" s="28"/>
      <c r="G144" s="29"/>
      <c r="H144" s="31">
        <v>410</v>
      </c>
      <c r="I144" s="30"/>
    </row>
    <row r="145" spans="1:9" ht="13" x14ac:dyDescent="0.3">
      <c r="A145" s="24"/>
      <c r="B145" s="29"/>
      <c r="C145" s="28"/>
      <c r="D145" s="24"/>
      <c r="E145" s="29"/>
      <c r="F145" s="28"/>
      <c r="G145" s="29"/>
      <c r="H145" s="31">
        <v>410</v>
      </c>
      <c r="I145" s="30"/>
    </row>
    <row r="146" spans="1:9" ht="13" x14ac:dyDescent="0.3">
      <c r="A146" s="24"/>
      <c r="B146" s="29"/>
      <c r="C146" s="28"/>
      <c r="D146" s="24"/>
      <c r="E146" s="29"/>
      <c r="F146" s="28"/>
      <c r="G146" s="29"/>
      <c r="H146" s="31">
        <v>410</v>
      </c>
      <c r="I146" s="30"/>
    </row>
    <row r="147" spans="1:9" ht="13" x14ac:dyDescent="0.3">
      <c r="A147" s="24"/>
      <c r="B147" s="29"/>
      <c r="C147" s="28"/>
      <c r="D147" s="24"/>
      <c r="E147" s="29"/>
      <c r="F147" s="28"/>
      <c r="G147" s="29"/>
      <c r="H147" s="31">
        <v>410</v>
      </c>
      <c r="I147" s="30"/>
    </row>
    <row r="148" spans="1:9" ht="13" x14ac:dyDescent="0.3">
      <c r="A148" s="24"/>
      <c r="B148" s="29"/>
      <c r="C148" s="28"/>
      <c r="D148" s="24"/>
      <c r="E148" s="29"/>
      <c r="F148" s="28"/>
      <c r="G148" s="29"/>
      <c r="H148" s="31">
        <v>410</v>
      </c>
      <c r="I148" s="30"/>
    </row>
    <row r="149" spans="1:9" ht="13" x14ac:dyDescent="0.3">
      <c r="A149" s="24"/>
      <c r="B149" s="29"/>
      <c r="C149" s="28"/>
      <c r="D149" s="24"/>
      <c r="E149" s="29"/>
      <c r="F149" s="28"/>
      <c r="G149" s="29"/>
      <c r="H149" s="31">
        <v>410</v>
      </c>
      <c r="I149" s="30"/>
    </row>
    <row r="150" spans="1:9" ht="13" x14ac:dyDescent="0.3">
      <c r="A150" s="24"/>
      <c r="B150" s="29"/>
      <c r="C150" s="28"/>
      <c r="D150" s="24"/>
      <c r="E150" s="29"/>
      <c r="F150" s="28"/>
      <c r="G150" s="29"/>
      <c r="H150" s="31">
        <v>410</v>
      </c>
      <c r="I150" s="30"/>
    </row>
    <row r="151" spans="1:9" ht="13" x14ac:dyDescent="0.3">
      <c r="A151" s="24"/>
      <c r="B151" s="29"/>
      <c r="C151" s="28"/>
      <c r="D151" s="24"/>
      <c r="E151" s="29"/>
      <c r="F151" s="28"/>
      <c r="G151" s="29"/>
      <c r="H151" s="31">
        <v>410</v>
      </c>
      <c r="I151" s="30"/>
    </row>
    <row r="152" spans="1:9" ht="13" x14ac:dyDescent="0.3">
      <c r="A152" s="24"/>
      <c r="B152" s="29"/>
      <c r="C152" s="28"/>
      <c r="D152" s="24"/>
      <c r="E152" s="29"/>
      <c r="F152" s="28"/>
      <c r="G152" s="29"/>
      <c r="H152" s="31">
        <v>410</v>
      </c>
      <c r="I152" s="30"/>
    </row>
    <row r="153" spans="1:9" ht="13" x14ac:dyDescent="0.3">
      <c r="A153" s="24"/>
      <c r="B153" s="29"/>
      <c r="C153" s="28"/>
      <c r="D153" s="24"/>
      <c r="E153" s="29"/>
      <c r="F153" s="28"/>
      <c r="G153" s="29"/>
      <c r="H153" s="31">
        <v>410</v>
      </c>
      <c r="I153" s="30"/>
    </row>
    <row r="154" spans="1:9" ht="13" x14ac:dyDescent="0.3">
      <c r="A154" s="24"/>
      <c r="B154" s="29"/>
      <c r="C154" s="28"/>
      <c r="D154" s="24"/>
      <c r="E154" s="29"/>
      <c r="F154" s="28"/>
      <c r="G154" s="29"/>
      <c r="H154" s="31">
        <v>410</v>
      </c>
      <c r="I154" s="30"/>
    </row>
    <row r="155" spans="1:9" ht="13" x14ac:dyDescent="0.3">
      <c r="A155" s="24"/>
      <c r="B155" s="29"/>
      <c r="C155" s="28"/>
      <c r="D155" s="24"/>
      <c r="E155" s="29"/>
      <c r="F155" s="28"/>
      <c r="G155" s="29"/>
      <c r="H155" s="31">
        <v>410</v>
      </c>
      <c r="I155" s="30"/>
    </row>
    <row r="156" spans="1:9" ht="13" x14ac:dyDescent="0.3">
      <c r="A156" s="24"/>
      <c r="B156" s="29"/>
      <c r="C156" s="28"/>
      <c r="D156" s="24"/>
      <c r="E156" s="29"/>
      <c r="F156" s="28"/>
      <c r="G156" s="29"/>
      <c r="H156" s="31">
        <v>410</v>
      </c>
      <c r="I156" s="30"/>
    </row>
    <row r="157" spans="1:9" ht="13" x14ac:dyDescent="0.3">
      <c r="A157" s="24"/>
      <c r="B157" s="29"/>
      <c r="C157" s="28"/>
      <c r="D157" s="24"/>
      <c r="E157" s="29"/>
      <c r="F157" s="28"/>
      <c r="G157" s="29"/>
      <c r="H157" s="31">
        <v>410</v>
      </c>
      <c r="I157" s="30"/>
    </row>
    <row r="158" spans="1:9" ht="13" x14ac:dyDescent="0.3">
      <c r="A158" s="24"/>
      <c r="B158" s="29"/>
      <c r="C158" s="28"/>
      <c r="D158" s="24"/>
      <c r="E158" s="29"/>
      <c r="F158" s="28"/>
      <c r="G158" s="29"/>
      <c r="H158" s="31">
        <v>410</v>
      </c>
      <c r="I158" s="30"/>
    </row>
    <row r="159" spans="1:9" ht="13" x14ac:dyDescent="0.3">
      <c r="A159" s="24"/>
      <c r="B159" s="29"/>
      <c r="C159" s="28"/>
      <c r="D159" s="24"/>
      <c r="E159" s="29"/>
      <c r="F159" s="28"/>
      <c r="G159" s="29"/>
      <c r="H159" s="31">
        <v>410</v>
      </c>
      <c r="I159" s="30"/>
    </row>
    <row r="160" spans="1:9" ht="13" x14ac:dyDescent="0.3">
      <c r="A160" s="24"/>
      <c r="B160" s="29"/>
      <c r="C160" s="28"/>
      <c r="E160" s="29"/>
      <c r="F160" s="28"/>
      <c r="H160" s="31">
        <v>410</v>
      </c>
      <c r="I160" s="30"/>
    </row>
    <row r="161" spans="1:9" ht="13" x14ac:dyDescent="0.3">
      <c r="A161" s="24"/>
      <c r="B161" s="29"/>
      <c r="C161" s="28"/>
      <c r="E161" s="29"/>
      <c r="F161" s="28"/>
      <c r="H161" s="31">
        <v>410</v>
      </c>
      <c r="I161" s="30"/>
    </row>
    <row r="162" spans="1:9" ht="13" x14ac:dyDescent="0.3">
      <c r="A162" s="24"/>
      <c r="B162" s="29"/>
      <c r="C162" s="28"/>
      <c r="E162" s="29"/>
      <c r="F162" s="28"/>
      <c r="H162" s="31">
        <v>410</v>
      </c>
      <c r="I162" s="30"/>
    </row>
    <row r="163" spans="1:9" ht="13" x14ac:dyDescent="0.3">
      <c r="A163" s="24"/>
      <c r="B163" s="29"/>
      <c r="C163" s="28"/>
      <c r="E163" s="29"/>
      <c r="F163" s="28"/>
      <c r="H163" s="31">
        <v>410</v>
      </c>
      <c r="I163" s="30"/>
    </row>
    <row r="164" spans="1:9" ht="13" x14ac:dyDescent="0.3">
      <c r="A164" s="24"/>
      <c r="B164" s="29"/>
      <c r="C164" s="28"/>
      <c r="E164" s="29"/>
      <c r="F164" s="28"/>
      <c r="H164" s="31">
        <v>410</v>
      </c>
      <c r="I164" s="30"/>
    </row>
    <row r="165" spans="1:9" ht="13" x14ac:dyDescent="0.3">
      <c r="A165" s="24"/>
      <c r="B165" s="29"/>
      <c r="C165" s="28"/>
      <c r="E165" s="29"/>
      <c r="F165" s="28"/>
      <c r="H165" s="31">
        <v>410</v>
      </c>
      <c r="I165" s="30"/>
    </row>
    <row r="166" spans="1:9" ht="13" x14ac:dyDescent="0.3">
      <c r="A166" s="24"/>
      <c r="B166" s="29"/>
      <c r="C166" s="28"/>
      <c r="E166" s="29"/>
      <c r="F166" s="28"/>
      <c r="H166" s="31">
        <v>410</v>
      </c>
      <c r="I166" s="30"/>
    </row>
    <row r="167" spans="1:9" ht="13" x14ac:dyDescent="0.3">
      <c r="A167" s="24"/>
      <c r="B167" s="29"/>
      <c r="C167" s="28"/>
      <c r="E167" s="29"/>
      <c r="F167" s="28"/>
      <c r="H167" s="31">
        <v>410</v>
      </c>
      <c r="I167" s="30"/>
    </row>
    <row r="168" spans="1:9" ht="13" x14ac:dyDescent="0.3">
      <c r="A168" s="24"/>
      <c r="B168" s="29"/>
      <c r="C168" s="28"/>
      <c r="E168" s="29"/>
      <c r="F168" s="28"/>
      <c r="H168" s="31">
        <v>410</v>
      </c>
      <c r="I168" s="30"/>
    </row>
    <row r="169" spans="1:9" ht="13" x14ac:dyDescent="0.3">
      <c r="E169" s="29"/>
      <c r="F169" s="28"/>
    </row>
    <row r="170" spans="1:9" ht="13" x14ac:dyDescent="0.3">
      <c r="E170" s="29"/>
      <c r="F170" s="28"/>
    </row>
    <row r="171" spans="1:9" ht="13" x14ac:dyDescent="0.3">
      <c r="E171" s="29"/>
      <c r="F171" s="28"/>
    </row>
    <row r="172" spans="1:9" ht="13" x14ac:dyDescent="0.3">
      <c r="E172" s="29"/>
      <c r="F172" s="28"/>
    </row>
    <row r="173" spans="1:9" ht="13" x14ac:dyDescent="0.3">
      <c r="E173" s="29"/>
      <c r="F173" s="28"/>
    </row>
    <row r="174" spans="1:9" ht="13" x14ac:dyDescent="0.3">
      <c r="E174" s="29"/>
      <c r="F174" s="28"/>
    </row>
    <row r="175" spans="1:9" ht="13" x14ac:dyDescent="0.3">
      <c r="E175" s="29"/>
      <c r="F175" s="28"/>
    </row>
    <row r="176" spans="1:9" ht="13" x14ac:dyDescent="0.3">
      <c r="E176" s="29"/>
      <c r="F176" s="28"/>
    </row>
    <row r="177" spans="5:27" ht="13" x14ac:dyDescent="0.3">
      <c r="E177" s="29"/>
      <c r="F177" s="28"/>
    </row>
    <row r="178" spans="5:27" s="27" customFormat="1" ht="13" x14ac:dyDescent="0.3">
      <c r="E178" s="29"/>
      <c r="F178" s="28"/>
      <c r="H178" s="26"/>
      <c r="I178" s="26"/>
      <c r="J178" s="24"/>
      <c r="K178" s="24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4"/>
      <c r="Z178" s="24"/>
      <c r="AA178" s="24"/>
    </row>
    <row r="179" spans="5:27" s="27" customFormat="1" ht="13" x14ac:dyDescent="0.3">
      <c r="E179" s="29"/>
      <c r="F179" s="28"/>
      <c r="H179" s="26"/>
      <c r="I179" s="26"/>
      <c r="J179" s="24"/>
      <c r="K179" s="24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4"/>
      <c r="Z179" s="24"/>
      <c r="AA179" s="24"/>
    </row>
    <row r="180" spans="5:27" s="27" customFormat="1" ht="13" x14ac:dyDescent="0.3">
      <c r="E180" s="29"/>
      <c r="F180" s="28"/>
      <c r="H180" s="26"/>
      <c r="I180" s="26"/>
      <c r="J180" s="24"/>
      <c r="K180" s="24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4"/>
      <c r="Z180" s="24"/>
      <c r="AA180" s="24"/>
    </row>
    <row r="181" spans="5:27" s="27" customFormat="1" ht="13" x14ac:dyDescent="0.3">
      <c r="E181" s="29"/>
      <c r="F181" s="28"/>
      <c r="H181" s="26"/>
      <c r="I181" s="26"/>
      <c r="J181" s="24"/>
      <c r="K181" s="24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4"/>
      <c r="Z181" s="24"/>
      <c r="AA181" s="24"/>
    </row>
    <row r="182" spans="5:27" s="27" customFormat="1" ht="13" x14ac:dyDescent="0.3">
      <c r="E182" s="29"/>
      <c r="F182" s="28"/>
      <c r="H182" s="26"/>
      <c r="I182" s="26"/>
      <c r="J182" s="24"/>
      <c r="K182" s="24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4"/>
      <c r="Z182" s="24"/>
      <c r="AA182" s="24"/>
    </row>
    <row r="183" spans="5:27" s="27" customFormat="1" ht="13" x14ac:dyDescent="0.3">
      <c r="E183" s="29"/>
      <c r="F183" s="28"/>
      <c r="H183" s="26"/>
      <c r="I183" s="26"/>
      <c r="J183" s="24"/>
      <c r="K183" s="24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4"/>
      <c r="Z183" s="24"/>
      <c r="AA183" s="24"/>
    </row>
    <row r="184" spans="5:27" s="27" customFormat="1" ht="13" x14ac:dyDescent="0.3">
      <c r="E184" s="29"/>
      <c r="F184" s="28"/>
      <c r="H184" s="26"/>
      <c r="I184" s="26"/>
      <c r="J184" s="24"/>
      <c r="K184" s="24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4"/>
      <c r="Z184" s="24"/>
      <c r="AA184" s="24"/>
    </row>
    <row r="185" spans="5:27" s="27" customFormat="1" ht="13" x14ac:dyDescent="0.3">
      <c r="E185" s="29"/>
      <c r="F185" s="28"/>
      <c r="H185" s="26"/>
      <c r="I185" s="26"/>
      <c r="J185" s="24"/>
      <c r="K185" s="24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4"/>
      <c r="Z185" s="24"/>
      <c r="AA185" s="24"/>
    </row>
    <row r="186" spans="5:27" s="27" customFormat="1" ht="13" x14ac:dyDescent="0.3">
      <c r="E186" s="29"/>
      <c r="F186" s="28"/>
      <c r="H186" s="26"/>
      <c r="I186" s="26"/>
      <c r="J186" s="24"/>
      <c r="K186" s="24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4"/>
      <c r="Z186" s="24"/>
      <c r="AA186" s="24"/>
    </row>
    <row r="187" spans="5:27" s="27" customFormat="1" ht="13" x14ac:dyDescent="0.3">
      <c r="E187" s="29"/>
      <c r="F187" s="28"/>
      <c r="H187" s="26"/>
      <c r="I187" s="26"/>
      <c r="J187" s="24"/>
      <c r="K187" s="24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4"/>
      <c r="Z187" s="24"/>
      <c r="AA187" s="24"/>
    </row>
    <row r="188" spans="5:27" s="27" customFormat="1" ht="13" x14ac:dyDescent="0.3">
      <c r="E188" s="29"/>
      <c r="F188" s="28"/>
      <c r="H188" s="26"/>
      <c r="I188" s="26"/>
      <c r="J188" s="24"/>
      <c r="K188" s="24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4"/>
      <c r="Z188" s="24"/>
      <c r="AA188" s="24"/>
    </row>
    <row r="189" spans="5:27" s="27" customFormat="1" ht="13" x14ac:dyDescent="0.3">
      <c r="E189" s="29"/>
      <c r="F189" s="28"/>
      <c r="H189" s="26"/>
      <c r="I189" s="26"/>
      <c r="J189" s="24"/>
      <c r="K189" s="24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4"/>
      <c r="Z189" s="24"/>
      <c r="AA189" s="24"/>
    </row>
    <row r="190" spans="5:27" s="27" customFormat="1" ht="13" x14ac:dyDescent="0.3">
      <c r="E190" s="29"/>
      <c r="F190" s="28"/>
      <c r="H190" s="26"/>
      <c r="I190" s="26"/>
      <c r="J190" s="24"/>
      <c r="K190" s="24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4"/>
      <c r="Z190" s="24"/>
      <c r="AA190" s="24"/>
    </row>
    <row r="191" spans="5:27" s="27" customFormat="1" ht="13" x14ac:dyDescent="0.3">
      <c r="E191" s="29"/>
      <c r="F191" s="28"/>
      <c r="H191" s="26"/>
      <c r="I191" s="26"/>
      <c r="J191" s="24"/>
      <c r="K191" s="24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4"/>
      <c r="Z191" s="24"/>
      <c r="AA191" s="24"/>
    </row>
    <row r="192" spans="5:27" s="27" customFormat="1" ht="13" x14ac:dyDescent="0.3">
      <c r="E192" s="29"/>
      <c r="F192" s="28"/>
      <c r="H192" s="26"/>
      <c r="I192" s="26"/>
      <c r="J192" s="24"/>
      <c r="K192" s="24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4"/>
      <c r="Z192" s="24"/>
      <c r="AA192" s="24"/>
    </row>
    <row r="193" spans="5:27" s="27" customFormat="1" ht="13" x14ac:dyDescent="0.3">
      <c r="E193" s="29"/>
      <c r="F193" s="28"/>
      <c r="H193" s="26"/>
      <c r="I193" s="26"/>
      <c r="J193" s="24"/>
      <c r="K193" s="24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4"/>
      <c r="Z193" s="24"/>
      <c r="AA193" s="24"/>
    </row>
    <row r="194" spans="5:27" s="27" customFormat="1" ht="13" x14ac:dyDescent="0.3">
      <c r="E194" s="29"/>
      <c r="F194" s="28"/>
      <c r="H194" s="26"/>
      <c r="I194" s="26"/>
      <c r="J194" s="24"/>
      <c r="K194" s="24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4"/>
      <c r="Z194" s="24"/>
      <c r="AA194" s="24"/>
    </row>
    <row r="195" spans="5:27" s="27" customFormat="1" ht="13" x14ac:dyDescent="0.3">
      <c r="E195" s="29"/>
      <c r="F195" s="28"/>
      <c r="H195" s="26"/>
      <c r="I195" s="26"/>
      <c r="J195" s="24"/>
      <c r="K195" s="24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4"/>
      <c r="Z195" s="24"/>
      <c r="AA195" s="24"/>
    </row>
    <row r="196" spans="5:27" s="27" customFormat="1" ht="13" x14ac:dyDescent="0.3">
      <c r="E196" s="29"/>
      <c r="F196" s="28"/>
      <c r="H196" s="26"/>
      <c r="I196" s="26"/>
      <c r="J196" s="24"/>
      <c r="K196" s="24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4"/>
      <c r="Z196" s="24"/>
      <c r="AA196" s="24"/>
    </row>
    <row r="197" spans="5:27" s="27" customFormat="1" ht="13" x14ac:dyDescent="0.3">
      <c r="E197" s="29"/>
      <c r="F197" s="28"/>
      <c r="H197" s="26"/>
      <c r="I197" s="26"/>
      <c r="J197" s="24"/>
      <c r="K197" s="24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4"/>
      <c r="Z197" s="24"/>
      <c r="AA197" s="24"/>
    </row>
    <row r="198" spans="5:27" s="27" customFormat="1" ht="13" x14ac:dyDescent="0.3">
      <c r="E198" s="29"/>
      <c r="F198" s="28"/>
      <c r="H198" s="26"/>
      <c r="I198" s="26"/>
      <c r="J198" s="24"/>
      <c r="K198" s="24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4"/>
      <c r="Z198" s="24"/>
      <c r="AA198" s="24"/>
    </row>
    <row r="199" spans="5:27" s="27" customFormat="1" ht="13" x14ac:dyDescent="0.3">
      <c r="E199" s="29"/>
      <c r="F199" s="28"/>
      <c r="H199" s="26"/>
      <c r="I199" s="26"/>
      <c r="J199" s="24"/>
      <c r="K199" s="24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4"/>
      <c r="Z199" s="24"/>
      <c r="AA199" s="24"/>
    </row>
    <row r="200" spans="5:27" s="27" customFormat="1" ht="13" x14ac:dyDescent="0.3">
      <c r="E200" s="29"/>
      <c r="F200" s="28"/>
      <c r="H200" s="26"/>
      <c r="I200" s="26"/>
      <c r="J200" s="24"/>
      <c r="K200" s="24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4"/>
      <c r="Z200" s="24"/>
      <c r="AA200" s="24"/>
    </row>
    <row r="201" spans="5:27" s="27" customFormat="1" ht="13" x14ac:dyDescent="0.3">
      <c r="E201" s="29"/>
      <c r="F201" s="28"/>
      <c r="H201" s="26"/>
      <c r="I201" s="26"/>
      <c r="J201" s="24"/>
      <c r="K201" s="24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4"/>
      <c r="Z201" s="24"/>
      <c r="AA201" s="24"/>
    </row>
    <row r="202" spans="5:27" s="27" customFormat="1" ht="13" x14ac:dyDescent="0.3">
      <c r="E202" s="29"/>
      <c r="F202" s="28"/>
      <c r="H202" s="26"/>
      <c r="I202" s="26"/>
      <c r="J202" s="24"/>
      <c r="K202" s="24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4"/>
      <c r="Z202" s="24"/>
      <c r="AA202" s="24"/>
    </row>
    <row r="203" spans="5:27" s="27" customFormat="1" ht="13" x14ac:dyDescent="0.3">
      <c r="E203" s="29"/>
      <c r="F203" s="28"/>
      <c r="H203" s="26"/>
      <c r="I203" s="26"/>
      <c r="J203" s="24"/>
      <c r="K203" s="24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4"/>
      <c r="Z203" s="24"/>
      <c r="AA203" s="24"/>
    </row>
    <row r="204" spans="5:27" s="27" customFormat="1" ht="13" x14ac:dyDescent="0.3">
      <c r="E204" s="29"/>
      <c r="F204" s="28"/>
      <c r="H204" s="26"/>
      <c r="I204" s="26"/>
      <c r="J204" s="24"/>
      <c r="K204" s="24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4"/>
      <c r="Z204" s="24"/>
      <c r="AA204" s="24"/>
    </row>
    <row r="205" spans="5:27" s="27" customFormat="1" ht="13" x14ac:dyDescent="0.3">
      <c r="E205" s="29"/>
      <c r="F205" s="28"/>
      <c r="H205" s="26"/>
      <c r="I205" s="26"/>
      <c r="J205" s="24"/>
      <c r="K205" s="24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4"/>
      <c r="Z205" s="24"/>
      <c r="AA205" s="24"/>
    </row>
    <row r="206" spans="5:27" s="27" customFormat="1" ht="13" x14ac:dyDescent="0.3">
      <c r="E206" s="29"/>
      <c r="F206" s="28"/>
      <c r="H206" s="26"/>
      <c r="I206" s="26"/>
      <c r="J206" s="24"/>
      <c r="K206" s="24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4"/>
      <c r="Z206" s="24"/>
      <c r="AA206" s="24"/>
    </row>
    <row r="207" spans="5:27" s="27" customFormat="1" ht="13" x14ac:dyDescent="0.3">
      <c r="E207" s="29"/>
      <c r="F207" s="28"/>
      <c r="H207" s="26"/>
      <c r="I207" s="26"/>
      <c r="J207" s="24"/>
      <c r="K207" s="24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4"/>
      <c r="Z207" s="24"/>
      <c r="AA207" s="24"/>
    </row>
    <row r="208" spans="5:27" s="27" customFormat="1" ht="13" x14ac:dyDescent="0.3">
      <c r="E208" s="29"/>
      <c r="F208" s="28"/>
      <c r="H208" s="26"/>
      <c r="I208" s="26"/>
      <c r="J208" s="24"/>
      <c r="K208" s="24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4"/>
      <c r="Z208" s="24"/>
      <c r="AA208" s="24"/>
    </row>
    <row r="209" spans="5:27" s="27" customFormat="1" ht="13" x14ac:dyDescent="0.3">
      <c r="E209" s="29"/>
      <c r="F209" s="28"/>
      <c r="H209" s="26"/>
      <c r="I209" s="26"/>
      <c r="J209" s="24"/>
      <c r="K209" s="24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4"/>
      <c r="Z209" s="24"/>
      <c r="AA209" s="24"/>
    </row>
    <row r="210" spans="5:27" s="27" customFormat="1" ht="13" x14ac:dyDescent="0.3">
      <c r="E210" s="29"/>
      <c r="F210" s="28"/>
      <c r="H210" s="26"/>
      <c r="I210" s="26"/>
      <c r="J210" s="24"/>
      <c r="K210" s="24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4"/>
      <c r="Z210" s="24"/>
      <c r="AA210" s="24"/>
    </row>
    <row r="211" spans="5:27" s="27" customFormat="1" ht="13" x14ac:dyDescent="0.3">
      <c r="E211" s="29"/>
      <c r="F211" s="28"/>
      <c r="H211" s="26"/>
      <c r="I211" s="26"/>
      <c r="J211" s="24"/>
      <c r="K211" s="24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4"/>
      <c r="Z211" s="24"/>
      <c r="AA211" s="24"/>
    </row>
    <row r="212" spans="5:27" s="27" customFormat="1" ht="13" x14ac:dyDescent="0.3">
      <c r="E212" s="29"/>
      <c r="F212" s="28"/>
      <c r="H212" s="26"/>
      <c r="I212" s="26"/>
      <c r="J212" s="24"/>
      <c r="K212" s="24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4"/>
      <c r="Z212" s="24"/>
      <c r="AA212" s="24"/>
    </row>
    <row r="213" spans="5:27" s="27" customFormat="1" ht="13" x14ac:dyDescent="0.3">
      <c r="E213" s="29"/>
      <c r="F213" s="28"/>
      <c r="H213" s="26"/>
      <c r="I213" s="26"/>
      <c r="J213" s="24"/>
      <c r="K213" s="24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4"/>
      <c r="Z213" s="24"/>
      <c r="AA213" s="24"/>
    </row>
    <row r="214" spans="5:27" s="27" customFormat="1" ht="13" x14ac:dyDescent="0.3">
      <c r="E214" s="29"/>
      <c r="F214" s="28"/>
      <c r="H214" s="26"/>
      <c r="I214" s="26"/>
      <c r="J214" s="24"/>
      <c r="K214" s="24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4"/>
      <c r="Z214" s="24"/>
      <c r="AA214" s="24"/>
    </row>
    <row r="215" spans="5:27" s="27" customFormat="1" ht="13" x14ac:dyDescent="0.3">
      <c r="E215" s="29"/>
      <c r="F215" s="28"/>
      <c r="H215" s="26"/>
      <c r="I215" s="26"/>
      <c r="J215" s="24"/>
      <c r="K215" s="24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4"/>
      <c r="Z215" s="24"/>
      <c r="AA215" s="24"/>
    </row>
    <row r="216" spans="5:27" s="27" customFormat="1" ht="13" x14ac:dyDescent="0.3">
      <c r="E216" s="29"/>
      <c r="F216" s="28"/>
      <c r="H216" s="26"/>
      <c r="I216" s="26"/>
      <c r="J216" s="24"/>
      <c r="K216" s="24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4"/>
      <c r="Z216" s="24"/>
      <c r="AA216" s="24"/>
    </row>
    <row r="217" spans="5:27" s="27" customFormat="1" ht="13" x14ac:dyDescent="0.3">
      <c r="E217" s="29"/>
      <c r="F217" s="28"/>
      <c r="H217" s="26"/>
      <c r="I217" s="26"/>
      <c r="J217" s="24"/>
      <c r="K217" s="24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4"/>
      <c r="Z217" s="24"/>
      <c r="AA217" s="24"/>
    </row>
    <row r="218" spans="5:27" s="27" customFormat="1" ht="13" x14ac:dyDescent="0.3">
      <c r="E218" s="29"/>
      <c r="F218" s="28"/>
      <c r="H218" s="26"/>
      <c r="I218" s="26"/>
      <c r="J218" s="24"/>
      <c r="K218" s="24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4"/>
      <c r="Z218" s="24"/>
      <c r="AA218" s="24"/>
    </row>
    <row r="219" spans="5:27" s="27" customFormat="1" ht="13" x14ac:dyDescent="0.3">
      <c r="E219" s="29"/>
      <c r="F219" s="28"/>
      <c r="H219" s="26"/>
      <c r="I219" s="26"/>
      <c r="J219" s="24"/>
      <c r="K219" s="24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4"/>
      <c r="Z219" s="24"/>
      <c r="AA219" s="24"/>
    </row>
    <row r="220" spans="5:27" s="27" customFormat="1" ht="13" x14ac:dyDescent="0.3">
      <c r="E220" s="29"/>
      <c r="F220" s="28"/>
      <c r="H220" s="26"/>
      <c r="I220" s="26"/>
      <c r="J220" s="24"/>
      <c r="K220" s="24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4"/>
      <c r="Z220" s="24"/>
      <c r="AA220" s="24"/>
    </row>
    <row r="221" spans="5:27" s="27" customFormat="1" ht="13" x14ac:dyDescent="0.3">
      <c r="E221" s="29"/>
      <c r="F221" s="28"/>
      <c r="H221" s="26"/>
      <c r="I221" s="26"/>
      <c r="J221" s="24"/>
      <c r="K221" s="24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4"/>
      <c r="Z221" s="24"/>
      <c r="AA221" s="24"/>
    </row>
    <row r="222" spans="5:27" s="27" customFormat="1" ht="13" x14ac:dyDescent="0.3">
      <c r="E222" s="29"/>
      <c r="F222" s="28"/>
      <c r="H222" s="26"/>
      <c r="I222" s="26"/>
      <c r="J222" s="24"/>
      <c r="K222" s="24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4"/>
      <c r="Z222" s="24"/>
      <c r="AA222" s="24"/>
    </row>
    <row r="223" spans="5:27" s="27" customFormat="1" ht="13" x14ac:dyDescent="0.3">
      <c r="E223" s="29"/>
      <c r="F223" s="28"/>
      <c r="H223" s="26"/>
      <c r="I223" s="26"/>
      <c r="J223" s="24"/>
      <c r="K223" s="24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4"/>
      <c r="Z223" s="24"/>
      <c r="AA223" s="24"/>
    </row>
    <row r="224" spans="5:27" s="27" customFormat="1" ht="13" x14ac:dyDescent="0.3">
      <c r="E224" s="29"/>
      <c r="F224" s="28"/>
      <c r="H224" s="26"/>
      <c r="I224" s="26"/>
      <c r="J224" s="24"/>
      <c r="K224" s="24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4"/>
      <c r="Z224" s="24"/>
      <c r="AA224" s="24"/>
    </row>
    <row r="225" spans="5:27" s="27" customFormat="1" ht="13" x14ac:dyDescent="0.3">
      <c r="E225" s="29"/>
      <c r="F225" s="28"/>
      <c r="H225" s="26"/>
      <c r="I225" s="26"/>
      <c r="J225" s="24"/>
      <c r="K225" s="24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4"/>
      <c r="Z225" s="24"/>
      <c r="AA225" s="24"/>
    </row>
    <row r="226" spans="5:27" s="27" customFormat="1" ht="13" x14ac:dyDescent="0.3">
      <c r="E226" s="29"/>
      <c r="F226" s="28"/>
      <c r="H226" s="26"/>
      <c r="I226" s="26"/>
      <c r="J226" s="24"/>
      <c r="K226" s="24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4"/>
      <c r="Z226" s="24"/>
      <c r="AA226" s="24"/>
    </row>
    <row r="227" spans="5:27" s="27" customFormat="1" ht="13" x14ac:dyDescent="0.3">
      <c r="E227" s="29"/>
      <c r="F227" s="28"/>
      <c r="H227" s="26"/>
      <c r="I227" s="26"/>
      <c r="J227" s="24"/>
      <c r="K227" s="24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4"/>
      <c r="Z227" s="24"/>
      <c r="AA227" s="24"/>
    </row>
    <row r="228" spans="5:27" s="27" customFormat="1" ht="13" x14ac:dyDescent="0.3">
      <c r="E228" s="29"/>
      <c r="F228" s="28"/>
      <c r="H228" s="26"/>
      <c r="I228" s="26"/>
      <c r="J228" s="24"/>
      <c r="K228" s="24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4"/>
      <c r="Z228" s="24"/>
      <c r="AA228" s="24"/>
    </row>
    <row r="229" spans="5:27" s="27" customFormat="1" ht="13" x14ac:dyDescent="0.3">
      <c r="E229" s="29"/>
      <c r="F229" s="28"/>
      <c r="H229" s="26"/>
      <c r="I229" s="26"/>
      <c r="J229" s="24"/>
      <c r="K229" s="24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4"/>
      <c r="Z229" s="24"/>
      <c r="AA229" s="24"/>
    </row>
    <row r="230" spans="5:27" s="27" customFormat="1" ht="13" x14ac:dyDescent="0.3">
      <c r="E230" s="29"/>
      <c r="F230" s="28"/>
      <c r="H230" s="26"/>
      <c r="I230" s="26"/>
      <c r="J230" s="24"/>
      <c r="K230" s="24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4"/>
      <c r="Z230" s="24"/>
      <c r="AA230" s="24"/>
    </row>
    <row r="231" spans="5:27" s="27" customFormat="1" ht="13" x14ac:dyDescent="0.3">
      <c r="E231" s="29"/>
      <c r="F231" s="28"/>
      <c r="H231" s="26"/>
      <c r="I231" s="26"/>
      <c r="J231" s="24"/>
      <c r="K231" s="24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4"/>
      <c r="Z231" s="24"/>
      <c r="AA231" s="24"/>
    </row>
    <row r="232" spans="5:27" s="27" customFormat="1" ht="13" x14ac:dyDescent="0.3">
      <c r="E232" s="29"/>
      <c r="F232" s="28"/>
      <c r="H232" s="26"/>
      <c r="I232" s="26"/>
      <c r="J232" s="24"/>
      <c r="K232" s="24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4"/>
      <c r="Z232" s="24"/>
      <c r="AA232" s="24"/>
    </row>
    <row r="233" spans="5:27" s="27" customFormat="1" ht="13" x14ac:dyDescent="0.3">
      <c r="E233" s="29"/>
      <c r="F233" s="28"/>
      <c r="H233" s="26"/>
      <c r="I233" s="26"/>
      <c r="J233" s="24"/>
      <c r="K233" s="24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4"/>
      <c r="Z233" s="24"/>
      <c r="AA233" s="24"/>
    </row>
    <row r="234" spans="5:27" s="27" customFormat="1" ht="13" x14ac:dyDescent="0.3">
      <c r="E234" s="29"/>
      <c r="F234" s="28"/>
      <c r="H234" s="26"/>
      <c r="I234" s="26"/>
      <c r="J234" s="24"/>
      <c r="K234" s="24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4"/>
      <c r="Z234" s="24"/>
      <c r="AA234" s="24"/>
    </row>
    <row r="235" spans="5:27" s="27" customFormat="1" ht="13" x14ac:dyDescent="0.3">
      <c r="E235" s="29"/>
      <c r="F235" s="28"/>
      <c r="H235" s="26"/>
      <c r="I235" s="26"/>
      <c r="J235" s="24"/>
      <c r="K235" s="24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4"/>
      <c r="Z235" s="24"/>
      <c r="AA235" s="24"/>
    </row>
    <row r="236" spans="5:27" s="27" customFormat="1" ht="13" x14ac:dyDescent="0.3">
      <c r="E236" s="29"/>
      <c r="F236" s="28"/>
      <c r="H236" s="26"/>
      <c r="I236" s="26"/>
      <c r="J236" s="24"/>
      <c r="K236" s="24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4"/>
      <c r="Z236" s="24"/>
      <c r="AA236" s="24"/>
    </row>
    <row r="237" spans="5:27" s="27" customFormat="1" ht="13" x14ac:dyDescent="0.3">
      <c r="E237" s="29"/>
      <c r="F237" s="28"/>
      <c r="H237" s="26"/>
      <c r="I237" s="26"/>
      <c r="J237" s="24"/>
      <c r="K237" s="24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4"/>
      <c r="Z237" s="24"/>
      <c r="AA237" s="24"/>
    </row>
    <row r="238" spans="5:27" s="27" customFormat="1" ht="13" x14ac:dyDescent="0.3">
      <c r="E238" s="29"/>
      <c r="F238" s="28"/>
      <c r="H238" s="26"/>
      <c r="I238" s="26"/>
      <c r="J238" s="24"/>
      <c r="K238" s="24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4"/>
      <c r="Z238" s="24"/>
      <c r="AA238" s="24"/>
    </row>
    <row r="239" spans="5:27" s="27" customFormat="1" ht="13" x14ac:dyDescent="0.3">
      <c r="E239" s="29"/>
      <c r="F239" s="28"/>
      <c r="H239" s="26"/>
      <c r="I239" s="26"/>
      <c r="J239" s="24"/>
      <c r="K239" s="24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4"/>
      <c r="Z239" s="24"/>
      <c r="AA239" s="24"/>
    </row>
    <row r="240" spans="5:27" s="27" customFormat="1" ht="13" x14ac:dyDescent="0.3">
      <c r="E240" s="29"/>
      <c r="F240" s="28"/>
      <c r="H240" s="26"/>
      <c r="I240" s="26"/>
      <c r="J240" s="24"/>
      <c r="K240" s="24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4"/>
      <c r="Z240" s="24"/>
      <c r="AA240" s="24"/>
    </row>
    <row r="241" spans="5:27" s="27" customFormat="1" ht="13" x14ac:dyDescent="0.3">
      <c r="E241" s="29"/>
      <c r="F241" s="28"/>
      <c r="H241" s="26"/>
      <c r="I241" s="26"/>
      <c r="J241" s="24"/>
      <c r="K241" s="24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4"/>
      <c r="Z241" s="24"/>
      <c r="AA241" s="24"/>
    </row>
    <row r="242" spans="5:27" s="27" customFormat="1" ht="13" x14ac:dyDescent="0.3">
      <c r="E242" s="29"/>
      <c r="F242" s="28"/>
      <c r="H242" s="26"/>
      <c r="I242" s="26"/>
      <c r="J242" s="24"/>
      <c r="K242" s="24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4"/>
      <c r="Z242" s="24"/>
      <c r="AA242" s="24"/>
    </row>
    <row r="243" spans="5:27" s="27" customFormat="1" ht="13" x14ac:dyDescent="0.3">
      <c r="E243" s="29"/>
      <c r="F243" s="28"/>
      <c r="H243" s="26"/>
      <c r="I243" s="26"/>
      <c r="J243" s="24"/>
      <c r="K243" s="24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4"/>
      <c r="Z243" s="24"/>
      <c r="AA243" s="24"/>
    </row>
    <row r="244" spans="5:27" s="27" customFormat="1" ht="13" x14ac:dyDescent="0.3">
      <c r="E244" s="29"/>
      <c r="F244" s="28"/>
      <c r="H244" s="26"/>
      <c r="I244" s="26"/>
      <c r="J244" s="24"/>
      <c r="K244" s="24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4"/>
      <c r="Z244" s="24"/>
      <c r="AA244" s="24"/>
    </row>
    <row r="245" spans="5:27" s="27" customFormat="1" ht="13" x14ac:dyDescent="0.3">
      <c r="E245" s="29"/>
      <c r="F245" s="28"/>
      <c r="H245" s="26"/>
      <c r="I245" s="26"/>
      <c r="J245" s="24"/>
      <c r="K245" s="24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4"/>
      <c r="Z245" s="24"/>
      <c r="AA245" s="24"/>
    </row>
    <row r="246" spans="5:27" s="27" customFormat="1" ht="13" x14ac:dyDescent="0.3">
      <c r="E246" s="29"/>
      <c r="F246" s="28"/>
      <c r="H246" s="26"/>
      <c r="I246" s="26"/>
      <c r="J246" s="24"/>
      <c r="K246" s="24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4"/>
      <c r="Z246" s="24"/>
      <c r="AA246" s="24"/>
    </row>
    <row r="247" spans="5:27" s="27" customFormat="1" ht="13" x14ac:dyDescent="0.3">
      <c r="E247" s="29"/>
      <c r="F247" s="28"/>
      <c r="H247" s="26"/>
      <c r="I247" s="26"/>
      <c r="J247" s="24"/>
      <c r="K247" s="24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4"/>
      <c r="Z247" s="24"/>
      <c r="AA247" s="24"/>
    </row>
    <row r="248" spans="5:27" s="27" customFormat="1" ht="13" x14ac:dyDescent="0.3">
      <c r="E248" s="29"/>
      <c r="F248" s="28"/>
      <c r="H248" s="26"/>
      <c r="I248" s="26"/>
      <c r="J248" s="24"/>
      <c r="K248" s="24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4"/>
      <c r="Z248" s="24"/>
      <c r="AA248" s="24"/>
    </row>
    <row r="249" spans="5:27" s="27" customFormat="1" ht="13" x14ac:dyDescent="0.3">
      <c r="E249" s="29"/>
      <c r="F249" s="28"/>
      <c r="H249" s="26"/>
      <c r="I249" s="26"/>
      <c r="J249" s="24"/>
      <c r="K249" s="24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4"/>
      <c r="Z249" s="24"/>
      <c r="AA249" s="24"/>
    </row>
    <row r="250" spans="5:27" s="27" customFormat="1" ht="13" x14ac:dyDescent="0.3">
      <c r="E250" s="29"/>
      <c r="F250" s="28"/>
      <c r="H250" s="26"/>
      <c r="I250" s="26"/>
      <c r="J250" s="24"/>
      <c r="K250" s="24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4"/>
      <c r="Z250" s="24"/>
      <c r="AA250" s="24"/>
    </row>
    <row r="251" spans="5:27" s="27" customFormat="1" ht="13" x14ac:dyDescent="0.3">
      <c r="E251" s="29"/>
      <c r="F251" s="28"/>
      <c r="H251" s="26"/>
      <c r="I251" s="26"/>
      <c r="J251" s="24"/>
      <c r="K251" s="24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4"/>
      <c r="Z251" s="24"/>
      <c r="AA251" s="24"/>
    </row>
    <row r="252" spans="5:27" s="27" customFormat="1" ht="13" x14ac:dyDescent="0.3">
      <c r="E252" s="29"/>
      <c r="F252" s="28"/>
      <c r="H252" s="26"/>
      <c r="I252" s="26"/>
      <c r="J252" s="24"/>
      <c r="K252" s="24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4"/>
      <c r="Z252" s="24"/>
      <c r="AA252" s="24"/>
    </row>
    <row r="253" spans="5:27" s="27" customFormat="1" ht="13" x14ac:dyDescent="0.3">
      <c r="E253" s="29"/>
      <c r="F253" s="28"/>
      <c r="H253" s="26"/>
      <c r="I253" s="26"/>
      <c r="J253" s="24"/>
      <c r="K253" s="24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4"/>
      <c r="Z253" s="24"/>
      <c r="AA253" s="24"/>
    </row>
    <row r="254" spans="5:27" s="27" customFormat="1" ht="13" x14ac:dyDescent="0.3">
      <c r="E254" s="29"/>
      <c r="F254" s="28"/>
      <c r="H254" s="26"/>
      <c r="I254" s="26"/>
      <c r="J254" s="24"/>
      <c r="K254" s="24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4"/>
      <c r="Z254" s="24"/>
      <c r="AA254" s="24"/>
    </row>
    <row r="255" spans="5:27" s="27" customFormat="1" ht="13" x14ac:dyDescent="0.3">
      <c r="E255" s="29"/>
      <c r="F255" s="28"/>
      <c r="H255" s="26"/>
      <c r="I255" s="26"/>
      <c r="J255" s="24"/>
      <c r="K255" s="24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4"/>
      <c r="Z255" s="24"/>
      <c r="AA255" s="24"/>
    </row>
    <row r="256" spans="5:27" s="27" customFormat="1" ht="13" x14ac:dyDescent="0.3">
      <c r="E256" s="29"/>
      <c r="F256" s="28"/>
      <c r="H256" s="26"/>
      <c r="I256" s="26"/>
      <c r="J256" s="24"/>
      <c r="K256" s="24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4"/>
      <c r="Z256" s="24"/>
      <c r="AA256" s="24"/>
    </row>
    <row r="257" spans="5:27" s="27" customFormat="1" ht="13" x14ac:dyDescent="0.3">
      <c r="E257" s="29"/>
      <c r="F257" s="28"/>
      <c r="H257" s="26"/>
      <c r="I257" s="26"/>
      <c r="J257" s="24"/>
      <c r="K257" s="24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4"/>
      <c r="Z257" s="24"/>
      <c r="AA257" s="24"/>
    </row>
    <row r="258" spans="5:27" s="27" customFormat="1" ht="13" x14ac:dyDescent="0.3">
      <c r="E258" s="29"/>
      <c r="F258" s="28"/>
      <c r="H258" s="26"/>
      <c r="I258" s="26"/>
      <c r="J258" s="24"/>
      <c r="K258" s="24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4"/>
      <c r="Z258" s="24"/>
      <c r="AA258" s="24"/>
    </row>
    <row r="259" spans="5:27" s="27" customFormat="1" ht="13" x14ac:dyDescent="0.3">
      <c r="E259" s="29"/>
      <c r="F259" s="28"/>
      <c r="H259" s="26"/>
      <c r="I259" s="26"/>
      <c r="J259" s="24"/>
      <c r="K259" s="24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4"/>
      <c r="Z259" s="24"/>
      <c r="AA259" s="24"/>
    </row>
    <row r="260" spans="5:27" s="27" customFormat="1" ht="13" x14ac:dyDescent="0.3">
      <c r="E260" s="29"/>
      <c r="F260" s="28"/>
      <c r="H260" s="26"/>
      <c r="I260" s="26"/>
      <c r="J260" s="24"/>
      <c r="K260" s="24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4"/>
      <c r="Z260" s="24"/>
      <c r="AA260" s="24"/>
    </row>
    <row r="261" spans="5:27" s="27" customFormat="1" ht="13" x14ac:dyDescent="0.3">
      <c r="E261" s="29"/>
      <c r="F261" s="28"/>
      <c r="H261" s="26"/>
      <c r="I261" s="26"/>
      <c r="J261" s="24"/>
      <c r="K261" s="24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4"/>
      <c r="Z261" s="24"/>
      <c r="AA261" s="24"/>
    </row>
    <row r="262" spans="5:27" s="27" customFormat="1" ht="13" x14ac:dyDescent="0.3">
      <c r="E262" s="29"/>
      <c r="F262" s="28"/>
      <c r="H262" s="26"/>
      <c r="I262" s="26"/>
      <c r="J262" s="24"/>
      <c r="K262" s="24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4"/>
      <c r="Z262" s="24"/>
      <c r="AA262" s="24"/>
    </row>
    <row r="263" spans="5:27" s="27" customFormat="1" ht="13" x14ac:dyDescent="0.3">
      <c r="E263" s="29"/>
      <c r="F263" s="28"/>
      <c r="H263" s="26"/>
      <c r="I263" s="26"/>
      <c r="J263" s="24"/>
      <c r="K263" s="24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4"/>
      <c r="Z263" s="24"/>
      <c r="AA263" s="24"/>
    </row>
    <row r="264" spans="5:27" s="27" customFormat="1" ht="13" x14ac:dyDescent="0.3">
      <c r="E264" s="29"/>
      <c r="F264" s="28"/>
      <c r="H264" s="26"/>
      <c r="I264" s="26"/>
      <c r="J264" s="24"/>
      <c r="K264" s="24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4"/>
      <c r="Z264" s="24"/>
      <c r="AA264" s="24"/>
    </row>
    <row r="265" spans="5:27" s="27" customFormat="1" ht="13" x14ac:dyDescent="0.3">
      <c r="E265" s="29"/>
      <c r="F265" s="28"/>
      <c r="H265" s="26"/>
      <c r="I265" s="26"/>
      <c r="J265" s="24"/>
      <c r="K265" s="24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4"/>
      <c r="Z265" s="24"/>
      <c r="AA265" s="24"/>
    </row>
    <row r="266" spans="5:27" s="27" customFormat="1" ht="13" x14ac:dyDescent="0.3">
      <c r="E266" s="29"/>
      <c r="F266" s="28"/>
      <c r="H266" s="26"/>
      <c r="I266" s="26"/>
      <c r="J266" s="24"/>
      <c r="K266" s="24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4"/>
      <c r="Z266" s="24"/>
      <c r="AA266" s="24"/>
    </row>
    <row r="267" spans="5:27" s="27" customFormat="1" ht="13" x14ac:dyDescent="0.3">
      <c r="E267" s="29"/>
      <c r="F267" s="28"/>
      <c r="H267" s="26"/>
      <c r="I267" s="26"/>
      <c r="J267" s="24"/>
      <c r="K267" s="24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4"/>
      <c r="Z267" s="24"/>
      <c r="AA267" s="24"/>
    </row>
    <row r="268" spans="5:27" s="27" customFormat="1" ht="13" x14ac:dyDescent="0.3">
      <c r="E268" s="29"/>
      <c r="F268" s="28"/>
      <c r="H268" s="26"/>
      <c r="I268" s="26"/>
      <c r="J268" s="24"/>
      <c r="K268" s="24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4"/>
      <c r="Z268" s="24"/>
      <c r="AA268" s="24"/>
    </row>
    <row r="269" spans="5:27" s="27" customFormat="1" ht="13" x14ac:dyDescent="0.3">
      <c r="E269" s="29"/>
      <c r="F269" s="28"/>
      <c r="H269" s="26"/>
      <c r="I269" s="26"/>
      <c r="J269" s="24"/>
      <c r="K269" s="24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4"/>
      <c r="Z269" s="24"/>
      <c r="AA269" s="24"/>
    </row>
    <row r="270" spans="5:27" s="27" customFormat="1" ht="13" x14ac:dyDescent="0.3">
      <c r="E270" s="29"/>
      <c r="F270" s="28"/>
      <c r="H270" s="26"/>
      <c r="I270" s="26"/>
      <c r="J270" s="24"/>
      <c r="K270" s="24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4"/>
      <c r="Z270" s="24"/>
      <c r="AA270" s="24"/>
    </row>
    <row r="271" spans="5:27" s="27" customFormat="1" ht="13" x14ac:dyDescent="0.3">
      <c r="E271" s="29"/>
      <c r="F271" s="28"/>
      <c r="H271" s="26"/>
      <c r="I271" s="26"/>
      <c r="J271" s="24"/>
      <c r="K271" s="24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4"/>
      <c r="Z271" s="24"/>
      <c r="AA271" s="24"/>
    </row>
    <row r="272" spans="5:27" s="27" customFormat="1" ht="13" x14ac:dyDescent="0.3">
      <c r="E272" s="29"/>
      <c r="F272" s="28"/>
      <c r="H272" s="26"/>
      <c r="I272" s="26"/>
      <c r="J272" s="24"/>
      <c r="K272" s="24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4"/>
      <c r="Z272" s="24"/>
      <c r="AA272" s="24"/>
    </row>
    <row r="273" spans="5:27" s="27" customFormat="1" ht="13" x14ac:dyDescent="0.3">
      <c r="E273" s="29"/>
      <c r="F273" s="28"/>
      <c r="H273" s="26"/>
      <c r="I273" s="26"/>
      <c r="J273" s="24"/>
      <c r="K273" s="24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4"/>
      <c r="Z273" s="24"/>
      <c r="AA273" s="24"/>
    </row>
    <row r="274" spans="5:27" s="27" customFormat="1" ht="13" x14ac:dyDescent="0.3">
      <c r="E274" s="29"/>
      <c r="F274" s="28"/>
      <c r="H274" s="26"/>
      <c r="I274" s="26"/>
      <c r="J274" s="24"/>
      <c r="K274" s="24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4"/>
      <c r="Z274" s="24"/>
      <c r="AA274" s="24"/>
    </row>
    <row r="275" spans="5:27" s="27" customFormat="1" ht="13" x14ac:dyDescent="0.3">
      <c r="E275" s="29"/>
      <c r="F275" s="28"/>
      <c r="H275" s="26"/>
      <c r="I275" s="26"/>
      <c r="J275" s="24"/>
      <c r="K275" s="24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4"/>
      <c r="Z275" s="24"/>
      <c r="AA275" s="24"/>
    </row>
    <row r="276" spans="5:27" s="27" customFormat="1" ht="13" x14ac:dyDescent="0.3">
      <c r="E276" s="29"/>
      <c r="F276" s="28"/>
      <c r="H276" s="26"/>
      <c r="I276" s="26"/>
      <c r="J276" s="24"/>
      <c r="K276" s="24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4"/>
      <c r="Z276" s="24"/>
      <c r="AA276" s="24"/>
    </row>
    <row r="277" spans="5:27" s="27" customFormat="1" ht="13" x14ac:dyDescent="0.3">
      <c r="E277" s="29"/>
      <c r="F277" s="28"/>
      <c r="H277" s="26"/>
      <c r="I277" s="26"/>
      <c r="J277" s="24"/>
      <c r="K277" s="24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4"/>
      <c r="Z277" s="24"/>
      <c r="AA277" s="24"/>
    </row>
    <row r="278" spans="5:27" s="27" customFormat="1" ht="13" x14ac:dyDescent="0.3">
      <c r="E278" s="29"/>
      <c r="F278" s="28"/>
      <c r="H278" s="26"/>
      <c r="I278" s="26"/>
      <c r="J278" s="24"/>
      <c r="K278" s="24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4"/>
      <c r="Z278" s="24"/>
      <c r="AA278" s="24"/>
    </row>
    <row r="279" spans="5:27" s="27" customFormat="1" ht="13" x14ac:dyDescent="0.3">
      <c r="E279" s="29"/>
      <c r="F279" s="28"/>
      <c r="H279" s="26"/>
      <c r="I279" s="26"/>
      <c r="J279" s="24"/>
      <c r="K279" s="24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4"/>
      <c r="Z279" s="24"/>
      <c r="AA279" s="24"/>
    </row>
    <row r="280" spans="5:27" s="27" customFormat="1" ht="13" x14ac:dyDescent="0.3">
      <c r="E280" s="29"/>
      <c r="F280" s="28"/>
      <c r="H280" s="26"/>
      <c r="I280" s="26"/>
      <c r="J280" s="24"/>
      <c r="K280" s="24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4"/>
      <c r="Z280" s="24"/>
      <c r="AA280" s="24"/>
    </row>
    <row r="281" spans="5:27" s="27" customFormat="1" ht="13" x14ac:dyDescent="0.3">
      <c r="E281" s="29"/>
      <c r="F281" s="28"/>
      <c r="H281" s="26"/>
      <c r="I281" s="26"/>
      <c r="J281" s="24"/>
      <c r="K281" s="24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4"/>
      <c r="Z281" s="24"/>
      <c r="AA281" s="24"/>
    </row>
    <row r="282" spans="5:27" s="27" customFormat="1" ht="13" x14ac:dyDescent="0.3">
      <c r="E282" s="29"/>
      <c r="F282" s="28"/>
      <c r="H282" s="26"/>
      <c r="I282" s="26"/>
      <c r="J282" s="24"/>
      <c r="K282" s="24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4"/>
      <c r="Z282" s="24"/>
      <c r="AA282" s="24"/>
    </row>
    <row r="283" spans="5:27" s="27" customFormat="1" ht="13" x14ac:dyDescent="0.3">
      <c r="E283" s="29"/>
      <c r="F283" s="28"/>
      <c r="H283" s="26"/>
      <c r="I283" s="26"/>
      <c r="J283" s="24"/>
      <c r="K283" s="24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4"/>
      <c r="Z283" s="24"/>
      <c r="AA283" s="24"/>
    </row>
    <row r="284" spans="5:27" s="27" customFormat="1" ht="13" x14ac:dyDescent="0.3">
      <c r="E284" s="29"/>
      <c r="F284" s="28"/>
      <c r="H284" s="26"/>
      <c r="I284" s="26"/>
      <c r="J284" s="24"/>
      <c r="K284" s="24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4"/>
      <c r="Z284" s="24"/>
      <c r="AA284" s="24"/>
    </row>
    <row r="285" spans="5:27" s="27" customFormat="1" ht="13" x14ac:dyDescent="0.3">
      <c r="E285" s="29"/>
      <c r="F285" s="28"/>
      <c r="H285" s="26"/>
      <c r="I285" s="26"/>
      <c r="J285" s="24"/>
      <c r="K285" s="24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4"/>
      <c r="Z285" s="24"/>
      <c r="AA285" s="24"/>
    </row>
    <row r="286" spans="5:27" s="27" customFormat="1" ht="13" x14ac:dyDescent="0.3">
      <c r="E286" s="29"/>
      <c r="F286" s="28"/>
      <c r="H286" s="26"/>
      <c r="I286" s="26"/>
      <c r="J286" s="24"/>
      <c r="K286" s="24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4"/>
      <c r="Z286" s="24"/>
      <c r="AA286" s="24"/>
    </row>
    <row r="287" spans="5:27" s="27" customFormat="1" ht="13" x14ac:dyDescent="0.3">
      <c r="E287" s="29"/>
      <c r="F287" s="28"/>
      <c r="H287" s="26"/>
      <c r="I287" s="26"/>
      <c r="J287" s="24"/>
      <c r="K287" s="24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4"/>
      <c r="Z287" s="24"/>
      <c r="AA287" s="24"/>
    </row>
    <row r="288" spans="5:27" s="27" customFormat="1" ht="13" x14ac:dyDescent="0.3">
      <c r="E288" s="29"/>
      <c r="F288" s="28"/>
      <c r="H288" s="26"/>
      <c r="I288" s="26"/>
      <c r="J288" s="24"/>
      <c r="K288" s="24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4"/>
      <c r="Z288" s="24"/>
      <c r="AA288" s="24"/>
    </row>
    <row r="289" spans="5:27" s="27" customFormat="1" ht="13" x14ac:dyDescent="0.3">
      <c r="E289" s="29"/>
      <c r="F289" s="28"/>
      <c r="H289" s="26"/>
      <c r="I289" s="26"/>
      <c r="J289" s="24"/>
      <c r="K289" s="24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4"/>
      <c r="Z289" s="24"/>
      <c r="AA289" s="24"/>
    </row>
    <row r="290" spans="5:27" s="27" customFormat="1" ht="13" x14ac:dyDescent="0.3">
      <c r="E290" s="29"/>
      <c r="F290" s="28"/>
      <c r="H290" s="26"/>
      <c r="I290" s="26"/>
      <c r="J290" s="24"/>
      <c r="K290" s="24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4"/>
      <c r="Z290" s="24"/>
      <c r="AA290" s="24"/>
    </row>
    <row r="291" spans="5:27" s="27" customFormat="1" ht="13" x14ac:dyDescent="0.3">
      <c r="E291" s="29"/>
      <c r="F291" s="28"/>
      <c r="H291" s="26"/>
      <c r="I291" s="26"/>
      <c r="J291" s="24"/>
      <c r="K291" s="24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4"/>
      <c r="Z291" s="24"/>
      <c r="AA291" s="24"/>
    </row>
    <row r="292" spans="5:27" s="27" customFormat="1" ht="13" x14ac:dyDescent="0.3">
      <c r="E292" s="29"/>
      <c r="F292" s="28"/>
      <c r="H292" s="26"/>
      <c r="I292" s="26"/>
      <c r="J292" s="24"/>
      <c r="K292" s="24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4"/>
      <c r="Z292" s="24"/>
      <c r="AA292" s="24"/>
    </row>
    <row r="293" spans="5:27" s="27" customFormat="1" ht="13" x14ac:dyDescent="0.3">
      <c r="E293" s="29"/>
      <c r="F293" s="28"/>
      <c r="H293" s="26"/>
      <c r="I293" s="26"/>
      <c r="J293" s="24"/>
      <c r="K293" s="24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4"/>
      <c r="Z293" s="24"/>
      <c r="AA293" s="24"/>
    </row>
    <row r="294" spans="5:27" s="27" customFormat="1" ht="13" x14ac:dyDescent="0.3">
      <c r="E294" s="29"/>
      <c r="F294" s="28"/>
      <c r="H294" s="26"/>
      <c r="I294" s="26"/>
      <c r="J294" s="24"/>
      <c r="K294" s="24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4"/>
      <c r="Z294" s="24"/>
      <c r="AA294" s="24"/>
    </row>
    <row r="295" spans="5:27" s="27" customFormat="1" ht="13" x14ac:dyDescent="0.3">
      <c r="E295" s="29"/>
      <c r="F295" s="28"/>
      <c r="H295" s="26"/>
      <c r="I295" s="26"/>
      <c r="J295" s="24"/>
      <c r="K295" s="24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4"/>
      <c r="Z295" s="24"/>
      <c r="AA295" s="24"/>
    </row>
    <row r="296" spans="5:27" s="27" customFormat="1" ht="13" x14ac:dyDescent="0.3">
      <c r="E296" s="29"/>
      <c r="F296" s="28"/>
      <c r="H296" s="26"/>
      <c r="I296" s="26"/>
      <c r="J296" s="24"/>
      <c r="K296" s="24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4"/>
      <c r="Z296" s="24"/>
      <c r="AA296" s="24"/>
    </row>
    <row r="297" spans="5:27" s="27" customFormat="1" ht="13" x14ac:dyDescent="0.3">
      <c r="E297" s="29"/>
      <c r="F297" s="28"/>
      <c r="H297" s="26"/>
      <c r="I297" s="26"/>
      <c r="J297" s="24"/>
      <c r="K297" s="24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4"/>
      <c r="Z297" s="24"/>
      <c r="AA297" s="24"/>
    </row>
    <row r="298" spans="5:27" s="27" customFormat="1" ht="13" x14ac:dyDescent="0.3">
      <c r="E298" s="29"/>
      <c r="F298" s="28"/>
      <c r="H298" s="26"/>
      <c r="I298" s="26"/>
      <c r="J298" s="24"/>
      <c r="K298" s="24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4"/>
      <c r="Z298" s="24"/>
      <c r="AA298" s="24"/>
    </row>
    <row r="299" spans="5:27" s="27" customFormat="1" ht="13" x14ac:dyDescent="0.3">
      <c r="E299" s="29"/>
      <c r="F299" s="28"/>
      <c r="H299" s="26"/>
      <c r="I299" s="26"/>
      <c r="J299" s="24"/>
      <c r="K299" s="24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4"/>
      <c r="Z299" s="24"/>
      <c r="AA299" s="24"/>
    </row>
    <row r="300" spans="5:27" s="27" customFormat="1" ht="13" x14ac:dyDescent="0.3">
      <c r="E300" s="29"/>
      <c r="F300" s="28"/>
      <c r="H300" s="26"/>
      <c r="I300" s="26"/>
      <c r="J300" s="24"/>
      <c r="K300" s="24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4"/>
      <c r="Z300" s="24"/>
      <c r="AA300" s="24"/>
    </row>
    <row r="301" spans="5:27" s="27" customFormat="1" ht="13" x14ac:dyDescent="0.3">
      <c r="E301" s="29"/>
      <c r="F301" s="28"/>
      <c r="H301" s="26"/>
      <c r="I301" s="26"/>
      <c r="J301" s="24"/>
      <c r="K301" s="24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4"/>
      <c r="Z301" s="24"/>
      <c r="AA301" s="24"/>
    </row>
    <row r="302" spans="5:27" s="27" customFormat="1" ht="13" x14ac:dyDescent="0.3">
      <c r="E302" s="29"/>
      <c r="F302" s="28"/>
      <c r="H302" s="26"/>
      <c r="I302" s="26"/>
      <c r="J302" s="24"/>
      <c r="K302" s="24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4"/>
      <c r="Z302" s="24"/>
      <c r="AA302" s="24"/>
    </row>
    <row r="303" spans="5:27" s="27" customFormat="1" ht="13" x14ac:dyDescent="0.3">
      <c r="E303" s="29"/>
      <c r="F303" s="28"/>
      <c r="H303" s="26"/>
      <c r="I303" s="26"/>
      <c r="J303" s="24"/>
      <c r="K303" s="24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4"/>
      <c r="Z303" s="24"/>
      <c r="AA303" s="24"/>
    </row>
    <row r="304" spans="5:27" s="27" customFormat="1" ht="13" x14ac:dyDescent="0.3">
      <c r="E304" s="29"/>
      <c r="F304" s="28"/>
      <c r="H304" s="26"/>
      <c r="I304" s="26"/>
      <c r="J304" s="24"/>
      <c r="K304" s="24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4"/>
      <c r="Z304" s="24"/>
      <c r="AA304" s="24"/>
    </row>
    <row r="305" spans="5:27" s="27" customFormat="1" ht="13" x14ac:dyDescent="0.3">
      <c r="E305" s="29"/>
      <c r="F305" s="28"/>
      <c r="H305" s="26"/>
      <c r="I305" s="26"/>
      <c r="J305" s="24"/>
      <c r="K305" s="24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4"/>
      <c r="Z305" s="24"/>
      <c r="AA305" s="24"/>
    </row>
    <row r="306" spans="5:27" s="27" customFormat="1" ht="13" x14ac:dyDescent="0.3">
      <c r="E306" s="29"/>
      <c r="F306" s="28"/>
      <c r="H306" s="26"/>
      <c r="I306" s="26"/>
      <c r="J306" s="24"/>
      <c r="K306" s="24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4"/>
      <c r="Z306" s="24"/>
      <c r="AA306" s="24"/>
    </row>
    <row r="307" spans="5:27" s="27" customFormat="1" ht="13" x14ac:dyDescent="0.3">
      <c r="E307" s="29"/>
      <c r="F307" s="28"/>
      <c r="H307" s="26"/>
      <c r="I307" s="26"/>
      <c r="J307" s="24"/>
      <c r="K307" s="24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4"/>
      <c r="Z307" s="24"/>
      <c r="AA307" s="24"/>
    </row>
    <row r="308" spans="5:27" s="27" customFormat="1" ht="13" x14ac:dyDescent="0.3">
      <c r="E308" s="29"/>
      <c r="F308" s="28"/>
      <c r="H308" s="26"/>
      <c r="I308" s="26"/>
      <c r="J308" s="24"/>
      <c r="K308" s="24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4"/>
      <c r="Z308" s="24"/>
      <c r="AA308" s="24"/>
    </row>
    <row r="309" spans="5:27" s="27" customFormat="1" ht="13" x14ac:dyDescent="0.3">
      <c r="E309" s="29"/>
      <c r="F309" s="28"/>
      <c r="H309" s="26"/>
      <c r="I309" s="26"/>
      <c r="J309" s="24"/>
      <c r="K309" s="24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4"/>
      <c r="Z309" s="24"/>
      <c r="AA309" s="24"/>
    </row>
    <row r="310" spans="5:27" s="27" customFormat="1" ht="13" x14ac:dyDescent="0.3">
      <c r="E310" s="29"/>
      <c r="F310" s="28"/>
      <c r="H310" s="26"/>
      <c r="I310" s="26"/>
      <c r="J310" s="24"/>
      <c r="K310" s="24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4"/>
      <c r="Z310" s="24"/>
      <c r="AA310" s="24"/>
    </row>
    <row r="311" spans="5:27" s="27" customFormat="1" ht="13" x14ac:dyDescent="0.3">
      <c r="E311" s="29"/>
      <c r="F311" s="28"/>
      <c r="H311" s="26"/>
      <c r="I311" s="26"/>
      <c r="J311" s="24"/>
      <c r="K311" s="24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4"/>
      <c r="Z311" s="24"/>
      <c r="AA311" s="24"/>
    </row>
    <row r="312" spans="5:27" s="27" customFormat="1" ht="13" x14ac:dyDescent="0.3">
      <c r="E312" s="29"/>
      <c r="F312" s="28"/>
      <c r="H312" s="26"/>
      <c r="I312" s="26"/>
      <c r="J312" s="24"/>
      <c r="K312" s="24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4"/>
      <c r="Z312" s="24"/>
      <c r="AA312" s="24"/>
    </row>
    <row r="313" spans="5:27" s="27" customFormat="1" ht="13" x14ac:dyDescent="0.3">
      <c r="E313" s="29"/>
      <c r="F313" s="28"/>
      <c r="H313" s="26"/>
      <c r="I313" s="26"/>
      <c r="J313" s="24"/>
      <c r="K313" s="24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4"/>
      <c r="Z313" s="24"/>
      <c r="AA313" s="24"/>
    </row>
    <row r="314" spans="5:27" s="27" customFormat="1" ht="13" x14ac:dyDescent="0.3">
      <c r="E314" s="29"/>
      <c r="F314" s="28"/>
      <c r="H314" s="26"/>
      <c r="I314" s="26"/>
      <c r="J314" s="24"/>
      <c r="K314" s="24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4"/>
      <c r="Z314" s="24"/>
      <c r="AA314" s="24"/>
    </row>
    <row r="315" spans="5:27" s="27" customFormat="1" ht="13" x14ac:dyDescent="0.3">
      <c r="E315" s="29"/>
      <c r="F315" s="28"/>
      <c r="H315" s="26"/>
      <c r="I315" s="26"/>
      <c r="J315" s="24"/>
      <c r="K315" s="24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4"/>
      <c r="Z315" s="24"/>
      <c r="AA315" s="24"/>
    </row>
    <row r="316" spans="5:27" s="27" customFormat="1" ht="13" x14ac:dyDescent="0.3">
      <c r="E316" s="29"/>
      <c r="F316" s="28"/>
      <c r="H316" s="26"/>
      <c r="I316" s="26"/>
      <c r="J316" s="24"/>
      <c r="K316" s="24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4"/>
      <c r="Z316" s="24"/>
      <c r="AA316" s="24"/>
    </row>
    <row r="317" spans="5:27" s="27" customFormat="1" ht="13" x14ac:dyDescent="0.3">
      <c r="E317" s="29"/>
      <c r="F317" s="28"/>
      <c r="H317" s="26"/>
      <c r="I317" s="26"/>
      <c r="J317" s="24"/>
      <c r="K317" s="24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4"/>
      <c r="Z317" s="24"/>
      <c r="AA317" s="24"/>
    </row>
    <row r="318" spans="5:27" s="27" customFormat="1" ht="13" x14ac:dyDescent="0.3">
      <c r="E318" s="29"/>
      <c r="F318" s="28"/>
      <c r="H318" s="26"/>
      <c r="I318" s="26"/>
      <c r="J318" s="24"/>
      <c r="K318" s="24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4"/>
      <c r="Z318" s="24"/>
      <c r="AA318" s="24"/>
    </row>
    <row r="319" spans="5:27" s="27" customFormat="1" ht="13" x14ac:dyDescent="0.3">
      <c r="E319" s="29"/>
      <c r="F319" s="28"/>
      <c r="H319" s="26"/>
      <c r="I319" s="26"/>
      <c r="J319" s="24"/>
      <c r="K319" s="24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4"/>
      <c r="Z319" s="24"/>
      <c r="AA319" s="24"/>
    </row>
    <row r="320" spans="5:27" s="27" customFormat="1" ht="13" x14ac:dyDescent="0.3">
      <c r="E320" s="29"/>
      <c r="F320" s="28"/>
      <c r="H320" s="26"/>
      <c r="I320" s="26"/>
      <c r="J320" s="24"/>
      <c r="K320" s="24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4"/>
      <c r="Z320" s="24"/>
      <c r="AA320" s="24"/>
    </row>
    <row r="321" spans="5:27" s="27" customFormat="1" ht="13" x14ac:dyDescent="0.3">
      <c r="E321" s="29"/>
      <c r="F321" s="28"/>
      <c r="H321" s="26"/>
      <c r="I321" s="26"/>
      <c r="J321" s="24"/>
      <c r="K321" s="24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4"/>
      <c r="Z321" s="24"/>
      <c r="AA321" s="24"/>
    </row>
    <row r="322" spans="5:27" s="27" customFormat="1" ht="13" x14ac:dyDescent="0.3">
      <c r="E322" s="29"/>
      <c r="F322" s="28"/>
      <c r="H322" s="26"/>
      <c r="I322" s="26"/>
      <c r="J322" s="24"/>
      <c r="K322" s="24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4"/>
      <c r="Z322" s="24"/>
      <c r="AA322" s="24"/>
    </row>
    <row r="323" spans="5:27" s="27" customFormat="1" ht="13" x14ac:dyDescent="0.3">
      <c r="E323" s="29"/>
      <c r="F323" s="28"/>
      <c r="H323" s="26"/>
      <c r="I323" s="26"/>
      <c r="J323" s="24"/>
      <c r="K323" s="24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4"/>
      <c r="Z323" s="24"/>
      <c r="AA323" s="24"/>
    </row>
    <row r="324" spans="5:27" s="27" customFormat="1" ht="13" x14ac:dyDescent="0.3">
      <c r="E324" s="29"/>
      <c r="F324" s="28"/>
      <c r="H324" s="26"/>
      <c r="I324" s="26"/>
      <c r="J324" s="24"/>
      <c r="K324" s="24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4"/>
      <c r="Z324" s="24"/>
      <c r="AA324" s="24"/>
    </row>
    <row r="325" spans="5:27" s="27" customFormat="1" ht="13" x14ac:dyDescent="0.3">
      <c r="E325" s="29"/>
      <c r="F325" s="28"/>
      <c r="H325" s="26"/>
      <c r="I325" s="26"/>
      <c r="J325" s="24"/>
      <c r="K325" s="24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4"/>
      <c r="Z325" s="24"/>
      <c r="AA325" s="24"/>
    </row>
    <row r="326" spans="5:27" s="27" customFormat="1" ht="13" x14ac:dyDescent="0.3">
      <c r="E326" s="29"/>
      <c r="F326" s="28"/>
      <c r="H326" s="26"/>
      <c r="I326" s="26"/>
      <c r="J326" s="24"/>
      <c r="K326" s="24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4"/>
      <c r="Z326" s="24"/>
      <c r="AA326" s="24"/>
    </row>
    <row r="327" spans="5:27" s="27" customFormat="1" ht="13" x14ac:dyDescent="0.3">
      <c r="E327" s="29"/>
      <c r="F327" s="28"/>
      <c r="H327" s="26"/>
      <c r="I327" s="26"/>
      <c r="J327" s="24"/>
      <c r="K327" s="24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4"/>
      <c r="Z327" s="24"/>
      <c r="AA327" s="24"/>
    </row>
    <row r="328" spans="5:27" s="27" customFormat="1" ht="13" x14ac:dyDescent="0.3">
      <c r="E328" s="29"/>
      <c r="F328" s="28"/>
      <c r="H328" s="26"/>
      <c r="I328" s="26"/>
      <c r="J328" s="24"/>
      <c r="K328" s="24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4"/>
      <c r="Z328" s="24"/>
      <c r="AA328" s="24"/>
    </row>
    <row r="329" spans="5:27" s="27" customFormat="1" ht="13" x14ac:dyDescent="0.3">
      <c r="E329" s="29"/>
      <c r="F329" s="28"/>
      <c r="H329" s="26"/>
      <c r="I329" s="26"/>
      <c r="J329" s="24"/>
      <c r="K329" s="24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4"/>
      <c r="Z329" s="24"/>
      <c r="AA329" s="24"/>
    </row>
    <row r="330" spans="5:27" s="27" customFormat="1" ht="13" x14ac:dyDescent="0.3">
      <c r="E330" s="29"/>
      <c r="F330" s="28"/>
      <c r="H330" s="26"/>
      <c r="I330" s="26"/>
      <c r="J330" s="24"/>
      <c r="K330" s="24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4"/>
      <c r="Z330" s="24"/>
      <c r="AA330" s="24"/>
    </row>
    <row r="331" spans="5:27" s="27" customFormat="1" ht="13" x14ac:dyDescent="0.3">
      <c r="E331" s="29"/>
      <c r="F331" s="28"/>
      <c r="H331" s="26"/>
      <c r="I331" s="26"/>
      <c r="J331" s="24"/>
      <c r="K331" s="24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4"/>
      <c r="Z331" s="24"/>
      <c r="AA331" s="24"/>
    </row>
    <row r="332" spans="5:27" s="27" customFormat="1" ht="13" x14ac:dyDescent="0.3">
      <c r="E332" s="29"/>
      <c r="F332" s="28"/>
      <c r="H332" s="26"/>
      <c r="I332" s="26"/>
      <c r="J332" s="24"/>
      <c r="K332" s="24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4"/>
      <c r="Z332" s="24"/>
      <c r="AA332" s="24"/>
    </row>
    <row r="333" spans="5:27" s="27" customFormat="1" ht="13" x14ac:dyDescent="0.3">
      <c r="E333" s="29"/>
      <c r="F333" s="28"/>
      <c r="H333" s="26"/>
      <c r="I333" s="26"/>
      <c r="J333" s="24"/>
      <c r="K333" s="24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4"/>
      <c r="Z333" s="24"/>
      <c r="AA333" s="24"/>
    </row>
    <row r="334" spans="5:27" s="27" customFormat="1" ht="13" x14ac:dyDescent="0.3">
      <c r="E334" s="29"/>
      <c r="F334" s="28"/>
      <c r="H334" s="26"/>
      <c r="I334" s="26"/>
      <c r="J334" s="24"/>
      <c r="K334" s="24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4"/>
      <c r="Z334" s="24"/>
      <c r="AA334" s="24"/>
    </row>
    <row r="335" spans="5:27" s="27" customFormat="1" ht="13" x14ac:dyDescent="0.3">
      <c r="E335" s="29"/>
      <c r="F335" s="28"/>
      <c r="H335" s="26"/>
      <c r="I335" s="26"/>
      <c r="J335" s="24"/>
      <c r="K335" s="24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4"/>
      <c r="Z335" s="24"/>
      <c r="AA335" s="24"/>
    </row>
    <row r="336" spans="5:27" s="27" customFormat="1" ht="13" x14ac:dyDescent="0.3">
      <c r="E336" s="29"/>
      <c r="F336" s="28"/>
      <c r="H336" s="26"/>
      <c r="I336" s="26"/>
      <c r="J336" s="24"/>
      <c r="K336" s="24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4"/>
      <c r="Z336" s="24"/>
      <c r="AA336" s="24"/>
    </row>
    <row r="337" spans="5:27" s="27" customFormat="1" ht="13" x14ac:dyDescent="0.3">
      <c r="E337" s="29"/>
      <c r="F337" s="28"/>
      <c r="H337" s="26"/>
      <c r="I337" s="26"/>
      <c r="J337" s="24"/>
      <c r="K337" s="24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4"/>
      <c r="Z337" s="24"/>
      <c r="AA337" s="24"/>
    </row>
    <row r="338" spans="5:27" s="27" customFormat="1" ht="13" x14ac:dyDescent="0.3">
      <c r="E338" s="29"/>
      <c r="F338" s="28"/>
      <c r="H338" s="26"/>
      <c r="I338" s="26"/>
      <c r="J338" s="24"/>
      <c r="K338" s="24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4"/>
      <c r="Z338" s="24"/>
      <c r="AA338" s="24"/>
    </row>
    <row r="339" spans="5:27" s="27" customFormat="1" ht="13" x14ac:dyDescent="0.3">
      <c r="E339" s="29"/>
      <c r="F339" s="28"/>
      <c r="H339" s="26"/>
      <c r="I339" s="26"/>
      <c r="J339" s="24"/>
      <c r="K339" s="24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4"/>
      <c r="Z339" s="24"/>
      <c r="AA339" s="24"/>
    </row>
    <row r="340" spans="5:27" s="27" customFormat="1" ht="13" x14ac:dyDescent="0.3">
      <c r="E340" s="29"/>
      <c r="F340" s="28"/>
      <c r="H340" s="26"/>
      <c r="I340" s="26"/>
      <c r="J340" s="24"/>
      <c r="K340" s="24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4"/>
      <c r="Z340" s="24"/>
      <c r="AA340" s="24"/>
    </row>
    <row r="341" spans="5:27" s="27" customFormat="1" ht="13" x14ac:dyDescent="0.3">
      <c r="E341" s="29"/>
      <c r="F341" s="28"/>
      <c r="H341" s="26"/>
      <c r="I341" s="26"/>
      <c r="J341" s="24"/>
      <c r="K341" s="24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4"/>
      <c r="Z341" s="24"/>
      <c r="AA341" s="24"/>
    </row>
    <row r="342" spans="5:27" s="27" customFormat="1" ht="13" x14ac:dyDescent="0.3">
      <c r="E342" s="29"/>
      <c r="F342" s="28"/>
      <c r="H342" s="26"/>
      <c r="I342" s="26"/>
      <c r="J342" s="24"/>
      <c r="K342" s="24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4"/>
      <c r="Z342" s="24"/>
      <c r="AA342" s="24"/>
    </row>
    <row r="343" spans="5:27" s="27" customFormat="1" ht="13" x14ac:dyDescent="0.3">
      <c r="E343" s="29"/>
      <c r="F343" s="28"/>
      <c r="H343" s="26"/>
      <c r="I343" s="26"/>
      <c r="J343" s="24"/>
      <c r="K343" s="24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4"/>
      <c r="Z343" s="24"/>
      <c r="AA343" s="24"/>
    </row>
    <row r="344" spans="5:27" s="27" customFormat="1" ht="13" x14ac:dyDescent="0.3">
      <c r="E344" s="29"/>
      <c r="F344" s="28"/>
      <c r="H344" s="26"/>
      <c r="I344" s="26"/>
      <c r="J344" s="24"/>
      <c r="K344" s="24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4"/>
      <c r="Z344" s="24"/>
      <c r="AA344" s="24"/>
    </row>
    <row r="345" spans="5:27" s="27" customFormat="1" ht="13" x14ac:dyDescent="0.3">
      <c r="E345" s="29"/>
      <c r="F345" s="28"/>
      <c r="H345" s="26"/>
      <c r="I345" s="26"/>
      <c r="J345" s="24"/>
      <c r="K345" s="24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4"/>
      <c r="Z345" s="24"/>
      <c r="AA345" s="24"/>
    </row>
    <row r="346" spans="5:27" s="27" customFormat="1" ht="13" x14ac:dyDescent="0.3">
      <c r="E346" s="29"/>
      <c r="F346" s="28"/>
      <c r="H346" s="26"/>
      <c r="I346" s="26"/>
      <c r="J346" s="24"/>
      <c r="K346" s="24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4"/>
      <c r="Z346" s="24"/>
      <c r="AA346" s="24"/>
    </row>
    <row r="347" spans="5:27" s="27" customFormat="1" ht="13" x14ac:dyDescent="0.3">
      <c r="E347" s="29"/>
      <c r="F347" s="28"/>
      <c r="H347" s="26"/>
      <c r="I347" s="26"/>
      <c r="J347" s="24"/>
      <c r="K347" s="24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4"/>
      <c r="Z347" s="24"/>
      <c r="AA347" s="24"/>
    </row>
    <row r="348" spans="5:27" s="27" customFormat="1" ht="13" x14ac:dyDescent="0.3">
      <c r="E348" s="29"/>
      <c r="F348" s="28"/>
      <c r="H348" s="26"/>
      <c r="I348" s="26"/>
      <c r="J348" s="24"/>
      <c r="K348" s="24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4"/>
      <c r="Z348" s="24"/>
      <c r="AA348" s="24"/>
    </row>
    <row r="349" spans="5:27" s="27" customFormat="1" ht="13" x14ac:dyDescent="0.3">
      <c r="E349" s="29"/>
      <c r="F349" s="28"/>
      <c r="H349" s="26"/>
      <c r="I349" s="26"/>
      <c r="J349" s="24"/>
      <c r="K349" s="24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4"/>
      <c r="Z349" s="24"/>
      <c r="AA349" s="24"/>
    </row>
    <row r="350" spans="5:27" s="27" customFormat="1" ht="13" x14ac:dyDescent="0.3">
      <c r="E350" s="29"/>
      <c r="F350" s="28"/>
      <c r="H350" s="26"/>
      <c r="I350" s="26"/>
      <c r="J350" s="24"/>
      <c r="K350" s="24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4"/>
      <c r="Z350" s="24"/>
      <c r="AA350" s="24"/>
    </row>
    <row r="351" spans="5:27" s="27" customFormat="1" ht="13" x14ac:dyDescent="0.3">
      <c r="E351" s="29"/>
      <c r="F351" s="28"/>
      <c r="H351" s="26"/>
      <c r="I351" s="26"/>
      <c r="J351" s="24"/>
      <c r="K351" s="24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4"/>
      <c r="Z351" s="24"/>
      <c r="AA351" s="24"/>
    </row>
    <row r="352" spans="5:27" s="27" customFormat="1" ht="13" x14ac:dyDescent="0.3">
      <c r="E352" s="29"/>
      <c r="F352" s="28"/>
      <c r="H352" s="26"/>
      <c r="I352" s="26"/>
      <c r="J352" s="24"/>
      <c r="K352" s="24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4"/>
      <c r="Z352" s="24"/>
      <c r="AA352" s="24"/>
    </row>
    <row r="353" spans="5:27" s="27" customFormat="1" ht="13" x14ac:dyDescent="0.3">
      <c r="E353" s="29"/>
      <c r="F353" s="28"/>
      <c r="H353" s="26"/>
      <c r="I353" s="26"/>
      <c r="J353" s="24"/>
      <c r="K353" s="24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4"/>
      <c r="Z353" s="24"/>
      <c r="AA353" s="24"/>
    </row>
    <row r="354" spans="5:27" s="27" customFormat="1" ht="13" x14ac:dyDescent="0.3">
      <c r="E354" s="29"/>
      <c r="F354" s="28"/>
      <c r="H354" s="26"/>
      <c r="I354" s="26"/>
      <c r="J354" s="24"/>
      <c r="K354" s="24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4"/>
      <c r="Z354" s="24"/>
      <c r="AA354" s="24"/>
    </row>
    <row r="355" spans="5:27" s="27" customFormat="1" ht="13" x14ac:dyDescent="0.3">
      <c r="E355" s="29"/>
      <c r="F355" s="28"/>
      <c r="H355" s="26"/>
      <c r="I355" s="26"/>
      <c r="J355" s="24"/>
      <c r="K355" s="24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4"/>
      <c r="Z355" s="24"/>
      <c r="AA355" s="24"/>
    </row>
    <row r="356" spans="5:27" s="27" customFormat="1" ht="13" x14ac:dyDescent="0.3">
      <c r="E356" s="29"/>
      <c r="F356" s="28"/>
      <c r="H356" s="26"/>
      <c r="I356" s="26"/>
      <c r="J356" s="24"/>
      <c r="K356" s="24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4"/>
      <c r="Z356" s="24"/>
      <c r="AA356" s="24"/>
    </row>
    <row r="357" spans="5:27" s="27" customFormat="1" ht="13" x14ac:dyDescent="0.3">
      <c r="E357" s="29"/>
      <c r="F357" s="28"/>
      <c r="H357" s="26"/>
      <c r="I357" s="26"/>
      <c r="J357" s="24"/>
      <c r="K357" s="24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4"/>
      <c r="Z357" s="24"/>
      <c r="AA357" s="24"/>
    </row>
    <row r="358" spans="5:27" s="27" customFormat="1" ht="13" x14ac:dyDescent="0.3">
      <c r="E358" s="29"/>
      <c r="F358" s="28"/>
      <c r="H358" s="26"/>
      <c r="I358" s="26"/>
      <c r="J358" s="24"/>
      <c r="K358" s="24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4"/>
      <c r="Z358" s="24"/>
      <c r="AA358" s="24"/>
    </row>
    <row r="359" spans="5:27" s="27" customFormat="1" ht="13" x14ac:dyDescent="0.3">
      <c r="E359" s="29"/>
      <c r="F359" s="28"/>
      <c r="H359" s="26"/>
      <c r="I359" s="26"/>
      <c r="J359" s="24"/>
      <c r="K359" s="24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4"/>
      <c r="Z359" s="24"/>
      <c r="AA359" s="24"/>
    </row>
    <row r="360" spans="5:27" s="27" customFormat="1" ht="13" x14ac:dyDescent="0.3">
      <c r="E360" s="29"/>
      <c r="F360" s="28"/>
      <c r="H360" s="26"/>
      <c r="I360" s="26"/>
      <c r="J360" s="24"/>
      <c r="K360" s="24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4"/>
      <c r="Z360" s="24"/>
      <c r="AA360" s="24"/>
    </row>
    <row r="361" spans="5:27" s="27" customFormat="1" ht="13" x14ac:dyDescent="0.3">
      <c r="E361" s="29"/>
      <c r="F361" s="28"/>
      <c r="H361" s="26"/>
      <c r="I361" s="26"/>
      <c r="J361" s="24"/>
      <c r="K361" s="24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4"/>
      <c r="Z361" s="24"/>
      <c r="AA361" s="24"/>
    </row>
    <row r="362" spans="5:27" s="27" customFormat="1" ht="13" x14ac:dyDescent="0.3">
      <c r="E362" s="29"/>
      <c r="F362" s="28"/>
      <c r="H362" s="26"/>
      <c r="I362" s="26"/>
      <c r="J362" s="24"/>
      <c r="K362" s="24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4"/>
      <c r="Z362" s="24"/>
      <c r="AA362" s="24"/>
    </row>
    <row r="363" spans="5:27" s="27" customFormat="1" ht="13" x14ac:dyDescent="0.3">
      <c r="E363" s="29"/>
      <c r="F363" s="28"/>
      <c r="H363" s="26"/>
      <c r="I363" s="26"/>
      <c r="J363" s="24"/>
      <c r="K363" s="24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4"/>
      <c r="Z363" s="24"/>
      <c r="AA363" s="24"/>
    </row>
    <row r="364" spans="5:27" s="27" customFormat="1" ht="13" x14ac:dyDescent="0.3">
      <c r="E364" s="29"/>
      <c r="F364" s="28"/>
      <c r="H364" s="26"/>
      <c r="I364" s="26"/>
      <c r="J364" s="24"/>
      <c r="K364" s="24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4"/>
      <c r="Z364" s="24"/>
      <c r="AA364" s="24"/>
    </row>
  </sheetData>
  <mergeCells count="10">
    <mergeCell ref="D1:F1"/>
    <mergeCell ref="A1:C1"/>
    <mergeCell ref="A2:C2"/>
    <mergeCell ref="D2:F2"/>
    <mergeCell ref="G2:H2"/>
    <mergeCell ref="I2:K2"/>
    <mergeCell ref="T52:Y52"/>
    <mergeCell ref="M52:R52"/>
    <mergeCell ref="M3:R3"/>
    <mergeCell ref="T3:Y3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/>
  </sheetPr>
  <dimension ref="A1:AG364"/>
  <sheetViews>
    <sheetView topLeftCell="J1" zoomScale="70" zoomScaleNormal="70" workbookViewId="0">
      <pane ySplit="3" topLeftCell="A16" activePane="bottomLeft" state="frozen"/>
      <selection activeCell="M22" sqref="M22"/>
      <selection pane="bottomLeft" activeCell="AF44" sqref="AF44"/>
    </sheetView>
  </sheetViews>
  <sheetFormatPr defaultColWidth="9.08984375" defaultRowHeight="10.5" x14ac:dyDescent="0.25"/>
  <cols>
    <col min="1" max="1" width="9.08984375" style="24"/>
    <col min="2" max="2" width="10.6328125" style="26" customWidth="1"/>
    <col min="3" max="4" width="12.08984375" style="27" customWidth="1"/>
    <col min="5" max="5" width="10.6328125" style="27" customWidth="1"/>
    <col min="6" max="9" width="12.08984375" style="27" customWidth="1"/>
    <col min="10" max="10" width="10.6328125" style="27" customWidth="1"/>
    <col min="11" max="12" width="14.90625" style="26" customWidth="1"/>
    <col min="13" max="13" width="4.08984375" style="24" customWidth="1"/>
    <col min="14" max="14" width="9.08984375" style="24"/>
    <col min="15" max="19" width="9.08984375" style="25"/>
    <col min="20" max="20" width="4" style="25" customWidth="1"/>
    <col min="21" max="21" width="14.90625" style="25" customWidth="1"/>
    <col min="22" max="22" width="12.36328125" style="25" customWidth="1"/>
    <col min="23" max="26" width="9.08984375" style="25"/>
    <col min="27" max="16384" width="9.08984375" style="24"/>
  </cols>
  <sheetData>
    <row r="1" spans="1:33" ht="12.75" customHeight="1" x14ac:dyDescent="0.25">
      <c r="A1" s="252" t="s">
        <v>29</v>
      </c>
      <c r="B1" s="252"/>
      <c r="C1" s="252"/>
      <c r="D1" s="252">
        <v>846</v>
      </c>
      <c r="E1" s="252"/>
      <c r="F1" s="252"/>
      <c r="G1" s="252">
        <v>846</v>
      </c>
      <c r="H1" s="252">
        <v>846</v>
      </c>
      <c r="I1" s="252"/>
    </row>
    <row r="2" spans="1:33" ht="12.75" customHeight="1" x14ac:dyDescent="0.25">
      <c r="A2" s="252" t="s">
        <v>181</v>
      </c>
      <c r="B2" s="252"/>
      <c r="C2" s="252"/>
      <c r="D2" s="252" t="s">
        <v>116</v>
      </c>
      <c r="E2" s="252"/>
      <c r="F2" s="252"/>
      <c r="G2" s="252" t="s">
        <v>178</v>
      </c>
      <c r="H2" s="252"/>
      <c r="I2" s="252"/>
      <c r="J2" s="257" t="s">
        <v>86</v>
      </c>
      <c r="K2" s="258"/>
      <c r="L2" s="258"/>
    </row>
    <row r="3" spans="1:33" ht="22.5" customHeight="1" x14ac:dyDescent="0.25">
      <c r="A3" s="25" t="s">
        <v>136</v>
      </c>
      <c r="B3" s="52" t="s">
        <v>114</v>
      </c>
      <c r="C3" s="47" t="s">
        <v>145</v>
      </c>
      <c r="D3" s="25" t="s">
        <v>136</v>
      </c>
      <c r="E3" s="52" t="s">
        <v>114</v>
      </c>
      <c r="F3" s="47" t="s">
        <v>145</v>
      </c>
      <c r="G3" s="25" t="s">
        <v>136</v>
      </c>
      <c r="H3" s="52" t="s">
        <v>114</v>
      </c>
      <c r="I3" s="47" t="s">
        <v>145</v>
      </c>
      <c r="J3" s="46" t="s">
        <v>114</v>
      </c>
      <c r="K3" s="45" t="s">
        <v>176</v>
      </c>
      <c r="L3" s="51" t="s">
        <v>132</v>
      </c>
      <c r="N3" s="247" t="s">
        <v>155</v>
      </c>
      <c r="O3" s="247"/>
      <c r="P3" s="247"/>
      <c r="Q3" s="247"/>
      <c r="R3" s="247"/>
      <c r="S3" s="247"/>
      <c r="T3" s="44"/>
      <c r="U3" s="247" t="s">
        <v>156</v>
      </c>
      <c r="V3" s="247"/>
      <c r="W3" s="247"/>
      <c r="X3" s="247"/>
      <c r="Y3" s="247"/>
      <c r="Z3" s="247"/>
      <c r="AB3" s="247" t="s">
        <v>201</v>
      </c>
      <c r="AC3" s="247"/>
      <c r="AD3" s="247"/>
      <c r="AE3" s="247"/>
      <c r="AF3" s="247"/>
      <c r="AG3" s="247"/>
    </row>
    <row r="4" spans="1:33" ht="14.5" x14ac:dyDescent="0.35">
      <c r="A4" s="24">
        <f t="shared" ref="A4:A35" si="0">YEAR(B4)</f>
        <v>2012</v>
      </c>
      <c r="B4" s="38">
        <v>41024</v>
      </c>
      <c r="C4" s="39">
        <v>350</v>
      </c>
      <c r="D4" s="24">
        <f t="shared" ref="D4:D67" si="1">YEAR(E4)</f>
        <v>2012</v>
      </c>
      <c r="E4" s="38">
        <v>41024</v>
      </c>
      <c r="F4" s="39">
        <v>20</v>
      </c>
      <c r="G4" s="39">
        <f>YEAR(H4)</f>
        <v>2012</v>
      </c>
      <c r="H4" s="15">
        <v>41024</v>
      </c>
      <c r="I4" s="7">
        <v>85</v>
      </c>
      <c r="J4" s="38">
        <v>41024</v>
      </c>
      <c r="K4" s="31">
        <v>130</v>
      </c>
      <c r="L4" s="28" t="e">
        <v>#N/A</v>
      </c>
      <c r="N4" s="42" t="s">
        <v>136</v>
      </c>
      <c r="O4" s="42" t="s">
        <v>141</v>
      </c>
      <c r="P4" s="42" t="s">
        <v>140</v>
      </c>
      <c r="Q4" s="42" t="s">
        <v>139</v>
      </c>
      <c r="R4" s="42" t="s">
        <v>138</v>
      </c>
      <c r="S4" s="42" t="s">
        <v>137</v>
      </c>
      <c r="T4" s="43"/>
      <c r="U4" s="42" t="s">
        <v>136</v>
      </c>
      <c r="V4" s="42" t="s">
        <v>141</v>
      </c>
      <c r="W4" s="42" t="s">
        <v>140</v>
      </c>
      <c r="X4" s="42" t="s">
        <v>139</v>
      </c>
      <c r="Y4" s="42" t="s">
        <v>138</v>
      </c>
      <c r="Z4" s="42" t="s">
        <v>137</v>
      </c>
      <c r="AB4" s="42" t="s">
        <v>136</v>
      </c>
      <c r="AC4" s="42" t="s">
        <v>141</v>
      </c>
      <c r="AD4" s="42" t="s">
        <v>140</v>
      </c>
      <c r="AE4" s="42" t="s">
        <v>139</v>
      </c>
      <c r="AF4" s="42" t="s">
        <v>138</v>
      </c>
      <c r="AG4" s="42" t="s">
        <v>137</v>
      </c>
    </row>
    <row r="5" spans="1:33" ht="14.5" x14ac:dyDescent="0.35">
      <c r="A5" s="24">
        <f t="shared" si="0"/>
        <v>2012</v>
      </c>
      <c r="B5" s="38">
        <v>41045</v>
      </c>
      <c r="C5" s="39">
        <v>370</v>
      </c>
      <c r="D5" s="24">
        <f t="shared" si="1"/>
        <v>2012</v>
      </c>
      <c r="E5" s="38">
        <v>41045</v>
      </c>
      <c r="F5" s="39">
        <v>14</v>
      </c>
      <c r="G5" s="39">
        <f t="shared" ref="G5:G64" si="2">YEAR(H5)</f>
        <v>2012</v>
      </c>
      <c r="H5" s="15">
        <v>41045</v>
      </c>
      <c r="I5" s="7">
        <v>196</v>
      </c>
      <c r="J5" s="38">
        <v>41045</v>
      </c>
      <c r="K5" s="31">
        <v>130</v>
      </c>
      <c r="L5" s="28" t="e">
        <v>#N/A</v>
      </c>
      <c r="N5" s="41">
        <v>2012</v>
      </c>
      <c r="O5" s="41">
        <f>COUNTIF($A$4:$A$168,N5)</f>
        <v>9</v>
      </c>
      <c r="P5" s="41">
        <f>MIN(IF($A$4:$A$168=N5,$C$4:$C$168))</f>
        <v>4</v>
      </c>
      <c r="Q5" s="41">
        <f>MEDIAN(IF($A$4:$A$168=$N5,$C$4:$C$168))</f>
        <v>90</v>
      </c>
      <c r="R5" s="41">
        <f>MAX(IF($A$4:$A$168=$N5,$C$4:$C$168))</f>
        <v>15900</v>
      </c>
      <c r="S5" s="40">
        <f>AVERAGE(IF($A$4:$A$168=$N5,$C$4:$C$168))</f>
        <v>1085.4032258064517</v>
      </c>
      <c r="U5" s="41">
        <v>2012</v>
      </c>
      <c r="V5" s="41">
        <f t="shared" ref="V5:V8" si="3">COUNTIF($D$4:$D$168,U5)</f>
        <v>9</v>
      </c>
      <c r="W5" s="41">
        <f t="array" ref="W5">MIN(IF($D$4:$D$168=U5,$F$4:$F$168))</f>
        <v>2</v>
      </c>
      <c r="X5" s="41">
        <f t="array" ref="X5">MEDIAN(IF($D$4:$D$168=$U5,$F$4:$F$168))</f>
        <v>14</v>
      </c>
      <c r="Y5" s="41">
        <f t="array" ref="Y5">MAX(IF($D$4:$D$168=$U5,$F$4:$F$168))</f>
        <v>5000</v>
      </c>
      <c r="Z5" s="40">
        <f t="array" ref="Z5">AVERAGE(IF($D$4:$D$168=$U5,$F$4:$F$168))</f>
        <v>635.33333333333337</v>
      </c>
      <c r="AB5" s="109">
        <v>2012</v>
      </c>
      <c r="AC5" s="109">
        <f t="array" ref="AC5">COUNTIF($G$4:$G$168,AB5)</f>
        <v>9</v>
      </c>
      <c r="AD5" s="109">
        <f t="array" ref="AD5">MIN(IF($G$4:$G$168=AB5,$I$4:$I$168))</f>
        <v>85</v>
      </c>
      <c r="AE5" s="109">
        <f t="array" ref="AE5">MEDIAN(IF($G$4:$G$168=$AB5,$I$4:$I$168))</f>
        <v>125</v>
      </c>
      <c r="AF5" s="109">
        <f t="array" ref="AF5">MAX(IF($G$4:$G$168=$AB5,$I$4:$I$168))</f>
        <v>1060</v>
      </c>
      <c r="AG5" s="40">
        <f t="array" ref="AG5">AVERAGE(IF($G$4:$G$168=$AB5,$I$4:$I$168))</f>
        <v>277</v>
      </c>
    </row>
    <row r="6" spans="1:33" ht="14.5" x14ac:dyDescent="0.35">
      <c r="A6" s="24">
        <f t="shared" si="0"/>
        <v>2012</v>
      </c>
      <c r="B6" s="38">
        <v>41080</v>
      </c>
      <c r="C6" s="39">
        <v>120</v>
      </c>
      <c r="D6" s="24">
        <f t="shared" si="1"/>
        <v>2012</v>
      </c>
      <c r="E6" s="38">
        <v>41080</v>
      </c>
      <c r="F6" s="39">
        <v>56</v>
      </c>
      <c r="G6" s="39">
        <f t="shared" si="2"/>
        <v>2012</v>
      </c>
      <c r="H6" s="15">
        <v>41080</v>
      </c>
      <c r="I6" s="7">
        <v>97</v>
      </c>
      <c r="J6" s="38">
        <v>41080</v>
      </c>
      <c r="K6" s="31">
        <v>130</v>
      </c>
      <c r="L6" s="28" t="e">
        <v>#N/A</v>
      </c>
      <c r="N6" s="41">
        <v>2013</v>
      </c>
      <c r="O6" s="41">
        <f t="shared" ref="O6:O8" si="4">COUNTIF($A$4:$A$168,N6)</f>
        <v>12</v>
      </c>
      <c r="P6" s="41">
        <f t="array" ref="P6">MIN(IF($A$4:$A$168=N6,$C$4:$C$168))</f>
        <v>12</v>
      </c>
      <c r="Q6" s="41">
        <f t="array" ref="Q6">MEDIAN(IF($A$4:$A$168=$N6,$C$4:$C$168))</f>
        <v>58</v>
      </c>
      <c r="R6" s="41">
        <f t="array" ref="R6">MAX(IF($A$4:$A$168=$N6,$C$4:$C$168))</f>
        <v>6000</v>
      </c>
      <c r="S6" s="40">
        <f t="array" ref="S6">AVERAGE(IF($A$4:$A$168=$N6,$C$4:$C$168))</f>
        <v>1104.5</v>
      </c>
      <c r="U6" s="41">
        <v>2013</v>
      </c>
      <c r="V6" s="41">
        <f t="shared" si="3"/>
        <v>12</v>
      </c>
      <c r="W6" s="41">
        <f t="array" ref="W6">MIN(IF($D$4:$D$168=U6,$F$4:$F$168))</f>
        <v>4</v>
      </c>
      <c r="X6" s="41">
        <f t="array" ref="X6">MEDIAN(IF($D$4:$D$168=$U6,$F$4:$F$168))</f>
        <v>38</v>
      </c>
      <c r="Y6" s="41">
        <f t="array" ref="Y6">MAX(IF($D$4:$D$168=$U6,$F$4:$F$168))</f>
        <v>7700</v>
      </c>
      <c r="Z6" s="40">
        <f t="array" ref="Z6">AVERAGE(IF($D$4:$D$168=$U6,$F$4:$F$168))</f>
        <v>743.16666666666663</v>
      </c>
      <c r="AB6" s="109">
        <v>2013</v>
      </c>
      <c r="AC6" s="109">
        <f t="array" ref="AC6">COUNTIF($G$4:$G$168,AB6)</f>
        <v>12</v>
      </c>
      <c r="AD6" s="109">
        <f t="array" ref="AD6">MIN(IF($G$4:$G$168=AB6,$I$4:$I$168))</f>
        <v>50</v>
      </c>
      <c r="AE6" s="109">
        <f t="array" ref="AE6">MEDIAN(IF($G$4:$G$168=$AB6,$I$4:$I$168))</f>
        <v>123</v>
      </c>
      <c r="AF6" s="109">
        <f t="array" ref="AF6">MAX(IF($G$4:$G$168=$AB6,$I$4:$I$168))</f>
        <v>10600</v>
      </c>
      <c r="AG6" s="40">
        <f t="array" ref="AG6">AVERAGE(IF($G$4:$G$168=$AB6,$I$4:$I$168))</f>
        <v>1190.8333333333333</v>
      </c>
    </row>
    <row r="7" spans="1:33" ht="14.5" x14ac:dyDescent="0.35">
      <c r="A7" s="24">
        <f t="shared" si="0"/>
        <v>2012</v>
      </c>
      <c r="B7" s="38">
        <v>41106</v>
      </c>
      <c r="C7" s="39">
        <v>189</v>
      </c>
      <c r="D7" s="24">
        <f t="shared" si="1"/>
        <v>2012</v>
      </c>
      <c r="E7" s="38">
        <v>41106</v>
      </c>
      <c r="F7" s="39">
        <v>2</v>
      </c>
      <c r="G7" s="39">
        <f t="shared" si="2"/>
        <v>2012</v>
      </c>
      <c r="H7" s="15">
        <v>41106</v>
      </c>
      <c r="I7" s="7">
        <v>125</v>
      </c>
      <c r="J7" s="38">
        <v>41106</v>
      </c>
      <c r="K7" s="31">
        <v>130</v>
      </c>
      <c r="L7" s="28" t="e">
        <v>#N/A</v>
      </c>
      <c r="N7" s="41">
        <v>2014</v>
      </c>
      <c r="O7" s="41">
        <f t="shared" si="4"/>
        <v>12</v>
      </c>
      <c r="P7" s="41">
        <f t="array" ref="P7">MIN(IF($A$4:$A$168=N7,$C$4:$C$168))</f>
        <v>0</v>
      </c>
      <c r="Q7" s="41">
        <f t="array" ref="Q7">MEDIAN(IF($A$4:$A$168=$N7,$C$4:$C$168))</f>
        <v>90</v>
      </c>
      <c r="R7" s="41">
        <f t="array" ref="R7">MAX(IF($A$4:$A$168=$N7,$C$4:$C$168))</f>
        <v>4600</v>
      </c>
      <c r="S7" s="40">
        <f t="array" ref="S7">AVERAGE(IF($A$4:$A$168=$N7,$C$4:$C$168))</f>
        <v>1163.6666666666667</v>
      </c>
      <c r="U7" s="41">
        <v>2014</v>
      </c>
      <c r="V7" s="41">
        <f t="shared" si="3"/>
        <v>12</v>
      </c>
      <c r="W7" s="41">
        <f t="array" ref="W7">MIN(IF($D$4:$D$168=U7,$F$4:$F$168))</f>
        <v>0</v>
      </c>
      <c r="X7" s="41">
        <f t="array" ref="X7">MEDIAN(IF($D$4:$D$168=$U7,$F$4:$F$168))</f>
        <v>46</v>
      </c>
      <c r="Y7" s="41">
        <f t="array" ref="Y7">MAX(IF($D$4:$D$168=$U7,$F$4:$F$168))</f>
        <v>2300</v>
      </c>
      <c r="Z7" s="40">
        <f t="array" ref="Z7">AVERAGE(IF($D$4:$D$168=$U7,$F$4:$F$168))</f>
        <v>306.33333333333331</v>
      </c>
      <c r="AB7" s="109">
        <v>2014</v>
      </c>
      <c r="AC7" s="109">
        <f t="array" ref="AC7">COUNTIF($G$4:$G$168,AB7)</f>
        <v>12</v>
      </c>
      <c r="AD7" s="109">
        <f t="array" ref="AD7">MIN(IF($G$4:$G$168=AB7,$I$4:$I$168))</f>
        <v>14</v>
      </c>
      <c r="AE7" s="109">
        <f t="array" ref="AE7">MEDIAN(IF($G$4:$G$168=$AB7,$I$4:$I$168))</f>
        <v>149</v>
      </c>
      <c r="AF7" s="109">
        <f t="array" ref="AF7">MAX(IF($G$4:$G$168=$AB7,$I$4:$I$168))</f>
        <v>5700</v>
      </c>
      <c r="AG7" s="40">
        <f t="array" ref="AG7">AVERAGE(IF($G$4:$G$168=$AB7,$I$4:$I$168))</f>
        <v>1171.8333333333333</v>
      </c>
    </row>
    <row r="8" spans="1:33" ht="14.5" x14ac:dyDescent="0.35">
      <c r="A8" s="24">
        <f t="shared" si="0"/>
        <v>2012</v>
      </c>
      <c r="B8" s="38">
        <v>41141</v>
      </c>
      <c r="C8" s="39">
        <v>600</v>
      </c>
      <c r="D8" s="24">
        <f t="shared" si="1"/>
        <v>2012</v>
      </c>
      <c r="E8" s="38">
        <v>41141</v>
      </c>
      <c r="F8" s="39">
        <v>600</v>
      </c>
      <c r="G8" s="39">
        <f t="shared" si="2"/>
        <v>2012</v>
      </c>
      <c r="H8" s="15">
        <v>41141</v>
      </c>
      <c r="I8" s="7">
        <v>1060</v>
      </c>
      <c r="J8" s="38">
        <v>41141</v>
      </c>
      <c r="K8" s="31">
        <v>130</v>
      </c>
      <c r="L8" s="28" t="e">
        <v>#N/A</v>
      </c>
      <c r="N8" s="41">
        <v>2015</v>
      </c>
      <c r="O8" s="41">
        <f t="shared" si="4"/>
        <v>12</v>
      </c>
      <c r="P8" s="41">
        <f t="array" ref="P8">MIN(IF($A$4:$A$168=N8,$C$4:$C$168))</f>
        <v>7</v>
      </c>
      <c r="Q8" s="41">
        <f t="array" ref="Q8">MEDIAN(IF($A$4:$A$168=$N8,$C$4:$C$168))</f>
        <v>90</v>
      </c>
      <c r="R8" s="41">
        <f t="array" ref="R8">MAX(IF($A$4:$A$168=$N8,$C$4:$C$168))</f>
        <v>15700</v>
      </c>
      <c r="S8" s="40">
        <f t="array" ref="S8">AVERAGE(IF($A$4:$A$168=$N8,$C$4:$C$168))</f>
        <v>1694.0833333333333</v>
      </c>
      <c r="U8" s="41">
        <v>2015</v>
      </c>
      <c r="V8" s="41">
        <f t="shared" si="3"/>
        <v>12</v>
      </c>
      <c r="W8" s="41">
        <f t="array" ref="W8">MIN(IF($D$4:$D$168=U8,$F$4:$F$168))</f>
        <v>8</v>
      </c>
      <c r="X8" s="41">
        <f t="array" ref="X8">MEDIAN(IF($D$4:$D$168=$U8,$F$4:$F$168))</f>
        <v>91</v>
      </c>
      <c r="Y8" s="41">
        <f t="array" ref="Y8">MAX(IF($D$4:$D$168=$U8,$F$4:$F$168))</f>
        <v>5300</v>
      </c>
      <c r="Z8" s="40">
        <f t="array" ref="Z8">AVERAGE(IF($D$4:$D$168=$U8,$F$4:$F$168))</f>
        <v>615.5</v>
      </c>
      <c r="AB8" s="109">
        <v>2015</v>
      </c>
      <c r="AC8" s="109">
        <f t="array" ref="AC8">COUNTIF($G$4:$G$168,AB8)</f>
        <v>12</v>
      </c>
      <c r="AD8" s="109">
        <f t="array" ref="AD8">MIN(IF($G$4:$G$168=AB8,$I$4:$I$168))</f>
        <v>28</v>
      </c>
      <c r="AE8" s="109">
        <f t="array" ref="AE8">MEDIAN(IF($G$4:$G$168=$AB8,$I$4:$I$168))</f>
        <v>115</v>
      </c>
      <c r="AF8" s="109">
        <f t="array" ref="AF8">MAX(IF($G$4:$G$168=$AB8,$I$4:$I$168))</f>
        <v>11800</v>
      </c>
      <c r="AG8" s="40">
        <f t="array" ref="AG8">AVERAGE(IF($G$4:$G$168=$AB8,$I$4:$I$168))</f>
        <v>1167.5</v>
      </c>
    </row>
    <row r="9" spans="1:33" ht="14.5" x14ac:dyDescent="0.35">
      <c r="A9" s="24">
        <f t="shared" si="0"/>
        <v>2012</v>
      </c>
      <c r="B9" s="38">
        <v>41176</v>
      </c>
      <c r="C9" s="39">
        <v>28</v>
      </c>
      <c r="D9" s="24">
        <f t="shared" si="1"/>
        <v>2012</v>
      </c>
      <c r="E9" s="38">
        <v>41176</v>
      </c>
      <c r="F9" s="39">
        <v>6</v>
      </c>
      <c r="G9" s="39">
        <f t="shared" si="2"/>
        <v>2012</v>
      </c>
      <c r="H9" s="15">
        <v>41176</v>
      </c>
      <c r="I9" s="7">
        <v>190</v>
      </c>
      <c r="J9" s="38">
        <v>41176</v>
      </c>
      <c r="K9" s="31">
        <v>130</v>
      </c>
      <c r="L9" s="28" t="e">
        <v>#N/A</v>
      </c>
      <c r="N9" s="41">
        <v>2016</v>
      </c>
      <c r="O9" s="41">
        <f t="array" ref="O9">COUNTIF($A$4:$A$168,N9)</f>
        <v>12</v>
      </c>
      <c r="P9" s="41">
        <f t="array" ref="P9">MIN(IF($A$4:$A$168=N9,$C$4:$C$168))</f>
        <v>10</v>
      </c>
      <c r="Q9" s="41">
        <f t="array" ref="Q9">MEDIAN(IF($A$4:$A$168=$N9,$C$4:$C$168))</f>
        <v>56</v>
      </c>
      <c r="R9" s="41">
        <f t="array" ref="R9">MAX(IF($A$4:$A$168=$N9,$C$4:$C$168))</f>
        <v>200</v>
      </c>
      <c r="S9" s="40">
        <f t="array" ref="S9">AVERAGE(IF($A$4:$A$168=$N9,$C$4:$C$168))</f>
        <v>74.63636363636364</v>
      </c>
      <c r="U9" s="41">
        <v>2016</v>
      </c>
      <c r="V9" s="41">
        <f t="array" ref="V9">COUNTIF($D$4:$D$168,U9)</f>
        <v>12</v>
      </c>
      <c r="W9" s="41">
        <f t="array" ref="W9">MIN(IF($D$4:$D$168=U9,$F$4:$F$168))</f>
        <v>14</v>
      </c>
      <c r="X9" s="41">
        <f t="array" ref="X9">MEDIAN(IF($D$4:$D$168=$U9,$F$4:$F$168))</f>
        <v>38</v>
      </c>
      <c r="Y9" s="41">
        <f t="array" ref="Y9">MAX(IF($D$4:$D$168=$U9,$F$4:$F$168))</f>
        <v>100</v>
      </c>
      <c r="Z9" s="40">
        <f t="array" ref="Z9">AVERAGE(IF($D$4:$D$168=$U9,$F$4:$F$168))</f>
        <v>47.833333333333336</v>
      </c>
      <c r="AB9" s="109">
        <v>2016</v>
      </c>
      <c r="AC9" s="109">
        <f>COUNTIF($G$4:$G$168,AB9)</f>
        <v>12</v>
      </c>
      <c r="AD9" s="109">
        <f t="array" ref="AD9">MIN(IF($G$4:$G$168=AB9,$I$4:$I$168))</f>
        <v>41</v>
      </c>
      <c r="AE9" s="109">
        <f t="array" ref="AE9">MEDIAN(IF($G$4:$G$168=$AB9,$I$4:$I$168))</f>
        <v>225</v>
      </c>
      <c r="AF9" s="109">
        <f t="array" ref="AF9">MAX(IF($G$4:$G$168=$AB9,$I$4:$I$168))</f>
        <v>600</v>
      </c>
      <c r="AG9" s="40">
        <f t="array" ref="AG9">AVERAGE(IF($G$4:$G$168=$AB9,$I$4:$I$168))</f>
        <v>233.83333333333334</v>
      </c>
    </row>
    <row r="10" spans="1:33" ht="14.5" x14ac:dyDescent="0.35">
      <c r="A10" s="24">
        <f t="shared" si="0"/>
        <v>2012</v>
      </c>
      <c r="B10" s="38">
        <v>41204</v>
      </c>
      <c r="C10" s="39">
        <v>22</v>
      </c>
      <c r="D10" s="24">
        <f t="shared" si="1"/>
        <v>2012</v>
      </c>
      <c r="E10" s="38">
        <v>41204</v>
      </c>
      <c r="F10" s="39">
        <v>10</v>
      </c>
      <c r="G10" s="39">
        <f t="shared" si="2"/>
        <v>2012</v>
      </c>
      <c r="H10" s="15">
        <v>41204</v>
      </c>
      <c r="I10" s="7">
        <v>510</v>
      </c>
      <c r="J10" s="38">
        <v>41204</v>
      </c>
      <c r="K10" s="31">
        <v>130</v>
      </c>
      <c r="L10" s="28" t="e">
        <v>#N/A</v>
      </c>
      <c r="N10" s="41">
        <v>2017</v>
      </c>
      <c r="O10" s="41">
        <f t="array" ref="O10">COUNTIF($A$4:$A$168,N10)</f>
        <v>7</v>
      </c>
      <c r="P10" s="41">
        <f t="array" ref="P10">MIN(IF($A$4:$A$168=N10,$C$4:$C$168))</f>
        <v>41</v>
      </c>
      <c r="Q10" s="41">
        <f t="array" ref="Q10">MEDIAN(IF($A$4:$A$168=$N10,$C$4:$C$168))</f>
        <v>156</v>
      </c>
      <c r="R10" s="41">
        <f t="array" ref="R10">MAX(IF($A$4:$A$168=$N10,$C$4:$C$168))</f>
        <v>561</v>
      </c>
      <c r="S10" s="40">
        <f t="array" ref="S10">AVERAGE(IF($A$4:$A$168=$N10,$C$4:$C$168))</f>
        <v>192</v>
      </c>
      <c r="U10" s="41">
        <v>2017</v>
      </c>
      <c r="V10" s="41">
        <f t="array" ref="V10">COUNTIF($D$4:$D$168,U10)</f>
        <v>7</v>
      </c>
      <c r="W10" s="41">
        <f t="array" ref="W10">MIN(IF($D$4:$D$168=U10,$F$4:$F$168))</f>
        <v>10</v>
      </c>
      <c r="X10" s="41">
        <f t="array" ref="X10">MEDIAN(IF($D$4:$D$168=$U10,$F$4:$F$168))</f>
        <v>20</v>
      </c>
      <c r="Y10" s="41">
        <f t="array" ref="Y10">MAX(IF($D$4:$D$168=$U10,$F$4:$F$168))</f>
        <v>98</v>
      </c>
      <c r="Z10" s="40">
        <f t="array" ref="Z10">AVERAGE(IF($D$4:$D$168=$U10,$F$4:$F$168))</f>
        <v>34.833333333333336</v>
      </c>
      <c r="AB10" s="109">
        <v>2017</v>
      </c>
      <c r="AC10" s="109">
        <f t="array" ref="AC10">COUNTIF($G$4:$G$168,AB10)</f>
        <v>4</v>
      </c>
      <c r="AD10" s="109">
        <f t="array" ref="AD10">MIN(IF($G$4:$G$168=AB10,$I$4:$I$168))</f>
        <v>41</v>
      </c>
      <c r="AE10" s="109">
        <f t="array" ref="AE10">MEDIAN(IF($G$4:$G$168=$AB10,$I$4:$I$168))</f>
        <v>149.5</v>
      </c>
      <c r="AF10" s="109">
        <f t="array" ref="AF10">MAX(IF($G$4:$G$168=$AB10,$I$4:$I$168))</f>
        <v>341</v>
      </c>
      <c r="AG10" s="40">
        <f t="array" ref="AG10">AVERAGE(IF($G$4:$G$168=$AB10,$I$4:$I$168))</f>
        <v>170.25</v>
      </c>
    </row>
    <row r="11" spans="1:33" ht="14.5" x14ac:dyDescent="0.35">
      <c r="A11" s="24">
        <f t="shared" si="0"/>
        <v>2012</v>
      </c>
      <c r="B11" s="38">
        <v>41232</v>
      </c>
      <c r="C11" s="39">
        <v>4</v>
      </c>
      <c r="D11" s="24">
        <f t="shared" si="1"/>
        <v>2012</v>
      </c>
      <c r="E11" s="38">
        <v>41232</v>
      </c>
      <c r="F11" s="39">
        <v>10</v>
      </c>
      <c r="G11" s="39">
        <f t="shared" si="2"/>
        <v>2012</v>
      </c>
      <c r="H11" s="15">
        <v>41232</v>
      </c>
      <c r="I11" s="7">
        <v>120</v>
      </c>
      <c r="J11" s="38">
        <v>41232</v>
      </c>
      <c r="K11" s="31">
        <v>130</v>
      </c>
      <c r="L11" s="28" t="e">
        <v>#N/A</v>
      </c>
    </row>
    <row r="12" spans="1:33" ht="14.5" x14ac:dyDescent="0.35">
      <c r="A12" s="24">
        <f t="shared" si="0"/>
        <v>2012</v>
      </c>
      <c r="B12" s="38">
        <v>41260</v>
      </c>
      <c r="C12" s="39">
        <v>15900</v>
      </c>
      <c r="D12" s="24">
        <f t="shared" si="1"/>
        <v>2012</v>
      </c>
      <c r="E12" s="38">
        <v>41260</v>
      </c>
      <c r="F12" s="39">
        <v>5000</v>
      </c>
      <c r="G12" s="39">
        <f t="shared" si="2"/>
        <v>2012</v>
      </c>
      <c r="H12" s="15">
        <v>41260</v>
      </c>
      <c r="I12" s="7">
        <v>110</v>
      </c>
      <c r="J12" s="38">
        <v>41260</v>
      </c>
      <c r="K12" s="31">
        <v>130</v>
      </c>
      <c r="L12" s="28" t="e">
        <v>#N/A</v>
      </c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</row>
    <row r="13" spans="1:33" ht="14.5" x14ac:dyDescent="0.35">
      <c r="A13" s="24">
        <f t="shared" si="0"/>
        <v>2013</v>
      </c>
      <c r="B13" s="38">
        <v>41288</v>
      </c>
      <c r="C13" s="39">
        <v>62</v>
      </c>
      <c r="D13" s="24">
        <f t="shared" si="1"/>
        <v>2013</v>
      </c>
      <c r="E13" s="38">
        <v>41288</v>
      </c>
      <c r="F13" s="39">
        <v>68</v>
      </c>
      <c r="G13" s="39">
        <f t="shared" si="2"/>
        <v>2013</v>
      </c>
      <c r="H13" s="15">
        <v>41288</v>
      </c>
      <c r="I13" s="7">
        <v>82</v>
      </c>
      <c r="J13" s="38">
        <v>41288</v>
      </c>
      <c r="K13" s="31">
        <v>130</v>
      </c>
      <c r="L13" s="28" t="e">
        <v>#N/A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</row>
    <row r="14" spans="1:33" ht="14.5" x14ac:dyDescent="0.35">
      <c r="A14" s="24">
        <f t="shared" si="0"/>
        <v>2013</v>
      </c>
      <c r="B14" s="38">
        <v>41324</v>
      </c>
      <c r="C14" s="39">
        <v>670</v>
      </c>
      <c r="D14" s="24">
        <f t="shared" si="1"/>
        <v>2013</v>
      </c>
      <c r="E14" s="38">
        <v>41324</v>
      </c>
      <c r="F14" s="39">
        <v>56</v>
      </c>
      <c r="G14" s="39">
        <f t="shared" si="2"/>
        <v>2013</v>
      </c>
      <c r="H14" s="15">
        <v>41324</v>
      </c>
      <c r="I14" s="7">
        <v>1500</v>
      </c>
      <c r="J14" s="38">
        <v>41324</v>
      </c>
      <c r="K14" s="31">
        <v>130</v>
      </c>
      <c r="L14" s="28" t="e">
        <v>#N/A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</row>
    <row r="15" spans="1:33" ht="14.5" x14ac:dyDescent="0.35">
      <c r="A15" s="24">
        <f t="shared" si="0"/>
        <v>2013</v>
      </c>
      <c r="B15" s="38">
        <v>41351</v>
      </c>
      <c r="C15" s="39">
        <v>12</v>
      </c>
      <c r="D15" s="24">
        <f t="shared" si="1"/>
        <v>2013</v>
      </c>
      <c r="E15" s="38">
        <v>41351</v>
      </c>
      <c r="F15" s="39">
        <v>250</v>
      </c>
      <c r="G15" s="39">
        <f t="shared" si="2"/>
        <v>2013</v>
      </c>
      <c r="H15" s="15">
        <v>41351</v>
      </c>
      <c r="I15" s="7">
        <v>84</v>
      </c>
      <c r="J15" s="38">
        <v>41351</v>
      </c>
      <c r="K15" s="31">
        <v>130</v>
      </c>
      <c r="L15" s="28" t="e">
        <v>#N/A</v>
      </c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</row>
    <row r="16" spans="1:33" ht="14.5" x14ac:dyDescent="0.35">
      <c r="A16" s="24">
        <f t="shared" si="0"/>
        <v>2013</v>
      </c>
      <c r="B16" s="38">
        <v>41386</v>
      </c>
      <c r="C16" s="39">
        <v>54</v>
      </c>
      <c r="D16" s="24">
        <f t="shared" si="1"/>
        <v>2013</v>
      </c>
      <c r="E16" s="38">
        <v>41386</v>
      </c>
      <c r="F16" s="39">
        <v>4</v>
      </c>
      <c r="G16" s="39">
        <f t="shared" si="2"/>
        <v>2013</v>
      </c>
      <c r="H16" s="15">
        <v>41386</v>
      </c>
      <c r="I16" s="7">
        <v>98</v>
      </c>
      <c r="J16" s="38">
        <v>41386</v>
      </c>
      <c r="K16" s="31">
        <v>130</v>
      </c>
      <c r="L16" s="28" t="e">
        <v>#N/A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</row>
    <row r="17" spans="1:33" ht="14.5" x14ac:dyDescent="0.35">
      <c r="A17" s="24">
        <f t="shared" si="0"/>
        <v>2013</v>
      </c>
      <c r="B17" s="38">
        <v>41407</v>
      </c>
      <c r="C17" s="39">
        <v>32</v>
      </c>
      <c r="D17" s="24">
        <f t="shared" si="1"/>
        <v>2013</v>
      </c>
      <c r="E17" s="38">
        <v>41407</v>
      </c>
      <c r="F17" s="39">
        <v>4</v>
      </c>
      <c r="G17" s="39">
        <f t="shared" si="2"/>
        <v>2013</v>
      </c>
      <c r="H17" s="15">
        <v>41407</v>
      </c>
      <c r="I17" s="7">
        <v>50</v>
      </c>
      <c r="J17" s="38">
        <v>41407</v>
      </c>
      <c r="K17" s="31">
        <v>130</v>
      </c>
      <c r="L17" s="28" t="e">
        <v>#N/A</v>
      </c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</row>
    <row r="18" spans="1:33" ht="14.5" x14ac:dyDescent="0.35">
      <c r="A18" s="24">
        <f t="shared" si="0"/>
        <v>2013</v>
      </c>
      <c r="B18" s="38">
        <v>41449</v>
      </c>
      <c r="C18" s="39">
        <v>210</v>
      </c>
      <c r="D18" s="24">
        <f t="shared" si="1"/>
        <v>2013</v>
      </c>
      <c r="E18" s="38">
        <v>41449</v>
      </c>
      <c r="F18" s="39">
        <v>10</v>
      </c>
      <c r="G18" s="39">
        <f t="shared" si="2"/>
        <v>2013</v>
      </c>
      <c r="H18" s="15">
        <v>41449</v>
      </c>
      <c r="I18" s="7">
        <v>230</v>
      </c>
      <c r="J18" s="38">
        <v>41449</v>
      </c>
      <c r="K18" s="31">
        <v>130</v>
      </c>
      <c r="L18" s="28" t="e">
        <v>#N/A</v>
      </c>
    </row>
    <row r="19" spans="1:33" ht="14.5" x14ac:dyDescent="0.35">
      <c r="A19" s="24">
        <f t="shared" si="0"/>
        <v>2013</v>
      </c>
      <c r="B19" s="38">
        <v>41477</v>
      </c>
      <c r="C19" s="39">
        <v>5600</v>
      </c>
      <c r="D19" s="24">
        <f t="shared" si="1"/>
        <v>2013</v>
      </c>
      <c r="E19" s="38">
        <v>41477</v>
      </c>
      <c r="F19" s="39">
        <v>590</v>
      </c>
      <c r="G19" s="39">
        <f t="shared" si="2"/>
        <v>2013</v>
      </c>
      <c r="H19" s="15">
        <v>41477</v>
      </c>
      <c r="I19" s="7">
        <v>1200</v>
      </c>
      <c r="J19" s="38">
        <v>41477</v>
      </c>
      <c r="K19" s="31">
        <v>130</v>
      </c>
      <c r="L19" s="28" t="e">
        <v>#N/A</v>
      </c>
    </row>
    <row r="20" spans="1:33" ht="14.5" x14ac:dyDescent="0.35">
      <c r="A20" s="24">
        <f t="shared" si="0"/>
        <v>2013</v>
      </c>
      <c r="B20" s="38">
        <v>41505</v>
      </c>
      <c r="C20" s="39">
        <v>510</v>
      </c>
      <c r="D20" s="24">
        <f t="shared" si="1"/>
        <v>2013</v>
      </c>
      <c r="E20" s="38">
        <v>41505</v>
      </c>
      <c r="F20" s="39">
        <v>200</v>
      </c>
      <c r="G20" s="39">
        <f t="shared" si="2"/>
        <v>2013</v>
      </c>
      <c r="H20" s="15">
        <v>41505</v>
      </c>
      <c r="I20" s="7">
        <v>150</v>
      </c>
      <c r="J20" s="38">
        <v>41505</v>
      </c>
      <c r="K20" s="31">
        <v>130</v>
      </c>
      <c r="L20" s="28">
        <v>3.33</v>
      </c>
    </row>
    <row r="21" spans="1:33" ht="14.5" x14ac:dyDescent="0.35">
      <c r="A21" s="24">
        <f t="shared" si="0"/>
        <v>2013</v>
      </c>
      <c r="B21" s="38">
        <v>41540</v>
      </c>
      <c r="C21" s="39">
        <v>40</v>
      </c>
      <c r="D21" s="24">
        <f t="shared" si="1"/>
        <v>2013</v>
      </c>
      <c r="E21" s="38">
        <v>41540</v>
      </c>
      <c r="F21" s="39">
        <v>12</v>
      </c>
      <c r="G21" s="39">
        <f t="shared" si="2"/>
        <v>2013</v>
      </c>
      <c r="H21" s="15">
        <v>41540</v>
      </c>
      <c r="I21" s="7">
        <v>124</v>
      </c>
      <c r="J21" s="38">
        <v>41540</v>
      </c>
      <c r="K21" s="31">
        <v>130</v>
      </c>
      <c r="L21" s="28">
        <v>0.27</v>
      </c>
    </row>
    <row r="22" spans="1:33" ht="14.5" x14ac:dyDescent="0.35">
      <c r="A22" s="24">
        <f t="shared" si="0"/>
        <v>2013</v>
      </c>
      <c r="B22" s="38">
        <v>41568</v>
      </c>
      <c r="C22" s="39">
        <v>40</v>
      </c>
      <c r="D22" s="24">
        <f t="shared" si="1"/>
        <v>2013</v>
      </c>
      <c r="E22" s="38">
        <v>41568</v>
      </c>
      <c r="F22" s="39">
        <v>20</v>
      </c>
      <c r="G22" s="39">
        <f t="shared" si="2"/>
        <v>2013</v>
      </c>
      <c r="H22" s="15">
        <v>41568</v>
      </c>
      <c r="I22" s="7">
        <v>122</v>
      </c>
      <c r="J22" s="38">
        <v>41568</v>
      </c>
      <c r="K22" s="31">
        <v>130</v>
      </c>
      <c r="L22" s="28">
        <v>0</v>
      </c>
    </row>
    <row r="23" spans="1:33" ht="14.5" x14ac:dyDescent="0.35">
      <c r="A23" s="24">
        <f t="shared" si="0"/>
        <v>2013</v>
      </c>
      <c r="B23" s="38">
        <v>41596</v>
      </c>
      <c r="C23" s="39">
        <v>6000</v>
      </c>
      <c r="D23" s="24">
        <f t="shared" si="1"/>
        <v>2013</v>
      </c>
      <c r="E23" s="38">
        <v>41596</v>
      </c>
      <c r="F23" s="39">
        <v>7700</v>
      </c>
      <c r="G23" s="39">
        <f t="shared" si="2"/>
        <v>2013</v>
      </c>
      <c r="H23" s="15">
        <v>41596</v>
      </c>
      <c r="I23" s="7">
        <v>10600</v>
      </c>
      <c r="J23" s="38">
        <v>41596</v>
      </c>
      <c r="K23" s="31">
        <v>130</v>
      </c>
      <c r="L23" s="28">
        <v>0.49</v>
      </c>
    </row>
    <row r="24" spans="1:33" ht="14.5" x14ac:dyDescent="0.35">
      <c r="A24" s="24">
        <f t="shared" si="0"/>
        <v>2013</v>
      </c>
      <c r="B24" s="38">
        <v>41624</v>
      </c>
      <c r="C24" s="39">
        <v>24</v>
      </c>
      <c r="D24" s="24">
        <f t="shared" si="1"/>
        <v>2013</v>
      </c>
      <c r="E24" s="38">
        <v>41624</v>
      </c>
      <c r="F24" s="39">
        <v>4</v>
      </c>
      <c r="G24" s="39">
        <f t="shared" si="2"/>
        <v>2013</v>
      </c>
      <c r="H24" s="15">
        <v>41624</v>
      </c>
      <c r="I24" s="7">
        <v>50</v>
      </c>
      <c r="J24" s="38">
        <v>41624</v>
      </c>
      <c r="K24" s="31">
        <v>130</v>
      </c>
      <c r="L24" s="28">
        <v>0</v>
      </c>
    </row>
    <row r="25" spans="1:33" ht="14.5" x14ac:dyDescent="0.35">
      <c r="A25" s="24">
        <f t="shared" si="0"/>
        <v>2014</v>
      </c>
      <c r="B25" s="38">
        <v>41660</v>
      </c>
      <c r="C25" s="39">
        <v>86</v>
      </c>
      <c r="D25" s="24">
        <f t="shared" si="1"/>
        <v>2014</v>
      </c>
      <c r="E25" s="38">
        <v>41660</v>
      </c>
      <c r="F25" s="39">
        <v>32</v>
      </c>
      <c r="G25" s="39">
        <f t="shared" si="2"/>
        <v>2014</v>
      </c>
      <c r="H25" s="15">
        <v>41660</v>
      </c>
      <c r="I25" s="7">
        <v>14</v>
      </c>
      <c r="J25" s="38">
        <v>41660</v>
      </c>
      <c r="K25" s="31">
        <v>130</v>
      </c>
      <c r="L25" s="28">
        <v>0</v>
      </c>
      <c r="N25" s="35"/>
      <c r="O25" s="32"/>
      <c r="P25" s="32"/>
      <c r="Q25" s="32"/>
      <c r="R25" s="32"/>
      <c r="S25" s="32"/>
      <c r="T25" s="32"/>
      <c r="U25" s="32"/>
      <c r="V25" s="32"/>
      <c r="W25" s="32"/>
    </row>
    <row r="26" spans="1:33" ht="14.5" x14ac:dyDescent="0.35">
      <c r="A26" s="24">
        <f t="shared" si="0"/>
        <v>2014</v>
      </c>
      <c r="B26" s="38">
        <v>41696</v>
      </c>
      <c r="C26" s="39">
        <v>4600</v>
      </c>
      <c r="D26" s="24">
        <f t="shared" si="1"/>
        <v>2014</v>
      </c>
      <c r="E26" s="38">
        <v>41696</v>
      </c>
      <c r="F26" s="39">
        <v>620</v>
      </c>
      <c r="G26" s="39">
        <f t="shared" si="2"/>
        <v>2014</v>
      </c>
      <c r="H26" s="15">
        <v>41696</v>
      </c>
      <c r="I26" s="7">
        <v>3700</v>
      </c>
      <c r="J26" s="38">
        <v>41696</v>
      </c>
      <c r="K26" s="31">
        <v>130</v>
      </c>
      <c r="L26" s="28">
        <v>1.66</v>
      </c>
      <c r="N26" s="35"/>
      <c r="O26" s="32"/>
      <c r="P26" s="32"/>
      <c r="Q26" s="32"/>
      <c r="R26" s="32"/>
      <c r="S26" s="32"/>
      <c r="T26" s="32"/>
      <c r="U26" s="32"/>
      <c r="V26" s="32"/>
      <c r="W26" s="32"/>
    </row>
    <row r="27" spans="1:33" ht="14.5" x14ac:dyDescent="0.35">
      <c r="A27" s="24">
        <f t="shared" si="0"/>
        <v>2014</v>
      </c>
      <c r="B27" s="38">
        <v>41715</v>
      </c>
      <c r="C27" s="39">
        <v>3900</v>
      </c>
      <c r="D27" s="24">
        <f t="shared" si="1"/>
        <v>2014</v>
      </c>
      <c r="E27" s="38">
        <v>41715</v>
      </c>
      <c r="F27" s="39">
        <v>2300</v>
      </c>
      <c r="G27" s="39">
        <f t="shared" si="2"/>
        <v>2014</v>
      </c>
      <c r="H27" s="15">
        <v>41715</v>
      </c>
      <c r="I27" s="7">
        <v>600</v>
      </c>
      <c r="J27" s="38">
        <v>41715</v>
      </c>
      <c r="K27" s="31">
        <v>130</v>
      </c>
      <c r="L27" s="28">
        <v>2.6</v>
      </c>
      <c r="N27" s="35"/>
      <c r="O27" s="32"/>
      <c r="P27" s="32"/>
      <c r="Q27" s="34"/>
      <c r="R27" s="34"/>
      <c r="S27" s="34"/>
      <c r="T27" s="34"/>
      <c r="U27" s="34"/>
      <c r="V27" s="33"/>
      <c r="W27" s="32"/>
    </row>
    <row r="28" spans="1:33" ht="14.5" x14ac:dyDescent="0.35">
      <c r="A28" s="24">
        <f t="shared" si="0"/>
        <v>2014</v>
      </c>
      <c r="B28" s="38">
        <v>41750</v>
      </c>
      <c r="C28" s="39">
        <v>28</v>
      </c>
      <c r="D28" s="24">
        <f t="shared" si="1"/>
        <v>2014</v>
      </c>
      <c r="E28" s="38">
        <v>41750</v>
      </c>
      <c r="F28" s="39">
        <v>18</v>
      </c>
      <c r="G28" s="39">
        <f t="shared" si="2"/>
        <v>2014</v>
      </c>
      <c r="H28" s="15">
        <v>41750</v>
      </c>
      <c r="I28" s="7">
        <v>70</v>
      </c>
      <c r="J28" s="38">
        <v>41750</v>
      </c>
      <c r="K28" s="31">
        <v>130</v>
      </c>
      <c r="L28" s="28">
        <v>0</v>
      </c>
      <c r="N28" s="35"/>
      <c r="O28" s="32"/>
      <c r="P28" s="32"/>
      <c r="Q28" s="34"/>
      <c r="R28" s="34"/>
      <c r="S28" s="34"/>
      <c r="T28" s="34"/>
      <c r="U28" s="34"/>
      <c r="V28" s="33"/>
      <c r="W28" s="32"/>
    </row>
    <row r="29" spans="1:33" ht="14.5" x14ac:dyDescent="0.35">
      <c r="A29" s="24">
        <f t="shared" si="0"/>
        <v>2014</v>
      </c>
      <c r="B29" s="38">
        <v>41778</v>
      </c>
      <c r="C29" s="39">
        <v>94</v>
      </c>
      <c r="D29" s="24">
        <f t="shared" si="1"/>
        <v>2014</v>
      </c>
      <c r="E29" s="38">
        <v>41778</v>
      </c>
      <c r="F29" s="39">
        <v>40</v>
      </c>
      <c r="G29" s="39">
        <f t="shared" si="2"/>
        <v>2014</v>
      </c>
      <c r="H29" s="15">
        <v>41778</v>
      </c>
      <c r="I29" s="7">
        <v>138</v>
      </c>
      <c r="J29" s="38">
        <v>41778</v>
      </c>
      <c r="K29" s="31">
        <v>130</v>
      </c>
      <c r="L29" s="28">
        <v>0</v>
      </c>
      <c r="N29" s="35"/>
      <c r="O29" s="32"/>
      <c r="P29" s="32"/>
      <c r="Q29" s="34"/>
      <c r="R29" s="34"/>
      <c r="S29" s="34"/>
      <c r="T29" s="34"/>
      <c r="U29" s="34"/>
      <c r="V29" s="33"/>
      <c r="W29" s="32"/>
    </row>
    <row r="30" spans="1:33" ht="14.5" x14ac:dyDescent="0.35">
      <c r="A30" s="24">
        <f t="shared" si="0"/>
        <v>2014</v>
      </c>
      <c r="B30" s="38">
        <v>41813</v>
      </c>
      <c r="C30" s="39">
        <v>4300</v>
      </c>
      <c r="D30" s="24">
        <f t="shared" si="1"/>
        <v>2014</v>
      </c>
      <c r="E30" s="38">
        <v>41813</v>
      </c>
      <c r="F30" s="39">
        <v>32</v>
      </c>
      <c r="G30" s="39">
        <f t="shared" si="2"/>
        <v>2014</v>
      </c>
      <c r="H30" s="15">
        <v>41813</v>
      </c>
      <c r="I30" s="7">
        <v>5700</v>
      </c>
      <c r="J30" s="38">
        <v>41813</v>
      </c>
      <c r="K30" s="31">
        <v>130</v>
      </c>
      <c r="L30" s="28">
        <v>1.07</v>
      </c>
      <c r="N30" s="35"/>
      <c r="O30" s="32"/>
      <c r="P30" s="32"/>
      <c r="Q30" s="34"/>
      <c r="R30" s="34"/>
      <c r="S30" s="34"/>
      <c r="T30" s="34"/>
      <c r="U30" s="34"/>
      <c r="V30" s="33"/>
      <c r="W30" s="32"/>
    </row>
    <row r="31" spans="1:33" ht="14.5" x14ac:dyDescent="0.35">
      <c r="A31" s="24">
        <f t="shared" si="0"/>
        <v>2014</v>
      </c>
      <c r="B31" s="38">
        <v>41841</v>
      </c>
      <c r="C31" s="39">
        <v>380</v>
      </c>
      <c r="D31" s="24">
        <f t="shared" si="1"/>
        <v>2014</v>
      </c>
      <c r="E31" s="38">
        <v>41841</v>
      </c>
      <c r="F31" s="39">
        <v>90</v>
      </c>
      <c r="G31" s="39">
        <f t="shared" si="2"/>
        <v>2014</v>
      </c>
      <c r="H31" s="15">
        <v>41841</v>
      </c>
      <c r="I31" s="7">
        <v>160</v>
      </c>
      <c r="J31" s="38">
        <v>41841</v>
      </c>
      <c r="K31" s="31">
        <v>130</v>
      </c>
      <c r="L31" s="28">
        <v>2.48</v>
      </c>
      <c r="N31" s="35"/>
      <c r="O31" s="32"/>
      <c r="P31" s="32"/>
      <c r="Q31" s="34"/>
      <c r="R31" s="34"/>
      <c r="S31" s="34"/>
      <c r="T31" s="34"/>
      <c r="U31" s="34"/>
      <c r="V31" s="33"/>
      <c r="W31" s="32"/>
    </row>
    <row r="32" spans="1:33" ht="14.5" x14ac:dyDescent="0.35">
      <c r="A32" s="24">
        <f t="shared" si="0"/>
        <v>2014</v>
      </c>
      <c r="B32" s="38">
        <v>41876</v>
      </c>
      <c r="C32" s="39"/>
      <c r="D32" s="24">
        <f t="shared" si="1"/>
        <v>2014</v>
      </c>
      <c r="E32" s="38">
        <v>41876</v>
      </c>
      <c r="F32" s="39"/>
      <c r="G32" s="39">
        <f t="shared" si="2"/>
        <v>2014</v>
      </c>
      <c r="H32" s="15">
        <v>41876</v>
      </c>
      <c r="I32" s="7">
        <v>170</v>
      </c>
      <c r="J32" s="38">
        <v>41876</v>
      </c>
      <c r="K32" s="31">
        <v>130</v>
      </c>
      <c r="L32" s="28">
        <v>2.48</v>
      </c>
      <c r="N32" s="35"/>
      <c r="O32" s="32"/>
      <c r="P32" s="32"/>
      <c r="Q32" s="34"/>
      <c r="R32" s="34"/>
      <c r="S32" s="34"/>
      <c r="T32" s="34"/>
      <c r="U32" s="34"/>
      <c r="V32" s="33"/>
      <c r="W32" s="32"/>
      <c r="AA32" s="25"/>
      <c r="AB32" s="25"/>
      <c r="AC32" s="25"/>
      <c r="AD32" s="25"/>
      <c r="AE32" s="25"/>
      <c r="AF32" s="25"/>
      <c r="AG32" s="25"/>
    </row>
    <row r="33" spans="1:33" ht="14.5" x14ac:dyDescent="0.35">
      <c r="A33" s="24">
        <f t="shared" si="0"/>
        <v>2014</v>
      </c>
      <c r="B33" s="38">
        <v>41897</v>
      </c>
      <c r="C33" s="39">
        <v>22</v>
      </c>
      <c r="D33" s="24">
        <f t="shared" si="1"/>
        <v>2014</v>
      </c>
      <c r="E33" s="38">
        <v>41897</v>
      </c>
      <c r="F33" s="39">
        <v>12</v>
      </c>
      <c r="G33" s="39">
        <f t="shared" si="2"/>
        <v>2014</v>
      </c>
      <c r="H33" s="15">
        <v>41897</v>
      </c>
      <c r="I33" s="7">
        <v>128</v>
      </c>
      <c r="J33" s="38">
        <v>41897</v>
      </c>
      <c r="K33" s="31">
        <v>130</v>
      </c>
      <c r="L33" s="28">
        <v>0</v>
      </c>
      <c r="N33" s="35"/>
      <c r="O33" s="32"/>
      <c r="P33" s="32"/>
      <c r="Q33" s="34"/>
      <c r="R33" s="34"/>
      <c r="S33" s="34"/>
      <c r="T33" s="34"/>
      <c r="U33" s="34"/>
      <c r="V33" s="33"/>
      <c r="W33" s="32"/>
      <c r="AA33" s="25"/>
      <c r="AB33" s="25"/>
      <c r="AC33" s="25"/>
      <c r="AD33" s="25"/>
      <c r="AE33" s="25"/>
      <c r="AF33" s="25"/>
      <c r="AG33" s="25"/>
    </row>
    <row r="34" spans="1:33" s="25" customFormat="1" ht="14.5" x14ac:dyDescent="0.35">
      <c r="A34" s="24">
        <f t="shared" si="0"/>
        <v>2014</v>
      </c>
      <c r="B34" s="38">
        <v>41932</v>
      </c>
      <c r="C34" s="39">
        <v>36</v>
      </c>
      <c r="D34" s="24">
        <f t="shared" si="1"/>
        <v>2014</v>
      </c>
      <c r="E34" s="38">
        <v>41932</v>
      </c>
      <c r="F34" s="39">
        <v>52</v>
      </c>
      <c r="G34" s="39">
        <f t="shared" si="2"/>
        <v>2014</v>
      </c>
      <c r="H34" s="15">
        <v>41932</v>
      </c>
      <c r="I34" s="7">
        <v>64</v>
      </c>
      <c r="J34" s="38">
        <v>41932</v>
      </c>
      <c r="K34" s="31">
        <v>130</v>
      </c>
      <c r="L34" s="28">
        <v>0</v>
      </c>
      <c r="M34" s="24"/>
      <c r="N34" s="35"/>
      <c r="O34" s="32"/>
      <c r="P34" s="32"/>
      <c r="Q34" s="34"/>
      <c r="R34" s="34"/>
      <c r="S34" s="34"/>
      <c r="T34" s="34"/>
      <c r="U34" s="34"/>
      <c r="V34" s="33"/>
      <c r="W34" s="32"/>
    </row>
    <row r="35" spans="1:33" s="25" customFormat="1" ht="14.5" x14ac:dyDescent="0.35">
      <c r="A35" s="24">
        <f t="shared" si="0"/>
        <v>2014</v>
      </c>
      <c r="B35" s="38">
        <v>41960</v>
      </c>
      <c r="C35" s="39">
        <v>500</v>
      </c>
      <c r="D35" s="24">
        <f t="shared" si="1"/>
        <v>2014</v>
      </c>
      <c r="E35" s="38">
        <v>41960</v>
      </c>
      <c r="F35" s="39">
        <v>400</v>
      </c>
      <c r="G35" s="39">
        <f t="shared" si="2"/>
        <v>2014</v>
      </c>
      <c r="H35" s="15">
        <v>41960</v>
      </c>
      <c r="I35" s="7">
        <v>3300</v>
      </c>
      <c r="J35" s="38">
        <v>41960</v>
      </c>
      <c r="K35" s="31">
        <v>130</v>
      </c>
      <c r="L35" s="28">
        <v>0.32</v>
      </c>
      <c r="M35" s="24"/>
      <c r="N35" s="35"/>
      <c r="O35" s="32"/>
      <c r="P35" s="32"/>
      <c r="Q35" s="34"/>
      <c r="R35" s="34"/>
      <c r="S35" s="34"/>
      <c r="T35" s="34"/>
      <c r="U35" s="34"/>
      <c r="V35" s="33"/>
      <c r="W35" s="32"/>
    </row>
    <row r="36" spans="1:33" s="25" customFormat="1" ht="14.5" x14ac:dyDescent="0.35">
      <c r="A36" s="24">
        <f t="shared" ref="A36:A67" si="5">YEAR(B36)</f>
        <v>2014</v>
      </c>
      <c r="B36" s="38">
        <v>41988</v>
      </c>
      <c r="C36" s="39">
        <v>18</v>
      </c>
      <c r="D36" s="24">
        <f t="shared" si="1"/>
        <v>2014</v>
      </c>
      <c r="E36" s="38">
        <v>41988</v>
      </c>
      <c r="F36" s="39">
        <v>80</v>
      </c>
      <c r="G36" s="39">
        <f t="shared" si="2"/>
        <v>2014</v>
      </c>
      <c r="H36" s="15">
        <v>41988</v>
      </c>
      <c r="I36" s="7">
        <v>18</v>
      </c>
      <c r="J36" s="38">
        <v>41988</v>
      </c>
      <c r="K36" s="31">
        <v>130</v>
      </c>
      <c r="L36" s="28">
        <v>0.32</v>
      </c>
      <c r="M36" s="24"/>
      <c r="N36" s="35"/>
      <c r="O36" s="32"/>
      <c r="P36" s="32"/>
      <c r="Q36" s="34"/>
      <c r="R36" s="34"/>
      <c r="S36" s="34"/>
      <c r="T36" s="34"/>
      <c r="U36" s="34"/>
      <c r="V36" s="33"/>
      <c r="W36" s="32"/>
    </row>
    <row r="37" spans="1:33" s="25" customFormat="1" ht="14.5" x14ac:dyDescent="0.35">
      <c r="A37" s="24">
        <f t="shared" si="5"/>
        <v>2015</v>
      </c>
      <c r="B37" s="38">
        <v>42016</v>
      </c>
      <c r="C37" s="39">
        <v>84</v>
      </c>
      <c r="D37" s="24">
        <f t="shared" si="1"/>
        <v>2015</v>
      </c>
      <c r="E37" s="38">
        <v>42016</v>
      </c>
      <c r="F37" s="39">
        <v>112</v>
      </c>
      <c r="G37" s="39">
        <f t="shared" si="2"/>
        <v>2015</v>
      </c>
      <c r="H37" s="15">
        <v>42016</v>
      </c>
      <c r="I37" s="7">
        <v>120</v>
      </c>
      <c r="J37" s="38">
        <v>42016</v>
      </c>
      <c r="K37" s="31">
        <v>130</v>
      </c>
      <c r="L37" s="28">
        <v>0.03</v>
      </c>
      <c r="M37" s="24"/>
      <c r="N37" s="35"/>
      <c r="O37" s="32"/>
      <c r="P37" s="32"/>
      <c r="Q37" s="32"/>
      <c r="R37" s="32"/>
      <c r="S37" s="32"/>
      <c r="T37" s="32"/>
      <c r="U37" s="32"/>
      <c r="V37" s="33"/>
      <c r="W37" s="32"/>
    </row>
    <row r="38" spans="1:33" s="25" customFormat="1" ht="14.5" x14ac:dyDescent="0.35">
      <c r="A38" s="24">
        <f t="shared" si="5"/>
        <v>2015</v>
      </c>
      <c r="B38" s="38">
        <v>42052</v>
      </c>
      <c r="C38" s="39">
        <v>32</v>
      </c>
      <c r="D38" s="24">
        <f t="shared" si="1"/>
        <v>2015</v>
      </c>
      <c r="E38" s="38">
        <v>42052</v>
      </c>
      <c r="F38" s="39">
        <v>300</v>
      </c>
      <c r="G38" s="39">
        <f t="shared" si="2"/>
        <v>2015</v>
      </c>
      <c r="H38" s="15">
        <v>42052</v>
      </c>
      <c r="I38" s="7">
        <v>260</v>
      </c>
      <c r="J38" s="38">
        <v>42052</v>
      </c>
      <c r="K38" s="31">
        <v>130</v>
      </c>
      <c r="L38" s="28">
        <v>0.17</v>
      </c>
      <c r="M38" s="24"/>
      <c r="N38" s="35"/>
      <c r="O38" s="32"/>
      <c r="P38" s="32"/>
      <c r="Q38" s="34"/>
      <c r="R38" s="34"/>
      <c r="S38" s="34"/>
      <c r="T38" s="34"/>
      <c r="U38" s="34"/>
      <c r="V38" s="33"/>
      <c r="W38" s="32"/>
    </row>
    <row r="39" spans="1:33" s="25" customFormat="1" ht="14.5" x14ac:dyDescent="0.35">
      <c r="A39" s="24">
        <f t="shared" si="5"/>
        <v>2015</v>
      </c>
      <c r="B39" s="38">
        <v>42088</v>
      </c>
      <c r="C39" s="39">
        <v>104</v>
      </c>
      <c r="D39" s="24">
        <f t="shared" si="1"/>
        <v>2015</v>
      </c>
      <c r="E39" s="38">
        <v>42088</v>
      </c>
      <c r="F39" s="39">
        <v>106</v>
      </c>
      <c r="G39" s="39">
        <f t="shared" si="2"/>
        <v>2015</v>
      </c>
      <c r="H39" s="15">
        <v>42088</v>
      </c>
      <c r="I39" s="7">
        <v>270</v>
      </c>
      <c r="J39" s="38">
        <v>42088</v>
      </c>
      <c r="K39" s="31">
        <v>130</v>
      </c>
      <c r="L39" s="28">
        <v>0</v>
      </c>
      <c r="M39" s="24"/>
      <c r="N39" s="35"/>
      <c r="O39" s="32"/>
      <c r="P39" s="32"/>
      <c r="Q39" s="32"/>
      <c r="R39" s="32"/>
      <c r="S39" s="32"/>
      <c r="T39" s="34"/>
      <c r="U39" s="34"/>
      <c r="V39" s="33"/>
      <c r="W39" s="32"/>
    </row>
    <row r="40" spans="1:33" s="25" customFormat="1" ht="14.5" x14ac:dyDescent="0.35">
      <c r="A40" s="24">
        <f t="shared" si="5"/>
        <v>2015</v>
      </c>
      <c r="B40" s="38">
        <v>42114</v>
      </c>
      <c r="C40" s="39">
        <v>1500</v>
      </c>
      <c r="D40" s="24">
        <f t="shared" si="1"/>
        <v>2015</v>
      </c>
      <c r="E40" s="38">
        <v>42114</v>
      </c>
      <c r="F40" s="39">
        <v>1100</v>
      </c>
      <c r="G40" s="39">
        <f t="shared" si="2"/>
        <v>2015</v>
      </c>
      <c r="H40" s="15">
        <v>42114</v>
      </c>
      <c r="I40" s="7">
        <v>900</v>
      </c>
      <c r="J40" s="38">
        <v>42114</v>
      </c>
      <c r="K40" s="31">
        <v>130</v>
      </c>
      <c r="L40" s="28">
        <v>2.19</v>
      </c>
      <c r="M40" s="24"/>
      <c r="N40" s="35"/>
      <c r="O40" s="32"/>
      <c r="P40" s="32"/>
      <c r="Q40" s="34"/>
      <c r="R40" s="34"/>
      <c r="S40" s="34"/>
      <c r="T40" s="34"/>
      <c r="U40" s="34"/>
      <c r="V40" s="33"/>
      <c r="W40" s="32"/>
    </row>
    <row r="41" spans="1:33" s="25" customFormat="1" ht="14.5" x14ac:dyDescent="0.35">
      <c r="A41" s="24">
        <f t="shared" si="5"/>
        <v>2015</v>
      </c>
      <c r="B41" s="38">
        <v>42143</v>
      </c>
      <c r="C41" s="39">
        <v>240</v>
      </c>
      <c r="D41" s="24">
        <f t="shared" si="1"/>
        <v>2015</v>
      </c>
      <c r="E41" s="38">
        <v>42143</v>
      </c>
      <c r="F41" s="39">
        <v>30</v>
      </c>
      <c r="G41" s="39">
        <f t="shared" si="2"/>
        <v>2015</v>
      </c>
      <c r="H41" s="15">
        <v>42143</v>
      </c>
      <c r="I41" s="7">
        <v>28</v>
      </c>
      <c r="J41" s="38">
        <v>42143</v>
      </c>
      <c r="K41" s="31">
        <v>130</v>
      </c>
      <c r="L41" s="28">
        <v>0</v>
      </c>
      <c r="M41" s="24"/>
      <c r="N41" s="24"/>
    </row>
    <row r="42" spans="1:33" s="25" customFormat="1" ht="14.5" x14ac:dyDescent="0.35">
      <c r="A42" s="24">
        <f t="shared" si="5"/>
        <v>2015</v>
      </c>
      <c r="B42" s="38">
        <v>42172</v>
      </c>
      <c r="C42" s="39">
        <v>46</v>
      </c>
      <c r="D42" s="24">
        <f t="shared" si="1"/>
        <v>2015</v>
      </c>
      <c r="E42" s="38">
        <v>42172</v>
      </c>
      <c r="F42" s="39">
        <v>12</v>
      </c>
      <c r="G42" s="39">
        <f t="shared" si="2"/>
        <v>2015</v>
      </c>
      <c r="H42" s="15">
        <v>42172</v>
      </c>
      <c r="I42" s="7">
        <v>80</v>
      </c>
      <c r="J42" s="38">
        <v>42172</v>
      </c>
      <c r="K42" s="31">
        <v>130</v>
      </c>
      <c r="L42" s="28">
        <v>0.3</v>
      </c>
      <c r="M42" s="24"/>
      <c r="N42" s="24"/>
    </row>
    <row r="43" spans="1:33" s="25" customFormat="1" ht="14.5" x14ac:dyDescent="0.35">
      <c r="A43" s="24">
        <f t="shared" si="5"/>
        <v>2015</v>
      </c>
      <c r="B43" s="38">
        <v>42205</v>
      </c>
      <c r="C43" s="39">
        <v>96</v>
      </c>
      <c r="D43" s="24">
        <f t="shared" si="1"/>
        <v>2015</v>
      </c>
      <c r="E43" s="38">
        <v>42205</v>
      </c>
      <c r="F43" s="39">
        <v>76</v>
      </c>
      <c r="G43" s="39">
        <f t="shared" si="2"/>
        <v>2015</v>
      </c>
      <c r="H43" s="15">
        <v>42205</v>
      </c>
      <c r="I43" s="7">
        <v>88</v>
      </c>
      <c r="J43" s="38">
        <v>42205</v>
      </c>
      <c r="K43" s="31">
        <v>130</v>
      </c>
      <c r="L43" s="28">
        <v>1.32</v>
      </c>
      <c r="M43" s="24"/>
      <c r="N43" s="24"/>
    </row>
    <row r="44" spans="1:33" s="25" customFormat="1" ht="14.5" x14ac:dyDescent="0.35">
      <c r="A44" s="24">
        <f t="shared" si="5"/>
        <v>2015</v>
      </c>
      <c r="B44" s="38">
        <v>42233</v>
      </c>
      <c r="C44" s="39">
        <v>15700</v>
      </c>
      <c r="D44" s="24">
        <f t="shared" si="1"/>
        <v>2015</v>
      </c>
      <c r="E44" s="38">
        <v>42233</v>
      </c>
      <c r="F44" s="39">
        <v>5300</v>
      </c>
      <c r="G44" s="39">
        <f t="shared" si="2"/>
        <v>2015</v>
      </c>
      <c r="H44" s="15">
        <v>42233</v>
      </c>
      <c r="I44" s="7">
        <v>11800</v>
      </c>
      <c r="J44" s="38">
        <v>42233</v>
      </c>
      <c r="K44" s="31">
        <v>130</v>
      </c>
      <c r="L44" s="28">
        <v>1.6</v>
      </c>
      <c r="M44" s="24"/>
      <c r="N44" s="24"/>
    </row>
    <row r="45" spans="1:33" s="25" customFormat="1" ht="14.5" x14ac:dyDescent="0.35">
      <c r="A45" s="24">
        <f t="shared" si="5"/>
        <v>2015</v>
      </c>
      <c r="B45" s="38">
        <v>42268</v>
      </c>
      <c r="C45" s="39">
        <v>10</v>
      </c>
      <c r="D45" s="24">
        <f t="shared" si="1"/>
        <v>2015</v>
      </c>
      <c r="E45" s="38">
        <v>42268</v>
      </c>
      <c r="F45" s="39">
        <v>32</v>
      </c>
      <c r="G45" s="39">
        <f t="shared" si="2"/>
        <v>2015</v>
      </c>
      <c r="H45" s="15">
        <v>42268</v>
      </c>
      <c r="I45" s="7">
        <v>110</v>
      </c>
      <c r="J45" s="38">
        <v>42268</v>
      </c>
      <c r="K45" s="31">
        <v>130</v>
      </c>
      <c r="L45" s="28">
        <v>0.3</v>
      </c>
      <c r="M45" s="24"/>
      <c r="N45" s="24"/>
    </row>
    <row r="46" spans="1:33" s="25" customFormat="1" ht="14.5" x14ac:dyDescent="0.35">
      <c r="A46" s="24">
        <f t="shared" si="5"/>
        <v>2015</v>
      </c>
      <c r="B46" s="38">
        <v>42296</v>
      </c>
      <c r="C46" s="39">
        <v>7</v>
      </c>
      <c r="D46" s="24">
        <f t="shared" si="1"/>
        <v>2015</v>
      </c>
      <c r="E46" s="38">
        <v>42296</v>
      </c>
      <c r="F46" s="39">
        <v>8</v>
      </c>
      <c r="G46" s="39">
        <f t="shared" si="2"/>
        <v>2015</v>
      </c>
      <c r="H46" s="15">
        <v>42296</v>
      </c>
      <c r="I46" s="7">
        <v>62</v>
      </c>
      <c r="J46" s="38">
        <v>42296</v>
      </c>
      <c r="K46" s="31">
        <v>130</v>
      </c>
      <c r="L46" s="28">
        <v>0</v>
      </c>
      <c r="M46" s="24"/>
      <c r="N46" s="24"/>
    </row>
    <row r="47" spans="1:33" s="25" customFormat="1" ht="14.5" x14ac:dyDescent="0.35">
      <c r="A47" s="24">
        <f t="shared" si="5"/>
        <v>2015</v>
      </c>
      <c r="B47" s="38">
        <v>42338</v>
      </c>
      <c r="C47" s="39">
        <v>10</v>
      </c>
      <c r="D47" s="24">
        <f t="shared" si="1"/>
        <v>2015</v>
      </c>
      <c r="E47" s="38">
        <v>42338</v>
      </c>
      <c r="F47" s="39">
        <v>30</v>
      </c>
      <c r="G47" s="39">
        <f t="shared" si="2"/>
        <v>2015</v>
      </c>
      <c r="H47" s="15">
        <v>42338</v>
      </c>
      <c r="I47" s="7">
        <v>92</v>
      </c>
      <c r="J47" s="38">
        <v>42338</v>
      </c>
      <c r="K47" s="31">
        <v>130</v>
      </c>
      <c r="L47" s="28">
        <v>0</v>
      </c>
      <c r="M47" s="24"/>
      <c r="N47" s="24"/>
    </row>
    <row r="48" spans="1:33" s="25" customFormat="1" ht="14.5" x14ac:dyDescent="0.35">
      <c r="A48" s="24">
        <f t="shared" si="5"/>
        <v>2015</v>
      </c>
      <c r="B48" s="38">
        <v>42352</v>
      </c>
      <c r="C48" s="39">
        <v>2500</v>
      </c>
      <c r="D48" s="24">
        <f t="shared" si="1"/>
        <v>2015</v>
      </c>
      <c r="E48" s="38">
        <v>42352</v>
      </c>
      <c r="F48" s="39">
        <v>280</v>
      </c>
      <c r="G48" s="39">
        <f t="shared" si="2"/>
        <v>2015</v>
      </c>
      <c r="H48" s="15">
        <v>42352</v>
      </c>
      <c r="I48" s="7">
        <v>200</v>
      </c>
      <c r="J48" s="38">
        <v>42352</v>
      </c>
      <c r="K48" s="31">
        <v>130</v>
      </c>
      <c r="L48" s="28">
        <v>0.22</v>
      </c>
      <c r="M48" s="24"/>
      <c r="N48" s="24"/>
      <c r="AA48" s="24"/>
      <c r="AB48" s="24"/>
      <c r="AC48" s="24"/>
      <c r="AD48" s="24"/>
      <c r="AE48" s="24"/>
      <c r="AF48" s="24"/>
      <c r="AG48" s="24"/>
    </row>
    <row r="49" spans="1:33" s="25" customFormat="1" ht="14.5" x14ac:dyDescent="0.35">
      <c r="A49" s="24">
        <f t="shared" si="5"/>
        <v>2016</v>
      </c>
      <c r="B49" s="38">
        <v>42380</v>
      </c>
      <c r="C49" s="39">
        <v>16</v>
      </c>
      <c r="D49" s="24">
        <f t="shared" si="1"/>
        <v>2016</v>
      </c>
      <c r="E49" s="38">
        <v>42380</v>
      </c>
      <c r="F49" s="39">
        <v>56</v>
      </c>
      <c r="G49" s="39">
        <f t="shared" si="2"/>
        <v>2016</v>
      </c>
      <c r="H49" s="15">
        <v>42380</v>
      </c>
      <c r="I49" s="7">
        <v>58</v>
      </c>
      <c r="J49" s="38">
        <v>42380</v>
      </c>
      <c r="K49" s="31">
        <v>130</v>
      </c>
      <c r="L49" s="28">
        <v>0.22</v>
      </c>
      <c r="M49" s="24"/>
      <c r="N49" s="24"/>
      <c r="AA49" s="24"/>
      <c r="AB49" s="24"/>
      <c r="AC49" s="24"/>
      <c r="AD49" s="24"/>
      <c r="AE49" s="24"/>
      <c r="AF49" s="24"/>
      <c r="AG49" s="24"/>
    </row>
    <row r="50" spans="1:33" ht="14.5" x14ac:dyDescent="0.35">
      <c r="A50" s="24">
        <f t="shared" si="5"/>
        <v>2016</v>
      </c>
      <c r="B50" s="38">
        <v>42416</v>
      </c>
      <c r="C50" s="39">
        <v>185</v>
      </c>
      <c r="D50" s="24">
        <f t="shared" si="1"/>
        <v>2016</v>
      </c>
      <c r="E50" s="38">
        <v>42416</v>
      </c>
      <c r="F50" s="39">
        <v>52</v>
      </c>
      <c r="G50" s="39">
        <f t="shared" si="2"/>
        <v>2016</v>
      </c>
      <c r="H50" s="15">
        <v>42416</v>
      </c>
      <c r="I50" s="7">
        <v>600</v>
      </c>
      <c r="J50" s="38">
        <v>42416</v>
      </c>
      <c r="K50" s="31">
        <v>130</v>
      </c>
      <c r="L50" s="28">
        <v>0.94</v>
      </c>
    </row>
    <row r="51" spans="1:33" ht="14.5" x14ac:dyDescent="0.35">
      <c r="A51" s="24">
        <f t="shared" si="5"/>
        <v>2016</v>
      </c>
      <c r="B51" s="38">
        <v>42450</v>
      </c>
      <c r="C51" s="39">
        <v>86</v>
      </c>
      <c r="D51" s="24">
        <f t="shared" si="1"/>
        <v>2016</v>
      </c>
      <c r="E51" s="38">
        <v>42450</v>
      </c>
      <c r="F51" s="39">
        <v>14</v>
      </c>
      <c r="G51" s="39">
        <f t="shared" si="2"/>
        <v>2016</v>
      </c>
      <c r="H51" s="15">
        <v>42450</v>
      </c>
      <c r="I51" s="7">
        <v>96</v>
      </c>
      <c r="J51" s="38">
        <v>42450</v>
      </c>
      <c r="K51" s="31">
        <v>130</v>
      </c>
      <c r="L51" s="28">
        <v>0.94</v>
      </c>
    </row>
    <row r="52" spans="1:33" ht="14.5" x14ac:dyDescent="0.35">
      <c r="A52" s="24">
        <f t="shared" si="5"/>
        <v>2016</v>
      </c>
      <c r="B52" s="38">
        <v>42478</v>
      </c>
      <c r="C52" s="39">
        <v>42</v>
      </c>
      <c r="D52" s="24">
        <f t="shared" si="1"/>
        <v>2016</v>
      </c>
      <c r="E52" s="38">
        <v>42478</v>
      </c>
      <c r="F52" s="39">
        <v>92</v>
      </c>
      <c r="G52" s="39">
        <f t="shared" si="2"/>
        <v>2016</v>
      </c>
      <c r="H52" s="15">
        <v>42478</v>
      </c>
      <c r="I52" s="7">
        <v>430</v>
      </c>
      <c r="J52" s="38">
        <v>42478</v>
      </c>
      <c r="K52" s="31">
        <v>130</v>
      </c>
      <c r="L52" s="28">
        <v>0.94</v>
      </c>
    </row>
    <row r="53" spans="1:33" ht="14.5" x14ac:dyDescent="0.35">
      <c r="A53" s="24">
        <f t="shared" si="5"/>
        <v>2016</v>
      </c>
      <c r="B53" s="38">
        <v>42514</v>
      </c>
      <c r="C53" s="39">
        <v>56</v>
      </c>
      <c r="D53" s="24">
        <f t="shared" si="1"/>
        <v>2016</v>
      </c>
      <c r="E53" s="38">
        <v>42514</v>
      </c>
      <c r="F53" s="39">
        <v>36</v>
      </c>
      <c r="G53" s="39">
        <f t="shared" si="2"/>
        <v>2016</v>
      </c>
      <c r="H53" s="15">
        <v>42514</v>
      </c>
      <c r="I53" s="7">
        <v>370</v>
      </c>
      <c r="J53" s="38">
        <v>42514</v>
      </c>
      <c r="K53" s="31">
        <v>130</v>
      </c>
      <c r="L53" s="28">
        <v>0</v>
      </c>
    </row>
    <row r="54" spans="1:33" ht="14.5" x14ac:dyDescent="0.35">
      <c r="A54" s="24">
        <f t="shared" si="5"/>
        <v>2016</v>
      </c>
      <c r="B54" s="38">
        <v>42541</v>
      </c>
      <c r="C54" s="39">
        <v>44</v>
      </c>
      <c r="D54" s="24">
        <f t="shared" si="1"/>
        <v>2016</v>
      </c>
      <c r="E54" s="38">
        <v>42541</v>
      </c>
      <c r="F54" s="39">
        <v>86</v>
      </c>
      <c r="G54" s="39">
        <f t="shared" si="2"/>
        <v>2016</v>
      </c>
      <c r="H54" s="15">
        <v>42541</v>
      </c>
      <c r="I54" s="7">
        <v>220</v>
      </c>
      <c r="J54" s="38">
        <v>42541</v>
      </c>
      <c r="K54" s="31">
        <v>130</v>
      </c>
      <c r="L54" s="28">
        <v>3.36</v>
      </c>
      <c r="N54" s="243"/>
      <c r="O54" s="243"/>
      <c r="P54" s="243"/>
      <c r="Q54" s="243"/>
      <c r="R54" s="243"/>
      <c r="S54" s="243"/>
      <c r="T54" s="92"/>
      <c r="U54" s="243"/>
      <c r="V54" s="243"/>
      <c r="W54" s="243"/>
      <c r="X54" s="243"/>
      <c r="Y54" s="243"/>
      <c r="Z54" s="243"/>
    </row>
    <row r="55" spans="1:33" ht="14.5" x14ac:dyDescent="0.35">
      <c r="A55" s="24">
        <f t="shared" si="5"/>
        <v>2016</v>
      </c>
      <c r="B55" s="38">
        <v>42569</v>
      </c>
      <c r="C55" s="39">
        <v>76</v>
      </c>
      <c r="D55" s="24">
        <f t="shared" si="1"/>
        <v>2016</v>
      </c>
      <c r="E55" s="38">
        <v>42569</v>
      </c>
      <c r="F55" s="39">
        <v>40</v>
      </c>
      <c r="G55" s="39">
        <f t="shared" si="2"/>
        <v>2016</v>
      </c>
      <c r="H55" s="15">
        <v>42569</v>
      </c>
      <c r="I55" s="7">
        <v>118</v>
      </c>
      <c r="J55" s="38">
        <v>42569</v>
      </c>
      <c r="K55" s="31">
        <v>130</v>
      </c>
      <c r="L55" s="28">
        <v>3.36</v>
      </c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spans="1:33" ht="12.75" customHeight="1" x14ac:dyDescent="0.35">
      <c r="A56" s="24">
        <f t="shared" si="5"/>
        <v>2016</v>
      </c>
      <c r="B56" s="38">
        <v>42597</v>
      </c>
      <c r="C56" s="39">
        <v>94</v>
      </c>
      <c r="D56" s="24">
        <f t="shared" si="1"/>
        <v>2016</v>
      </c>
      <c r="E56" s="38">
        <v>42597</v>
      </c>
      <c r="F56" s="39">
        <v>100</v>
      </c>
      <c r="G56" s="39">
        <f t="shared" si="2"/>
        <v>2016</v>
      </c>
      <c r="H56" s="15">
        <v>42597</v>
      </c>
      <c r="I56" s="7">
        <v>230</v>
      </c>
      <c r="J56" s="38">
        <v>42597</v>
      </c>
      <c r="K56" s="31">
        <v>130</v>
      </c>
      <c r="L56" s="28">
        <v>0.3</v>
      </c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spans="1:33" ht="14.5" x14ac:dyDescent="0.35">
      <c r="A57" s="24">
        <f t="shared" si="5"/>
        <v>2016</v>
      </c>
      <c r="B57" s="38">
        <v>42632</v>
      </c>
      <c r="C57" s="39">
        <v>200</v>
      </c>
      <c r="D57" s="24">
        <f t="shared" si="1"/>
        <v>2016</v>
      </c>
      <c r="E57" s="38">
        <v>42632</v>
      </c>
      <c r="F57" s="39">
        <v>14</v>
      </c>
      <c r="G57" s="39">
        <f t="shared" si="2"/>
        <v>2016</v>
      </c>
      <c r="H57" s="15">
        <v>42632</v>
      </c>
      <c r="I57" s="7">
        <v>300</v>
      </c>
      <c r="J57" s="38">
        <v>42632</v>
      </c>
      <c r="K57" s="31">
        <v>130</v>
      </c>
      <c r="L57" s="28">
        <v>0.22</v>
      </c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spans="1:33" ht="14.5" x14ac:dyDescent="0.35">
      <c r="A58" s="24">
        <f t="shared" si="5"/>
        <v>2016</v>
      </c>
      <c r="B58" s="38">
        <v>42660</v>
      </c>
      <c r="C58" s="39">
        <v>12</v>
      </c>
      <c r="D58" s="24">
        <f t="shared" si="1"/>
        <v>2016</v>
      </c>
      <c r="E58" s="38">
        <v>42660</v>
      </c>
      <c r="F58" s="39">
        <v>22</v>
      </c>
      <c r="G58" s="39">
        <f t="shared" si="2"/>
        <v>2016</v>
      </c>
      <c r="H58" s="15">
        <v>42660</v>
      </c>
      <c r="I58" s="7">
        <v>280</v>
      </c>
      <c r="J58" s="38">
        <v>42660</v>
      </c>
      <c r="K58" s="31">
        <v>130</v>
      </c>
      <c r="L58" s="28">
        <v>0</v>
      </c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33" ht="12.75" customHeight="1" x14ac:dyDescent="0.35">
      <c r="A59" s="24">
        <f t="shared" si="5"/>
        <v>2016</v>
      </c>
      <c r="B59" s="38">
        <v>42688</v>
      </c>
      <c r="C59" s="101" t="s">
        <v>185</v>
      </c>
      <c r="D59" s="24">
        <f t="shared" si="1"/>
        <v>2016</v>
      </c>
      <c r="E59" s="38">
        <v>42688</v>
      </c>
      <c r="F59" s="39">
        <v>31</v>
      </c>
      <c r="G59" s="39">
        <f t="shared" si="2"/>
        <v>2016</v>
      </c>
      <c r="H59" s="15">
        <v>42688</v>
      </c>
      <c r="I59" s="7">
        <v>63</v>
      </c>
      <c r="J59" s="38">
        <v>42688</v>
      </c>
      <c r="K59" s="31">
        <v>130</v>
      </c>
      <c r="L59" s="28">
        <v>0</v>
      </c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33" ht="14.5" x14ac:dyDescent="0.35">
      <c r="A60" s="24">
        <f t="shared" si="5"/>
        <v>2016</v>
      </c>
      <c r="B60" s="38">
        <v>42716</v>
      </c>
      <c r="C60" s="39">
        <v>10</v>
      </c>
      <c r="D60" s="24">
        <f t="shared" si="1"/>
        <v>2016</v>
      </c>
      <c r="E60" s="38">
        <v>42716</v>
      </c>
      <c r="F60" s="39">
        <v>31</v>
      </c>
      <c r="G60" s="39">
        <f t="shared" si="2"/>
        <v>2016</v>
      </c>
      <c r="H60" s="15">
        <v>42716</v>
      </c>
      <c r="I60" s="7">
        <v>41</v>
      </c>
      <c r="J60" s="38">
        <v>42716</v>
      </c>
      <c r="K60" s="31">
        <v>130</v>
      </c>
      <c r="L60" s="28">
        <v>2.5</v>
      </c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spans="1:33" ht="14.5" x14ac:dyDescent="0.35">
      <c r="A61" s="24">
        <f t="shared" si="5"/>
        <v>2017</v>
      </c>
      <c r="B61" s="38">
        <v>42752</v>
      </c>
      <c r="C61" s="39">
        <v>63</v>
      </c>
      <c r="D61" s="24">
        <f t="shared" si="1"/>
        <v>2017</v>
      </c>
      <c r="E61" s="38">
        <v>42752</v>
      </c>
      <c r="F61" s="39">
        <v>10</v>
      </c>
      <c r="G61" s="39">
        <f t="shared" si="2"/>
        <v>2017</v>
      </c>
      <c r="H61" s="15">
        <v>42752</v>
      </c>
      <c r="I61" s="7">
        <v>86</v>
      </c>
      <c r="J61" s="38">
        <v>42752</v>
      </c>
      <c r="K61" s="31">
        <v>130</v>
      </c>
      <c r="L61" s="28">
        <v>0</v>
      </c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spans="1:33" ht="14.5" x14ac:dyDescent="0.35">
      <c r="A62" s="24">
        <f t="shared" si="5"/>
        <v>2017</v>
      </c>
      <c r="B62" s="38">
        <v>42779</v>
      </c>
      <c r="C62" s="39">
        <v>41</v>
      </c>
      <c r="D62" s="24">
        <f t="shared" si="1"/>
        <v>2017</v>
      </c>
      <c r="E62" s="38">
        <v>42779</v>
      </c>
      <c r="F62" s="31" t="s">
        <v>75</v>
      </c>
      <c r="G62" s="39">
        <f t="shared" si="2"/>
        <v>2017</v>
      </c>
      <c r="H62" s="15">
        <v>42779</v>
      </c>
      <c r="I62" s="7">
        <v>41</v>
      </c>
      <c r="J62" s="38">
        <v>42779</v>
      </c>
      <c r="K62" s="31">
        <v>130</v>
      </c>
      <c r="L62" s="28">
        <v>0</v>
      </c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spans="1:33" ht="12.75" customHeight="1" x14ac:dyDescent="0.35">
      <c r="A63" s="24">
        <f t="shared" si="5"/>
        <v>2017</v>
      </c>
      <c r="B63" s="38">
        <v>42807</v>
      </c>
      <c r="C63" s="39">
        <v>241</v>
      </c>
      <c r="D63" s="24">
        <f t="shared" si="1"/>
        <v>2017</v>
      </c>
      <c r="E63" s="38">
        <v>42807</v>
      </c>
      <c r="F63" s="39">
        <v>51</v>
      </c>
      <c r="G63" s="39">
        <f t="shared" si="2"/>
        <v>2017</v>
      </c>
      <c r="H63" s="15">
        <v>42905</v>
      </c>
      <c r="I63" s="7">
        <v>341</v>
      </c>
      <c r="J63" s="38">
        <v>42807</v>
      </c>
      <c r="K63" s="31">
        <v>130</v>
      </c>
      <c r="L63" s="28">
        <v>0.25</v>
      </c>
      <c r="N63" s="25" t="s">
        <v>190</v>
      </c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spans="1:33" ht="14.5" x14ac:dyDescent="0.35">
      <c r="A64" s="24">
        <f t="shared" si="5"/>
        <v>2017</v>
      </c>
      <c r="B64" s="38">
        <v>42842</v>
      </c>
      <c r="C64" s="39">
        <v>156</v>
      </c>
      <c r="D64" s="24">
        <f t="shared" si="1"/>
        <v>2017</v>
      </c>
      <c r="E64" s="38">
        <v>42842</v>
      </c>
      <c r="F64" s="39">
        <v>98</v>
      </c>
      <c r="G64" s="39">
        <f t="shared" si="2"/>
        <v>2017</v>
      </c>
      <c r="H64" s="15">
        <v>42926</v>
      </c>
      <c r="I64" s="7">
        <v>213</v>
      </c>
      <c r="J64" s="38">
        <v>42842</v>
      </c>
      <c r="K64" s="31">
        <v>130</v>
      </c>
      <c r="L64" s="28">
        <v>0</v>
      </c>
    </row>
    <row r="65" spans="1:33" ht="13" x14ac:dyDescent="0.3">
      <c r="A65" s="24">
        <f t="shared" si="5"/>
        <v>2017</v>
      </c>
      <c r="B65" s="38">
        <v>42870</v>
      </c>
      <c r="C65" s="39">
        <v>561</v>
      </c>
      <c r="D65" s="24">
        <f t="shared" si="1"/>
        <v>2017</v>
      </c>
      <c r="E65" s="38">
        <v>42870</v>
      </c>
      <c r="F65" s="39">
        <v>10</v>
      </c>
      <c r="G65" s="39"/>
      <c r="H65" s="39"/>
      <c r="I65" s="100"/>
      <c r="J65" s="38">
        <v>42870</v>
      </c>
      <c r="K65" s="31">
        <v>130</v>
      </c>
      <c r="L65" s="28">
        <v>0</v>
      </c>
    </row>
    <row r="66" spans="1:33" ht="12.75" customHeight="1" x14ac:dyDescent="0.3">
      <c r="A66" s="24">
        <f t="shared" si="5"/>
        <v>2017</v>
      </c>
      <c r="B66" s="38">
        <v>42905</v>
      </c>
      <c r="C66" s="39">
        <v>173</v>
      </c>
      <c r="D66" s="24">
        <f t="shared" si="1"/>
        <v>2017</v>
      </c>
      <c r="E66" s="38">
        <v>42905</v>
      </c>
      <c r="F66" s="39">
        <v>30</v>
      </c>
      <c r="G66" s="39"/>
      <c r="H66" s="39"/>
      <c r="I66" s="100"/>
      <c r="J66" s="38">
        <v>42905</v>
      </c>
      <c r="K66" s="31">
        <v>130</v>
      </c>
      <c r="L66" s="28">
        <v>1</v>
      </c>
      <c r="N66" s="256" t="s">
        <v>155</v>
      </c>
      <c r="O66" s="256"/>
      <c r="P66" s="256"/>
      <c r="Q66" s="256"/>
      <c r="R66" s="256"/>
      <c r="S66" s="256"/>
      <c r="T66" s="107"/>
      <c r="U66" s="256" t="s">
        <v>156</v>
      </c>
      <c r="V66" s="256"/>
      <c r="W66" s="256"/>
      <c r="X66" s="256"/>
      <c r="Y66" s="256"/>
      <c r="Z66" s="256"/>
      <c r="AB66" s="253" t="s">
        <v>201</v>
      </c>
      <c r="AC66" s="254"/>
      <c r="AD66" s="254"/>
      <c r="AE66" s="254"/>
      <c r="AF66" s="254"/>
      <c r="AG66" s="255"/>
    </row>
    <row r="67" spans="1:33" ht="13.5" thickBot="1" x14ac:dyDescent="0.35">
      <c r="A67" s="50">
        <f t="shared" si="5"/>
        <v>2017</v>
      </c>
      <c r="B67" s="36">
        <v>42926</v>
      </c>
      <c r="C67" s="37">
        <v>109</v>
      </c>
      <c r="D67" s="24">
        <f t="shared" si="1"/>
        <v>2017</v>
      </c>
      <c r="E67" s="36">
        <v>42926</v>
      </c>
      <c r="F67" s="37">
        <v>10</v>
      </c>
      <c r="G67" s="37"/>
      <c r="H67" s="37"/>
      <c r="I67" s="37"/>
      <c r="J67" s="36">
        <v>42926</v>
      </c>
      <c r="K67" s="49">
        <v>130</v>
      </c>
      <c r="L67" s="48">
        <v>1</v>
      </c>
      <c r="N67" s="42" t="s">
        <v>136</v>
      </c>
      <c r="O67" s="42" t="s">
        <v>141</v>
      </c>
      <c r="P67" s="42" t="s">
        <v>140</v>
      </c>
      <c r="Q67" s="42" t="s">
        <v>139</v>
      </c>
      <c r="R67" s="42" t="s">
        <v>138</v>
      </c>
      <c r="S67" s="42" t="s">
        <v>137</v>
      </c>
      <c r="T67" s="42"/>
      <c r="U67" s="42" t="s">
        <v>136</v>
      </c>
      <c r="V67" s="42" t="s">
        <v>141</v>
      </c>
      <c r="W67" s="42" t="s">
        <v>140</v>
      </c>
      <c r="X67" s="42" t="s">
        <v>139</v>
      </c>
      <c r="Y67" s="42" t="s">
        <v>138</v>
      </c>
      <c r="Z67" s="42" t="s">
        <v>137</v>
      </c>
      <c r="AB67" s="42" t="s">
        <v>136</v>
      </c>
      <c r="AC67" s="42" t="s">
        <v>141</v>
      </c>
      <c r="AD67" s="42" t="s">
        <v>140</v>
      </c>
      <c r="AE67" s="42" t="s">
        <v>139</v>
      </c>
      <c r="AF67" s="42" t="s">
        <v>138</v>
      </c>
      <c r="AG67" s="42" t="s">
        <v>137</v>
      </c>
    </row>
    <row r="68" spans="1:33" ht="13.5" customHeight="1" thickTop="1" x14ac:dyDescent="0.3">
      <c r="B68" s="29"/>
      <c r="C68" s="28"/>
      <c r="D68" s="24"/>
      <c r="E68" s="29"/>
      <c r="F68" s="28"/>
      <c r="G68" s="108"/>
      <c r="H68" s="108"/>
      <c r="I68" s="108"/>
      <c r="J68" s="29"/>
      <c r="K68" s="47">
        <v>130</v>
      </c>
      <c r="L68" s="30"/>
      <c r="N68" s="41">
        <v>2012</v>
      </c>
      <c r="O68" s="41">
        <v>9</v>
      </c>
      <c r="P68" s="41">
        <v>4</v>
      </c>
      <c r="Q68" s="41">
        <v>90</v>
      </c>
      <c r="R68" s="41">
        <v>15900</v>
      </c>
      <c r="S68" s="40">
        <v>1085.4032258064517</v>
      </c>
      <c r="T68" s="41"/>
      <c r="U68" s="41">
        <v>2012</v>
      </c>
      <c r="V68" s="41">
        <v>9</v>
      </c>
      <c r="W68" s="41">
        <v>2</v>
      </c>
      <c r="X68" s="41">
        <v>14</v>
      </c>
      <c r="Y68" s="41">
        <v>5000</v>
      </c>
      <c r="Z68" s="40">
        <v>635.33333333333337</v>
      </c>
      <c r="AB68" s="109">
        <v>2012</v>
      </c>
      <c r="AC68" s="109">
        <v>9</v>
      </c>
      <c r="AD68" s="109">
        <v>85</v>
      </c>
      <c r="AE68" s="109">
        <v>125</v>
      </c>
      <c r="AF68" s="109">
        <v>1060</v>
      </c>
      <c r="AG68" s="109">
        <v>277</v>
      </c>
    </row>
    <row r="69" spans="1:33" ht="13" x14ac:dyDescent="0.3">
      <c r="B69" s="29"/>
      <c r="C69" s="28"/>
      <c r="D69" s="24"/>
      <c r="E69" s="29"/>
      <c r="F69" s="28"/>
      <c r="G69" s="108"/>
      <c r="H69" s="108"/>
      <c r="I69" s="108"/>
      <c r="J69" s="29"/>
      <c r="K69" s="31">
        <v>130</v>
      </c>
      <c r="L69" s="30"/>
      <c r="N69" s="41">
        <v>2013</v>
      </c>
      <c r="O69" s="41">
        <v>12</v>
      </c>
      <c r="P69" s="41">
        <v>12</v>
      </c>
      <c r="Q69" s="41">
        <v>58</v>
      </c>
      <c r="R69" s="41">
        <v>6000</v>
      </c>
      <c r="S69" s="40">
        <v>1104.5</v>
      </c>
      <c r="T69" s="41"/>
      <c r="U69" s="41">
        <v>2013</v>
      </c>
      <c r="V69" s="41">
        <v>12</v>
      </c>
      <c r="W69" s="41">
        <v>4</v>
      </c>
      <c r="X69" s="41">
        <v>38</v>
      </c>
      <c r="Y69" s="41">
        <v>7700</v>
      </c>
      <c r="Z69" s="40">
        <v>743.16666666666663</v>
      </c>
      <c r="AB69" s="109">
        <v>2013</v>
      </c>
      <c r="AC69" s="109">
        <v>12</v>
      </c>
      <c r="AD69" s="109">
        <v>50</v>
      </c>
      <c r="AE69" s="109">
        <v>123</v>
      </c>
      <c r="AF69" s="109">
        <v>10600</v>
      </c>
      <c r="AG69" s="109">
        <v>1190.8333333333333</v>
      </c>
    </row>
    <row r="70" spans="1:33" ht="13" x14ac:dyDescent="0.3">
      <c r="B70" s="29"/>
      <c r="C70" s="28"/>
      <c r="D70" s="24"/>
      <c r="E70" s="29"/>
      <c r="F70" s="28"/>
      <c r="G70" s="108"/>
      <c r="H70" s="108"/>
      <c r="I70" s="108"/>
      <c r="J70" s="29"/>
      <c r="K70" s="31">
        <v>130</v>
      </c>
      <c r="L70" s="30"/>
      <c r="N70" s="41">
        <v>2014</v>
      </c>
      <c r="O70" s="41">
        <v>12</v>
      </c>
      <c r="P70" s="41">
        <v>0</v>
      </c>
      <c r="Q70" s="41">
        <v>90</v>
      </c>
      <c r="R70" s="41">
        <v>4600</v>
      </c>
      <c r="S70" s="40">
        <v>1163.6666666666667</v>
      </c>
      <c r="T70" s="41"/>
      <c r="U70" s="41">
        <v>2014</v>
      </c>
      <c r="V70" s="41">
        <v>12</v>
      </c>
      <c r="W70" s="41">
        <v>0</v>
      </c>
      <c r="X70" s="41">
        <v>46</v>
      </c>
      <c r="Y70" s="41">
        <v>2300</v>
      </c>
      <c r="Z70" s="40">
        <v>306.33333333333331</v>
      </c>
      <c r="AB70" s="109">
        <v>2014</v>
      </c>
      <c r="AC70" s="109">
        <v>12</v>
      </c>
      <c r="AD70" s="109">
        <v>14</v>
      </c>
      <c r="AE70" s="109">
        <v>149</v>
      </c>
      <c r="AF70" s="109">
        <v>5700</v>
      </c>
      <c r="AG70" s="109">
        <v>1171.8333333333333</v>
      </c>
    </row>
    <row r="71" spans="1:33" ht="13" x14ac:dyDescent="0.3">
      <c r="B71" s="29"/>
      <c r="C71" s="28"/>
      <c r="D71" s="24"/>
      <c r="E71" s="29"/>
      <c r="F71" s="28"/>
      <c r="G71" s="108"/>
      <c r="H71" s="108"/>
      <c r="I71" s="108"/>
      <c r="J71" s="29"/>
      <c r="K71" s="31">
        <v>130</v>
      </c>
      <c r="L71" s="30"/>
      <c r="N71" s="41">
        <v>2015</v>
      </c>
      <c r="O71" s="41">
        <v>12</v>
      </c>
      <c r="P71" s="41">
        <v>7</v>
      </c>
      <c r="Q71" s="41">
        <v>90</v>
      </c>
      <c r="R71" s="41">
        <v>15700</v>
      </c>
      <c r="S71" s="40">
        <v>1694.0833333333333</v>
      </c>
      <c r="T71" s="41"/>
      <c r="U71" s="41">
        <v>2015</v>
      </c>
      <c r="V71" s="41">
        <v>12</v>
      </c>
      <c r="W71" s="41">
        <v>8</v>
      </c>
      <c r="X71" s="41">
        <v>91</v>
      </c>
      <c r="Y71" s="41">
        <v>5300</v>
      </c>
      <c r="Z71" s="40">
        <v>615.5</v>
      </c>
      <c r="AB71" s="109">
        <v>2015</v>
      </c>
      <c r="AC71" s="109">
        <v>12</v>
      </c>
      <c r="AD71" s="109">
        <v>28</v>
      </c>
      <c r="AE71" s="109">
        <v>115</v>
      </c>
      <c r="AF71" s="109">
        <v>11800</v>
      </c>
      <c r="AG71" s="109">
        <v>1167.5</v>
      </c>
    </row>
    <row r="72" spans="1:33" ht="13" x14ac:dyDescent="0.3">
      <c r="B72" s="29"/>
      <c r="C72" s="28"/>
      <c r="D72" s="24"/>
      <c r="E72" s="29"/>
      <c r="F72" s="28"/>
      <c r="G72" s="108"/>
      <c r="H72" s="108"/>
      <c r="I72" s="108"/>
      <c r="J72" s="29"/>
      <c r="K72" s="31">
        <v>130</v>
      </c>
      <c r="L72" s="30"/>
      <c r="N72" s="41">
        <v>2016</v>
      </c>
      <c r="O72" s="41">
        <v>12</v>
      </c>
      <c r="P72" s="41">
        <v>10</v>
      </c>
      <c r="Q72" s="41">
        <v>56</v>
      </c>
      <c r="R72" s="41">
        <v>200</v>
      </c>
      <c r="S72" s="40">
        <v>74.63636363636364</v>
      </c>
      <c r="T72" s="41"/>
      <c r="U72" s="41">
        <v>2016</v>
      </c>
      <c r="V72" s="41">
        <v>12</v>
      </c>
      <c r="W72" s="41">
        <v>14</v>
      </c>
      <c r="X72" s="41">
        <v>38</v>
      </c>
      <c r="Y72" s="41">
        <v>100</v>
      </c>
      <c r="Z72" s="40">
        <v>47.833333333333336</v>
      </c>
      <c r="AB72" s="109">
        <v>2016</v>
      </c>
      <c r="AC72" s="109">
        <v>12</v>
      </c>
      <c r="AD72" s="109">
        <v>41</v>
      </c>
      <c r="AE72" s="109">
        <v>225</v>
      </c>
      <c r="AF72" s="109">
        <v>600</v>
      </c>
      <c r="AG72" s="109">
        <v>233.83333333333334</v>
      </c>
    </row>
    <row r="73" spans="1:33" ht="13" x14ac:dyDescent="0.3">
      <c r="B73" s="29"/>
      <c r="C73" s="28"/>
      <c r="D73" s="24"/>
      <c r="E73" s="29"/>
      <c r="F73" s="28"/>
      <c r="G73" s="108"/>
      <c r="H73" s="108"/>
      <c r="I73" s="108"/>
      <c r="J73" s="29"/>
      <c r="K73" s="31">
        <v>130</v>
      </c>
      <c r="L73" s="30"/>
      <c r="N73" s="41">
        <v>2017</v>
      </c>
      <c r="O73" s="41">
        <v>7</v>
      </c>
      <c r="P73" s="41">
        <v>41</v>
      </c>
      <c r="Q73" s="41">
        <v>156</v>
      </c>
      <c r="R73" s="41">
        <v>561</v>
      </c>
      <c r="S73" s="40">
        <v>192</v>
      </c>
      <c r="T73" s="41"/>
      <c r="U73" s="41">
        <v>2017</v>
      </c>
      <c r="V73" s="41">
        <v>7</v>
      </c>
      <c r="W73" s="41">
        <v>10</v>
      </c>
      <c r="X73" s="41">
        <v>20</v>
      </c>
      <c r="Y73" s="41">
        <v>98</v>
      </c>
      <c r="Z73" s="40">
        <v>34.833333333333336</v>
      </c>
      <c r="AB73" s="109">
        <v>2017</v>
      </c>
      <c r="AC73" s="109">
        <v>4</v>
      </c>
      <c r="AD73" s="109">
        <v>41</v>
      </c>
      <c r="AE73" s="109">
        <v>149.5</v>
      </c>
      <c r="AF73" s="109">
        <v>341</v>
      </c>
      <c r="AG73" s="109">
        <v>170.25</v>
      </c>
    </row>
    <row r="74" spans="1:33" ht="13" x14ac:dyDescent="0.3">
      <c r="B74" s="29"/>
      <c r="C74" s="28"/>
      <c r="D74" s="24"/>
      <c r="E74" s="29"/>
      <c r="F74" s="28"/>
      <c r="G74" s="108"/>
      <c r="H74" s="108"/>
      <c r="I74" s="108"/>
      <c r="J74" s="29"/>
      <c r="K74" s="31">
        <v>130</v>
      </c>
      <c r="L74" s="30"/>
    </row>
    <row r="75" spans="1:33" ht="12.75" customHeight="1" x14ac:dyDescent="0.3">
      <c r="B75" s="29"/>
      <c r="C75" s="28"/>
      <c r="D75" s="24"/>
      <c r="E75" s="29"/>
      <c r="F75" s="28"/>
      <c r="G75" s="108"/>
      <c r="H75" s="108"/>
      <c r="I75" s="108"/>
      <c r="J75" s="29"/>
      <c r="K75" s="31">
        <v>130</v>
      </c>
      <c r="L75" s="30"/>
    </row>
    <row r="76" spans="1:33" ht="13" x14ac:dyDescent="0.3">
      <c r="B76" s="29"/>
      <c r="C76" s="28"/>
      <c r="D76" s="24"/>
      <c r="E76" s="29"/>
      <c r="F76" s="28"/>
      <c r="G76" s="108"/>
      <c r="H76" s="108"/>
      <c r="I76" s="108"/>
      <c r="J76" s="29"/>
      <c r="K76" s="31">
        <v>130</v>
      </c>
      <c r="L76" s="30"/>
    </row>
    <row r="77" spans="1:33" ht="13" x14ac:dyDescent="0.3">
      <c r="B77" s="29"/>
      <c r="C77" s="28"/>
      <c r="D77" s="24"/>
      <c r="E77" s="29"/>
      <c r="F77" s="28"/>
      <c r="G77" s="108"/>
      <c r="H77" s="108"/>
      <c r="I77" s="108"/>
      <c r="J77" s="29"/>
      <c r="K77" s="31">
        <v>130</v>
      </c>
      <c r="L77" s="30"/>
    </row>
    <row r="78" spans="1:33" ht="13" x14ac:dyDescent="0.3">
      <c r="B78" s="29"/>
      <c r="C78" s="28"/>
      <c r="D78" s="24"/>
      <c r="E78" s="29"/>
      <c r="F78" s="28"/>
      <c r="G78" s="108"/>
      <c r="H78" s="108"/>
      <c r="I78" s="108"/>
      <c r="J78" s="29"/>
      <c r="K78" s="31">
        <v>130</v>
      </c>
      <c r="L78" s="30"/>
      <c r="S78" s="105"/>
      <c r="Z78" s="105"/>
    </row>
    <row r="79" spans="1:33" ht="13" x14ac:dyDescent="0.3">
      <c r="B79" s="29"/>
      <c r="C79" s="28"/>
      <c r="D79" s="24"/>
      <c r="E79" s="29"/>
      <c r="F79" s="28"/>
      <c r="G79" s="108"/>
      <c r="H79" s="108"/>
      <c r="I79" s="108"/>
      <c r="J79" s="29"/>
      <c r="K79" s="31">
        <v>130</v>
      </c>
      <c r="L79" s="30"/>
      <c r="S79" s="105"/>
      <c r="Z79" s="105"/>
    </row>
    <row r="80" spans="1:33" ht="12.75" customHeight="1" x14ac:dyDescent="0.3">
      <c r="B80" s="29"/>
      <c r="C80" s="28"/>
      <c r="D80" s="24"/>
      <c r="E80" s="29"/>
      <c r="F80" s="28"/>
      <c r="G80" s="108"/>
      <c r="H80" s="108"/>
      <c r="I80" s="108"/>
      <c r="J80" s="29"/>
      <c r="K80" s="31">
        <v>130</v>
      </c>
      <c r="L80" s="30"/>
      <c r="S80" s="105"/>
      <c r="Z80" s="105"/>
    </row>
    <row r="81" spans="2:26" ht="13" x14ac:dyDescent="0.3">
      <c r="B81" s="29"/>
      <c r="C81" s="28"/>
      <c r="D81" s="24"/>
      <c r="E81" s="29"/>
      <c r="F81" s="28"/>
      <c r="G81" s="108"/>
      <c r="H81" s="108"/>
      <c r="I81" s="108"/>
      <c r="J81" s="29"/>
      <c r="K81" s="31">
        <v>130</v>
      </c>
      <c r="L81" s="30"/>
      <c r="S81" s="105"/>
      <c r="Z81" s="105"/>
    </row>
    <row r="82" spans="2:26" ht="13" x14ac:dyDescent="0.3">
      <c r="B82" s="29"/>
      <c r="C82" s="28"/>
      <c r="D82" s="24"/>
      <c r="E82" s="29"/>
      <c r="F82" s="28"/>
      <c r="G82" s="108"/>
      <c r="H82" s="108"/>
      <c r="I82" s="108"/>
      <c r="J82" s="29"/>
      <c r="K82" s="31">
        <v>130</v>
      </c>
      <c r="L82" s="30"/>
      <c r="S82" s="105"/>
      <c r="Z82" s="105"/>
    </row>
    <row r="83" spans="2:26" ht="13" x14ac:dyDescent="0.3">
      <c r="B83" s="29"/>
      <c r="C83" s="28"/>
      <c r="D83" s="24"/>
      <c r="E83" s="29"/>
      <c r="F83" s="28"/>
      <c r="G83" s="108"/>
      <c r="H83" s="108"/>
      <c r="I83" s="108"/>
      <c r="J83" s="29"/>
      <c r="K83" s="31">
        <v>130</v>
      </c>
      <c r="L83" s="30"/>
      <c r="S83" s="105"/>
      <c r="Z83" s="105"/>
    </row>
    <row r="84" spans="2:26" ht="13" x14ac:dyDescent="0.3">
      <c r="B84" s="29"/>
      <c r="C84" s="28"/>
      <c r="D84" s="24"/>
      <c r="E84" s="29"/>
      <c r="F84" s="28"/>
      <c r="G84" s="108"/>
      <c r="H84" s="108"/>
      <c r="I84" s="108"/>
      <c r="J84" s="29"/>
      <c r="K84" s="31">
        <v>130</v>
      </c>
      <c r="L84" s="30"/>
      <c r="S84" s="105"/>
      <c r="Z84" s="105"/>
    </row>
    <row r="85" spans="2:26" ht="13" x14ac:dyDescent="0.3">
      <c r="B85" s="29"/>
      <c r="C85" s="28"/>
      <c r="D85" s="24"/>
      <c r="E85" s="29"/>
      <c r="F85" s="28"/>
      <c r="G85" s="108"/>
      <c r="H85" s="108"/>
      <c r="I85" s="108"/>
      <c r="J85" s="29"/>
      <c r="K85" s="31">
        <v>130</v>
      </c>
      <c r="L85" s="30"/>
      <c r="S85" s="105"/>
      <c r="Z85" s="105"/>
    </row>
    <row r="86" spans="2:26" ht="13" x14ac:dyDescent="0.3">
      <c r="B86" s="29"/>
      <c r="C86" s="28"/>
      <c r="D86" s="24"/>
      <c r="E86" s="29"/>
      <c r="F86" s="28"/>
      <c r="G86" s="108"/>
      <c r="H86" s="108"/>
      <c r="I86" s="108"/>
      <c r="J86" s="29"/>
      <c r="K86" s="31">
        <v>130</v>
      </c>
      <c r="L86" s="30"/>
    </row>
    <row r="87" spans="2:26" ht="12.75" customHeight="1" x14ac:dyDescent="0.3">
      <c r="B87" s="29"/>
      <c r="C87" s="28"/>
      <c r="D87" s="24"/>
      <c r="E87" s="29"/>
      <c r="F87" s="28"/>
      <c r="G87" s="108"/>
      <c r="H87" s="108"/>
      <c r="I87" s="108"/>
      <c r="J87" s="29"/>
      <c r="K87" s="31">
        <v>130</v>
      </c>
      <c r="L87" s="30"/>
    </row>
    <row r="88" spans="2:26" ht="13" x14ac:dyDescent="0.3">
      <c r="B88" s="29"/>
      <c r="C88" s="28"/>
      <c r="D88" s="24"/>
      <c r="E88" s="29"/>
      <c r="F88" s="28"/>
      <c r="G88" s="108"/>
      <c r="H88" s="108"/>
      <c r="I88" s="108"/>
      <c r="J88" s="29"/>
      <c r="K88" s="31">
        <v>130</v>
      </c>
      <c r="L88" s="30"/>
    </row>
    <row r="89" spans="2:26" ht="13" x14ac:dyDescent="0.3">
      <c r="B89" s="29"/>
      <c r="C89" s="28"/>
      <c r="D89" s="24"/>
      <c r="E89" s="29"/>
      <c r="F89" s="28"/>
      <c r="G89" s="108"/>
      <c r="H89" s="108"/>
      <c r="I89" s="108"/>
      <c r="J89" s="29"/>
      <c r="K89" s="31">
        <v>130</v>
      </c>
      <c r="L89" s="30"/>
    </row>
    <row r="90" spans="2:26" ht="13" x14ac:dyDescent="0.3">
      <c r="B90" s="29"/>
      <c r="C90" s="28"/>
      <c r="D90" s="24"/>
      <c r="E90" s="29"/>
      <c r="F90" s="28"/>
      <c r="G90" s="108"/>
      <c r="H90" s="108"/>
      <c r="I90" s="108"/>
      <c r="J90" s="29"/>
      <c r="K90" s="31">
        <v>130</v>
      </c>
      <c r="L90" s="30"/>
    </row>
    <row r="91" spans="2:26" ht="13" x14ac:dyDescent="0.3">
      <c r="B91" s="29"/>
      <c r="C91" s="28"/>
      <c r="D91" s="24"/>
      <c r="E91" s="29"/>
      <c r="F91" s="28"/>
      <c r="G91" s="108"/>
      <c r="H91" s="108"/>
      <c r="I91" s="108"/>
      <c r="J91" s="29"/>
      <c r="K91" s="31">
        <v>130</v>
      </c>
      <c r="L91" s="30"/>
    </row>
    <row r="92" spans="2:26" ht="13" x14ac:dyDescent="0.3">
      <c r="B92" s="29"/>
      <c r="C92" s="28"/>
      <c r="D92" s="24"/>
      <c r="E92" s="29"/>
      <c r="F92" s="28"/>
      <c r="G92" s="108"/>
      <c r="H92" s="108"/>
      <c r="I92" s="108"/>
      <c r="J92" s="29"/>
      <c r="K92" s="31">
        <v>130</v>
      </c>
      <c r="L92" s="30"/>
    </row>
    <row r="93" spans="2:26" ht="13" x14ac:dyDescent="0.3">
      <c r="B93" s="29"/>
      <c r="C93" s="28"/>
      <c r="D93" s="24"/>
      <c r="E93" s="29"/>
      <c r="F93" s="28"/>
      <c r="G93" s="108"/>
      <c r="H93" s="108"/>
      <c r="I93" s="108"/>
      <c r="J93" s="29"/>
      <c r="K93" s="31">
        <v>130</v>
      </c>
      <c r="L93" s="30"/>
    </row>
    <row r="94" spans="2:26" ht="13" x14ac:dyDescent="0.3">
      <c r="B94" s="29"/>
      <c r="C94" s="28"/>
      <c r="D94" s="24"/>
      <c r="E94" s="29"/>
      <c r="F94" s="28"/>
      <c r="G94" s="108"/>
      <c r="H94" s="108"/>
      <c r="I94" s="108"/>
      <c r="J94" s="29"/>
      <c r="K94" s="31">
        <v>130</v>
      </c>
      <c r="L94" s="30"/>
    </row>
    <row r="95" spans="2:26" ht="13" x14ac:dyDescent="0.3">
      <c r="B95" s="29"/>
      <c r="C95" s="28"/>
      <c r="D95" s="24"/>
      <c r="E95" s="29"/>
      <c r="F95" s="28"/>
      <c r="G95" s="108"/>
      <c r="H95" s="108"/>
      <c r="I95" s="108"/>
      <c r="J95" s="29"/>
      <c r="K95" s="31">
        <v>130</v>
      </c>
      <c r="L95" s="30"/>
    </row>
    <row r="96" spans="2:26" ht="13" x14ac:dyDescent="0.3">
      <c r="B96" s="29"/>
      <c r="C96" s="28"/>
      <c r="D96" s="24"/>
      <c r="E96" s="29"/>
      <c r="F96" s="28"/>
      <c r="G96" s="108"/>
      <c r="H96" s="108"/>
      <c r="I96" s="108"/>
      <c r="J96" s="29"/>
      <c r="K96" s="31">
        <v>130</v>
      </c>
      <c r="L96" s="30"/>
    </row>
    <row r="97" spans="2:12" ht="13" x14ac:dyDescent="0.3">
      <c r="B97" s="29"/>
      <c r="C97" s="28"/>
      <c r="D97" s="24"/>
      <c r="E97" s="29"/>
      <c r="F97" s="28"/>
      <c r="G97" s="108"/>
      <c r="H97" s="108"/>
      <c r="I97" s="108"/>
      <c r="J97" s="29"/>
      <c r="K97" s="31">
        <v>130</v>
      </c>
      <c r="L97" s="30"/>
    </row>
    <row r="98" spans="2:12" ht="13" x14ac:dyDescent="0.3">
      <c r="B98" s="29"/>
      <c r="C98" s="28"/>
      <c r="D98" s="24"/>
      <c r="E98" s="29"/>
      <c r="F98" s="28"/>
      <c r="G98" s="108"/>
      <c r="H98" s="108"/>
      <c r="I98" s="108"/>
      <c r="J98" s="29"/>
      <c r="K98" s="31">
        <v>130</v>
      </c>
      <c r="L98" s="30"/>
    </row>
    <row r="99" spans="2:12" ht="13" x14ac:dyDescent="0.3">
      <c r="B99" s="29"/>
      <c r="C99" s="28"/>
      <c r="D99" s="24"/>
      <c r="E99" s="29"/>
      <c r="F99" s="28"/>
      <c r="G99" s="108"/>
      <c r="H99" s="108"/>
      <c r="I99" s="108"/>
      <c r="J99" s="29"/>
      <c r="K99" s="31">
        <v>130</v>
      </c>
      <c r="L99" s="30"/>
    </row>
    <row r="100" spans="2:12" ht="13" x14ac:dyDescent="0.3">
      <c r="B100" s="29"/>
      <c r="C100" s="28"/>
      <c r="D100" s="24"/>
      <c r="E100" s="29"/>
      <c r="F100" s="28"/>
      <c r="G100" s="108"/>
      <c r="H100" s="108"/>
      <c r="I100" s="108"/>
      <c r="J100" s="29"/>
      <c r="K100" s="31">
        <v>130</v>
      </c>
      <c r="L100" s="30"/>
    </row>
    <row r="101" spans="2:12" ht="13" x14ac:dyDescent="0.3">
      <c r="B101" s="29"/>
      <c r="C101" s="28"/>
      <c r="D101" s="24"/>
      <c r="E101" s="29"/>
      <c r="F101" s="28"/>
      <c r="G101" s="108"/>
      <c r="H101" s="108"/>
      <c r="I101" s="108"/>
      <c r="J101" s="29"/>
      <c r="K101" s="31">
        <v>130</v>
      </c>
      <c r="L101" s="30"/>
    </row>
    <row r="102" spans="2:12" ht="13" x14ac:dyDescent="0.3">
      <c r="B102" s="29"/>
      <c r="C102" s="28"/>
      <c r="D102" s="24"/>
      <c r="E102" s="29"/>
      <c r="F102" s="28"/>
      <c r="G102" s="108"/>
      <c r="H102" s="108"/>
      <c r="I102" s="108"/>
      <c r="J102" s="29"/>
      <c r="K102" s="31">
        <v>130</v>
      </c>
      <c r="L102" s="30"/>
    </row>
    <row r="103" spans="2:12" ht="13" x14ac:dyDescent="0.3">
      <c r="B103" s="29"/>
      <c r="C103" s="28"/>
      <c r="D103" s="24"/>
      <c r="E103" s="29"/>
      <c r="F103" s="28"/>
      <c r="G103" s="108"/>
      <c r="H103" s="108"/>
      <c r="I103" s="108"/>
      <c r="J103" s="29"/>
      <c r="K103" s="31">
        <v>130</v>
      </c>
      <c r="L103" s="30"/>
    </row>
    <row r="104" spans="2:12" ht="13" x14ac:dyDescent="0.3">
      <c r="B104" s="29"/>
      <c r="C104" s="28"/>
      <c r="D104" s="24"/>
      <c r="E104" s="29"/>
      <c r="F104" s="28"/>
      <c r="G104" s="108"/>
      <c r="H104" s="108"/>
      <c r="I104" s="108"/>
      <c r="J104" s="29"/>
      <c r="K104" s="31">
        <v>130</v>
      </c>
      <c r="L104" s="30"/>
    </row>
    <row r="105" spans="2:12" ht="13" x14ac:dyDescent="0.3">
      <c r="B105" s="29"/>
      <c r="C105" s="28"/>
      <c r="D105" s="24"/>
      <c r="E105" s="29"/>
      <c r="F105" s="28"/>
      <c r="G105" s="108"/>
      <c r="H105" s="108"/>
      <c r="I105" s="108"/>
      <c r="J105" s="29"/>
      <c r="K105" s="31">
        <v>130</v>
      </c>
      <c r="L105" s="30"/>
    </row>
    <row r="106" spans="2:12" ht="13" x14ac:dyDescent="0.3">
      <c r="B106" s="29"/>
      <c r="C106" s="28"/>
      <c r="D106" s="24"/>
      <c r="E106" s="29"/>
      <c r="F106" s="28"/>
      <c r="G106" s="108"/>
      <c r="H106" s="108"/>
      <c r="I106" s="108"/>
      <c r="J106" s="29"/>
      <c r="K106" s="31">
        <v>130</v>
      </c>
      <c r="L106" s="30"/>
    </row>
    <row r="107" spans="2:12" ht="13" x14ac:dyDescent="0.3">
      <c r="B107" s="29"/>
      <c r="C107" s="28"/>
      <c r="D107" s="24"/>
      <c r="E107" s="29"/>
      <c r="F107" s="28"/>
      <c r="G107" s="108"/>
      <c r="H107" s="108"/>
      <c r="I107" s="108"/>
      <c r="J107" s="29"/>
      <c r="K107" s="31">
        <v>130</v>
      </c>
      <c r="L107" s="30"/>
    </row>
    <row r="108" spans="2:12" ht="13" x14ac:dyDescent="0.3">
      <c r="B108" s="29"/>
      <c r="C108" s="28"/>
      <c r="D108" s="24"/>
      <c r="E108" s="29"/>
      <c r="F108" s="28"/>
      <c r="G108" s="108"/>
      <c r="H108" s="108"/>
      <c r="I108" s="108"/>
      <c r="J108" s="29"/>
      <c r="K108" s="31">
        <v>130</v>
      </c>
      <c r="L108" s="30"/>
    </row>
    <row r="109" spans="2:12" ht="13" x14ac:dyDescent="0.3">
      <c r="B109" s="29"/>
      <c r="C109" s="28"/>
      <c r="D109" s="24"/>
      <c r="E109" s="29"/>
      <c r="F109" s="28"/>
      <c r="G109" s="108"/>
      <c r="H109" s="108"/>
      <c r="I109" s="108"/>
      <c r="J109" s="29"/>
      <c r="K109" s="31">
        <v>130</v>
      </c>
      <c r="L109" s="30"/>
    </row>
    <row r="110" spans="2:12" ht="13" x14ac:dyDescent="0.3">
      <c r="B110" s="29"/>
      <c r="C110" s="28"/>
      <c r="D110" s="24"/>
      <c r="E110" s="29"/>
      <c r="F110" s="28"/>
      <c r="G110" s="108"/>
      <c r="H110" s="108"/>
      <c r="I110" s="108"/>
      <c r="J110" s="29"/>
      <c r="K110" s="31">
        <v>130</v>
      </c>
      <c r="L110" s="30"/>
    </row>
    <row r="111" spans="2:12" ht="13" x14ac:dyDescent="0.3">
      <c r="B111" s="29"/>
      <c r="C111" s="28"/>
      <c r="D111" s="24"/>
      <c r="E111" s="29"/>
      <c r="F111" s="28"/>
      <c r="G111" s="108"/>
      <c r="H111" s="108"/>
      <c r="I111" s="108"/>
      <c r="J111" s="29"/>
      <c r="K111" s="31">
        <v>130</v>
      </c>
      <c r="L111" s="30"/>
    </row>
    <row r="112" spans="2:12" ht="13" x14ac:dyDescent="0.3">
      <c r="B112" s="29"/>
      <c r="C112" s="28"/>
      <c r="D112" s="24"/>
      <c r="E112" s="29"/>
      <c r="F112" s="28"/>
      <c r="G112" s="108"/>
      <c r="H112" s="108"/>
      <c r="I112" s="108"/>
      <c r="J112" s="29"/>
      <c r="K112" s="31">
        <v>130</v>
      </c>
      <c r="L112" s="30"/>
    </row>
    <row r="113" spans="2:12" ht="13" x14ac:dyDescent="0.3">
      <c r="B113" s="29"/>
      <c r="C113" s="28"/>
      <c r="D113" s="24"/>
      <c r="E113" s="29"/>
      <c r="F113" s="28"/>
      <c r="G113" s="108"/>
      <c r="H113" s="108"/>
      <c r="I113" s="108"/>
      <c r="J113" s="29"/>
      <c r="K113" s="31">
        <v>130</v>
      </c>
      <c r="L113" s="30"/>
    </row>
    <row r="114" spans="2:12" ht="13" x14ac:dyDescent="0.3">
      <c r="B114" s="29"/>
      <c r="C114" s="28"/>
      <c r="D114" s="24"/>
      <c r="E114" s="29"/>
      <c r="F114" s="28"/>
      <c r="G114" s="108"/>
      <c r="H114" s="108"/>
      <c r="I114" s="108"/>
      <c r="J114" s="29"/>
      <c r="K114" s="31">
        <v>130</v>
      </c>
      <c r="L114" s="30"/>
    </row>
    <row r="115" spans="2:12" ht="13" x14ac:dyDescent="0.3">
      <c r="B115" s="29"/>
      <c r="C115" s="28"/>
      <c r="D115" s="24"/>
      <c r="E115" s="29"/>
      <c r="F115" s="28"/>
      <c r="G115" s="108"/>
      <c r="H115" s="108"/>
      <c r="I115" s="108"/>
      <c r="J115" s="29"/>
      <c r="K115" s="31">
        <v>130</v>
      </c>
      <c r="L115" s="30"/>
    </row>
    <row r="116" spans="2:12" ht="13" x14ac:dyDescent="0.3">
      <c r="B116" s="29"/>
      <c r="C116" s="28"/>
      <c r="D116" s="24"/>
      <c r="E116" s="29"/>
      <c r="F116" s="28"/>
      <c r="G116" s="108"/>
      <c r="H116" s="108"/>
      <c r="I116" s="108"/>
      <c r="J116" s="29"/>
      <c r="K116" s="31">
        <v>130</v>
      </c>
      <c r="L116" s="30"/>
    </row>
    <row r="117" spans="2:12" ht="13" x14ac:dyDescent="0.3">
      <c r="B117" s="29"/>
      <c r="C117" s="28"/>
      <c r="D117" s="24"/>
      <c r="E117" s="29"/>
      <c r="F117" s="28"/>
      <c r="G117" s="108"/>
      <c r="H117" s="108"/>
      <c r="I117" s="108"/>
      <c r="J117" s="29"/>
      <c r="K117" s="31">
        <v>130</v>
      </c>
      <c r="L117" s="30"/>
    </row>
    <row r="118" spans="2:12" ht="13" x14ac:dyDescent="0.3">
      <c r="B118" s="29"/>
      <c r="C118" s="28"/>
      <c r="D118" s="24"/>
      <c r="E118" s="29"/>
      <c r="F118" s="28"/>
      <c r="G118" s="108"/>
      <c r="H118" s="108"/>
      <c r="I118" s="108"/>
      <c r="J118" s="29"/>
      <c r="K118" s="31">
        <v>130</v>
      </c>
      <c r="L118" s="30"/>
    </row>
    <row r="119" spans="2:12" ht="13" x14ac:dyDescent="0.3">
      <c r="B119" s="29"/>
      <c r="C119" s="28"/>
      <c r="D119" s="24"/>
      <c r="E119" s="29"/>
      <c r="F119" s="28"/>
      <c r="G119" s="108"/>
      <c r="H119" s="108"/>
      <c r="I119" s="108"/>
      <c r="J119" s="29"/>
      <c r="K119" s="31">
        <v>130</v>
      </c>
      <c r="L119" s="30"/>
    </row>
    <row r="120" spans="2:12" ht="13" x14ac:dyDescent="0.3">
      <c r="B120" s="29"/>
      <c r="C120" s="28"/>
      <c r="D120" s="24"/>
      <c r="E120" s="29"/>
      <c r="F120" s="28"/>
      <c r="G120" s="108"/>
      <c r="H120" s="108"/>
      <c r="I120" s="108"/>
      <c r="J120" s="29"/>
      <c r="K120" s="31">
        <v>130</v>
      </c>
      <c r="L120" s="30"/>
    </row>
    <row r="121" spans="2:12" ht="13" x14ac:dyDescent="0.3">
      <c r="B121" s="29"/>
      <c r="C121" s="28"/>
      <c r="D121" s="24"/>
      <c r="E121" s="29"/>
      <c r="F121" s="28"/>
      <c r="G121" s="108"/>
      <c r="H121" s="108"/>
      <c r="I121" s="108"/>
      <c r="J121" s="29"/>
      <c r="K121" s="31">
        <v>130</v>
      </c>
      <c r="L121" s="30"/>
    </row>
    <row r="122" spans="2:12" ht="13" x14ac:dyDescent="0.3">
      <c r="B122" s="29"/>
      <c r="C122" s="28"/>
      <c r="D122" s="24"/>
      <c r="E122" s="29"/>
      <c r="F122" s="28"/>
      <c r="G122" s="108"/>
      <c r="H122" s="108"/>
      <c r="I122" s="108"/>
      <c r="J122" s="29"/>
      <c r="K122" s="31">
        <v>130</v>
      </c>
      <c r="L122" s="30"/>
    </row>
    <row r="123" spans="2:12" ht="13" x14ac:dyDescent="0.3">
      <c r="B123" s="29"/>
      <c r="C123" s="28"/>
      <c r="D123" s="24"/>
      <c r="E123" s="29"/>
      <c r="F123" s="28"/>
      <c r="G123" s="108"/>
      <c r="H123" s="108"/>
      <c r="I123" s="108"/>
      <c r="J123" s="29"/>
      <c r="K123" s="31">
        <v>130</v>
      </c>
      <c r="L123" s="30"/>
    </row>
    <row r="124" spans="2:12" ht="13" x14ac:dyDescent="0.3">
      <c r="B124" s="29"/>
      <c r="C124" s="28"/>
      <c r="D124" s="24"/>
      <c r="E124" s="29"/>
      <c r="F124" s="28"/>
      <c r="G124" s="108"/>
      <c r="H124" s="108"/>
      <c r="I124" s="108"/>
      <c r="J124" s="29"/>
      <c r="K124" s="31">
        <v>130</v>
      </c>
      <c r="L124" s="30"/>
    </row>
    <row r="125" spans="2:12" ht="13" x14ac:dyDescent="0.3">
      <c r="B125" s="29"/>
      <c r="C125" s="28"/>
      <c r="D125" s="24"/>
      <c r="E125" s="29"/>
      <c r="F125" s="28"/>
      <c r="G125" s="108"/>
      <c r="H125" s="108"/>
      <c r="I125" s="108"/>
      <c r="J125" s="29"/>
      <c r="K125" s="31">
        <v>130</v>
      </c>
      <c r="L125" s="30"/>
    </row>
    <row r="126" spans="2:12" ht="13" x14ac:dyDescent="0.3">
      <c r="B126" s="29"/>
      <c r="C126" s="28"/>
      <c r="D126" s="24"/>
      <c r="E126" s="29"/>
      <c r="F126" s="28"/>
      <c r="G126" s="108"/>
      <c r="H126" s="108"/>
      <c r="I126" s="108"/>
      <c r="J126" s="29"/>
      <c r="K126" s="31">
        <v>130</v>
      </c>
      <c r="L126" s="30"/>
    </row>
    <row r="127" spans="2:12" ht="13" x14ac:dyDescent="0.3">
      <c r="B127" s="29"/>
      <c r="C127" s="28"/>
      <c r="D127" s="24"/>
      <c r="E127" s="29"/>
      <c r="F127" s="28"/>
      <c r="G127" s="108"/>
      <c r="H127" s="108"/>
      <c r="I127" s="108"/>
      <c r="J127" s="29"/>
      <c r="K127" s="31">
        <v>130</v>
      </c>
      <c r="L127" s="30"/>
    </row>
    <row r="128" spans="2:12" ht="13" x14ac:dyDescent="0.3">
      <c r="B128" s="29"/>
      <c r="C128" s="28"/>
      <c r="D128" s="24"/>
      <c r="E128" s="29"/>
      <c r="F128" s="28"/>
      <c r="G128" s="108"/>
      <c r="H128" s="108"/>
      <c r="I128" s="108"/>
      <c r="J128" s="29"/>
      <c r="K128" s="31">
        <v>130</v>
      </c>
      <c r="L128" s="30"/>
    </row>
    <row r="129" spans="2:12" ht="13" x14ac:dyDescent="0.3">
      <c r="B129" s="29"/>
      <c r="C129" s="28"/>
      <c r="D129" s="24"/>
      <c r="E129" s="29"/>
      <c r="F129" s="28"/>
      <c r="G129" s="108"/>
      <c r="H129" s="108"/>
      <c r="I129" s="108"/>
      <c r="J129" s="29"/>
      <c r="K129" s="31">
        <v>130</v>
      </c>
      <c r="L129" s="30"/>
    </row>
    <row r="130" spans="2:12" ht="13" x14ac:dyDescent="0.3">
      <c r="B130" s="29"/>
      <c r="C130" s="28"/>
      <c r="D130" s="24"/>
      <c r="E130" s="29"/>
      <c r="F130" s="28"/>
      <c r="G130" s="108"/>
      <c r="H130" s="108"/>
      <c r="I130" s="108"/>
      <c r="J130" s="29"/>
      <c r="K130" s="31">
        <v>130</v>
      </c>
      <c r="L130" s="30"/>
    </row>
    <row r="131" spans="2:12" ht="13" x14ac:dyDescent="0.3">
      <c r="B131" s="29"/>
      <c r="C131" s="28"/>
      <c r="D131" s="24"/>
      <c r="E131" s="29"/>
      <c r="F131" s="28"/>
      <c r="G131" s="108"/>
      <c r="H131" s="108"/>
      <c r="I131" s="108"/>
      <c r="J131" s="29"/>
      <c r="K131" s="31">
        <v>130</v>
      </c>
      <c r="L131" s="30"/>
    </row>
    <row r="132" spans="2:12" ht="13" x14ac:dyDescent="0.3">
      <c r="B132" s="29"/>
      <c r="C132" s="28"/>
      <c r="D132" s="24"/>
      <c r="E132" s="29"/>
      <c r="F132" s="28"/>
      <c r="G132" s="108"/>
      <c r="H132" s="108"/>
      <c r="I132" s="108"/>
      <c r="J132" s="29"/>
      <c r="K132" s="31">
        <v>130</v>
      </c>
      <c r="L132" s="30"/>
    </row>
    <row r="133" spans="2:12" ht="13" x14ac:dyDescent="0.3">
      <c r="B133" s="29"/>
      <c r="C133" s="28"/>
      <c r="D133" s="24"/>
      <c r="E133" s="29"/>
      <c r="F133" s="28"/>
      <c r="G133" s="108"/>
      <c r="H133" s="108"/>
      <c r="I133" s="108"/>
      <c r="J133" s="29"/>
      <c r="K133" s="31">
        <v>130</v>
      </c>
      <c r="L133" s="30"/>
    </row>
    <row r="134" spans="2:12" ht="13" x14ac:dyDescent="0.3">
      <c r="B134" s="29"/>
      <c r="C134" s="28"/>
      <c r="D134" s="24"/>
      <c r="E134" s="29"/>
      <c r="F134" s="28"/>
      <c r="G134" s="108"/>
      <c r="H134" s="108"/>
      <c r="I134" s="108"/>
      <c r="J134" s="29"/>
      <c r="K134" s="31">
        <v>130</v>
      </c>
      <c r="L134" s="30"/>
    </row>
    <row r="135" spans="2:12" ht="13" x14ac:dyDescent="0.3">
      <c r="B135" s="29"/>
      <c r="C135" s="28"/>
      <c r="D135" s="24"/>
      <c r="E135" s="29"/>
      <c r="F135" s="28"/>
      <c r="G135" s="108"/>
      <c r="H135" s="108"/>
      <c r="I135" s="108"/>
      <c r="J135" s="29"/>
      <c r="K135" s="31">
        <v>130</v>
      </c>
      <c r="L135" s="30"/>
    </row>
    <row r="136" spans="2:12" ht="13" x14ac:dyDescent="0.3">
      <c r="B136" s="29"/>
      <c r="C136" s="28"/>
      <c r="D136" s="24"/>
      <c r="E136" s="29"/>
      <c r="F136" s="28"/>
      <c r="G136" s="108"/>
      <c r="H136" s="108"/>
      <c r="I136" s="108"/>
      <c r="J136" s="29"/>
      <c r="K136" s="31">
        <v>130</v>
      </c>
      <c r="L136" s="30"/>
    </row>
    <row r="137" spans="2:12" ht="13" x14ac:dyDescent="0.3">
      <c r="B137" s="29"/>
      <c r="C137" s="28"/>
      <c r="D137" s="24"/>
      <c r="E137" s="29"/>
      <c r="F137" s="28"/>
      <c r="G137" s="108"/>
      <c r="H137" s="108"/>
      <c r="I137" s="108"/>
      <c r="J137" s="29"/>
      <c r="K137" s="31">
        <v>130</v>
      </c>
      <c r="L137" s="30"/>
    </row>
    <row r="138" spans="2:12" ht="13" x14ac:dyDescent="0.3">
      <c r="B138" s="29"/>
      <c r="C138" s="28"/>
      <c r="D138" s="24"/>
      <c r="E138" s="29"/>
      <c r="F138" s="28"/>
      <c r="G138" s="108"/>
      <c r="H138" s="108"/>
      <c r="I138" s="108"/>
      <c r="J138" s="29"/>
      <c r="K138" s="31">
        <v>130</v>
      </c>
      <c r="L138" s="30"/>
    </row>
    <row r="139" spans="2:12" ht="13" x14ac:dyDescent="0.3">
      <c r="B139" s="29"/>
      <c r="C139" s="28"/>
      <c r="D139" s="24"/>
      <c r="E139" s="29"/>
      <c r="F139" s="28"/>
      <c r="G139" s="108"/>
      <c r="H139" s="108"/>
      <c r="I139" s="108"/>
      <c r="J139" s="29"/>
      <c r="K139" s="31">
        <v>130</v>
      </c>
      <c r="L139" s="30"/>
    </row>
    <row r="140" spans="2:12" ht="13" x14ac:dyDescent="0.3">
      <c r="B140" s="29"/>
      <c r="C140" s="28"/>
      <c r="D140" s="24"/>
      <c r="E140" s="29"/>
      <c r="F140" s="28"/>
      <c r="G140" s="108"/>
      <c r="H140" s="108"/>
      <c r="I140" s="108"/>
      <c r="J140" s="29"/>
      <c r="K140" s="31">
        <v>130</v>
      </c>
      <c r="L140" s="30"/>
    </row>
    <row r="141" spans="2:12" ht="13" x14ac:dyDescent="0.3">
      <c r="B141" s="29"/>
      <c r="C141" s="28"/>
      <c r="D141" s="24"/>
      <c r="E141" s="29"/>
      <c r="F141" s="28"/>
      <c r="G141" s="108"/>
      <c r="H141" s="108"/>
      <c r="I141" s="108"/>
      <c r="J141" s="29"/>
      <c r="K141" s="31">
        <v>130</v>
      </c>
      <c r="L141" s="30"/>
    </row>
    <row r="142" spans="2:12" ht="13" x14ac:dyDescent="0.3">
      <c r="B142" s="29"/>
      <c r="C142" s="28"/>
      <c r="D142" s="24"/>
      <c r="E142" s="29"/>
      <c r="F142" s="28"/>
      <c r="G142" s="108"/>
      <c r="H142" s="108"/>
      <c r="I142" s="108"/>
      <c r="J142" s="29"/>
      <c r="K142" s="31">
        <v>130</v>
      </c>
      <c r="L142" s="30"/>
    </row>
    <row r="143" spans="2:12" ht="13" x14ac:dyDescent="0.3">
      <c r="B143" s="29"/>
      <c r="C143" s="28"/>
      <c r="D143" s="24"/>
      <c r="E143" s="29"/>
      <c r="F143" s="28"/>
      <c r="G143" s="108"/>
      <c r="H143" s="108"/>
      <c r="I143" s="108"/>
      <c r="J143" s="29"/>
      <c r="K143" s="31">
        <v>130</v>
      </c>
      <c r="L143" s="30"/>
    </row>
    <row r="144" spans="2:12" ht="13" x14ac:dyDescent="0.3">
      <c r="B144" s="29"/>
      <c r="C144" s="28"/>
      <c r="D144" s="24"/>
      <c r="E144" s="29"/>
      <c r="F144" s="28"/>
      <c r="G144" s="108"/>
      <c r="H144" s="108"/>
      <c r="I144" s="108"/>
      <c r="J144" s="29"/>
      <c r="K144" s="31">
        <v>130</v>
      </c>
      <c r="L144" s="30"/>
    </row>
    <row r="145" spans="2:12" ht="13" x14ac:dyDescent="0.3">
      <c r="B145" s="29"/>
      <c r="C145" s="28"/>
      <c r="D145" s="24"/>
      <c r="E145" s="29"/>
      <c r="F145" s="28"/>
      <c r="G145" s="108"/>
      <c r="H145" s="108"/>
      <c r="I145" s="108"/>
      <c r="J145" s="29"/>
      <c r="K145" s="31">
        <v>130</v>
      </c>
      <c r="L145" s="30"/>
    </row>
    <row r="146" spans="2:12" ht="13" x14ac:dyDescent="0.3">
      <c r="B146" s="29"/>
      <c r="C146" s="28"/>
      <c r="D146" s="24"/>
      <c r="E146" s="29"/>
      <c r="F146" s="28"/>
      <c r="G146" s="108"/>
      <c r="H146" s="108"/>
      <c r="I146" s="108"/>
      <c r="J146" s="29"/>
      <c r="K146" s="31">
        <v>130</v>
      </c>
      <c r="L146" s="30"/>
    </row>
    <row r="147" spans="2:12" ht="13" x14ac:dyDescent="0.3">
      <c r="B147" s="29"/>
      <c r="C147" s="28"/>
      <c r="D147" s="24"/>
      <c r="E147" s="29"/>
      <c r="F147" s="28"/>
      <c r="G147" s="108"/>
      <c r="H147" s="108"/>
      <c r="I147" s="108"/>
      <c r="J147" s="29"/>
      <c r="K147" s="31">
        <v>130</v>
      </c>
      <c r="L147" s="30"/>
    </row>
    <row r="148" spans="2:12" ht="13" x14ac:dyDescent="0.3">
      <c r="B148" s="29"/>
      <c r="C148" s="28"/>
      <c r="D148" s="24"/>
      <c r="E148" s="29"/>
      <c r="F148" s="28"/>
      <c r="G148" s="108"/>
      <c r="H148" s="108"/>
      <c r="I148" s="108"/>
      <c r="J148" s="29"/>
      <c r="K148" s="31">
        <v>130</v>
      </c>
      <c r="L148" s="30"/>
    </row>
    <row r="149" spans="2:12" ht="13" x14ac:dyDescent="0.3">
      <c r="B149" s="29"/>
      <c r="C149" s="28"/>
      <c r="D149" s="24"/>
      <c r="E149" s="29"/>
      <c r="F149" s="28"/>
      <c r="G149" s="108"/>
      <c r="H149" s="108"/>
      <c r="I149" s="108"/>
      <c r="J149" s="29"/>
      <c r="K149" s="31">
        <v>130</v>
      </c>
      <c r="L149" s="30"/>
    </row>
    <row r="150" spans="2:12" ht="13" x14ac:dyDescent="0.3">
      <c r="B150" s="29"/>
      <c r="C150" s="28"/>
      <c r="D150" s="24"/>
      <c r="E150" s="29"/>
      <c r="F150" s="28"/>
      <c r="G150" s="108"/>
      <c r="H150" s="108"/>
      <c r="I150" s="108"/>
      <c r="J150" s="29"/>
      <c r="K150" s="31">
        <v>130</v>
      </c>
      <c r="L150" s="30"/>
    </row>
    <row r="151" spans="2:12" ht="13" x14ac:dyDescent="0.3">
      <c r="B151" s="29"/>
      <c r="C151" s="28"/>
      <c r="D151" s="24"/>
      <c r="E151" s="29"/>
      <c r="F151" s="28"/>
      <c r="G151" s="108"/>
      <c r="H151" s="108"/>
      <c r="I151" s="108"/>
      <c r="J151" s="29"/>
      <c r="K151" s="31">
        <v>130</v>
      </c>
      <c r="L151" s="30"/>
    </row>
    <row r="152" spans="2:12" ht="13" x14ac:dyDescent="0.3">
      <c r="B152" s="29"/>
      <c r="C152" s="28"/>
      <c r="D152" s="24"/>
      <c r="E152" s="29"/>
      <c r="F152" s="28"/>
      <c r="G152" s="108"/>
      <c r="H152" s="108"/>
      <c r="I152" s="108"/>
      <c r="J152" s="29"/>
      <c r="K152" s="31">
        <v>130</v>
      </c>
      <c r="L152" s="30"/>
    </row>
    <row r="153" spans="2:12" ht="13" x14ac:dyDescent="0.3">
      <c r="B153" s="29"/>
      <c r="C153" s="28"/>
      <c r="D153" s="24"/>
      <c r="E153" s="29"/>
      <c r="F153" s="28"/>
      <c r="G153" s="108"/>
      <c r="H153" s="108"/>
      <c r="I153" s="108"/>
      <c r="J153" s="29"/>
      <c r="K153" s="31">
        <v>130</v>
      </c>
      <c r="L153" s="30"/>
    </row>
    <row r="154" spans="2:12" ht="13" x14ac:dyDescent="0.3">
      <c r="B154" s="29"/>
      <c r="C154" s="28"/>
      <c r="D154" s="24"/>
      <c r="E154" s="29"/>
      <c r="F154" s="28"/>
      <c r="G154" s="108"/>
      <c r="H154" s="108"/>
      <c r="I154" s="108"/>
      <c r="J154" s="29"/>
      <c r="K154" s="31">
        <v>130</v>
      </c>
      <c r="L154" s="30"/>
    </row>
    <row r="155" spans="2:12" ht="13" x14ac:dyDescent="0.3">
      <c r="B155" s="29"/>
      <c r="C155" s="28"/>
      <c r="D155" s="24"/>
      <c r="E155" s="29"/>
      <c r="F155" s="28"/>
      <c r="G155" s="108"/>
      <c r="H155" s="108"/>
      <c r="I155" s="108"/>
      <c r="J155" s="29"/>
      <c r="K155" s="31">
        <v>130</v>
      </c>
      <c r="L155" s="30"/>
    </row>
    <row r="156" spans="2:12" ht="13" x14ac:dyDescent="0.3">
      <c r="B156" s="29"/>
      <c r="C156" s="28"/>
      <c r="D156" s="24"/>
      <c r="E156" s="29"/>
      <c r="F156" s="28"/>
      <c r="G156" s="108"/>
      <c r="H156" s="108"/>
      <c r="I156" s="108"/>
      <c r="J156" s="29"/>
      <c r="K156" s="31">
        <v>130</v>
      </c>
      <c r="L156" s="30"/>
    </row>
    <row r="157" spans="2:12" ht="13" x14ac:dyDescent="0.3">
      <c r="B157" s="29"/>
      <c r="C157" s="28"/>
      <c r="D157" s="24"/>
      <c r="E157" s="29"/>
      <c r="F157" s="28"/>
      <c r="G157" s="108"/>
      <c r="H157" s="108"/>
      <c r="I157" s="108"/>
      <c r="J157" s="29"/>
      <c r="K157" s="31">
        <v>130</v>
      </c>
      <c r="L157" s="30"/>
    </row>
    <row r="158" spans="2:12" ht="13" x14ac:dyDescent="0.3">
      <c r="B158" s="29"/>
      <c r="C158" s="28"/>
      <c r="D158" s="24"/>
      <c r="E158" s="29"/>
      <c r="F158" s="28"/>
      <c r="G158" s="108"/>
      <c r="H158" s="108"/>
      <c r="I158" s="108"/>
      <c r="J158" s="29"/>
      <c r="K158" s="31">
        <v>130</v>
      </c>
      <c r="L158" s="30"/>
    </row>
    <row r="159" spans="2:12" ht="13" x14ac:dyDescent="0.3">
      <c r="B159" s="29"/>
      <c r="C159" s="28"/>
      <c r="D159" s="24"/>
      <c r="E159" s="29"/>
      <c r="F159" s="28"/>
      <c r="G159" s="108"/>
      <c r="H159" s="108"/>
      <c r="I159" s="108"/>
      <c r="J159" s="29"/>
      <c r="K159" s="31">
        <v>130</v>
      </c>
      <c r="L159" s="30"/>
    </row>
    <row r="160" spans="2:12" ht="13" x14ac:dyDescent="0.3">
      <c r="B160" s="29"/>
      <c r="C160" s="28"/>
      <c r="D160" s="24"/>
      <c r="E160" s="29"/>
      <c r="F160" s="28"/>
      <c r="G160" s="108"/>
      <c r="H160" s="108"/>
      <c r="I160" s="108"/>
      <c r="K160" s="31">
        <v>130</v>
      </c>
      <c r="L160" s="30"/>
    </row>
    <row r="161" spans="2:33" ht="13" x14ac:dyDescent="0.3">
      <c r="B161" s="29"/>
      <c r="C161" s="28"/>
      <c r="D161" s="24"/>
      <c r="E161" s="29"/>
      <c r="F161" s="28"/>
      <c r="G161" s="108"/>
      <c r="H161" s="108"/>
      <c r="I161" s="108"/>
      <c r="K161" s="31">
        <v>130</v>
      </c>
      <c r="L161" s="30"/>
    </row>
    <row r="162" spans="2:33" ht="13" x14ac:dyDescent="0.3">
      <c r="B162" s="29"/>
      <c r="C162" s="28"/>
      <c r="D162" s="24"/>
      <c r="E162" s="29"/>
      <c r="F162" s="28"/>
      <c r="G162" s="108"/>
      <c r="H162" s="108"/>
      <c r="I162" s="108"/>
      <c r="K162" s="31">
        <v>130</v>
      </c>
      <c r="L162" s="30"/>
    </row>
    <row r="163" spans="2:33" ht="13" x14ac:dyDescent="0.3">
      <c r="B163" s="29"/>
      <c r="C163" s="28"/>
      <c r="D163" s="24"/>
      <c r="E163" s="29"/>
      <c r="F163" s="28"/>
      <c r="G163" s="108"/>
      <c r="H163" s="108"/>
      <c r="I163" s="108"/>
      <c r="K163" s="31">
        <v>130</v>
      </c>
      <c r="L163" s="30"/>
    </row>
    <row r="164" spans="2:33" ht="13" x14ac:dyDescent="0.3">
      <c r="B164" s="29"/>
      <c r="C164" s="28"/>
      <c r="D164" s="24"/>
      <c r="E164" s="29"/>
      <c r="F164" s="28"/>
      <c r="G164" s="108"/>
      <c r="H164" s="108"/>
      <c r="I164" s="108"/>
      <c r="K164" s="31">
        <v>130</v>
      </c>
      <c r="L164" s="30"/>
    </row>
    <row r="165" spans="2:33" ht="13" x14ac:dyDescent="0.3">
      <c r="B165" s="29"/>
      <c r="C165" s="28"/>
      <c r="D165" s="24"/>
      <c r="E165" s="29"/>
      <c r="F165" s="28"/>
      <c r="G165" s="108"/>
      <c r="H165" s="108"/>
      <c r="I165" s="108"/>
      <c r="K165" s="31">
        <v>130</v>
      </c>
      <c r="L165" s="30"/>
    </row>
    <row r="166" spans="2:33" ht="13" x14ac:dyDescent="0.3">
      <c r="B166" s="29"/>
      <c r="C166" s="28"/>
      <c r="D166" s="24"/>
      <c r="E166" s="29"/>
      <c r="F166" s="28"/>
      <c r="G166" s="108"/>
      <c r="H166" s="108"/>
      <c r="I166" s="108"/>
      <c r="K166" s="31">
        <v>130</v>
      </c>
      <c r="L166" s="30"/>
    </row>
    <row r="167" spans="2:33" ht="13" x14ac:dyDescent="0.3">
      <c r="B167" s="29"/>
      <c r="C167" s="28"/>
      <c r="D167" s="24"/>
      <c r="E167" s="29"/>
      <c r="F167" s="28"/>
      <c r="G167" s="108"/>
      <c r="H167" s="108"/>
      <c r="I167" s="108"/>
      <c r="K167" s="31">
        <v>130</v>
      </c>
      <c r="L167" s="30"/>
    </row>
    <row r="168" spans="2:33" ht="13" x14ac:dyDescent="0.3">
      <c r="B168" s="29"/>
      <c r="C168" s="28"/>
      <c r="D168" s="24"/>
      <c r="E168" s="29"/>
      <c r="F168" s="28"/>
      <c r="G168" s="108"/>
      <c r="H168" s="108"/>
      <c r="I168" s="108"/>
      <c r="K168" s="31">
        <v>130</v>
      </c>
      <c r="L168" s="30"/>
    </row>
    <row r="174" spans="2:33" x14ac:dyDescent="0.25">
      <c r="AB174" s="27"/>
      <c r="AC174" s="27"/>
      <c r="AD174" s="27"/>
      <c r="AE174" s="27"/>
      <c r="AF174" s="27"/>
      <c r="AG174" s="27"/>
    </row>
    <row r="175" spans="2:33" x14ac:dyDescent="0.25">
      <c r="AB175" s="27"/>
      <c r="AC175" s="27"/>
      <c r="AD175" s="27"/>
      <c r="AE175" s="27"/>
      <c r="AF175" s="27"/>
      <c r="AG175" s="27"/>
    </row>
    <row r="176" spans="2:33" x14ac:dyDescent="0.25">
      <c r="AA176" s="27"/>
      <c r="AB176" s="27"/>
      <c r="AC176" s="27"/>
      <c r="AD176" s="27"/>
      <c r="AE176" s="27"/>
      <c r="AF176" s="27"/>
      <c r="AG176" s="27"/>
    </row>
    <row r="177" spans="1:33" x14ac:dyDescent="0.25">
      <c r="AA177" s="27"/>
      <c r="AB177" s="27"/>
      <c r="AC177" s="27"/>
      <c r="AD177" s="27"/>
      <c r="AE177" s="27"/>
      <c r="AF177" s="27"/>
      <c r="AG177" s="27"/>
    </row>
    <row r="178" spans="1:33" s="27" customFormat="1" x14ac:dyDescent="0.25">
      <c r="A178" s="24"/>
      <c r="B178" s="26"/>
      <c r="K178" s="26"/>
      <c r="L178" s="26"/>
      <c r="M178" s="24"/>
      <c r="N178" s="24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33" s="27" customFormat="1" x14ac:dyDescent="0.25">
      <c r="A179" s="24"/>
      <c r="B179" s="26"/>
      <c r="K179" s="26"/>
      <c r="L179" s="26"/>
      <c r="M179" s="24"/>
      <c r="N179" s="24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33" s="27" customFormat="1" x14ac:dyDescent="0.25">
      <c r="A180" s="24"/>
      <c r="B180" s="26"/>
      <c r="K180" s="26"/>
      <c r="L180" s="26"/>
      <c r="M180" s="24"/>
      <c r="N180" s="24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33" s="27" customFormat="1" x14ac:dyDescent="0.25">
      <c r="A181" s="24"/>
      <c r="B181" s="26"/>
      <c r="K181" s="26"/>
      <c r="L181" s="26"/>
      <c r="M181" s="24"/>
      <c r="N181" s="24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33" s="27" customFormat="1" x14ac:dyDescent="0.25">
      <c r="A182" s="24"/>
      <c r="B182" s="26"/>
      <c r="K182" s="26"/>
      <c r="L182" s="26"/>
      <c r="M182" s="24"/>
      <c r="N182" s="24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33" s="27" customFormat="1" x14ac:dyDescent="0.25">
      <c r="A183" s="24"/>
      <c r="B183" s="26"/>
      <c r="K183" s="26"/>
      <c r="L183" s="26"/>
      <c r="M183" s="24"/>
      <c r="N183" s="24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33" s="27" customFormat="1" x14ac:dyDescent="0.25">
      <c r="A184" s="24"/>
      <c r="B184" s="26"/>
      <c r="K184" s="26"/>
      <c r="L184" s="26"/>
      <c r="M184" s="24"/>
      <c r="N184" s="24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33" s="27" customFormat="1" x14ac:dyDescent="0.25">
      <c r="A185" s="24"/>
      <c r="B185" s="26"/>
      <c r="K185" s="26"/>
      <c r="L185" s="26"/>
      <c r="M185" s="24"/>
      <c r="N185" s="24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33" s="27" customFormat="1" x14ac:dyDescent="0.25">
      <c r="A186" s="24"/>
      <c r="B186" s="26"/>
      <c r="K186" s="26"/>
      <c r="L186" s="26"/>
      <c r="M186" s="24"/>
      <c r="N186" s="24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33" s="27" customFormat="1" x14ac:dyDescent="0.25">
      <c r="A187" s="24"/>
      <c r="B187" s="26"/>
      <c r="K187" s="26"/>
      <c r="L187" s="26"/>
      <c r="M187" s="24"/>
      <c r="N187" s="24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33" s="27" customFormat="1" x14ac:dyDescent="0.25">
      <c r="A188" s="24"/>
      <c r="B188" s="26"/>
      <c r="K188" s="26"/>
      <c r="L188" s="26"/>
      <c r="M188" s="24"/>
      <c r="N188" s="24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33" s="27" customFormat="1" x14ac:dyDescent="0.25">
      <c r="A189" s="24"/>
      <c r="B189" s="26"/>
      <c r="K189" s="26"/>
      <c r="L189" s="26"/>
      <c r="M189" s="24"/>
      <c r="N189" s="24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33" s="27" customFormat="1" x14ac:dyDescent="0.25">
      <c r="A190" s="24"/>
      <c r="B190" s="26"/>
      <c r="K190" s="26"/>
      <c r="L190" s="26"/>
      <c r="M190" s="24"/>
      <c r="N190" s="24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33" s="27" customFormat="1" x14ac:dyDescent="0.25">
      <c r="A191" s="24"/>
      <c r="B191" s="26"/>
      <c r="K191" s="26"/>
      <c r="L191" s="26"/>
      <c r="M191" s="24"/>
      <c r="N191" s="24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33" s="27" customFormat="1" x14ac:dyDescent="0.25">
      <c r="A192" s="24"/>
      <c r="B192" s="26"/>
      <c r="K192" s="26"/>
      <c r="L192" s="26"/>
      <c r="M192" s="24"/>
      <c r="N192" s="24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s="27" customFormat="1" x14ac:dyDescent="0.25">
      <c r="A193" s="24"/>
      <c r="B193" s="26"/>
      <c r="K193" s="26"/>
      <c r="L193" s="26"/>
      <c r="M193" s="24"/>
      <c r="N193" s="24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s="27" customFormat="1" x14ac:dyDescent="0.25">
      <c r="A194" s="24"/>
      <c r="B194" s="26"/>
      <c r="K194" s="26"/>
      <c r="L194" s="26"/>
      <c r="M194" s="24"/>
      <c r="N194" s="24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s="27" customFormat="1" x14ac:dyDescent="0.25">
      <c r="A195" s="24"/>
      <c r="B195" s="26"/>
      <c r="K195" s="26"/>
      <c r="L195" s="26"/>
      <c r="M195" s="24"/>
      <c r="N195" s="24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s="27" customFormat="1" x14ac:dyDescent="0.25">
      <c r="A196" s="24"/>
      <c r="B196" s="26"/>
      <c r="K196" s="26"/>
      <c r="L196" s="26"/>
      <c r="M196" s="24"/>
      <c r="N196" s="24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s="27" customFormat="1" x14ac:dyDescent="0.25">
      <c r="A197" s="24"/>
      <c r="B197" s="26"/>
      <c r="K197" s="26"/>
      <c r="L197" s="26"/>
      <c r="M197" s="24"/>
      <c r="N197" s="24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s="27" customFormat="1" x14ac:dyDescent="0.25">
      <c r="A198" s="24"/>
      <c r="B198" s="26"/>
      <c r="K198" s="26"/>
      <c r="L198" s="26"/>
      <c r="M198" s="24"/>
      <c r="N198" s="24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s="27" customFormat="1" x14ac:dyDescent="0.25">
      <c r="A199" s="24"/>
      <c r="B199" s="26"/>
      <c r="K199" s="26"/>
      <c r="L199" s="26"/>
      <c r="M199" s="24"/>
      <c r="N199" s="24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s="27" customFormat="1" x14ac:dyDescent="0.25">
      <c r="A200" s="24"/>
      <c r="B200" s="26"/>
      <c r="K200" s="26"/>
      <c r="L200" s="26"/>
      <c r="M200" s="24"/>
      <c r="N200" s="24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s="27" customFormat="1" x14ac:dyDescent="0.25">
      <c r="A201" s="24"/>
      <c r="B201" s="26"/>
      <c r="K201" s="26"/>
      <c r="L201" s="26"/>
      <c r="M201" s="24"/>
      <c r="N201" s="24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s="27" customFormat="1" x14ac:dyDescent="0.25">
      <c r="A202" s="24"/>
      <c r="B202" s="26"/>
      <c r="K202" s="26"/>
      <c r="L202" s="26"/>
      <c r="M202" s="24"/>
      <c r="N202" s="24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s="27" customFormat="1" x14ac:dyDescent="0.25">
      <c r="A203" s="24"/>
      <c r="B203" s="26"/>
      <c r="K203" s="26"/>
      <c r="L203" s="26"/>
      <c r="M203" s="24"/>
      <c r="N203" s="24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27" customFormat="1" x14ac:dyDescent="0.25">
      <c r="A204" s="24"/>
      <c r="B204" s="26"/>
      <c r="K204" s="26"/>
      <c r="L204" s="26"/>
      <c r="M204" s="24"/>
      <c r="N204" s="24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s="27" customFormat="1" x14ac:dyDescent="0.25">
      <c r="A205" s="24"/>
      <c r="B205" s="26"/>
      <c r="K205" s="26"/>
      <c r="L205" s="26"/>
      <c r="M205" s="24"/>
      <c r="N205" s="24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s="27" customFormat="1" x14ac:dyDescent="0.25">
      <c r="A206" s="24"/>
      <c r="B206" s="26"/>
      <c r="K206" s="26"/>
      <c r="L206" s="26"/>
      <c r="M206" s="24"/>
      <c r="N206" s="24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s="27" customFormat="1" x14ac:dyDescent="0.25">
      <c r="A207" s="24"/>
      <c r="B207" s="26"/>
      <c r="K207" s="26"/>
      <c r="L207" s="26"/>
      <c r="M207" s="24"/>
      <c r="N207" s="24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s="27" customFormat="1" x14ac:dyDescent="0.25">
      <c r="A208" s="24"/>
      <c r="B208" s="26"/>
      <c r="K208" s="26"/>
      <c r="L208" s="26"/>
      <c r="M208" s="24"/>
      <c r="N208" s="24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s="27" customFormat="1" x14ac:dyDescent="0.25">
      <c r="A209" s="24"/>
      <c r="B209" s="26"/>
      <c r="K209" s="26"/>
      <c r="L209" s="26"/>
      <c r="M209" s="24"/>
      <c r="N209" s="24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s="27" customFormat="1" x14ac:dyDescent="0.25">
      <c r="A210" s="24"/>
      <c r="B210" s="26"/>
      <c r="K210" s="26"/>
      <c r="L210" s="26"/>
      <c r="M210" s="24"/>
      <c r="N210" s="24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s="27" customFormat="1" x14ac:dyDescent="0.25">
      <c r="A211" s="24"/>
      <c r="B211" s="26"/>
      <c r="K211" s="26"/>
      <c r="L211" s="26"/>
      <c r="M211" s="24"/>
      <c r="N211" s="24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s="27" customFormat="1" x14ac:dyDescent="0.25">
      <c r="A212" s="24"/>
      <c r="B212" s="26"/>
      <c r="K212" s="26"/>
      <c r="L212" s="26"/>
      <c r="M212" s="24"/>
      <c r="N212" s="24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s="27" customFormat="1" x14ac:dyDescent="0.25">
      <c r="A213" s="24"/>
      <c r="B213" s="26"/>
      <c r="K213" s="26"/>
      <c r="L213" s="26"/>
      <c r="M213" s="24"/>
      <c r="N213" s="24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s="27" customFormat="1" x14ac:dyDescent="0.25">
      <c r="A214" s="24"/>
      <c r="B214" s="26"/>
      <c r="K214" s="26"/>
      <c r="L214" s="26"/>
      <c r="M214" s="24"/>
      <c r="N214" s="24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s="27" customFormat="1" x14ac:dyDescent="0.25">
      <c r="A215" s="24"/>
      <c r="B215" s="26"/>
      <c r="K215" s="26"/>
      <c r="L215" s="26"/>
      <c r="M215" s="24"/>
      <c r="N215" s="24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s="27" customFormat="1" x14ac:dyDescent="0.25">
      <c r="A216" s="24"/>
      <c r="B216" s="26"/>
      <c r="K216" s="26"/>
      <c r="L216" s="26"/>
      <c r="M216" s="24"/>
      <c r="N216" s="24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s="27" customFormat="1" x14ac:dyDescent="0.25">
      <c r="A217" s="24"/>
      <c r="B217" s="26"/>
      <c r="K217" s="26"/>
      <c r="L217" s="26"/>
      <c r="M217" s="24"/>
      <c r="N217" s="24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s="27" customFormat="1" x14ac:dyDescent="0.25">
      <c r="A218" s="24"/>
      <c r="B218" s="26"/>
      <c r="K218" s="26"/>
      <c r="L218" s="26"/>
      <c r="M218" s="24"/>
      <c r="N218" s="24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s="27" customFormat="1" x14ac:dyDescent="0.25">
      <c r="A219" s="24"/>
      <c r="B219" s="26"/>
      <c r="K219" s="26"/>
      <c r="L219" s="26"/>
      <c r="M219" s="24"/>
      <c r="N219" s="24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s="27" customFormat="1" x14ac:dyDescent="0.25">
      <c r="A220" s="24"/>
      <c r="B220" s="26"/>
      <c r="K220" s="26"/>
      <c r="L220" s="26"/>
      <c r="M220" s="24"/>
      <c r="N220" s="24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s="27" customFormat="1" x14ac:dyDescent="0.25">
      <c r="A221" s="24"/>
      <c r="B221" s="26"/>
      <c r="K221" s="26"/>
      <c r="L221" s="26"/>
      <c r="M221" s="24"/>
      <c r="N221" s="24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s="27" customFormat="1" x14ac:dyDescent="0.25">
      <c r="A222" s="24"/>
      <c r="B222" s="26"/>
      <c r="K222" s="26"/>
      <c r="L222" s="26"/>
      <c r="M222" s="24"/>
      <c r="N222" s="24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s="27" customFormat="1" x14ac:dyDescent="0.25">
      <c r="A223" s="24"/>
      <c r="B223" s="26"/>
      <c r="K223" s="26"/>
      <c r="L223" s="26"/>
      <c r="M223" s="24"/>
      <c r="N223" s="24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s="27" customFormat="1" x14ac:dyDescent="0.25">
      <c r="A224" s="24"/>
      <c r="B224" s="26"/>
      <c r="K224" s="26"/>
      <c r="L224" s="26"/>
      <c r="M224" s="24"/>
      <c r="N224" s="24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s="27" customFormat="1" x14ac:dyDescent="0.25">
      <c r="A225" s="24"/>
      <c r="B225" s="26"/>
      <c r="K225" s="26"/>
      <c r="L225" s="26"/>
      <c r="M225" s="24"/>
      <c r="N225" s="24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s="27" customFormat="1" x14ac:dyDescent="0.25">
      <c r="A226" s="24"/>
      <c r="B226" s="26"/>
      <c r="K226" s="26"/>
      <c r="L226" s="26"/>
      <c r="M226" s="24"/>
      <c r="N226" s="24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s="27" customFormat="1" x14ac:dyDescent="0.25">
      <c r="A227" s="24"/>
      <c r="B227" s="26"/>
      <c r="K227" s="26"/>
      <c r="L227" s="26"/>
      <c r="M227" s="24"/>
      <c r="N227" s="24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s="27" customFormat="1" x14ac:dyDescent="0.25">
      <c r="A228" s="24"/>
      <c r="B228" s="26"/>
      <c r="K228" s="26"/>
      <c r="L228" s="26"/>
      <c r="M228" s="24"/>
      <c r="N228" s="24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s="27" customFormat="1" x14ac:dyDescent="0.25">
      <c r="A229" s="24"/>
      <c r="B229" s="26"/>
      <c r="K229" s="26"/>
      <c r="L229" s="26"/>
      <c r="M229" s="24"/>
      <c r="N229" s="24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s="27" customFormat="1" x14ac:dyDescent="0.25">
      <c r="A230" s="24"/>
      <c r="B230" s="26"/>
      <c r="K230" s="26"/>
      <c r="L230" s="26"/>
      <c r="M230" s="24"/>
      <c r="N230" s="24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s="27" customFormat="1" x14ac:dyDescent="0.25">
      <c r="A231" s="24"/>
      <c r="B231" s="26"/>
      <c r="K231" s="26"/>
      <c r="L231" s="26"/>
      <c r="M231" s="24"/>
      <c r="N231" s="24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s="27" customFormat="1" x14ac:dyDescent="0.25">
      <c r="A232" s="24"/>
      <c r="B232" s="26"/>
      <c r="K232" s="26"/>
      <c r="L232" s="26"/>
      <c r="M232" s="24"/>
      <c r="N232" s="24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s="27" customFormat="1" x14ac:dyDescent="0.25">
      <c r="A233" s="24"/>
      <c r="B233" s="26"/>
      <c r="K233" s="26"/>
      <c r="L233" s="26"/>
      <c r="M233" s="24"/>
      <c r="N233" s="24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s="27" customFormat="1" x14ac:dyDescent="0.25">
      <c r="A234" s="24"/>
      <c r="B234" s="26"/>
      <c r="K234" s="26"/>
      <c r="L234" s="26"/>
      <c r="M234" s="24"/>
      <c r="N234" s="24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s="27" customFormat="1" x14ac:dyDescent="0.25">
      <c r="A235" s="24"/>
      <c r="B235" s="26"/>
      <c r="K235" s="26"/>
      <c r="L235" s="26"/>
      <c r="M235" s="24"/>
      <c r="N235" s="24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s="27" customFormat="1" x14ac:dyDescent="0.25">
      <c r="A236" s="24"/>
      <c r="B236" s="26"/>
      <c r="K236" s="26"/>
      <c r="L236" s="26"/>
      <c r="M236" s="24"/>
      <c r="N236" s="24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s="27" customFormat="1" x14ac:dyDescent="0.25">
      <c r="A237" s="24"/>
      <c r="B237" s="26"/>
      <c r="K237" s="26"/>
      <c r="L237" s="26"/>
      <c r="M237" s="24"/>
      <c r="N237" s="24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s="27" customFormat="1" x14ac:dyDescent="0.25">
      <c r="A238" s="24"/>
      <c r="B238" s="26"/>
      <c r="K238" s="26"/>
      <c r="L238" s="26"/>
      <c r="M238" s="24"/>
      <c r="N238" s="24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s="27" customFormat="1" x14ac:dyDescent="0.25">
      <c r="A239" s="24"/>
      <c r="B239" s="26"/>
      <c r="K239" s="26"/>
      <c r="L239" s="26"/>
      <c r="M239" s="24"/>
      <c r="N239" s="24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s="27" customFormat="1" x14ac:dyDescent="0.25">
      <c r="A240" s="24"/>
      <c r="B240" s="26"/>
      <c r="K240" s="26"/>
      <c r="L240" s="26"/>
      <c r="M240" s="24"/>
      <c r="N240" s="24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s="27" customFormat="1" x14ac:dyDescent="0.25">
      <c r="A241" s="24"/>
      <c r="B241" s="26"/>
      <c r="K241" s="26"/>
      <c r="L241" s="26"/>
      <c r="M241" s="24"/>
      <c r="N241" s="24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s="27" customFormat="1" x14ac:dyDescent="0.25">
      <c r="A242" s="24"/>
      <c r="B242" s="26"/>
      <c r="K242" s="26"/>
      <c r="L242" s="26"/>
      <c r="M242" s="24"/>
      <c r="N242" s="24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s="27" customFormat="1" x14ac:dyDescent="0.25">
      <c r="A243" s="24"/>
      <c r="B243" s="26"/>
      <c r="K243" s="26"/>
      <c r="L243" s="26"/>
      <c r="M243" s="24"/>
      <c r="N243" s="24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s="27" customFormat="1" x14ac:dyDescent="0.25">
      <c r="A244" s="24"/>
      <c r="B244" s="26"/>
      <c r="K244" s="26"/>
      <c r="L244" s="26"/>
      <c r="M244" s="24"/>
      <c r="N244" s="24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s="27" customFormat="1" x14ac:dyDescent="0.25">
      <c r="A245" s="24"/>
      <c r="B245" s="26"/>
      <c r="K245" s="26"/>
      <c r="L245" s="26"/>
      <c r="M245" s="24"/>
      <c r="N245" s="24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s="27" customFormat="1" x14ac:dyDescent="0.25">
      <c r="A246" s="24"/>
      <c r="B246" s="26"/>
      <c r="K246" s="26"/>
      <c r="L246" s="26"/>
      <c r="M246" s="24"/>
      <c r="N246" s="24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s="27" customFormat="1" x14ac:dyDescent="0.25">
      <c r="A247" s="24"/>
      <c r="B247" s="26"/>
      <c r="K247" s="26"/>
      <c r="L247" s="26"/>
      <c r="M247" s="24"/>
      <c r="N247" s="24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s="27" customFormat="1" x14ac:dyDescent="0.25">
      <c r="A248" s="24"/>
      <c r="B248" s="26"/>
      <c r="K248" s="26"/>
      <c r="L248" s="26"/>
      <c r="M248" s="24"/>
      <c r="N248" s="24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s="27" customFormat="1" x14ac:dyDescent="0.25">
      <c r="A249" s="24"/>
      <c r="B249" s="26"/>
      <c r="K249" s="26"/>
      <c r="L249" s="26"/>
      <c r="M249" s="24"/>
      <c r="N249" s="24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s="27" customFormat="1" x14ac:dyDescent="0.25">
      <c r="A250" s="24"/>
      <c r="B250" s="26"/>
      <c r="K250" s="26"/>
      <c r="L250" s="26"/>
      <c r="M250" s="24"/>
      <c r="N250" s="24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s="27" customFormat="1" x14ac:dyDescent="0.25">
      <c r="A251" s="24"/>
      <c r="B251" s="26"/>
      <c r="K251" s="26"/>
      <c r="L251" s="26"/>
      <c r="M251" s="24"/>
      <c r="N251" s="24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s="27" customFormat="1" x14ac:dyDescent="0.25">
      <c r="A252" s="24"/>
      <c r="B252" s="26"/>
      <c r="K252" s="26"/>
      <c r="L252" s="26"/>
      <c r="M252" s="24"/>
      <c r="N252" s="24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s="27" customFormat="1" x14ac:dyDescent="0.25">
      <c r="A253" s="24"/>
      <c r="B253" s="26"/>
      <c r="K253" s="26"/>
      <c r="L253" s="26"/>
      <c r="M253" s="24"/>
      <c r="N253" s="24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s="27" customFormat="1" x14ac:dyDescent="0.25">
      <c r="A254" s="24"/>
      <c r="B254" s="26"/>
      <c r="K254" s="26"/>
      <c r="L254" s="26"/>
      <c r="M254" s="24"/>
      <c r="N254" s="24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s="27" customFormat="1" x14ac:dyDescent="0.25">
      <c r="A255" s="24"/>
      <c r="B255" s="26"/>
      <c r="K255" s="26"/>
      <c r="L255" s="26"/>
      <c r="M255" s="24"/>
      <c r="N255" s="24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s="27" customFormat="1" x14ac:dyDescent="0.25">
      <c r="A256" s="24"/>
      <c r="B256" s="26"/>
      <c r="K256" s="26"/>
      <c r="L256" s="26"/>
      <c r="M256" s="24"/>
      <c r="N256" s="24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s="27" customFormat="1" x14ac:dyDescent="0.25">
      <c r="A257" s="24"/>
      <c r="B257" s="26"/>
      <c r="K257" s="26"/>
      <c r="L257" s="26"/>
      <c r="M257" s="24"/>
      <c r="N257" s="24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s="27" customFormat="1" x14ac:dyDescent="0.25">
      <c r="A258" s="24"/>
      <c r="B258" s="26"/>
      <c r="K258" s="26"/>
      <c r="L258" s="26"/>
      <c r="M258" s="24"/>
      <c r="N258" s="24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s="27" customFormat="1" x14ac:dyDescent="0.25">
      <c r="A259" s="24"/>
      <c r="B259" s="26"/>
      <c r="K259" s="26"/>
      <c r="L259" s="26"/>
      <c r="M259" s="24"/>
      <c r="N259" s="24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s="27" customFormat="1" x14ac:dyDescent="0.25">
      <c r="A260" s="24"/>
      <c r="B260" s="26"/>
      <c r="K260" s="26"/>
      <c r="L260" s="26"/>
      <c r="M260" s="24"/>
      <c r="N260" s="24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s="27" customFormat="1" x14ac:dyDescent="0.25">
      <c r="A261" s="24"/>
      <c r="B261" s="26"/>
      <c r="K261" s="26"/>
      <c r="L261" s="26"/>
      <c r="M261" s="24"/>
      <c r="N261" s="24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s="27" customFormat="1" x14ac:dyDescent="0.25">
      <c r="A262" s="24"/>
      <c r="B262" s="26"/>
      <c r="K262" s="26"/>
      <c r="L262" s="26"/>
      <c r="M262" s="24"/>
      <c r="N262" s="24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s="27" customFormat="1" x14ac:dyDescent="0.25">
      <c r="A263" s="24"/>
      <c r="B263" s="26"/>
      <c r="K263" s="26"/>
      <c r="L263" s="26"/>
      <c r="M263" s="24"/>
      <c r="N263" s="24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s="27" customFormat="1" x14ac:dyDescent="0.25">
      <c r="A264" s="24"/>
      <c r="B264" s="26"/>
      <c r="K264" s="26"/>
      <c r="L264" s="26"/>
      <c r="M264" s="24"/>
      <c r="N264" s="24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s="27" customFormat="1" x14ac:dyDescent="0.25">
      <c r="A265" s="24"/>
      <c r="B265" s="26"/>
      <c r="K265" s="26"/>
      <c r="L265" s="26"/>
      <c r="M265" s="24"/>
      <c r="N265" s="24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s="27" customFormat="1" x14ac:dyDescent="0.25">
      <c r="A266" s="24"/>
      <c r="B266" s="26"/>
      <c r="K266" s="26"/>
      <c r="L266" s="26"/>
      <c r="M266" s="24"/>
      <c r="N266" s="24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s="27" customFormat="1" x14ac:dyDescent="0.25">
      <c r="A267" s="24"/>
      <c r="B267" s="26"/>
      <c r="K267" s="26"/>
      <c r="L267" s="26"/>
      <c r="M267" s="24"/>
      <c r="N267" s="24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s="27" customFormat="1" x14ac:dyDescent="0.25">
      <c r="A268" s="24"/>
      <c r="B268" s="26"/>
      <c r="K268" s="26"/>
      <c r="L268" s="26"/>
      <c r="M268" s="24"/>
      <c r="N268" s="24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s="27" customFormat="1" x14ac:dyDescent="0.25">
      <c r="A269" s="24"/>
      <c r="B269" s="26"/>
      <c r="K269" s="26"/>
      <c r="L269" s="26"/>
      <c r="M269" s="24"/>
      <c r="N269" s="24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s="27" customFormat="1" x14ac:dyDescent="0.25">
      <c r="A270" s="24"/>
      <c r="B270" s="26"/>
      <c r="K270" s="26"/>
      <c r="L270" s="26"/>
      <c r="M270" s="24"/>
      <c r="N270" s="24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s="27" customFormat="1" x14ac:dyDescent="0.25">
      <c r="A271" s="24"/>
      <c r="B271" s="26"/>
      <c r="K271" s="26"/>
      <c r="L271" s="26"/>
      <c r="M271" s="24"/>
      <c r="N271" s="24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s="27" customFormat="1" x14ac:dyDescent="0.25">
      <c r="A272" s="24"/>
      <c r="B272" s="26"/>
      <c r="K272" s="26"/>
      <c r="L272" s="26"/>
      <c r="M272" s="24"/>
      <c r="N272" s="24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s="27" customFormat="1" x14ac:dyDescent="0.25">
      <c r="A273" s="24"/>
      <c r="B273" s="26"/>
      <c r="K273" s="26"/>
      <c r="L273" s="26"/>
      <c r="M273" s="24"/>
      <c r="N273" s="24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s="27" customFormat="1" x14ac:dyDescent="0.25">
      <c r="A274" s="24"/>
      <c r="B274" s="26"/>
      <c r="K274" s="26"/>
      <c r="L274" s="26"/>
      <c r="M274" s="24"/>
      <c r="N274" s="24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s="27" customFormat="1" x14ac:dyDescent="0.25">
      <c r="A275" s="24"/>
      <c r="B275" s="26"/>
      <c r="K275" s="26"/>
      <c r="L275" s="26"/>
      <c r="M275" s="24"/>
      <c r="N275" s="24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s="27" customFormat="1" x14ac:dyDescent="0.25">
      <c r="A276" s="24"/>
      <c r="B276" s="26"/>
      <c r="K276" s="26"/>
      <c r="L276" s="26"/>
      <c r="M276" s="24"/>
      <c r="N276" s="24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s="27" customFormat="1" x14ac:dyDescent="0.25">
      <c r="A277" s="24"/>
      <c r="B277" s="26"/>
      <c r="K277" s="26"/>
      <c r="L277" s="26"/>
      <c r="M277" s="24"/>
      <c r="N277" s="24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s="27" customFormat="1" x14ac:dyDescent="0.25">
      <c r="A278" s="24"/>
      <c r="B278" s="26"/>
      <c r="K278" s="26"/>
      <c r="L278" s="26"/>
      <c r="M278" s="24"/>
      <c r="N278" s="24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s="27" customFormat="1" x14ac:dyDescent="0.25">
      <c r="A279" s="24"/>
      <c r="B279" s="26"/>
      <c r="K279" s="26"/>
      <c r="L279" s="26"/>
      <c r="M279" s="24"/>
      <c r="N279" s="24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s="27" customFormat="1" x14ac:dyDescent="0.25">
      <c r="A280" s="24"/>
      <c r="B280" s="26"/>
      <c r="K280" s="26"/>
      <c r="L280" s="26"/>
      <c r="M280" s="24"/>
      <c r="N280" s="24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s="27" customFormat="1" x14ac:dyDescent="0.25">
      <c r="A281" s="24"/>
      <c r="B281" s="26"/>
      <c r="K281" s="26"/>
      <c r="L281" s="26"/>
      <c r="M281" s="24"/>
      <c r="N281" s="24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s="27" customFormat="1" x14ac:dyDescent="0.25">
      <c r="A282" s="24"/>
      <c r="B282" s="26"/>
      <c r="K282" s="26"/>
      <c r="L282" s="26"/>
      <c r="M282" s="24"/>
      <c r="N282" s="24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s="27" customFormat="1" x14ac:dyDescent="0.25">
      <c r="A283" s="24"/>
      <c r="B283" s="26"/>
      <c r="K283" s="26"/>
      <c r="L283" s="26"/>
      <c r="M283" s="24"/>
      <c r="N283" s="24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s="27" customFormat="1" x14ac:dyDescent="0.25">
      <c r="A284" s="24"/>
      <c r="B284" s="26"/>
      <c r="K284" s="26"/>
      <c r="L284" s="26"/>
      <c r="M284" s="24"/>
      <c r="N284" s="24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s="27" customFormat="1" x14ac:dyDescent="0.25">
      <c r="A285" s="24"/>
      <c r="B285" s="26"/>
      <c r="K285" s="26"/>
      <c r="L285" s="26"/>
      <c r="M285" s="24"/>
      <c r="N285" s="24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s="27" customFormat="1" x14ac:dyDescent="0.25">
      <c r="A286" s="24"/>
      <c r="B286" s="26"/>
      <c r="K286" s="26"/>
      <c r="L286" s="26"/>
      <c r="M286" s="24"/>
      <c r="N286" s="24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s="27" customFormat="1" x14ac:dyDescent="0.25">
      <c r="A287" s="24"/>
      <c r="B287" s="26"/>
      <c r="K287" s="26"/>
      <c r="L287" s="26"/>
      <c r="M287" s="24"/>
      <c r="N287" s="24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s="27" customFormat="1" x14ac:dyDescent="0.25">
      <c r="A288" s="24"/>
      <c r="B288" s="26"/>
      <c r="K288" s="26"/>
      <c r="L288" s="26"/>
      <c r="M288" s="24"/>
      <c r="N288" s="24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s="27" customFormat="1" x14ac:dyDescent="0.25">
      <c r="A289" s="24"/>
      <c r="B289" s="26"/>
      <c r="K289" s="26"/>
      <c r="L289" s="26"/>
      <c r="M289" s="24"/>
      <c r="N289" s="24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s="27" customFormat="1" x14ac:dyDescent="0.25">
      <c r="A290" s="24"/>
      <c r="B290" s="26"/>
      <c r="K290" s="26"/>
      <c r="L290" s="26"/>
      <c r="M290" s="24"/>
      <c r="N290" s="24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s="27" customFormat="1" x14ac:dyDescent="0.25">
      <c r="A291" s="24"/>
      <c r="B291" s="26"/>
      <c r="K291" s="26"/>
      <c r="L291" s="26"/>
      <c r="M291" s="24"/>
      <c r="N291" s="24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s="27" customFormat="1" x14ac:dyDescent="0.25">
      <c r="A292" s="24"/>
      <c r="B292" s="26"/>
      <c r="K292" s="26"/>
      <c r="L292" s="26"/>
      <c r="M292" s="24"/>
      <c r="N292" s="24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s="27" customFormat="1" x14ac:dyDescent="0.25">
      <c r="A293" s="24"/>
      <c r="B293" s="26"/>
      <c r="K293" s="26"/>
      <c r="L293" s="26"/>
      <c r="M293" s="24"/>
      <c r="N293" s="2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s="27" customFormat="1" x14ac:dyDescent="0.25">
      <c r="A294" s="24"/>
      <c r="B294" s="26"/>
      <c r="K294" s="26"/>
      <c r="L294" s="26"/>
      <c r="M294" s="24"/>
      <c r="N294" s="24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s="27" customFormat="1" x14ac:dyDescent="0.25">
      <c r="A295" s="24"/>
      <c r="B295" s="26"/>
      <c r="K295" s="26"/>
      <c r="L295" s="26"/>
      <c r="M295" s="24"/>
      <c r="N295" s="24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s="27" customFormat="1" x14ac:dyDescent="0.25">
      <c r="A296" s="24"/>
      <c r="B296" s="26"/>
      <c r="K296" s="26"/>
      <c r="L296" s="26"/>
      <c r="M296" s="24"/>
      <c r="N296" s="24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s="27" customFormat="1" x14ac:dyDescent="0.25">
      <c r="A297" s="24"/>
      <c r="B297" s="26"/>
      <c r="K297" s="26"/>
      <c r="L297" s="26"/>
      <c r="M297" s="24"/>
      <c r="N297" s="24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s="27" customFormat="1" x14ac:dyDescent="0.25">
      <c r="A298" s="24"/>
      <c r="B298" s="26"/>
      <c r="K298" s="26"/>
      <c r="L298" s="26"/>
      <c r="M298" s="24"/>
      <c r="N298" s="24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s="27" customFormat="1" x14ac:dyDescent="0.25">
      <c r="A299" s="24"/>
      <c r="B299" s="26"/>
      <c r="K299" s="26"/>
      <c r="L299" s="26"/>
      <c r="M299" s="24"/>
      <c r="N299" s="24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s="27" customFormat="1" x14ac:dyDescent="0.25">
      <c r="A300" s="24"/>
      <c r="B300" s="26"/>
      <c r="K300" s="26"/>
      <c r="L300" s="26"/>
      <c r="M300" s="24"/>
      <c r="N300" s="24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s="27" customFormat="1" x14ac:dyDescent="0.25">
      <c r="A301" s="24"/>
      <c r="B301" s="26"/>
      <c r="K301" s="26"/>
      <c r="L301" s="26"/>
      <c r="M301" s="24"/>
      <c r="N301" s="24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s="27" customFormat="1" x14ac:dyDescent="0.25">
      <c r="A302" s="24"/>
      <c r="B302" s="26"/>
      <c r="K302" s="26"/>
      <c r="L302" s="26"/>
      <c r="M302" s="24"/>
      <c r="N302" s="24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s="27" customFormat="1" x14ac:dyDescent="0.25">
      <c r="A303" s="24"/>
      <c r="B303" s="26"/>
      <c r="K303" s="26"/>
      <c r="L303" s="26"/>
      <c r="M303" s="24"/>
      <c r="N303" s="24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s="27" customFormat="1" x14ac:dyDescent="0.25">
      <c r="A304" s="24"/>
      <c r="B304" s="26"/>
      <c r="K304" s="26"/>
      <c r="L304" s="26"/>
      <c r="M304" s="24"/>
      <c r="N304" s="24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s="27" customFormat="1" x14ac:dyDescent="0.25">
      <c r="A305" s="24"/>
      <c r="B305" s="26"/>
      <c r="K305" s="26"/>
      <c r="L305" s="26"/>
      <c r="M305" s="24"/>
      <c r="N305" s="24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s="27" customFormat="1" x14ac:dyDescent="0.25">
      <c r="A306" s="24"/>
      <c r="B306" s="26"/>
      <c r="K306" s="26"/>
      <c r="L306" s="26"/>
      <c r="M306" s="24"/>
      <c r="N306" s="24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s="27" customFormat="1" x14ac:dyDescent="0.25">
      <c r="A307" s="24"/>
      <c r="B307" s="26"/>
      <c r="K307" s="26"/>
      <c r="L307" s="26"/>
      <c r="M307" s="24"/>
      <c r="N307" s="24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s="27" customFormat="1" x14ac:dyDescent="0.25">
      <c r="A308" s="24"/>
      <c r="B308" s="26"/>
      <c r="K308" s="26"/>
      <c r="L308" s="26"/>
      <c r="M308" s="24"/>
      <c r="N308" s="24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s="27" customFormat="1" x14ac:dyDescent="0.25">
      <c r="A309" s="24"/>
      <c r="B309" s="26"/>
      <c r="K309" s="26"/>
      <c r="L309" s="26"/>
      <c r="M309" s="24"/>
      <c r="N309" s="24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s="27" customFormat="1" x14ac:dyDescent="0.25">
      <c r="A310" s="24"/>
      <c r="B310" s="26"/>
      <c r="K310" s="26"/>
      <c r="L310" s="26"/>
      <c r="M310" s="24"/>
      <c r="N310" s="24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s="27" customFormat="1" x14ac:dyDescent="0.25">
      <c r="A311" s="24"/>
      <c r="B311" s="26"/>
      <c r="K311" s="26"/>
      <c r="L311" s="26"/>
      <c r="M311" s="24"/>
      <c r="N311" s="24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s="27" customFormat="1" x14ac:dyDescent="0.25">
      <c r="A312" s="24"/>
      <c r="B312" s="26"/>
      <c r="K312" s="26"/>
      <c r="L312" s="26"/>
      <c r="M312" s="24"/>
      <c r="N312" s="24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s="27" customFormat="1" x14ac:dyDescent="0.25">
      <c r="A313" s="24"/>
      <c r="B313" s="26"/>
      <c r="K313" s="26"/>
      <c r="L313" s="26"/>
      <c r="M313" s="24"/>
      <c r="N313" s="24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s="27" customFormat="1" x14ac:dyDescent="0.25">
      <c r="A314" s="24"/>
      <c r="B314" s="26"/>
      <c r="K314" s="26"/>
      <c r="L314" s="26"/>
      <c r="M314" s="24"/>
      <c r="N314" s="24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s="27" customFormat="1" x14ac:dyDescent="0.25">
      <c r="A315" s="24"/>
      <c r="B315" s="26"/>
      <c r="K315" s="26"/>
      <c r="L315" s="26"/>
      <c r="M315" s="24"/>
      <c r="N315" s="24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s="27" customFormat="1" x14ac:dyDescent="0.25">
      <c r="A316" s="24"/>
      <c r="B316" s="26"/>
      <c r="K316" s="26"/>
      <c r="L316" s="26"/>
      <c r="M316" s="24"/>
      <c r="N316" s="24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s="27" customFormat="1" x14ac:dyDescent="0.25">
      <c r="A317" s="24"/>
      <c r="B317" s="26"/>
      <c r="K317" s="26"/>
      <c r="L317" s="26"/>
      <c r="M317" s="24"/>
      <c r="N317" s="24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s="27" customFormat="1" x14ac:dyDescent="0.25">
      <c r="A318" s="24"/>
      <c r="B318" s="26"/>
      <c r="K318" s="26"/>
      <c r="L318" s="26"/>
      <c r="M318" s="24"/>
      <c r="N318" s="24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s="27" customFormat="1" x14ac:dyDescent="0.25">
      <c r="A319" s="24"/>
      <c r="B319" s="26"/>
      <c r="K319" s="26"/>
      <c r="L319" s="26"/>
      <c r="M319" s="24"/>
      <c r="N319" s="24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27" customFormat="1" x14ac:dyDescent="0.25">
      <c r="A320" s="24"/>
      <c r="B320" s="26"/>
      <c r="K320" s="26"/>
      <c r="L320" s="26"/>
      <c r="M320" s="24"/>
      <c r="N320" s="24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s="27" customFormat="1" x14ac:dyDescent="0.25">
      <c r="A321" s="24"/>
      <c r="B321" s="26"/>
      <c r="K321" s="26"/>
      <c r="L321" s="26"/>
      <c r="M321" s="24"/>
      <c r="N321" s="24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s="27" customFormat="1" x14ac:dyDescent="0.25">
      <c r="A322" s="24"/>
      <c r="B322" s="26"/>
      <c r="K322" s="26"/>
      <c r="L322" s="26"/>
      <c r="M322" s="24"/>
      <c r="N322" s="24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s="27" customFormat="1" x14ac:dyDescent="0.25">
      <c r="A323" s="24"/>
      <c r="B323" s="26"/>
      <c r="K323" s="26"/>
      <c r="L323" s="26"/>
      <c r="M323" s="24"/>
      <c r="N323" s="24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s="27" customFormat="1" x14ac:dyDescent="0.25">
      <c r="A324" s="24"/>
      <c r="B324" s="26"/>
      <c r="K324" s="26"/>
      <c r="L324" s="26"/>
      <c r="M324" s="24"/>
      <c r="N324" s="24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s="27" customFormat="1" x14ac:dyDescent="0.25">
      <c r="A325" s="24"/>
      <c r="B325" s="26"/>
      <c r="K325" s="26"/>
      <c r="L325" s="26"/>
      <c r="M325" s="24"/>
      <c r="N325" s="24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s="27" customFormat="1" x14ac:dyDescent="0.25">
      <c r="A326" s="24"/>
      <c r="B326" s="26"/>
      <c r="K326" s="26"/>
      <c r="L326" s="26"/>
      <c r="M326" s="24"/>
      <c r="N326" s="24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s="27" customFormat="1" x14ac:dyDescent="0.25">
      <c r="A327" s="24"/>
      <c r="B327" s="26"/>
      <c r="K327" s="26"/>
      <c r="L327" s="26"/>
      <c r="M327" s="24"/>
      <c r="N327" s="24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s="27" customFormat="1" x14ac:dyDescent="0.25">
      <c r="A328" s="24"/>
      <c r="B328" s="26"/>
      <c r="K328" s="26"/>
      <c r="L328" s="26"/>
      <c r="M328" s="24"/>
      <c r="N328" s="24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s="27" customFormat="1" x14ac:dyDescent="0.25">
      <c r="A329" s="24"/>
      <c r="B329" s="26"/>
      <c r="K329" s="26"/>
      <c r="L329" s="26"/>
      <c r="M329" s="24"/>
      <c r="N329" s="24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s="27" customFormat="1" x14ac:dyDescent="0.25">
      <c r="A330" s="24"/>
      <c r="B330" s="26"/>
      <c r="K330" s="26"/>
      <c r="L330" s="26"/>
      <c r="M330" s="24"/>
      <c r="N330" s="24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s="27" customFormat="1" x14ac:dyDescent="0.25">
      <c r="A331" s="24"/>
      <c r="B331" s="26"/>
      <c r="K331" s="26"/>
      <c r="L331" s="26"/>
      <c r="M331" s="24"/>
      <c r="N331" s="24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s="27" customFormat="1" x14ac:dyDescent="0.25">
      <c r="A332" s="24"/>
      <c r="B332" s="26"/>
      <c r="K332" s="26"/>
      <c r="L332" s="26"/>
      <c r="M332" s="24"/>
      <c r="N332" s="24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s="27" customFormat="1" x14ac:dyDescent="0.25">
      <c r="A333" s="24"/>
      <c r="B333" s="26"/>
      <c r="K333" s="26"/>
      <c r="L333" s="26"/>
      <c r="M333" s="24"/>
      <c r="N333" s="24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s="27" customFormat="1" x14ac:dyDescent="0.25">
      <c r="A334" s="24"/>
      <c r="B334" s="26"/>
      <c r="K334" s="26"/>
      <c r="L334" s="26"/>
      <c r="M334" s="24"/>
      <c r="N334" s="24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s="27" customFormat="1" x14ac:dyDescent="0.25">
      <c r="A335" s="24"/>
      <c r="B335" s="26"/>
      <c r="K335" s="26"/>
      <c r="L335" s="26"/>
      <c r="M335" s="24"/>
      <c r="N335" s="24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s="27" customFormat="1" x14ac:dyDescent="0.25">
      <c r="A336" s="24"/>
      <c r="B336" s="26"/>
      <c r="K336" s="26"/>
      <c r="L336" s="26"/>
      <c r="M336" s="24"/>
      <c r="N336" s="24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s="27" customFormat="1" x14ac:dyDescent="0.25">
      <c r="A337" s="24"/>
      <c r="B337" s="26"/>
      <c r="K337" s="26"/>
      <c r="L337" s="26"/>
      <c r="M337" s="24"/>
      <c r="N337" s="24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s="27" customFormat="1" x14ac:dyDescent="0.25">
      <c r="A338" s="24"/>
      <c r="B338" s="26"/>
      <c r="K338" s="26"/>
      <c r="L338" s="26"/>
      <c r="M338" s="24"/>
      <c r="N338" s="24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s="27" customFormat="1" x14ac:dyDescent="0.25">
      <c r="A339" s="24"/>
      <c r="B339" s="26"/>
      <c r="K339" s="26"/>
      <c r="L339" s="26"/>
      <c r="M339" s="24"/>
      <c r="N339" s="24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s="27" customFormat="1" x14ac:dyDescent="0.25">
      <c r="A340" s="24"/>
      <c r="B340" s="26"/>
      <c r="K340" s="26"/>
      <c r="L340" s="26"/>
      <c r="M340" s="24"/>
      <c r="N340" s="24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s="27" customFormat="1" x14ac:dyDescent="0.25">
      <c r="A341" s="24"/>
      <c r="B341" s="26"/>
      <c r="K341" s="26"/>
      <c r="L341" s="26"/>
      <c r="M341" s="24"/>
      <c r="N341" s="24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s="27" customFormat="1" x14ac:dyDescent="0.25">
      <c r="A342" s="24"/>
      <c r="B342" s="26"/>
      <c r="K342" s="26"/>
      <c r="L342" s="26"/>
      <c r="M342" s="24"/>
      <c r="N342" s="24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s="27" customFormat="1" x14ac:dyDescent="0.25">
      <c r="A343" s="24"/>
      <c r="B343" s="26"/>
      <c r="K343" s="26"/>
      <c r="L343" s="26"/>
      <c r="M343" s="24"/>
      <c r="N343" s="24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s="27" customFormat="1" x14ac:dyDescent="0.25">
      <c r="A344" s="24"/>
      <c r="B344" s="26"/>
      <c r="K344" s="26"/>
      <c r="L344" s="26"/>
      <c r="M344" s="24"/>
      <c r="N344" s="24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s="27" customFormat="1" x14ac:dyDescent="0.25">
      <c r="A345" s="24"/>
      <c r="B345" s="26"/>
      <c r="K345" s="26"/>
      <c r="L345" s="26"/>
      <c r="M345" s="24"/>
      <c r="N345" s="24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s="27" customFormat="1" x14ac:dyDescent="0.25">
      <c r="A346" s="24"/>
      <c r="B346" s="26"/>
      <c r="K346" s="26"/>
      <c r="L346" s="26"/>
      <c r="M346" s="24"/>
      <c r="N346" s="24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s="27" customFormat="1" x14ac:dyDescent="0.25">
      <c r="A347" s="24"/>
      <c r="B347" s="26"/>
      <c r="K347" s="26"/>
      <c r="L347" s="26"/>
      <c r="M347" s="24"/>
      <c r="N347" s="24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s="27" customFormat="1" x14ac:dyDescent="0.25">
      <c r="A348" s="24"/>
      <c r="B348" s="26"/>
      <c r="K348" s="26"/>
      <c r="L348" s="26"/>
      <c r="M348" s="24"/>
      <c r="N348" s="24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s="27" customFormat="1" x14ac:dyDescent="0.25">
      <c r="A349" s="24"/>
      <c r="B349" s="26"/>
      <c r="K349" s="26"/>
      <c r="L349" s="26"/>
      <c r="M349" s="24"/>
      <c r="N349" s="24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s="27" customFormat="1" x14ac:dyDescent="0.25">
      <c r="A350" s="24"/>
      <c r="B350" s="26"/>
      <c r="K350" s="26"/>
      <c r="L350" s="26"/>
      <c r="M350" s="24"/>
      <c r="N350" s="24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s="27" customFormat="1" x14ac:dyDescent="0.25">
      <c r="A351" s="24"/>
      <c r="B351" s="26"/>
      <c r="K351" s="26"/>
      <c r="L351" s="26"/>
      <c r="M351" s="24"/>
      <c r="N351" s="24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s="27" customFormat="1" x14ac:dyDescent="0.25">
      <c r="A352" s="24"/>
      <c r="B352" s="26"/>
      <c r="K352" s="26"/>
      <c r="L352" s="26"/>
      <c r="M352" s="24"/>
      <c r="N352" s="24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33" s="27" customFormat="1" x14ac:dyDescent="0.25">
      <c r="A353" s="24"/>
      <c r="B353" s="26"/>
      <c r="K353" s="26"/>
      <c r="L353" s="26"/>
      <c r="M353" s="24"/>
      <c r="N353" s="24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33" s="27" customFormat="1" x14ac:dyDescent="0.25">
      <c r="A354" s="24"/>
      <c r="B354" s="26"/>
      <c r="K354" s="26"/>
      <c r="L354" s="26"/>
      <c r="M354" s="24"/>
      <c r="N354" s="24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33" s="27" customFormat="1" x14ac:dyDescent="0.25">
      <c r="A355" s="24"/>
      <c r="B355" s="26"/>
      <c r="K355" s="26"/>
      <c r="L355" s="26"/>
      <c r="M355" s="24"/>
      <c r="N355" s="24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33" s="27" customFormat="1" x14ac:dyDescent="0.25">
      <c r="A356" s="24"/>
      <c r="B356" s="26"/>
      <c r="K356" s="26"/>
      <c r="L356" s="26"/>
      <c r="M356" s="24"/>
      <c r="N356" s="24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33" s="27" customFormat="1" x14ac:dyDescent="0.25">
      <c r="A357" s="24"/>
      <c r="B357" s="26"/>
      <c r="K357" s="26"/>
      <c r="L357" s="26"/>
      <c r="M357" s="24"/>
      <c r="N357" s="24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33" s="27" customFormat="1" x14ac:dyDescent="0.25">
      <c r="A358" s="24"/>
      <c r="B358" s="26"/>
      <c r="K358" s="26"/>
      <c r="L358" s="26"/>
      <c r="M358" s="24"/>
      <c r="N358" s="24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33" s="27" customFormat="1" x14ac:dyDescent="0.25">
      <c r="A359" s="24"/>
      <c r="B359" s="26"/>
      <c r="K359" s="26"/>
      <c r="L359" s="26"/>
      <c r="M359" s="24"/>
      <c r="N359" s="24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33" s="27" customFormat="1" x14ac:dyDescent="0.25">
      <c r="A360" s="24"/>
      <c r="B360" s="26"/>
      <c r="K360" s="26"/>
      <c r="L360" s="26"/>
      <c r="M360" s="24"/>
      <c r="N360" s="24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33" s="27" customFormat="1" x14ac:dyDescent="0.25">
      <c r="A361" s="24"/>
      <c r="B361" s="26"/>
      <c r="K361" s="26"/>
      <c r="L361" s="26"/>
      <c r="M361" s="24"/>
      <c r="N361" s="24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B361" s="24"/>
      <c r="AC361" s="24"/>
      <c r="AD361" s="24"/>
      <c r="AE361" s="24"/>
      <c r="AF361" s="24"/>
      <c r="AG361" s="24"/>
    </row>
    <row r="362" spans="1:33" s="27" customFormat="1" x14ac:dyDescent="0.25">
      <c r="A362" s="24"/>
      <c r="B362" s="26"/>
      <c r="K362" s="26"/>
      <c r="L362" s="26"/>
      <c r="M362" s="24"/>
      <c r="N362" s="24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B362" s="24"/>
      <c r="AC362" s="24"/>
      <c r="AD362" s="24"/>
      <c r="AE362" s="24"/>
      <c r="AF362" s="24"/>
      <c r="AG362" s="24"/>
    </row>
    <row r="363" spans="1:33" s="27" customFormat="1" x14ac:dyDescent="0.25">
      <c r="A363" s="24"/>
      <c r="B363" s="26"/>
      <c r="K363" s="26"/>
      <c r="L363" s="26"/>
      <c r="M363" s="24"/>
      <c r="N363" s="24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4"/>
      <c r="AB363" s="24"/>
      <c r="AC363" s="24"/>
      <c r="AD363" s="24"/>
      <c r="AE363" s="24"/>
      <c r="AF363" s="24"/>
      <c r="AG363" s="24"/>
    </row>
    <row r="364" spans="1:33" s="27" customFormat="1" x14ac:dyDescent="0.25">
      <c r="A364" s="24"/>
      <c r="B364" s="26"/>
      <c r="K364" s="26"/>
      <c r="L364" s="26"/>
      <c r="M364" s="24"/>
      <c r="N364" s="24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4"/>
      <c r="AB364" s="24"/>
      <c r="AC364" s="24"/>
      <c r="AD364" s="24"/>
      <c r="AE364" s="24"/>
      <c r="AF364" s="24"/>
      <c r="AG364" s="24"/>
    </row>
  </sheetData>
  <mergeCells count="15">
    <mergeCell ref="A1:C1"/>
    <mergeCell ref="D1:F1"/>
    <mergeCell ref="A2:C2"/>
    <mergeCell ref="D2:F2"/>
    <mergeCell ref="N3:S3"/>
    <mergeCell ref="J2:L2"/>
    <mergeCell ref="AB3:AG3"/>
    <mergeCell ref="G1:I1"/>
    <mergeCell ref="G2:I2"/>
    <mergeCell ref="AB66:AG66"/>
    <mergeCell ref="N66:S66"/>
    <mergeCell ref="U66:Z66"/>
    <mergeCell ref="N54:S54"/>
    <mergeCell ref="U54:Z54"/>
    <mergeCell ref="U3:Z3"/>
  </mergeCells>
  <conditionalFormatting sqref="C4:C58 C60:C67">
    <cfRule type="cellIs" dxfId="8" priority="2" operator="greaterThan">
      <formula>130</formula>
    </cfRule>
  </conditionalFormatting>
  <conditionalFormatting sqref="I4:I67 F4:F67">
    <cfRule type="cellIs" dxfId="7" priority="1" operator="greaterThan">
      <formula>130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/>
  </sheetPr>
  <dimension ref="A1:BB263"/>
  <sheetViews>
    <sheetView topLeftCell="M1" zoomScale="70" zoomScaleNormal="70" workbookViewId="0">
      <pane ySplit="3" topLeftCell="A13" activePane="bottomLeft" state="frozen"/>
      <selection activeCell="M22" sqref="M22"/>
      <selection pane="bottomLeft" activeCell="AN44" sqref="AN44"/>
    </sheetView>
  </sheetViews>
  <sheetFormatPr defaultColWidth="9.08984375" defaultRowHeight="13" x14ac:dyDescent="0.3"/>
  <cols>
    <col min="1" max="1" width="9.08984375" style="24"/>
    <col min="2" max="2" width="10.6328125" style="26" customWidth="1"/>
    <col min="3" max="4" width="12.08984375" style="27" customWidth="1"/>
    <col min="5" max="5" width="10.6328125" style="27" customWidth="1"/>
    <col min="6" max="7" width="12.08984375" style="27" customWidth="1"/>
    <col min="8" max="8" width="10.6328125" style="27" customWidth="1"/>
    <col min="9" max="10" width="12.08984375" style="27" customWidth="1"/>
    <col min="11" max="11" width="10.6328125" style="27" customWidth="1"/>
    <col min="12" max="13" width="12.08984375" style="27" customWidth="1"/>
    <col min="14" max="14" width="10.6328125" style="27" customWidth="1"/>
    <col min="15" max="15" width="12.08984375" style="27" customWidth="1"/>
    <col min="16" max="16" width="10.6328125" style="27" customWidth="1"/>
    <col min="17" max="17" width="14.90625" style="26" customWidth="1"/>
    <col min="18" max="18" width="9.08984375" style="28"/>
    <col min="19" max="19" width="9.08984375" style="24"/>
    <col min="20" max="24" width="9.08984375" style="25"/>
    <col min="25" max="25" width="6.54296875" style="25" bestFit="1" customWidth="1"/>
    <col min="26" max="26" width="14.90625" style="25" customWidth="1"/>
    <col min="27" max="27" width="12.36328125" style="25" customWidth="1"/>
    <col min="28" max="31" width="9.08984375" style="25"/>
    <col min="32" max="32" width="6.54296875" style="25" bestFit="1" customWidth="1"/>
    <col min="33" max="37" width="9.08984375" style="25"/>
    <col min="38" max="38" width="10.453125" style="24" customWidth="1"/>
    <col min="39" max="39" width="6.54296875" style="24" bestFit="1" customWidth="1"/>
    <col min="40" max="45" width="9.08984375" style="24"/>
    <col min="46" max="46" width="6.54296875" style="24" bestFit="1" customWidth="1"/>
    <col min="47" max="16384" width="9.08984375" style="24"/>
  </cols>
  <sheetData>
    <row r="1" spans="1:52" x14ac:dyDescent="0.3">
      <c r="A1" s="259">
        <v>846</v>
      </c>
      <c r="B1" s="259" t="s">
        <v>16</v>
      </c>
      <c r="C1" s="260" t="s">
        <v>16</v>
      </c>
      <c r="D1" s="248" t="s">
        <v>29</v>
      </c>
      <c r="E1" s="249">
        <v>846</v>
      </c>
      <c r="F1" s="250" t="s">
        <v>36</v>
      </c>
      <c r="G1" s="248" t="s">
        <v>16</v>
      </c>
      <c r="H1" s="249" t="s">
        <v>16</v>
      </c>
      <c r="I1" s="250" t="s">
        <v>29</v>
      </c>
      <c r="J1" s="248">
        <v>846</v>
      </c>
      <c r="K1" s="249" t="s">
        <v>36</v>
      </c>
      <c r="L1" s="250" t="s">
        <v>16</v>
      </c>
      <c r="M1" s="248" t="s">
        <v>16</v>
      </c>
      <c r="N1" s="249" t="s">
        <v>29</v>
      </c>
      <c r="O1" s="250">
        <v>846</v>
      </c>
    </row>
    <row r="2" spans="1:52" ht="12.75" customHeight="1" x14ac:dyDescent="0.25">
      <c r="A2" s="259" t="s">
        <v>178</v>
      </c>
      <c r="B2" s="259"/>
      <c r="C2" s="260"/>
      <c r="D2" s="248" t="s">
        <v>179</v>
      </c>
      <c r="E2" s="249"/>
      <c r="F2" s="250"/>
      <c r="G2" s="248" t="s">
        <v>180</v>
      </c>
      <c r="H2" s="249"/>
      <c r="I2" s="250"/>
      <c r="J2" s="248" t="s">
        <v>181</v>
      </c>
      <c r="K2" s="249"/>
      <c r="L2" s="250"/>
      <c r="M2" s="248" t="s">
        <v>116</v>
      </c>
      <c r="N2" s="249"/>
      <c r="O2" s="250"/>
      <c r="P2" s="261" t="s">
        <v>60</v>
      </c>
      <c r="Q2" s="262"/>
      <c r="R2" s="262"/>
    </row>
    <row r="3" spans="1:52" ht="22.5" customHeight="1" x14ac:dyDescent="0.25">
      <c r="A3" s="25" t="s">
        <v>136</v>
      </c>
      <c r="B3" s="46" t="s">
        <v>114</v>
      </c>
      <c r="C3" s="31" t="s">
        <v>144</v>
      </c>
      <c r="D3" s="25" t="s">
        <v>136</v>
      </c>
      <c r="E3" s="46" t="s">
        <v>114</v>
      </c>
      <c r="F3" s="31" t="s">
        <v>144</v>
      </c>
      <c r="G3" s="25" t="s">
        <v>136</v>
      </c>
      <c r="H3" s="46" t="s">
        <v>114</v>
      </c>
      <c r="I3" s="31" t="s">
        <v>143</v>
      </c>
      <c r="J3" s="25" t="s">
        <v>136</v>
      </c>
      <c r="K3" s="46" t="s">
        <v>114</v>
      </c>
      <c r="L3" s="31" t="s">
        <v>143</v>
      </c>
      <c r="M3" s="25" t="s">
        <v>136</v>
      </c>
      <c r="N3" s="46" t="s">
        <v>114</v>
      </c>
      <c r="O3" s="31" t="s">
        <v>143</v>
      </c>
      <c r="P3" s="46" t="s">
        <v>114</v>
      </c>
      <c r="Q3" s="45" t="s">
        <v>142</v>
      </c>
      <c r="R3" s="45" t="s">
        <v>132</v>
      </c>
      <c r="S3" s="247" t="s">
        <v>157</v>
      </c>
      <c r="T3" s="247"/>
      <c r="U3" s="247"/>
      <c r="V3" s="247"/>
      <c r="W3" s="247"/>
      <c r="X3" s="247"/>
      <c r="Y3" s="44"/>
      <c r="Z3" s="247" t="s">
        <v>153</v>
      </c>
      <c r="AA3" s="247"/>
      <c r="AB3" s="247"/>
      <c r="AC3" s="247"/>
      <c r="AD3" s="247"/>
      <c r="AE3" s="247"/>
      <c r="AF3" s="44"/>
      <c r="AG3" s="247" t="s">
        <v>154</v>
      </c>
      <c r="AH3" s="247"/>
      <c r="AI3" s="247"/>
      <c r="AJ3" s="247"/>
      <c r="AK3" s="247"/>
      <c r="AL3" s="247"/>
      <c r="AN3" s="247" t="s">
        <v>155</v>
      </c>
      <c r="AO3" s="247"/>
      <c r="AP3" s="247"/>
      <c r="AQ3" s="247"/>
      <c r="AR3" s="247"/>
      <c r="AS3" s="247"/>
      <c r="AT3" s="44"/>
      <c r="AU3" s="247" t="s">
        <v>156</v>
      </c>
      <c r="AV3" s="247"/>
      <c r="AW3" s="247"/>
      <c r="AX3" s="247"/>
      <c r="AY3" s="247"/>
      <c r="AZ3" s="247"/>
    </row>
    <row r="4" spans="1:52" x14ac:dyDescent="0.3">
      <c r="A4" s="24">
        <f t="shared" ref="A4:A35" si="0">YEAR(B4)</f>
        <v>2012</v>
      </c>
      <c r="B4" s="38">
        <v>41024</v>
      </c>
      <c r="C4" s="39">
        <v>60</v>
      </c>
      <c r="D4" s="24">
        <f t="shared" ref="D4:D35" si="1">YEAR(E4)</f>
        <v>2012</v>
      </c>
      <c r="E4" s="38">
        <v>41024</v>
      </c>
      <c r="F4" s="39">
        <v>290</v>
      </c>
      <c r="G4" s="24">
        <f t="shared" ref="G4:G35" si="2">YEAR(H4)</f>
        <v>2012</v>
      </c>
      <c r="H4" s="38">
        <v>41024</v>
      </c>
      <c r="I4" s="100" t="s">
        <v>185</v>
      </c>
      <c r="J4" s="24">
        <f t="shared" ref="J4:J35" si="3">YEAR(K4)</f>
        <v>2012</v>
      </c>
      <c r="K4" s="38">
        <v>41024</v>
      </c>
      <c r="L4" s="39">
        <v>250</v>
      </c>
      <c r="M4" s="24">
        <f t="shared" ref="M4:M35" si="4">YEAR(N4)</f>
        <v>2012</v>
      </c>
      <c r="N4" s="38">
        <v>41024</v>
      </c>
      <c r="O4" s="39">
        <v>105</v>
      </c>
      <c r="P4" s="38">
        <v>41024</v>
      </c>
      <c r="Q4" s="31">
        <v>400</v>
      </c>
      <c r="R4" s="28" t="e">
        <v>#N/A</v>
      </c>
      <c r="S4" s="42" t="s">
        <v>136</v>
      </c>
      <c r="T4" s="42" t="s">
        <v>141</v>
      </c>
      <c r="U4" s="42" t="s">
        <v>140</v>
      </c>
      <c r="V4" s="42" t="s">
        <v>139</v>
      </c>
      <c r="W4" s="42" t="s">
        <v>138</v>
      </c>
      <c r="X4" s="42" t="s">
        <v>137</v>
      </c>
      <c r="Y4" s="43"/>
      <c r="Z4" s="42" t="s">
        <v>136</v>
      </c>
      <c r="AA4" s="42" t="s">
        <v>141</v>
      </c>
      <c r="AB4" s="42" t="s">
        <v>140</v>
      </c>
      <c r="AC4" s="42" t="s">
        <v>139</v>
      </c>
      <c r="AD4" s="42" t="s">
        <v>138</v>
      </c>
      <c r="AE4" s="42" t="s">
        <v>137</v>
      </c>
      <c r="AF4" s="43"/>
      <c r="AG4" s="42" t="s">
        <v>136</v>
      </c>
      <c r="AH4" s="42" t="s">
        <v>141</v>
      </c>
      <c r="AI4" s="42" t="s">
        <v>140</v>
      </c>
      <c r="AJ4" s="42" t="s">
        <v>139</v>
      </c>
      <c r="AK4" s="42" t="s">
        <v>138</v>
      </c>
      <c r="AL4" s="42" t="s">
        <v>137</v>
      </c>
      <c r="AN4" s="42" t="s">
        <v>136</v>
      </c>
      <c r="AO4" s="42" t="s">
        <v>141</v>
      </c>
      <c r="AP4" s="42" t="s">
        <v>140</v>
      </c>
      <c r="AQ4" s="42" t="s">
        <v>139</v>
      </c>
      <c r="AR4" s="42" t="s">
        <v>138</v>
      </c>
      <c r="AS4" s="42" t="s">
        <v>137</v>
      </c>
      <c r="AT4" s="43"/>
      <c r="AU4" s="42" t="s">
        <v>136</v>
      </c>
      <c r="AV4" s="42" t="s">
        <v>141</v>
      </c>
      <c r="AW4" s="42" t="s">
        <v>140</v>
      </c>
      <c r="AX4" s="42" t="s">
        <v>139</v>
      </c>
      <c r="AY4" s="42" t="s">
        <v>138</v>
      </c>
      <c r="AZ4" s="42" t="s">
        <v>137</v>
      </c>
    </row>
    <row r="5" spans="1:52" x14ac:dyDescent="0.3">
      <c r="A5" s="24">
        <f t="shared" si="0"/>
        <v>2012</v>
      </c>
      <c r="B5" s="38">
        <v>41045</v>
      </c>
      <c r="C5" s="39">
        <v>189</v>
      </c>
      <c r="D5" s="24">
        <f t="shared" si="1"/>
        <v>2012</v>
      </c>
      <c r="E5" s="38">
        <v>41045</v>
      </c>
      <c r="F5" s="39">
        <v>280</v>
      </c>
      <c r="G5" s="24">
        <f t="shared" si="2"/>
        <v>2012</v>
      </c>
      <c r="H5" s="38">
        <v>41045</v>
      </c>
      <c r="I5" s="100" t="s">
        <v>185</v>
      </c>
      <c r="J5" s="24">
        <f t="shared" si="3"/>
        <v>2012</v>
      </c>
      <c r="K5" s="38">
        <v>41045</v>
      </c>
      <c r="L5" s="39">
        <v>450</v>
      </c>
      <c r="M5" s="24">
        <f t="shared" si="4"/>
        <v>2012</v>
      </c>
      <c r="N5" s="38">
        <v>41045</v>
      </c>
      <c r="O5" s="39">
        <v>116</v>
      </c>
      <c r="P5" s="38">
        <v>41045</v>
      </c>
      <c r="Q5" s="31">
        <v>400</v>
      </c>
      <c r="R5" s="28" t="e">
        <v>#N/A</v>
      </c>
      <c r="S5" s="41">
        <v>2012</v>
      </c>
      <c r="T5" s="41">
        <f t="array" ref="T5">COUNTIF($A$4:$A$67,S5)</f>
        <v>9</v>
      </c>
      <c r="U5" s="41">
        <f t="array" ref="U5">MIN(IF($A$4:$A$67=S5,$C$4:$C$67))</f>
        <v>60</v>
      </c>
      <c r="V5" s="41">
        <f t="array" ref="V5">MEDIAN(IF($A$4:$A$67=$S5,$C$4:$C$67))</f>
        <v>220</v>
      </c>
      <c r="W5" s="41">
        <f t="array" ref="W5">MAX(IF($A$4:$A$67=$S5,$C$4:$C$67))</f>
        <v>600</v>
      </c>
      <c r="X5" s="40">
        <f t="array" ref="X5">AVERAGE(IF($A$4:$A$67=$S5,$C$4:$C$67))</f>
        <v>282.77777777777777</v>
      </c>
      <c r="Z5" s="41">
        <v>2012</v>
      </c>
      <c r="AA5" s="41">
        <f t="array" ref="AA5">COUNTIF($D$4:$D$67,Z5)</f>
        <v>9</v>
      </c>
      <c r="AB5" s="41">
        <f t="array" ref="AB5">MIN(IF($D$4:$D$67=Z5,$F$4:$F$67))</f>
        <v>208</v>
      </c>
      <c r="AC5" s="41">
        <f t="array" ref="AC5">MEDIAN(IF($D$4:$D$67=$Z5,$F$4:$F$67))</f>
        <v>600</v>
      </c>
      <c r="AD5" s="41">
        <f t="array" ref="AD5">MAX(IF($D$4:$D$67=$Z5,$F$4:$F$67))</f>
        <v>6000</v>
      </c>
      <c r="AE5" s="40">
        <f t="array" ref="AE5">AVERAGE(IF($D$4:$D$67=$Z5,$F$4:$F$67))</f>
        <v>1579.7777777777778</v>
      </c>
      <c r="AG5" s="41">
        <v>2012</v>
      </c>
      <c r="AH5" s="41">
        <f t="array" ref="AH5">COUNTIF($G$4:$G$58,AG5)</f>
        <v>9</v>
      </c>
      <c r="AI5" s="41">
        <f t="array" ref="AI5">MIN(IF($G$4:$G$58=AG5,$I$4:$I$58))</f>
        <v>0</v>
      </c>
      <c r="AJ5" s="41" t="e">
        <f t="array" ref="AJ5">MEDIAN(IF($G$4:$G$58=$Z5,$I$4:$I$58))</f>
        <v>#NUM!</v>
      </c>
      <c r="AK5" s="41">
        <f t="array" ref="AK5">MAX(IF($G$4:$G$58=$Z5,$I$4:$I$58))</f>
        <v>0</v>
      </c>
      <c r="AL5" s="40" t="e">
        <f t="array" ref="AL5">AVERAGE(IF($G$4:$G$58=$Z5,$I$4:$I$58))</f>
        <v>#DIV/0!</v>
      </c>
      <c r="AN5" s="41">
        <v>2012</v>
      </c>
      <c r="AO5" s="41">
        <f t="array" ref="AO5">COUNTIF($J$4:$J$67,AN5)</f>
        <v>9</v>
      </c>
      <c r="AP5" s="41">
        <f t="array" ref="AP5">MIN(IF($J$4:$J$67=AN5,$L$4:$L$67))</f>
        <v>18</v>
      </c>
      <c r="AQ5" s="41">
        <f t="array" ref="AQ5">MEDIAN(IF($J$4:$J$67=AN5,$L$4:$L$67))</f>
        <v>320</v>
      </c>
      <c r="AR5" s="41">
        <f t="array" ref="AR5">MAX(IF($J$4:$J$67=AN5,$L$4:$L$67))</f>
        <v>10800</v>
      </c>
      <c r="AS5" s="40">
        <f t="array" ref="AS5">AVERAGE(IF($J$4:$J$67=AN5,$L$4:$L$67))</f>
        <v>1577.2222222222222</v>
      </c>
      <c r="AT5" s="25"/>
      <c r="AU5" s="41">
        <v>2012</v>
      </c>
      <c r="AV5" s="41">
        <f t="array" ref="AV5">COUNTIF($M$4:$M$58,AU5)</f>
        <v>9</v>
      </c>
      <c r="AW5" s="41">
        <f t="array" ref="AW5">MIN(IF($M$4:$M$58=AU5,$O$4:$O$58))</f>
        <v>46</v>
      </c>
      <c r="AX5" s="41">
        <f t="array" ref="AX5">MEDIAN(IF($M$4:$M$58=$Z5,$O$4:$O$58))</f>
        <v>105</v>
      </c>
      <c r="AY5" s="41">
        <f t="array" ref="AY5">MAX(IF($M$4:$M$58=$Z5,$O$4:$O$58))</f>
        <v>2000</v>
      </c>
      <c r="AZ5" s="40">
        <f t="array" ref="AZ5">AVERAGE(IF($M$4:$M$58=$Z5,$O$4:$O$58))</f>
        <v>413.66666666666669</v>
      </c>
    </row>
    <row r="6" spans="1:52" x14ac:dyDescent="0.3">
      <c r="A6" s="24">
        <f t="shared" si="0"/>
        <v>2012</v>
      </c>
      <c r="B6" s="38">
        <v>41080</v>
      </c>
      <c r="C6" s="39">
        <v>184</v>
      </c>
      <c r="D6" s="24">
        <f t="shared" si="1"/>
        <v>2012</v>
      </c>
      <c r="E6" s="38">
        <v>41080</v>
      </c>
      <c r="F6" s="39">
        <v>850</v>
      </c>
      <c r="G6" s="24">
        <f t="shared" si="2"/>
        <v>2012</v>
      </c>
      <c r="H6" s="38">
        <v>41080</v>
      </c>
      <c r="I6" s="100" t="s">
        <v>185</v>
      </c>
      <c r="J6" s="24">
        <f t="shared" si="3"/>
        <v>2012</v>
      </c>
      <c r="K6" s="38">
        <v>41080</v>
      </c>
      <c r="L6" s="39">
        <v>320</v>
      </c>
      <c r="M6" s="24">
        <f t="shared" si="4"/>
        <v>2012</v>
      </c>
      <c r="N6" s="38">
        <v>41080</v>
      </c>
      <c r="O6" s="39">
        <v>590</v>
      </c>
      <c r="P6" s="38">
        <v>41080</v>
      </c>
      <c r="Q6" s="31">
        <v>400</v>
      </c>
      <c r="R6" s="28" t="e">
        <v>#N/A</v>
      </c>
      <c r="S6" s="41">
        <v>2013</v>
      </c>
      <c r="T6" s="41">
        <f t="array" ref="T6">COUNTIF($A$4:$A$67,S6)</f>
        <v>12</v>
      </c>
      <c r="U6" s="41">
        <f t="array" ref="U6">MIN(IF($A$4:$A$67=S6,$C$4:$C$67))</f>
        <v>62</v>
      </c>
      <c r="V6" s="41">
        <f t="array" ref="V6">MEDIAN(IF($A$4:$A$67=$S6,$C$4:$C$67))</f>
        <v>155</v>
      </c>
      <c r="W6" s="41">
        <f t="array" ref="W6">MAX(IF($A$4:$A$67=$S6,$C$4:$C$67))</f>
        <v>6100</v>
      </c>
      <c r="X6" s="40">
        <f t="array" ref="X6">AVERAGE(IF($A$4:$A$67=$S6,$C$4:$C$67))</f>
        <v>728.5</v>
      </c>
      <c r="Z6" s="41">
        <v>2013</v>
      </c>
      <c r="AA6" s="41">
        <f t="array" ref="AA6">COUNTIF($D$4:$D$67,Z6)</f>
        <v>12</v>
      </c>
      <c r="AB6" s="41">
        <f t="array" ref="AB6">MIN(IF($D$4:$D$67=Z6,$F$4:$F$67))</f>
        <v>104</v>
      </c>
      <c r="AC6" s="41">
        <f t="array" ref="AC6">MEDIAN(IF($D$4:$D$67=$Z6,$F$4:$F$67))</f>
        <v>540</v>
      </c>
      <c r="AD6" s="41">
        <f t="array" ref="AD6">MAX(IF($D$4:$D$67=$Z6,$F$4:$F$67))</f>
        <v>11400</v>
      </c>
      <c r="AE6" s="40">
        <f t="array" ref="AE6">AVERAGE(IF($D$4:$D$67=$Z6,$F$4:$F$67))</f>
        <v>1850.4166666666667</v>
      </c>
      <c r="AG6" s="41">
        <v>2013</v>
      </c>
      <c r="AH6" s="41">
        <f t="array" ref="AH6">COUNTIF($G$4:$G$58,AG6)</f>
        <v>12</v>
      </c>
      <c r="AI6" s="41">
        <f t="array" ref="AI6">MIN(IF($G$4:$G$58=AG6,$I$4:$I$58))</f>
        <v>104</v>
      </c>
      <c r="AJ6" s="41">
        <f t="array" ref="AJ6">MEDIAN(IF($G$4:$G$58=$Z6,$I$4:$I$58))</f>
        <v>141</v>
      </c>
      <c r="AK6" s="41">
        <f t="array" ref="AK6">MAX(IF($G$4:$G$58=$Z6,$I$4:$I$58))</f>
        <v>3300</v>
      </c>
      <c r="AL6" s="40">
        <f t="array" ref="AL6">AVERAGE(IF($G$4:$G$58=$Z6,$I$4:$I$58))</f>
        <v>1181.6666666666667</v>
      </c>
      <c r="AN6" s="41">
        <v>2013</v>
      </c>
      <c r="AO6" s="41">
        <f t="array" ref="AO6">COUNTIF($J$4:$J$67,AN6)</f>
        <v>12</v>
      </c>
      <c r="AP6" s="41">
        <f t="array" ref="AP6">MIN(IF($J$4:$J$67=AN6,$L$4:$L$67))</f>
        <v>44</v>
      </c>
      <c r="AQ6" s="41">
        <f t="array" ref="AQ6">MEDIAN(IF($J$4:$J$67=AN6,$L$4:$L$67))</f>
        <v>250</v>
      </c>
      <c r="AR6" s="41">
        <f t="array" ref="AR6">MAX(IF($J$4:$J$67=AN6,$L$4:$L$67))</f>
        <v>10900</v>
      </c>
      <c r="AS6" s="40">
        <f t="array" ref="AS6">AVERAGE(IF($J$4:$J$67=AN6,$L$4:$L$67))</f>
        <v>2052.25</v>
      </c>
      <c r="AT6" s="25"/>
      <c r="AU6" s="41">
        <v>2013</v>
      </c>
      <c r="AV6" s="41">
        <f t="array" ref="AV6">COUNTIF($M$4:$M$58,AU6)</f>
        <v>12</v>
      </c>
      <c r="AW6" s="41">
        <f t="array" ref="AW6">MIN(IF($M$4:$M$58=AU6,$O$4:$O$58))</f>
        <v>11</v>
      </c>
      <c r="AX6" s="41">
        <f t="array" ref="AX6">MEDIAN(IF($M$4:$M$58=$Z6,$O$4:$O$58))</f>
        <v>125.5</v>
      </c>
      <c r="AY6" s="41">
        <f t="array" ref="AY6">MAX(IF($M$4:$M$58=$Z6,$O$4:$O$58))</f>
        <v>5600</v>
      </c>
      <c r="AZ6" s="40">
        <f t="array" ref="AZ6">AVERAGE(IF($M$4:$M$58=$Z6,$O$4:$O$58))</f>
        <v>919.5</v>
      </c>
    </row>
    <row r="7" spans="1:52" x14ac:dyDescent="0.3">
      <c r="A7" s="24">
        <f t="shared" si="0"/>
        <v>2012</v>
      </c>
      <c r="B7" s="38">
        <v>41106</v>
      </c>
      <c r="C7" s="39">
        <v>330</v>
      </c>
      <c r="D7" s="24">
        <f t="shared" si="1"/>
        <v>2012</v>
      </c>
      <c r="E7" s="38">
        <v>41106</v>
      </c>
      <c r="F7" s="39">
        <v>1880</v>
      </c>
      <c r="G7" s="24">
        <f t="shared" si="2"/>
        <v>2012</v>
      </c>
      <c r="H7" s="38">
        <v>41106</v>
      </c>
      <c r="I7" s="100" t="s">
        <v>185</v>
      </c>
      <c r="J7" s="24">
        <f t="shared" si="3"/>
        <v>2012</v>
      </c>
      <c r="K7" s="38">
        <v>41106</v>
      </c>
      <c r="L7" s="39">
        <v>1520</v>
      </c>
      <c r="M7" s="24">
        <f t="shared" si="4"/>
        <v>2012</v>
      </c>
      <c r="N7" s="38">
        <v>41106</v>
      </c>
      <c r="O7" s="39">
        <v>98</v>
      </c>
      <c r="P7" s="38">
        <v>41106</v>
      </c>
      <c r="Q7" s="31">
        <v>400</v>
      </c>
      <c r="R7" s="28" t="e">
        <v>#N/A</v>
      </c>
      <c r="S7" s="41">
        <v>2014</v>
      </c>
      <c r="T7" s="41">
        <f t="array" ref="T7">COUNTIF($A$4:$A$67,S7)</f>
        <v>12</v>
      </c>
      <c r="U7" s="41">
        <f t="array" ref="U7">MIN(IF($A$4:$A$67=S7,$C$4:$C$67))</f>
        <v>21</v>
      </c>
      <c r="V7" s="41">
        <f t="array" ref="V7">MEDIAN(IF($A$4:$A$67=$S7,$C$4:$C$67))</f>
        <v>157</v>
      </c>
      <c r="W7" s="41">
        <f t="array" ref="W7">MAX(IF($A$4:$A$67=$S7,$C$4:$C$67))</f>
        <v>1191</v>
      </c>
      <c r="X7" s="40">
        <f t="array" ref="X7">AVERAGE(IF($A$4:$A$67=$S7,$C$4:$C$67))</f>
        <v>414.81818181818181</v>
      </c>
      <c r="Z7" s="41">
        <v>2014</v>
      </c>
      <c r="AA7" s="41">
        <f t="array" ref="AA7">COUNTIF($D$4:$D$67,Z7)</f>
        <v>12</v>
      </c>
      <c r="AB7" s="41">
        <f t="array" ref="AB7">MIN(IF($D$4:$D$67=Z7,$F$4:$F$67))</f>
        <v>108</v>
      </c>
      <c r="AC7" s="41">
        <f t="array" ref="AC7">MEDIAN(IF($D$4:$D$67=$Z7,$F$4:$F$67))</f>
        <v>280</v>
      </c>
      <c r="AD7" s="41">
        <f t="array" ref="AD7">MAX(IF($D$4:$D$67=$Z7,$F$4:$F$67))</f>
        <v>6000</v>
      </c>
      <c r="AE7" s="40">
        <f t="array" ref="AE7">AVERAGE(IF($D$4:$D$67=$Z7,$F$4:$F$67))</f>
        <v>1239.6666666666667</v>
      </c>
      <c r="AG7" s="41">
        <v>2014</v>
      </c>
      <c r="AH7" s="41">
        <f t="array" ref="AH7">COUNTIF($G$4:$G$58,AG7)</f>
        <v>12</v>
      </c>
      <c r="AI7" s="41">
        <f t="array" ref="AI7">MIN(IF($G$4:$G$58=AG7,$I$4:$I$58))</f>
        <v>58</v>
      </c>
      <c r="AJ7" s="41">
        <f t="array" ref="AJ7">MEDIAN(IF($G$4:$G$58=$Z7,$I$4:$I$58))</f>
        <v>168.5</v>
      </c>
      <c r="AK7" s="41">
        <f t="array" ref="AK7">MAX(IF($G$4:$G$58=$Z7,$I$4:$I$58))</f>
        <v>6000</v>
      </c>
      <c r="AL7" s="40">
        <f t="array" ref="AL7">AVERAGE(IF($G$4:$G$58=$Z7,$I$4:$I$58))</f>
        <v>1309.6666666666667</v>
      </c>
      <c r="AN7" s="41">
        <v>2014</v>
      </c>
      <c r="AO7" s="41">
        <f t="array" ref="AO7">COUNTIF($J$4:$J$67,AN7)</f>
        <v>12</v>
      </c>
      <c r="AP7" s="41">
        <f t="array" ref="AP7">MIN(IF($J$4:$J$67=AN7,$L$4:$L$67))</f>
        <v>31</v>
      </c>
      <c r="AQ7" s="41">
        <f t="array" ref="AQ7">MEDIAN(IF($J$4:$J$67=AN7,$L$4:$L$67))</f>
        <v>200</v>
      </c>
      <c r="AR7" s="41">
        <f t="array" ref="AR7">MAX(IF($J$4:$J$67=AN7,$L$4:$L$67))</f>
        <v>2700</v>
      </c>
      <c r="AS7" s="40">
        <f t="array" ref="AS7">AVERAGE(IF($J$4:$J$67=AN7,$L$4:$L$67))</f>
        <v>825.90909090909088</v>
      </c>
      <c r="AT7" s="25"/>
      <c r="AU7" s="41">
        <v>2014</v>
      </c>
      <c r="AV7" s="41">
        <f t="array" ref="AV7">COUNTIF($M$4:$M$58,AU7)</f>
        <v>12</v>
      </c>
      <c r="AW7" s="41">
        <f t="array" ref="AW7">MIN(IF($M$4:$M$58=AU7,$O$4:$O$58))</f>
        <v>16</v>
      </c>
      <c r="AX7" s="41">
        <f t="array" ref="AX7">MEDIAN(IF($M$4:$M$58=$Z7,$O$4:$O$58))</f>
        <v>56</v>
      </c>
      <c r="AY7" s="41">
        <f t="array" ref="AY7">MAX(IF($M$4:$M$58=$Z7,$O$4:$O$58))</f>
        <v>736</v>
      </c>
      <c r="AZ7" s="40">
        <f t="array" ref="AZ7">AVERAGE(IF($M$4:$M$58=$Z7,$O$4:$O$58))</f>
        <v>180.90909090909091</v>
      </c>
    </row>
    <row r="8" spans="1:52" x14ac:dyDescent="0.3">
      <c r="A8" s="24">
        <f t="shared" si="0"/>
        <v>2012</v>
      </c>
      <c r="B8" s="38">
        <v>41141</v>
      </c>
      <c r="C8" s="39">
        <v>600</v>
      </c>
      <c r="D8" s="24">
        <f t="shared" si="1"/>
        <v>2012</v>
      </c>
      <c r="E8" s="38">
        <v>41141</v>
      </c>
      <c r="F8" s="39">
        <v>600</v>
      </c>
      <c r="G8" s="24">
        <f t="shared" si="2"/>
        <v>2012</v>
      </c>
      <c r="H8" s="38">
        <v>41141</v>
      </c>
      <c r="I8" s="100" t="s">
        <v>185</v>
      </c>
      <c r="J8" s="24">
        <f t="shared" si="3"/>
        <v>2012</v>
      </c>
      <c r="K8" s="38">
        <v>41141</v>
      </c>
      <c r="L8" s="39">
        <v>600</v>
      </c>
      <c r="M8" s="24">
        <f t="shared" si="4"/>
        <v>2012</v>
      </c>
      <c r="N8" s="38">
        <v>41141</v>
      </c>
      <c r="O8" s="39">
        <v>600</v>
      </c>
      <c r="P8" s="38">
        <v>41141</v>
      </c>
      <c r="Q8" s="31">
        <v>400</v>
      </c>
      <c r="R8" s="28" t="e">
        <v>#N/A</v>
      </c>
      <c r="S8" s="41">
        <v>2015</v>
      </c>
      <c r="T8" s="106">
        <f t="array" ref="T8">COUNTIF($A$4:$A$67,S8)</f>
        <v>12</v>
      </c>
      <c r="U8" s="106">
        <f t="array" ref="U8">MIN(IF($A$4:$A$67=S8,$C$4:$C$67))</f>
        <v>114</v>
      </c>
      <c r="V8" s="41">
        <f t="array" ref="V8">MEDIAN(IF($A$4:$A$67=$S8,$C$4:$C$67))</f>
        <v>220</v>
      </c>
      <c r="W8" s="41">
        <f t="array" ref="W8">MAX(IF($A$4:$A$67=$S8,$C$4:$C$67))</f>
        <v>9200</v>
      </c>
      <c r="X8" s="40">
        <f t="array" ref="X8">AVERAGE(IF($A$4:$A$67=$S8,$C$4:$C$67))</f>
        <v>1438.5</v>
      </c>
      <c r="Z8" s="41">
        <v>2015</v>
      </c>
      <c r="AA8" s="41">
        <f t="array" ref="AA8">COUNTIF($D$4:$D$67,Z8)</f>
        <v>12</v>
      </c>
      <c r="AB8" s="41">
        <f t="array" ref="AB8">MIN(IF($D$4:$D$67=Z8,$F$4:$F$67))</f>
        <v>210</v>
      </c>
      <c r="AC8" s="41">
        <f t="array" ref="AC8">MEDIAN(IF($D$4:$D$67=$Z8,$F$4:$F$67))</f>
        <v>390</v>
      </c>
      <c r="AD8" s="41">
        <f t="array" ref="AD8">MAX(IF($D$4:$D$67=$Z8,$F$4:$F$67))</f>
        <v>20000</v>
      </c>
      <c r="AE8" s="40">
        <f t="array" ref="AE8">AVERAGE(IF($D$4:$D$67=$Z8,$F$4:$F$67))</f>
        <v>3306.181818181818</v>
      </c>
      <c r="AG8" s="41">
        <v>2015</v>
      </c>
      <c r="AH8" s="41">
        <f t="array" ref="AH8">COUNTIF($G$4:$G$58,AG8)</f>
        <v>12</v>
      </c>
      <c r="AI8" s="41">
        <f t="array" ref="AI8">MIN(IF($G$4:$G$58=AG8,$I$4:$I$58))</f>
        <v>112</v>
      </c>
      <c r="AJ8" s="41">
        <f t="array" ref="AJ8">MEDIAN(IF($G$4:$G$58=$Z8,$I$4:$I$58))</f>
        <v>262</v>
      </c>
      <c r="AK8" s="41">
        <f t="array" ref="AK8">MAX(IF($G$4:$G$58=$Z8,$I$4:$I$58))</f>
        <v>5000</v>
      </c>
      <c r="AL8" s="40">
        <f t="array" ref="AL8">AVERAGE(IF($G$4:$G$58=$Z8,$I$4:$I$58))</f>
        <v>722</v>
      </c>
      <c r="AN8" s="41">
        <v>2015</v>
      </c>
      <c r="AO8" s="41">
        <f t="array" ref="AO8">COUNTIF($J$4:$J$67,AN8)</f>
        <v>12</v>
      </c>
      <c r="AP8" s="41">
        <f t="array" ref="AP8">MIN(IF($J$4:$J$67=AN8,$L$4:$L$67))</f>
        <v>48</v>
      </c>
      <c r="AQ8" s="41">
        <f t="array" ref="AQ8">MEDIAN(IF($J$4:$J$67=AN8,$L$4:$L$67))</f>
        <v>119</v>
      </c>
      <c r="AR8" s="41">
        <f t="array" ref="AR8">MAX(IF($J$4:$J$67=AN8,$L$4:$L$67))</f>
        <v>6700</v>
      </c>
      <c r="AS8" s="40">
        <f t="array" ref="AS8">AVERAGE(IF($J$4:$J$67=AN8,$L$4:$L$67))</f>
        <v>856.08333333333337</v>
      </c>
      <c r="AT8" s="25"/>
      <c r="AU8" s="41">
        <v>2015</v>
      </c>
      <c r="AV8" s="41">
        <f t="array" ref="AV8">COUNTIF($M$4:$M$58,AU8)</f>
        <v>12</v>
      </c>
      <c r="AW8" s="41">
        <f t="array" ref="AW8">MIN(IF($M$4:$M$58=AU8,$O$4:$O$58))</f>
        <v>18</v>
      </c>
      <c r="AX8" s="41">
        <f t="array" ref="AX8">MEDIAN(IF($M$4:$M$58=$Z8,$O$4:$O$58))</f>
        <v>95</v>
      </c>
      <c r="AY8" s="41">
        <f t="array" ref="AY8">MAX(IF($M$4:$M$58=$Z8,$O$4:$O$58))</f>
        <v>5600</v>
      </c>
      <c r="AZ8" s="40">
        <f t="array" ref="AZ8">AVERAGE(IF($M$4:$M$58=$Z8,$O$4:$O$58))</f>
        <v>840.66666666666663</v>
      </c>
    </row>
    <row r="9" spans="1:52" x14ac:dyDescent="0.3">
      <c r="A9" s="24">
        <f t="shared" si="0"/>
        <v>2012</v>
      </c>
      <c r="B9" s="38">
        <v>41176</v>
      </c>
      <c r="C9" s="39">
        <v>560</v>
      </c>
      <c r="D9" s="24">
        <f t="shared" si="1"/>
        <v>2012</v>
      </c>
      <c r="E9" s="38">
        <v>41176</v>
      </c>
      <c r="F9" s="39">
        <v>3900</v>
      </c>
      <c r="G9" s="24">
        <f t="shared" si="2"/>
        <v>2012</v>
      </c>
      <c r="H9" s="38">
        <v>41176</v>
      </c>
      <c r="I9" s="100" t="s">
        <v>185</v>
      </c>
      <c r="J9" s="24">
        <f t="shared" si="3"/>
        <v>2012</v>
      </c>
      <c r="K9" s="38">
        <v>41176</v>
      </c>
      <c r="L9" s="39">
        <v>110</v>
      </c>
      <c r="M9" s="24">
        <f t="shared" si="4"/>
        <v>2012</v>
      </c>
      <c r="N9" s="38">
        <v>41176</v>
      </c>
      <c r="O9" s="39">
        <v>102</v>
      </c>
      <c r="P9" s="38">
        <v>41176</v>
      </c>
      <c r="Q9" s="31">
        <v>400</v>
      </c>
      <c r="R9" s="28" t="e">
        <v>#N/A</v>
      </c>
      <c r="S9" s="41">
        <v>2016</v>
      </c>
      <c r="T9" s="106">
        <f t="array" ref="T9">COUNTIF($A$4:$A$67,S9)</f>
        <v>10</v>
      </c>
      <c r="U9" s="106">
        <f t="array" ref="U9">MIN(IF($A$4:$A$67=S9,$C$4:$C$67))</f>
        <v>76</v>
      </c>
      <c r="V9" s="41">
        <f t="array" ref="V9">MEDIAN(IF($A$4:$A$67=$S9,$C$4:$C$67))</f>
        <v>220</v>
      </c>
      <c r="W9" s="41">
        <f t="array" ref="W9">MAX(IF($A$4:$A$67=$S9,$C$4:$C$67))</f>
        <v>1600</v>
      </c>
      <c r="X9" s="40">
        <f t="array" ref="X9">AVERAGE(IF($A$4:$A$67=$S9,$C$4:$C$67))</f>
        <v>369.5</v>
      </c>
      <c r="Z9" s="41">
        <v>2016</v>
      </c>
      <c r="AA9" s="41">
        <f t="array" ref="AA9">COUNTIF($D$4:$D$67,Z9)</f>
        <v>10</v>
      </c>
      <c r="AB9" s="41">
        <f t="array" ref="AB9">MIN(IF($D$4:$D$67=Z9,$F$4:$F$67))</f>
        <v>106</v>
      </c>
      <c r="AC9" s="41">
        <f t="array" ref="AC9">MEDIAN(IF($D$4:$D$67=$Z9,$F$4:$F$67))</f>
        <v>275</v>
      </c>
      <c r="AD9" s="41">
        <f t="array" ref="AD9">MAX(IF($D$4:$D$67=$Z9,$F$4:$F$67))</f>
        <v>2500</v>
      </c>
      <c r="AE9" s="40">
        <f t="array" ref="AE9">AVERAGE(IF($D$4:$D$67=$Z9,$F$4:$F$67))</f>
        <v>593.9</v>
      </c>
      <c r="AG9" s="41">
        <v>2016</v>
      </c>
      <c r="AH9" s="41">
        <f t="array" ref="AH9">COUNTIF($G$4:$G$58,AG9)</f>
        <v>10</v>
      </c>
      <c r="AI9" s="41">
        <f t="array" ref="AI9">MIN(IF($G$4:$G$58=AG9,$I$4:$I$58))</f>
        <v>85</v>
      </c>
      <c r="AJ9" s="41">
        <f t="array" ref="AJ9">MEDIAN(IF($G$4:$G$58=$Z9,$I$4:$I$58))</f>
        <v>250</v>
      </c>
      <c r="AK9" s="41">
        <f t="array" ref="AK9">MAX(IF($G$4:$G$58=$Z9,$I$4:$I$58))</f>
        <v>618</v>
      </c>
      <c r="AL9" s="40">
        <f t="array" ref="AL9">AVERAGE(IF($G$4:$G$58=$Z9,$I$4:$I$58))</f>
        <v>320.3</v>
      </c>
      <c r="AN9" s="41">
        <v>2016</v>
      </c>
      <c r="AO9" s="41">
        <f t="array" ref="AO9">COUNTIF($J$4:$J$67,AN9)</f>
        <v>10</v>
      </c>
      <c r="AP9" s="41">
        <f t="array" ref="AP9">MIN(IF($J$4:$J$67=AN9,$L$4:$L$67))</f>
        <v>44</v>
      </c>
      <c r="AQ9" s="41">
        <f t="array" ref="AQ9">MEDIAN(IF($J$4:$J$67=AN9,$L$4:$L$67))</f>
        <v>156.5</v>
      </c>
      <c r="AR9" s="41">
        <f t="array" ref="AR9">MAX(IF($J$4:$J$67=AN9,$L$4:$L$67))</f>
        <v>791</v>
      </c>
      <c r="AS9" s="40">
        <f t="array" ref="AS9">AVERAGE(IF($J$4:$J$67=AN9,$L$4:$L$67))</f>
        <v>259</v>
      </c>
      <c r="AT9" s="25"/>
      <c r="AU9" s="41">
        <v>2016</v>
      </c>
      <c r="AV9" s="41">
        <f t="array" ref="AV9">COUNTIF($M$4:$M$58,AU9)</f>
        <v>10</v>
      </c>
      <c r="AW9" s="41">
        <f t="array" ref="AW9">MIN(IF($M$4:$M$58=AU9,$O$4:$O$58))</f>
        <v>48</v>
      </c>
      <c r="AX9" s="41">
        <f t="array" ref="AX9">MEDIAN(IF($M$4:$M$58=$Z9,$O$4:$O$58))</f>
        <v>100</v>
      </c>
      <c r="AY9" s="41">
        <f t="array" ref="AY9">MAX(IF($M$4:$M$58=$Z9,$O$4:$O$58))</f>
        <v>189</v>
      </c>
      <c r="AZ9" s="40">
        <f t="array" ref="AZ9">AVERAGE(IF($M$4:$M$58=$Z9,$O$4:$O$58))</f>
        <v>112.5</v>
      </c>
    </row>
    <row r="10" spans="1:52" x14ac:dyDescent="0.3">
      <c r="A10" s="24">
        <f t="shared" si="0"/>
        <v>2012</v>
      </c>
      <c r="B10" s="38">
        <v>41204</v>
      </c>
      <c r="C10" s="39">
        <v>230</v>
      </c>
      <c r="D10" s="24">
        <f t="shared" si="1"/>
        <v>2012</v>
      </c>
      <c r="E10" s="38">
        <v>41204</v>
      </c>
      <c r="F10" s="39">
        <v>210</v>
      </c>
      <c r="G10" s="24">
        <f t="shared" si="2"/>
        <v>2012</v>
      </c>
      <c r="H10" s="38">
        <v>41204</v>
      </c>
      <c r="I10" s="100" t="s">
        <v>185</v>
      </c>
      <c r="J10" s="24">
        <f t="shared" si="3"/>
        <v>2012</v>
      </c>
      <c r="K10" s="38">
        <v>41204</v>
      </c>
      <c r="L10" s="39">
        <v>127</v>
      </c>
      <c r="M10" s="24">
        <f t="shared" si="4"/>
        <v>2012</v>
      </c>
      <c r="N10" s="38">
        <v>41204</v>
      </c>
      <c r="O10" s="39">
        <v>66</v>
      </c>
      <c r="P10" s="38">
        <v>41204</v>
      </c>
      <c r="Q10" s="31">
        <v>400</v>
      </c>
      <c r="R10" s="28" t="e">
        <v>#N/A</v>
      </c>
    </row>
    <row r="11" spans="1:52" x14ac:dyDescent="0.3">
      <c r="A11" s="24">
        <f t="shared" si="0"/>
        <v>2012</v>
      </c>
      <c r="B11" s="38">
        <v>41232</v>
      </c>
      <c r="C11" s="39">
        <v>220</v>
      </c>
      <c r="D11" s="24">
        <f t="shared" si="1"/>
        <v>2012</v>
      </c>
      <c r="E11" s="38">
        <v>41232</v>
      </c>
      <c r="F11" s="39">
        <v>208</v>
      </c>
      <c r="G11" s="24">
        <f t="shared" si="2"/>
        <v>2012</v>
      </c>
      <c r="H11" s="38">
        <v>41232</v>
      </c>
      <c r="I11" s="100" t="s">
        <v>185</v>
      </c>
      <c r="J11" s="24">
        <f t="shared" si="3"/>
        <v>2012</v>
      </c>
      <c r="K11" s="38">
        <v>41232</v>
      </c>
      <c r="L11" s="39">
        <v>18</v>
      </c>
      <c r="M11" s="24">
        <f t="shared" si="4"/>
        <v>2012</v>
      </c>
      <c r="N11" s="38">
        <v>41232</v>
      </c>
      <c r="O11" s="39">
        <v>46</v>
      </c>
      <c r="P11" s="38">
        <v>41232</v>
      </c>
      <c r="Q11" s="31">
        <v>400</v>
      </c>
      <c r="R11" s="28" t="e">
        <v>#N/A</v>
      </c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</row>
    <row r="12" spans="1:52" x14ac:dyDescent="0.3">
      <c r="A12" s="24">
        <f t="shared" si="0"/>
        <v>2012</v>
      </c>
      <c r="B12" s="38">
        <v>41260</v>
      </c>
      <c r="C12" s="39">
        <v>172</v>
      </c>
      <c r="D12" s="24">
        <f t="shared" si="1"/>
        <v>2012</v>
      </c>
      <c r="E12" s="38">
        <v>41260</v>
      </c>
      <c r="F12" s="39">
        <v>6000</v>
      </c>
      <c r="G12" s="24">
        <f t="shared" si="2"/>
        <v>2012</v>
      </c>
      <c r="H12" s="38">
        <v>41260</v>
      </c>
      <c r="I12" s="100" t="s">
        <v>185</v>
      </c>
      <c r="J12" s="24">
        <f t="shared" si="3"/>
        <v>2012</v>
      </c>
      <c r="K12" s="38">
        <v>41260</v>
      </c>
      <c r="L12" s="39">
        <v>10800</v>
      </c>
      <c r="M12" s="24">
        <f t="shared" si="4"/>
        <v>2012</v>
      </c>
      <c r="N12" s="38">
        <v>41260</v>
      </c>
      <c r="O12" s="39">
        <v>2000</v>
      </c>
      <c r="P12" s="38">
        <v>41260</v>
      </c>
      <c r="Q12" s="31">
        <v>400</v>
      </c>
      <c r="R12" s="28" t="e">
        <v>#N/A</v>
      </c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</row>
    <row r="13" spans="1:52" x14ac:dyDescent="0.3">
      <c r="A13" s="24">
        <f t="shared" si="0"/>
        <v>2013</v>
      </c>
      <c r="B13" s="38">
        <v>41288</v>
      </c>
      <c r="C13" s="39">
        <v>112</v>
      </c>
      <c r="D13" s="24">
        <f t="shared" si="1"/>
        <v>2013</v>
      </c>
      <c r="E13" s="38">
        <v>41288</v>
      </c>
      <c r="F13" s="39">
        <v>240</v>
      </c>
      <c r="G13" s="24">
        <f t="shared" si="2"/>
        <v>2013</v>
      </c>
      <c r="H13" s="38">
        <v>41288</v>
      </c>
      <c r="I13" s="100" t="s">
        <v>185</v>
      </c>
      <c r="J13" s="24">
        <f t="shared" si="3"/>
        <v>2013</v>
      </c>
      <c r="K13" s="38">
        <v>41288</v>
      </c>
      <c r="L13" s="39">
        <v>270</v>
      </c>
      <c r="M13" s="24">
        <f t="shared" si="4"/>
        <v>2013</v>
      </c>
      <c r="N13" s="38">
        <v>41288</v>
      </c>
      <c r="O13" s="39">
        <v>115</v>
      </c>
      <c r="P13" s="38">
        <v>41288</v>
      </c>
      <c r="Q13" s="31">
        <v>400</v>
      </c>
      <c r="R13" s="28" t="e">
        <v>#N/A</v>
      </c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</row>
    <row r="14" spans="1:52" x14ac:dyDescent="0.3">
      <c r="A14" s="24">
        <f t="shared" si="0"/>
        <v>2013</v>
      </c>
      <c r="B14" s="38">
        <v>41324</v>
      </c>
      <c r="C14" s="39">
        <v>260</v>
      </c>
      <c r="D14" s="24">
        <f t="shared" si="1"/>
        <v>2013</v>
      </c>
      <c r="E14" s="38">
        <v>41324</v>
      </c>
      <c r="F14" s="39">
        <v>1073</v>
      </c>
      <c r="G14" s="24">
        <f t="shared" si="2"/>
        <v>2013</v>
      </c>
      <c r="H14" s="38">
        <v>41324</v>
      </c>
      <c r="I14" s="100" t="s">
        <v>185</v>
      </c>
      <c r="J14" s="24">
        <f t="shared" si="3"/>
        <v>2013</v>
      </c>
      <c r="K14" s="38">
        <v>41324</v>
      </c>
      <c r="L14" s="39">
        <v>230</v>
      </c>
      <c r="M14" s="24">
        <f t="shared" si="4"/>
        <v>2013</v>
      </c>
      <c r="N14" s="38">
        <v>41324</v>
      </c>
      <c r="O14" s="39">
        <v>125</v>
      </c>
      <c r="P14" s="38">
        <v>41324</v>
      </c>
      <c r="Q14" s="31">
        <v>400</v>
      </c>
      <c r="R14" s="28" t="e">
        <v>#N/A</v>
      </c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</row>
    <row r="15" spans="1:52" x14ac:dyDescent="0.3">
      <c r="A15" s="24">
        <f t="shared" si="0"/>
        <v>2013</v>
      </c>
      <c r="B15" s="38">
        <v>41351</v>
      </c>
      <c r="C15" s="39">
        <v>76</v>
      </c>
      <c r="D15" s="24">
        <f t="shared" si="1"/>
        <v>2013</v>
      </c>
      <c r="E15" s="38">
        <v>41351</v>
      </c>
      <c r="F15" s="39">
        <v>240</v>
      </c>
      <c r="G15" s="24">
        <f t="shared" si="2"/>
        <v>2013</v>
      </c>
      <c r="H15" s="38">
        <v>41351</v>
      </c>
      <c r="I15" s="100" t="s">
        <v>185</v>
      </c>
      <c r="J15" s="24">
        <f t="shared" si="3"/>
        <v>2013</v>
      </c>
      <c r="K15" s="38">
        <v>41351</v>
      </c>
      <c r="L15" s="39">
        <v>64</v>
      </c>
      <c r="M15" s="24">
        <f t="shared" si="4"/>
        <v>2013</v>
      </c>
      <c r="N15" s="38">
        <v>41351</v>
      </c>
      <c r="O15" s="39">
        <v>400</v>
      </c>
      <c r="P15" s="38">
        <v>41351</v>
      </c>
      <c r="Q15" s="31">
        <v>400</v>
      </c>
      <c r="R15" s="28" t="e">
        <v>#N/A</v>
      </c>
    </row>
    <row r="16" spans="1:52" x14ac:dyDescent="0.3">
      <c r="A16" s="24">
        <f t="shared" si="0"/>
        <v>2013</v>
      </c>
      <c r="B16" s="38">
        <v>41386</v>
      </c>
      <c r="C16" s="39">
        <v>62</v>
      </c>
      <c r="D16" s="24">
        <f t="shared" si="1"/>
        <v>2013</v>
      </c>
      <c r="E16" s="38">
        <v>41386</v>
      </c>
      <c r="F16" s="39">
        <v>400</v>
      </c>
      <c r="G16" s="24">
        <f t="shared" si="2"/>
        <v>2013</v>
      </c>
      <c r="H16" s="38">
        <v>41386</v>
      </c>
      <c r="I16" s="100" t="s">
        <v>185</v>
      </c>
      <c r="J16" s="24">
        <f t="shared" si="3"/>
        <v>2013</v>
      </c>
      <c r="K16" s="38">
        <v>41386</v>
      </c>
      <c r="L16" s="39">
        <v>44</v>
      </c>
      <c r="M16" s="24">
        <f t="shared" si="4"/>
        <v>2013</v>
      </c>
      <c r="N16" s="38">
        <v>41386</v>
      </c>
      <c r="O16" s="39">
        <v>46</v>
      </c>
      <c r="P16" s="38">
        <v>41386</v>
      </c>
      <c r="Q16" s="31">
        <v>400</v>
      </c>
      <c r="R16" s="28" t="e">
        <v>#N/A</v>
      </c>
    </row>
    <row r="17" spans="1:28" x14ac:dyDescent="0.3">
      <c r="A17" s="24">
        <f t="shared" si="0"/>
        <v>2013</v>
      </c>
      <c r="B17" s="38">
        <v>41407</v>
      </c>
      <c r="C17" s="39">
        <v>78</v>
      </c>
      <c r="D17" s="24">
        <f t="shared" si="1"/>
        <v>2013</v>
      </c>
      <c r="E17" s="38">
        <v>41407</v>
      </c>
      <c r="F17" s="39">
        <v>590</v>
      </c>
      <c r="G17" s="24">
        <f t="shared" si="2"/>
        <v>2013</v>
      </c>
      <c r="H17" s="38">
        <v>41407</v>
      </c>
      <c r="I17" s="100" t="s">
        <v>185</v>
      </c>
      <c r="J17" s="24">
        <f t="shared" si="3"/>
        <v>2013</v>
      </c>
      <c r="K17" s="38">
        <v>41407</v>
      </c>
      <c r="L17" s="39">
        <v>96</v>
      </c>
      <c r="M17" s="24">
        <f t="shared" si="4"/>
        <v>2013</v>
      </c>
      <c r="N17" s="38">
        <v>41407</v>
      </c>
      <c r="O17" s="39">
        <v>11</v>
      </c>
      <c r="P17" s="38">
        <v>41407</v>
      </c>
      <c r="Q17" s="31">
        <v>400</v>
      </c>
      <c r="R17" s="28" t="e">
        <v>#N/A</v>
      </c>
    </row>
    <row r="18" spans="1:28" x14ac:dyDescent="0.3">
      <c r="A18" s="24">
        <f t="shared" si="0"/>
        <v>2013</v>
      </c>
      <c r="B18" s="38">
        <v>41449</v>
      </c>
      <c r="C18" s="39">
        <v>220</v>
      </c>
      <c r="D18" s="24">
        <f t="shared" si="1"/>
        <v>2013</v>
      </c>
      <c r="E18" s="38">
        <v>41449</v>
      </c>
      <c r="F18" s="39">
        <v>490</v>
      </c>
      <c r="G18" s="24">
        <f t="shared" si="2"/>
        <v>2013</v>
      </c>
      <c r="H18" s="38">
        <v>41449</v>
      </c>
      <c r="I18" s="100" t="s">
        <v>185</v>
      </c>
      <c r="J18" s="24">
        <f t="shared" si="3"/>
        <v>2013</v>
      </c>
      <c r="K18" s="38">
        <v>41449</v>
      </c>
      <c r="L18" s="39">
        <v>727</v>
      </c>
      <c r="M18" s="24">
        <f t="shared" si="4"/>
        <v>2013</v>
      </c>
      <c r="N18" s="38">
        <v>41449</v>
      </c>
      <c r="O18" s="39">
        <v>50</v>
      </c>
      <c r="P18" s="38">
        <v>41449</v>
      </c>
      <c r="Q18" s="31">
        <v>400</v>
      </c>
      <c r="R18" s="28" t="e">
        <v>#N/A</v>
      </c>
    </row>
    <row r="19" spans="1:28" x14ac:dyDescent="0.3">
      <c r="A19" s="24">
        <f t="shared" si="0"/>
        <v>2013</v>
      </c>
      <c r="B19" s="38">
        <v>41477</v>
      </c>
      <c r="C19" s="39">
        <v>570</v>
      </c>
      <c r="D19" s="24">
        <f t="shared" si="1"/>
        <v>2013</v>
      </c>
      <c r="E19" s="38">
        <v>41477</v>
      </c>
      <c r="F19" s="39">
        <v>6000</v>
      </c>
      <c r="G19" s="24">
        <f t="shared" si="2"/>
        <v>2013</v>
      </c>
      <c r="H19" s="38">
        <v>41477</v>
      </c>
      <c r="I19" s="100" t="s">
        <v>185</v>
      </c>
      <c r="J19" s="24">
        <f t="shared" si="3"/>
        <v>2013</v>
      </c>
      <c r="K19" s="38">
        <v>41477</v>
      </c>
      <c r="L19" s="39">
        <v>10900</v>
      </c>
      <c r="M19" s="24">
        <f t="shared" si="4"/>
        <v>2013</v>
      </c>
      <c r="N19" s="38">
        <v>41477</v>
      </c>
      <c r="O19" s="39">
        <v>682</v>
      </c>
      <c r="P19" s="38">
        <v>41477</v>
      </c>
      <c r="Q19" s="31">
        <v>400</v>
      </c>
      <c r="R19" s="28" t="e">
        <v>#N/A</v>
      </c>
    </row>
    <row r="20" spans="1:28" x14ac:dyDescent="0.3">
      <c r="A20" s="24">
        <f t="shared" si="0"/>
        <v>2013</v>
      </c>
      <c r="B20" s="38">
        <v>41505</v>
      </c>
      <c r="C20" s="39">
        <v>836</v>
      </c>
      <c r="D20" s="24">
        <f t="shared" si="1"/>
        <v>2013</v>
      </c>
      <c r="E20" s="38">
        <v>41505</v>
      </c>
      <c r="F20" s="39">
        <v>664</v>
      </c>
      <c r="G20" s="24">
        <f t="shared" si="2"/>
        <v>2013</v>
      </c>
      <c r="H20" s="38">
        <v>41505</v>
      </c>
      <c r="I20" s="100" t="s">
        <v>185</v>
      </c>
      <c r="J20" s="24">
        <f t="shared" si="3"/>
        <v>2013</v>
      </c>
      <c r="K20" s="38">
        <v>41505</v>
      </c>
      <c r="L20" s="39">
        <v>1900</v>
      </c>
      <c r="M20" s="24">
        <f t="shared" si="4"/>
        <v>2013</v>
      </c>
      <c r="N20" s="38">
        <v>41505</v>
      </c>
      <c r="O20" s="39">
        <v>3700</v>
      </c>
      <c r="P20" s="38">
        <v>41505</v>
      </c>
      <c r="Q20" s="31">
        <v>400</v>
      </c>
      <c r="R20" s="28">
        <v>3.33</v>
      </c>
    </row>
    <row r="21" spans="1:28" x14ac:dyDescent="0.3">
      <c r="A21" s="24">
        <f t="shared" si="0"/>
        <v>2013</v>
      </c>
      <c r="B21" s="38">
        <v>41540</v>
      </c>
      <c r="C21" s="39">
        <v>133</v>
      </c>
      <c r="D21" s="24">
        <f t="shared" si="1"/>
        <v>2013</v>
      </c>
      <c r="E21" s="38">
        <v>41540</v>
      </c>
      <c r="F21" s="39">
        <v>764</v>
      </c>
      <c r="G21" s="24">
        <f t="shared" si="2"/>
        <v>2013</v>
      </c>
      <c r="H21" s="38">
        <v>41540</v>
      </c>
      <c r="I21" s="100" t="s">
        <v>185</v>
      </c>
      <c r="J21" s="24">
        <f t="shared" si="3"/>
        <v>2013</v>
      </c>
      <c r="K21" s="38">
        <v>41540</v>
      </c>
      <c r="L21" s="39">
        <v>320</v>
      </c>
      <c r="M21" s="24">
        <f t="shared" si="4"/>
        <v>2013</v>
      </c>
      <c r="N21" s="38">
        <v>41540</v>
      </c>
      <c r="O21" s="39">
        <v>141</v>
      </c>
      <c r="P21" s="38">
        <v>41540</v>
      </c>
      <c r="Q21" s="31">
        <v>400</v>
      </c>
      <c r="R21" s="28">
        <v>0.27</v>
      </c>
    </row>
    <row r="22" spans="1:28" x14ac:dyDescent="0.3">
      <c r="A22" s="24">
        <f t="shared" si="0"/>
        <v>2013</v>
      </c>
      <c r="B22" s="38">
        <v>41568</v>
      </c>
      <c r="C22" s="39">
        <v>118</v>
      </c>
      <c r="D22" s="24">
        <f t="shared" si="1"/>
        <v>2013</v>
      </c>
      <c r="E22" s="38">
        <v>41568</v>
      </c>
      <c r="F22" s="39">
        <v>240</v>
      </c>
      <c r="G22" s="24">
        <f t="shared" si="2"/>
        <v>2013</v>
      </c>
      <c r="H22" s="38">
        <v>41568</v>
      </c>
      <c r="I22" s="39">
        <v>141</v>
      </c>
      <c r="J22" s="24">
        <f t="shared" si="3"/>
        <v>2013</v>
      </c>
      <c r="K22" s="38">
        <v>41568</v>
      </c>
      <c r="L22" s="39">
        <v>100</v>
      </c>
      <c r="M22" s="24">
        <f t="shared" si="4"/>
        <v>2013</v>
      </c>
      <c r="N22" s="38">
        <v>41568</v>
      </c>
      <c r="O22" s="39">
        <v>126</v>
      </c>
      <c r="P22" s="38">
        <v>41568</v>
      </c>
      <c r="Q22" s="31">
        <v>400</v>
      </c>
      <c r="R22" s="28">
        <v>0</v>
      </c>
    </row>
    <row r="23" spans="1:28" x14ac:dyDescent="0.3">
      <c r="A23" s="24">
        <f t="shared" si="0"/>
        <v>2013</v>
      </c>
      <c r="B23" s="38">
        <v>41596</v>
      </c>
      <c r="C23" s="39">
        <v>6100</v>
      </c>
      <c r="D23" s="24">
        <f t="shared" si="1"/>
        <v>2013</v>
      </c>
      <c r="E23" s="38">
        <v>41596</v>
      </c>
      <c r="F23" s="39">
        <v>11400</v>
      </c>
      <c r="G23" s="24">
        <f t="shared" si="2"/>
        <v>2013</v>
      </c>
      <c r="H23" s="38">
        <v>41596</v>
      </c>
      <c r="I23" s="39">
        <v>3300</v>
      </c>
      <c r="J23" s="24">
        <f t="shared" si="3"/>
        <v>2013</v>
      </c>
      <c r="K23" s="38">
        <v>41596</v>
      </c>
      <c r="L23" s="39">
        <v>9900</v>
      </c>
      <c r="M23" s="24">
        <f t="shared" si="4"/>
        <v>2013</v>
      </c>
      <c r="N23" s="38">
        <v>41596</v>
      </c>
      <c r="O23" s="39">
        <v>5600</v>
      </c>
      <c r="P23" s="38">
        <v>41596</v>
      </c>
      <c r="Q23" s="31">
        <v>400</v>
      </c>
      <c r="R23" s="28">
        <v>0.49</v>
      </c>
    </row>
    <row r="24" spans="1:28" x14ac:dyDescent="0.3">
      <c r="A24" s="24">
        <f t="shared" si="0"/>
        <v>2013</v>
      </c>
      <c r="B24" s="38">
        <v>41624</v>
      </c>
      <c r="C24" s="39">
        <v>177</v>
      </c>
      <c r="D24" s="24">
        <f t="shared" si="1"/>
        <v>2013</v>
      </c>
      <c r="E24" s="38">
        <v>41624</v>
      </c>
      <c r="F24" s="39">
        <v>104</v>
      </c>
      <c r="G24" s="24">
        <f t="shared" si="2"/>
        <v>2013</v>
      </c>
      <c r="H24" s="38">
        <v>41624</v>
      </c>
      <c r="I24" s="39">
        <v>104</v>
      </c>
      <c r="J24" s="24">
        <f t="shared" si="3"/>
        <v>2013</v>
      </c>
      <c r="K24" s="38">
        <v>41624</v>
      </c>
      <c r="L24" s="39">
        <v>76</v>
      </c>
      <c r="M24" s="24">
        <f t="shared" si="4"/>
        <v>2013</v>
      </c>
      <c r="N24" s="38">
        <v>41624</v>
      </c>
      <c r="O24" s="39">
        <v>38</v>
      </c>
      <c r="P24" s="38">
        <v>41624</v>
      </c>
      <c r="Q24" s="31">
        <v>400</v>
      </c>
      <c r="R24" s="28">
        <v>0</v>
      </c>
    </row>
    <row r="25" spans="1:28" x14ac:dyDescent="0.3">
      <c r="A25" s="24">
        <f t="shared" si="0"/>
        <v>2014</v>
      </c>
      <c r="B25" s="38">
        <v>41660</v>
      </c>
      <c r="C25" s="39">
        <v>157</v>
      </c>
      <c r="D25" s="24">
        <f t="shared" si="1"/>
        <v>2014</v>
      </c>
      <c r="E25" s="38">
        <v>41660</v>
      </c>
      <c r="F25" s="39">
        <v>108</v>
      </c>
      <c r="G25" s="24">
        <f t="shared" si="2"/>
        <v>2014</v>
      </c>
      <c r="H25" s="38">
        <v>41660</v>
      </c>
      <c r="I25" s="39">
        <v>144</v>
      </c>
      <c r="J25" s="24">
        <f t="shared" si="3"/>
        <v>2014</v>
      </c>
      <c r="K25" s="38">
        <v>41660</v>
      </c>
      <c r="L25" s="39">
        <v>84</v>
      </c>
      <c r="M25" s="24">
        <f t="shared" si="4"/>
        <v>2014</v>
      </c>
      <c r="N25" s="38">
        <v>41660</v>
      </c>
      <c r="O25" s="39">
        <v>40</v>
      </c>
      <c r="P25" s="38">
        <v>41660</v>
      </c>
      <c r="Q25" s="31">
        <v>400</v>
      </c>
      <c r="R25" s="28">
        <v>0</v>
      </c>
      <c r="S25" s="35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x14ac:dyDescent="0.3">
      <c r="A26" s="24">
        <f t="shared" si="0"/>
        <v>2014</v>
      </c>
      <c r="B26" s="38">
        <v>41696</v>
      </c>
      <c r="C26" s="39">
        <v>1164</v>
      </c>
      <c r="D26" s="24">
        <f t="shared" si="1"/>
        <v>2014</v>
      </c>
      <c r="E26" s="38">
        <v>41696</v>
      </c>
      <c r="F26" s="39">
        <v>2600</v>
      </c>
      <c r="G26" s="24">
        <f t="shared" si="2"/>
        <v>2014</v>
      </c>
      <c r="H26" s="38">
        <v>41696</v>
      </c>
      <c r="I26" s="39">
        <v>2300</v>
      </c>
      <c r="J26" s="24">
        <f t="shared" si="3"/>
        <v>2014</v>
      </c>
      <c r="K26" s="38">
        <v>41696</v>
      </c>
      <c r="L26" s="39">
        <v>2400</v>
      </c>
      <c r="M26" s="24">
        <f t="shared" si="4"/>
        <v>2014</v>
      </c>
      <c r="N26" s="38">
        <v>41696</v>
      </c>
      <c r="O26" s="39">
        <v>330</v>
      </c>
      <c r="P26" s="38">
        <v>41696</v>
      </c>
      <c r="Q26" s="31">
        <v>400</v>
      </c>
      <c r="R26" s="28">
        <v>1.66</v>
      </c>
      <c r="S26" s="35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x14ac:dyDescent="0.3">
      <c r="A27" s="24">
        <f t="shared" si="0"/>
        <v>2014</v>
      </c>
      <c r="B27" s="38">
        <v>41715</v>
      </c>
      <c r="C27" s="39">
        <v>664</v>
      </c>
      <c r="D27" s="24">
        <f t="shared" si="1"/>
        <v>2014</v>
      </c>
      <c r="E27" s="38">
        <v>41715</v>
      </c>
      <c r="F27" s="39">
        <v>2200</v>
      </c>
      <c r="G27" s="24">
        <f t="shared" si="2"/>
        <v>2014</v>
      </c>
      <c r="H27" s="38">
        <v>41715</v>
      </c>
      <c r="I27" s="39">
        <v>380</v>
      </c>
      <c r="J27" s="24">
        <f t="shared" si="3"/>
        <v>2014</v>
      </c>
      <c r="K27" s="38">
        <v>41715</v>
      </c>
      <c r="L27" s="39">
        <v>2700</v>
      </c>
      <c r="M27" s="24">
        <f t="shared" si="4"/>
        <v>2014</v>
      </c>
      <c r="N27" s="38">
        <v>41715</v>
      </c>
      <c r="O27" s="39">
        <v>736</v>
      </c>
      <c r="P27" s="38">
        <v>41715</v>
      </c>
      <c r="Q27" s="31">
        <v>400</v>
      </c>
      <c r="R27" s="28">
        <v>2.6</v>
      </c>
      <c r="S27" s="35"/>
      <c r="T27" s="32"/>
      <c r="U27" s="32"/>
      <c r="V27" s="34"/>
      <c r="W27" s="34"/>
      <c r="X27" s="34"/>
      <c r="Y27" s="34"/>
      <c r="Z27" s="34"/>
      <c r="AA27" s="33"/>
      <c r="AB27" s="32"/>
    </row>
    <row r="28" spans="1:28" x14ac:dyDescent="0.3">
      <c r="A28" s="24">
        <f t="shared" si="0"/>
        <v>2014</v>
      </c>
      <c r="B28" s="38">
        <v>41750</v>
      </c>
      <c r="C28" s="39">
        <v>420</v>
      </c>
      <c r="D28" s="24">
        <f t="shared" si="1"/>
        <v>2014</v>
      </c>
      <c r="E28" s="38">
        <v>41750</v>
      </c>
      <c r="F28" s="39">
        <v>200</v>
      </c>
      <c r="G28" s="24">
        <f t="shared" si="2"/>
        <v>2014</v>
      </c>
      <c r="H28" s="38">
        <v>41750</v>
      </c>
      <c r="I28" s="39">
        <v>58</v>
      </c>
      <c r="J28" s="24">
        <f t="shared" si="3"/>
        <v>2014</v>
      </c>
      <c r="K28" s="38">
        <v>41750</v>
      </c>
      <c r="L28" s="39">
        <v>88</v>
      </c>
      <c r="M28" s="24">
        <f t="shared" si="4"/>
        <v>2014</v>
      </c>
      <c r="N28" s="38">
        <v>41750</v>
      </c>
      <c r="O28" s="39">
        <v>56</v>
      </c>
      <c r="P28" s="38">
        <v>41750</v>
      </c>
      <c r="Q28" s="31">
        <v>400</v>
      </c>
      <c r="R28" s="28">
        <v>0</v>
      </c>
      <c r="S28" s="35"/>
      <c r="T28" s="32"/>
      <c r="U28" s="32"/>
      <c r="V28" s="34"/>
      <c r="W28" s="34"/>
      <c r="X28" s="34"/>
      <c r="Y28" s="34"/>
      <c r="Z28" s="34"/>
      <c r="AA28" s="33"/>
      <c r="AB28" s="32"/>
    </row>
    <row r="29" spans="1:28" x14ac:dyDescent="0.3">
      <c r="A29" s="24">
        <f t="shared" si="0"/>
        <v>2014</v>
      </c>
      <c r="B29" s="38">
        <v>41778</v>
      </c>
      <c r="C29" s="39">
        <v>152</v>
      </c>
      <c r="D29" s="24">
        <f t="shared" si="1"/>
        <v>2014</v>
      </c>
      <c r="E29" s="38">
        <v>41778</v>
      </c>
      <c r="F29" s="39">
        <v>520</v>
      </c>
      <c r="G29" s="24">
        <f t="shared" si="2"/>
        <v>2014</v>
      </c>
      <c r="H29" s="38">
        <v>41778</v>
      </c>
      <c r="I29" s="39">
        <v>90</v>
      </c>
      <c r="J29" s="24">
        <f t="shared" si="3"/>
        <v>2014</v>
      </c>
      <c r="K29" s="38">
        <v>41778</v>
      </c>
      <c r="L29" s="39">
        <v>200</v>
      </c>
      <c r="M29" s="24">
        <f t="shared" si="4"/>
        <v>2014</v>
      </c>
      <c r="N29" s="38">
        <v>41778</v>
      </c>
      <c r="O29" s="39">
        <v>16</v>
      </c>
      <c r="P29" s="38">
        <v>41778</v>
      </c>
      <c r="Q29" s="31">
        <v>400</v>
      </c>
      <c r="R29" s="28">
        <v>0</v>
      </c>
      <c r="S29" s="35"/>
      <c r="T29" s="32"/>
      <c r="U29" s="32"/>
      <c r="V29" s="34"/>
      <c r="W29" s="34"/>
      <c r="X29" s="34"/>
      <c r="Y29" s="34"/>
      <c r="Z29" s="34"/>
      <c r="AA29" s="33"/>
      <c r="AB29" s="32"/>
    </row>
    <row r="30" spans="1:28" x14ac:dyDescent="0.3">
      <c r="A30" s="24">
        <f t="shared" si="0"/>
        <v>2014</v>
      </c>
      <c r="B30" s="38">
        <v>41813</v>
      </c>
      <c r="C30" s="39">
        <v>540</v>
      </c>
      <c r="D30" s="24">
        <f t="shared" si="1"/>
        <v>2014</v>
      </c>
      <c r="E30" s="38">
        <v>41813</v>
      </c>
      <c r="F30" s="39">
        <v>280</v>
      </c>
      <c r="G30" s="24">
        <f t="shared" si="2"/>
        <v>2014</v>
      </c>
      <c r="H30" s="38">
        <v>41813</v>
      </c>
      <c r="I30" s="39">
        <v>157</v>
      </c>
      <c r="J30" s="24">
        <f t="shared" si="3"/>
        <v>2014</v>
      </c>
      <c r="K30" s="38">
        <v>41813</v>
      </c>
      <c r="L30" s="39">
        <v>2300</v>
      </c>
      <c r="M30" s="24">
        <f t="shared" si="4"/>
        <v>2014</v>
      </c>
      <c r="N30" s="38">
        <v>41813</v>
      </c>
      <c r="O30" s="39">
        <v>243</v>
      </c>
      <c r="P30" s="38">
        <v>41813</v>
      </c>
      <c r="Q30" s="31">
        <v>400</v>
      </c>
      <c r="R30" s="28">
        <v>1.07</v>
      </c>
      <c r="S30" s="35"/>
      <c r="T30" s="32"/>
      <c r="U30" s="32"/>
      <c r="V30" s="34"/>
      <c r="W30" s="34"/>
      <c r="X30" s="34"/>
      <c r="Y30" s="34"/>
      <c r="Z30" s="34"/>
      <c r="AA30" s="33"/>
      <c r="AB30" s="32"/>
    </row>
    <row r="31" spans="1:28" x14ac:dyDescent="0.3">
      <c r="A31" s="24">
        <f t="shared" si="0"/>
        <v>2014</v>
      </c>
      <c r="B31" s="38">
        <v>41841</v>
      </c>
      <c r="C31" s="39">
        <v>74</v>
      </c>
      <c r="D31" s="24">
        <f t="shared" si="1"/>
        <v>2014</v>
      </c>
      <c r="E31" s="38">
        <v>41841</v>
      </c>
      <c r="F31" s="39">
        <v>230</v>
      </c>
      <c r="G31" s="24">
        <f t="shared" si="2"/>
        <v>2014</v>
      </c>
      <c r="H31" s="38">
        <v>41841</v>
      </c>
      <c r="I31" s="39">
        <v>182</v>
      </c>
      <c r="J31" s="24">
        <f t="shared" si="3"/>
        <v>2014</v>
      </c>
      <c r="K31" s="38">
        <v>41841</v>
      </c>
      <c r="L31" s="39">
        <v>220</v>
      </c>
      <c r="M31" s="24">
        <f t="shared" si="4"/>
        <v>2014</v>
      </c>
      <c r="N31" s="38">
        <v>41841</v>
      </c>
      <c r="O31" s="39">
        <v>56</v>
      </c>
      <c r="P31" s="38">
        <v>41841</v>
      </c>
      <c r="Q31" s="31">
        <v>400</v>
      </c>
      <c r="R31" s="28">
        <v>2.48</v>
      </c>
      <c r="S31" s="35"/>
      <c r="T31" s="32"/>
      <c r="U31" s="32"/>
      <c r="V31" s="34"/>
      <c r="W31" s="34"/>
      <c r="X31" s="34"/>
      <c r="Y31" s="34"/>
      <c r="Z31" s="34"/>
      <c r="AA31" s="33"/>
      <c r="AB31" s="32"/>
    </row>
    <row r="32" spans="1:28" x14ac:dyDescent="0.3">
      <c r="A32" s="24">
        <f t="shared" si="0"/>
        <v>2014</v>
      </c>
      <c r="B32" s="38">
        <v>41876</v>
      </c>
      <c r="C32" s="101" t="s">
        <v>185</v>
      </c>
      <c r="D32" s="24">
        <f t="shared" si="1"/>
        <v>2014</v>
      </c>
      <c r="E32" s="38">
        <v>41876</v>
      </c>
      <c r="F32" s="39">
        <v>2100</v>
      </c>
      <c r="G32" s="24">
        <f t="shared" si="2"/>
        <v>2014</v>
      </c>
      <c r="H32" s="38">
        <v>41876</v>
      </c>
      <c r="I32" s="39">
        <v>6000</v>
      </c>
      <c r="J32" s="24">
        <f t="shared" si="3"/>
        <v>2014</v>
      </c>
      <c r="K32" s="38">
        <v>41876</v>
      </c>
      <c r="L32" s="100" t="s">
        <v>185</v>
      </c>
      <c r="M32" s="24">
        <f t="shared" si="4"/>
        <v>2014</v>
      </c>
      <c r="N32" s="38">
        <v>41876</v>
      </c>
      <c r="O32" s="100" t="s">
        <v>185</v>
      </c>
      <c r="P32" s="38">
        <v>41876</v>
      </c>
      <c r="Q32" s="31">
        <v>400</v>
      </c>
      <c r="R32" s="28">
        <v>2.48</v>
      </c>
      <c r="S32" s="35"/>
      <c r="T32" s="32"/>
      <c r="U32" s="32"/>
      <c r="V32" s="34"/>
      <c r="W32" s="34"/>
      <c r="X32" s="34"/>
      <c r="Y32" s="34"/>
      <c r="Z32" s="34"/>
      <c r="AA32" s="33"/>
      <c r="AB32" s="32"/>
    </row>
    <row r="33" spans="1:52" x14ac:dyDescent="0.3">
      <c r="A33" s="24">
        <f t="shared" si="0"/>
        <v>2014</v>
      </c>
      <c r="B33" s="38">
        <v>41897</v>
      </c>
      <c r="C33" s="39">
        <v>92</v>
      </c>
      <c r="D33" s="24">
        <f t="shared" si="1"/>
        <v>2014</v>
      </c>
      <c r="E33" s="38">
        <v>41897</v>
      </c>
      <c r="F33" s="39">
        <v>280</v>
      </c>
      <c r="G33" s="24">
        <f t="shared" si="2"/>
        <v>2014</v>
      </c>
      <c r="H33" s="38">
        <v>41897</v>
      </c>
      <c r="I33" s="39">
        <v>143</v>
      </c>
      <c r="J33" s="24">
        <f t="shared" si="3"/>
        <v>2014</v>
      </c>
      <c r="K33" s="38">
        <v>41897</v>
      </c>
      <c r="L33" s="39">
        <v>104</v>
      </c>
      <c r="M33" s="24">
        <f t="shared" si="4"/>
        <v>2014</v>
      </c>
      <c r="N33" s="38">
        <v>41897</v>
      </c>
      <c r="O33" s="39">
        <v>33</v>
      </c>
      <c r="P33" s="38">
        <v>41897</v>
      </c>
      <c r="Q33" s="31">
        <v>400</v>
      </c>
      <c r="R33" s="28">
        <v>0</v>
      </c>
      <c r="S33" s="35"/>
      <c r="T33" s="32"/>
      <c r="U33" s="32"/>
      <c r="V33" s="34"/>
      <c r="W33" s="34"/>
      <c r="X33" s="34"/>
      <c r="Y33" s="34"/>
      <c r="Z33" s="34"/>
      <c r="AA33" s="33"/>
      <c r="AB33" s="32"/>
    </row>
    <row r="34" spans="1:52" s="25" customFormat="1" x14ac:dyDescent="0.3">
      <c r="A34" s="24">
        <f t="shared" si="0"/>
        <v>2014</v>
      </c>
      <c r="B34" s="38">
        <v>41932</v>
      </c>
      <c r="C34" s="39">
        <v>88</v>
      </c>
      <c r="D34" s="24">
        <f t="shared" si="1"/>
        <v>2014</v>
      </c>
      <c r="E34" s="38">
        <v>41932</v>
      </c>
      <c r="F34" s="39">
        <v>210</v>
      </c>
      <c r="G34" s="24">
        <f t="shared" si="2"/>
        <v>2014</v>
      </c>
      <c r="H34" s="38">
        <v>41932</v>
      </c>
      <c r="I34" s="39">
        <v>180</v>
      </c>
      <c r="J34" s="24">
        <f t="shared" si="3"/>
        <v>2014</v>
      </c>
      <c r="K34" s="38">
        <v>41932</v>
      </c>
      <c r="L34" s="39">
        <v>58</v>
      </c>
      <c r="M34" s="24">
        <f t="shared" si="4"/>
        <v>2014</v>
      </c>
      <c r="N34" s="38">
        <v>41932</v>
      </c>
      <c r="O34" s="39">
        <v>44</v>
      </c>
      <c r="P34" s="38">
        <v>41932</v>
      </c>
      <c r="Q34" s="31">
        <v>400</v>
      </c>
      <c r="R34" s="28">
        <v>0</v>
      </c>
      <c r="S34" s="35"/>
      <c r="T34" s="32"/>
      <c r="U34" s="32"/>
      <c r="V34" s="34"/>
      <c r="W34" s="34"/>
      <c r="X34" s="34"/>
      <c r="Y34" s="34"/>
      <c r="Z34" s="34"/>
      <c r="AA34" s="33"/>
      <c r="AB34" s="32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</row>
    <row r="35" spans="1:52" s="25" customFormat="1" x14ac:dyDescent="0.3">
      <c r="A35" s="24">
        <f t="shared" si="0"/>
        <v>2014</v>
      </c>
      <c r="B35" s="38">
        <v>41960</v>
      </c>
      <c r="C35" s="39">
        <v>1191</v>
      </c>
      <c r="D35" s="24">
        <f t="shared" si="1"/>
        <v>2014</v>
      </c>
      <c r="E35" s="38">
        <v>41960</v>
      </c>
      <c r="F35" s="39">
        <v>6000</v>
      </c>
      <c r="G35" s="24">
        <f t="shared" si="2"/>
        <v>2014</v>
      </c>
      <c r="H35" s="38">
        <v>41960</v>
      </c>
      <c r="I35" s="39">
        <v>6000</v>
      </c>
      <c r="J35" s="24">
        <f t="shared" si="3"/>
        <v>2014</v>
      </c>
      <c r="K35" s="38">
        <v>41960</v>
      </c>
      <c r="L35" s="39">
        <v>900</v>
      </c>
      <c r="M35" s="24">
        <f t="shared" si="4"/>
        <v>2014</v>
      </c>
      <c r="N35" s="38">
        <v>41960</v>
      </c>
      <c r="O35" s="39">
        <v>380</v>
      </c>
      <c r="P35" s="38">
        <v>41960</v>
      </c>
      <c r="Q35" s="31">
        <v>400</v>
      </c>
      <c r="R35" s="28">
        <v>0.32</v>
      </c>
      <c r="S35" s="35"/>
      <c r="T35" s="32"/>
      <c r="U35" s="32"/>
      <c r="V35" s="34"/>
      <c r="W35" s="34"/>
      <c r="X35" s="34"/>
      <c r="Y35" s="34"/>
      <c r="Z35" s="34"/>
      <c r="AA35" s="33"/>
      <c r="AB35" s="32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</row>
    <row r="36" spans="1:52" s="25" customFormat="1" x14ac:dyDescent="0.3">
      <c r="A36" s="24">
        <f t="shared" ref="A36:A58" si="5">YEAR(B36)</f>
        <v>2014</v>
      </c>
      <c r="B36" s="38">
        <v>41988</v>
      </c>
      <c r="C36" s="39">
        <v>21</v>
      </c>
      <c r="D36" s="24">
        <f t="shared" ref="D36:D58" si="6">YEAR(E36)</f>
        <v>2014</v>
      </c>
      <c r="E36" s="38">
        <v>41988</v>
      </c>
      <c r="F36" s="39">
        <v>148</v>
      </c>
      <c r="G36" s="24">
        <f t="shared" ref="G36:G58" si="7">YEAR(H36)</f>
        <v>2014</v>
      </c>
      <c r="H36" s="38">
        <v>41988</v>
      </c>
      <c r="I36" s="39">
        <v>82</v>
      </c>
      <c r="J36" s="24">
        <f t="shared" ref="J36:J58" si="8">YEAR(K36)</f>
        <v>2014</v>
      </c>
      <c r="K36" s="38">
        <v>41988</v>
      </c>
      <c r="L36" s="39">
        <v>31</v>
      </c>
      <c r="M36" s="24">
        <f t="shared" ref="M36:M58" si="9">YEAR(N36)</f>
        <v>2014</v>
      </c>
      <c r="N36" s="38">
        <v>41988</v>
      </c>
      <c r="O36" s="39">
        <v>56</v>
      </c>
      <c r="P36" s="38">
        <v>41988</v>
      </c>
      <c r="Q36" s="31">
        <v>400</v>
      </c>
      <c r="R36" s="28">
        <v>0.32</v>
      </c>
      <c r="S36" s="35"/>
      <c r="T36" s="32"/>
      <c r="U36" s="32"/>
      <c r="V36" s="34"/>
      <c r="W36" s="34"/>
      <c r="X36" s="34"/>
      <c r="Y36" s="34"/>
      <c r="Z36" s="34"/>
      <c r="AA36" s="33"/>
      <c r="AB36" s="32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</row>
    <row r="37" spans="1:52" s="25" customFormat="1" x14ac:dyDescent="0.3">
      <c r="A37" s="24">
        <f t="shared" si="5"/>
        <v>2015</v>
      </c>
      <c r="B37" s="38">
        <v>42016</v>
      </c>
      <c r="C37" s="39">
        <v>936</v>
      </c>
      <c r="D37" s="24">
        <f t="shared" si="6"/>
        <v>2015</v>
      </c>
      <c r="E37" s="38">
        <v>42016</v>
      </c>
      <c r="F37" s="39">
        <v>270</v>
      </c>
      <c r="G37" s="24">
        <f t="shared" si="7"/>
        <v>2015</v>
      </c>
      <c r="H37" s="38">
        <v>42016</v>
      </c>
      <c r="I37" s="39">
        <v>220</v>
      </c>
      <c r="J37" s="24">
        <f t="shared" si="8"/>
        <v>2015</v>
      </c>
      <c r="K37" s="38">
        <v>42016</v>
      </c>
      <c r="L37" s="39">
        <v>193</v>
      </c>
      <c r="M37" s="24">
        <f t="shared" si="9"/>
        <v>2015</v>
      </c>
      <c r="N37" s="38">
        <v>42016</v>
      </c>
      <c r="O37" s="39">
        <v>90</v>
      </c>
      <c r="P37" s="38">
        <v>42016</v>
      </c>
      <c r="Q37" s="31">
        <v>400</v>
      </c>
      <c r="R37" s="28">
        <v>0.03</v>
      </c>
      <c r="S37" s="35"/>
      <c r="T37" s="32"/>
      <c r="U37" s="32"/>
      <c r="V37" s="32"/>
      <c r="W37" s="32"/>
      <c r="X37" s="32"/>
      <c r="Y37" s="32"/>
      <c r="Z37" s="32"/>
      <c r="AA37" s="33"/>
      <c r="AB37" s="32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</row>
    <row r="38" spans="1:52" s="25" customFormat="1" x14ac:dyDescent="0.3">
      <c r="A38" s="24">
        <f t="shared" si="5"/>
        <v>2015</v>
      </c>
      <c r="B38" s="38">
        <v>42052</v>
      </c>
      <c r="C38" s="39">
        <v>200</v>
      </c>
      <c r="D38" s="24">
        <f t="shared" si="6"/>
        <v>2015</v>
      </c>
      <c r="E38" s="38">
        <v>42052</v>
      </c>
      <c r="F38" s="39">
        <v>350</v>
      </c>
      <c r="G38" s="24">
        <f t="shared" si="7"/>
        <v>2015</v>
      </c>
      <c r="H38" s="38">
        <v>42052</v>
      </c>
      <c r="I38" s="39">
        <v>170</v>
      </c>
      <c r="J38" s="24">
        <f t="shared" si="8"/>
        <v>2015</v>
      </c>
      <c r="K38" s="38">
        <v>42052</v>
      </c>
      <c r="L38" s="39">
        <v>115</v>
      </c>
      <c r="M38" s="24">
        <f t="shared" si="9"/>
        <v>2015</v>
      </c>
      <c r="N38" s="38">
        <v>42052</v>
      </c>
      <c r="O38" s="39">
        <v>100</v>
      </c>
      <c r="P38" s="38">
        <v>42052</v>
      </c>
      <c r="Q38" s="31">
        <v>400</v>
      </c>
      <c r="R38" s="28">
        <v>0.17</v>
      </c>
      <c r="S38" s="35"/>
      <c r="T38" s="32"/>
      <c r="U38" s="32"/>
      <c r="V38" s="34"/>
      <c r="W38" s="34"/>
      <c r="X38" s="34"/>
      <c r="Y38" s="34"/>
      <c r="Z38" s="34"/>
      <c r="AA38" s="33"/>
      <c r="AB38" s="32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</row>
    <row r="39" spans="1:52" s="25" customFormat="1" x14ac:dyDescent="0.3">
      <c r="A39" s="24">
        <f t="shared" si="5"/>
        <v>2015</v>
      </c>
      <c r="B39" s="38">
        <v>42088</v>
      </c>
      <c r="C39" s="39">
        <v>210</v>
      </c>
      <c r="D39" s="24">
        <f t="shared" si="6"/>
        <v>2015</v>
      </c>
      <c r="E39" s="38">
        <v>42088</v>
      </c>
      <c r="F39" s="39">
        <v>1118</v>
      </c>
      <c r="G39" s="24">
        <f t="shared" si="7"/>
        <v>2015</v>
      </c>
      <c r="H39" s="38">
        <v>42088</v>
      </c>
      <c r="I39" s="39">
        <v>664</v>
      </c>
      <c r="J39" s="24">
        <f t="shared" si="8"/>
        <v>2015</v>
      </c>
      <c r="K39" s="38">
        <v>42088</v>
      </c>
      <c r="L39" s="39">
        <v>108</v>
      </c>
      <c r="M39" s="24">
        <f t="shared" si="9"/>
        <v>2015</v>
      </c>
      <c r="N39" s="38">
        <v>42088</v>
      </c>
      <c r="O39" s="39">
        <v>110</v>
      </c>
      <c r="P39" s="38">
        <v>42088</v>
      </c>
      <c r="Q39" s="31">
        <v>400</v>
      </c>
      <c r="R39" s="28">
        <v>0</v>
      </c>
      <c r="S39" s="35"/>
      <c r="T39" s="32"/>
      <c r="U39" s="32"/>
      <c r="V39" s="32"/>
      <c r="W39" s="32"/>
      <c r="X39" s="32"/>
      <c r="Y39" s="34"/>
      <c r="Z39" s="34"/>
      <c r="AA39" s="33"/>
      <c r="AB39" s="32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1:52" s="25" customFormat="1" x14ac:dyDescent="0.3">
      <c r="A40" s="24">
        <f t="shared" si="5"/>
        <v>2015</v>
      </c>
      <c r="B40" s="38">
        <v>42114</v>
      </c>
      <c r="C40" s="39">
        <v>5200</v>
      </c>
      <c r="D40" s="24">
        <f t="shared" si="6"/>
        <v>2015</v>
      </c>
      <c r="E40" s="38">
        <v>42114</v>
      </c>
      <c r="F40" s="39">
        <v>530</v>
      </c>
      <c r="G40" s="24">
        <f t="shared" si="7"/>
        <v>2015</v>
      </c>
      <c r="H40" s="38">
        <v>42114</v>
      </c>
      <c r="I40" s="39">
        <v>350</v>
      </c>
      <c r="J40" s="24">
        <f t="shared" si="8"/>
        <v>2015</v>
      </c>
      <c r="K40" s="38">
        <v>42114</v>
      </c>
      <c r="L40" s="39">
        <v>2300</v>
      </c>
      <c r="M40" s="24">
        <f t="shared" si="9"/>
        <v>2015</v>
      </c>
      <c r="N40" s="38">
        <v>42114</v>
      </c>
      <c r="O40" s="39">
        <v>3000</v>
      </c>
      <c r="P40" s="38">
        <v>42114</v>
      </c>
      <c r="Q40" s="31">
        <v>400</v>
      </c>
      <c r="R40" s="28">
        <v>2.19</v>
      </c>
      <c r="S40" s="35"/>
      <c r="T40" s="32"/>
      <c r="U40" s="32"/>
      <c r="V40" s="34"/>
      <c r="W40" s="34"/>
      <c r="X40" s="34"/>
      <c r="Y40" s="34"/>
      <c r="Z40" s="34"/>
      <c r="AA40" s="33"/>
      <c r="AB40" s="32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1:52" s="25" customFormat="1" x14ac:dyDescent="0.3">
      <c r="A41" s="24">
        <f t="shared" si="5"/>
        <v>2015</v>
      </c>
      <c r="B41" s="38">
        <v>42143</v>
      </c>
      <c r="C41" s="39">
        <v>118</v>
      </c>
      <c r="D41" s="24">
        <f t="shared" si="6"/>
        <v>2015</v>
      </c>
      <c r="E41" s="38">
        <v>42143</v>
      </c>
      <c r="F41" s="100" t="s">
        <v>185</v>
      </c>
      <c r="G41" s="24">
        <f t="shared" si="7"/>
        <v>2015</v>
      </c>
      <c r="H41" s="38">
        <v>42143</v>
      </c>
      <c r="I41" s="39">
        <v>112</v>
      </c>
      <c r="J41" s="24">
        <f t="shared" si="8"/>
        <v>2015</v>
      </c>
      <c r="K41" s="38">
        <v>42143</v>
      </c>
      <c r="L41" s="39">
        <v>70</v>
      </c>
      <c r="M41" s="24">
        <f t="shared" si="9"/>
        <v>2015</v>
      </c>
      <c r="N41" s="38">
        <v>42143</v>
      </c>
      <c r="O41" s="39">
        <v>52</v>
      </c>
      <c r="P41" s="38">
        <v>42143</v>
      </c>
      <c r="Q41" s="31">
        <v>400</v>
      </c>
      <c r="R41" s="28">
        <v>0</v>
      </c>
      <c r="S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1:52" s="25" customFormat="1" x14ac:dyDescent="0.3">
      <c r="A42" s="24">
        <f t="shared" si="5"/>
        <v>2015</v>
      </c>
      <c r="B42" s="38">
        <v>42172</v>
      </c>
      <c r="C42" s="39">
        <v>114</v>
      </c>
      <c r="D42" s="24">
        <f t="shared" si="6"/>
        <v>2015</v>
      </c>
      <c r="E42" s="38">
        <v>42172</v>
      </c>
      <c r="F42" s="39">
        <v>300</v>
      </c>
      <c r="G42" s="24">
        <f t="shared" si="7"/>
        <v>2015</v>
      </c>
      <c r="H42" s="38">
        <v>42172</v>
      </c>
      <c r="I42" s="39">
        <v>510</v>
      </c>
      <c r="J42" s="24">
        <f t="shared" si="8"/>
        <v>2015</v>
      </c>
      <c r="K42" s="38">
        <v>42172</v>
      </c>
      <c r="L42" s="39">
        <v>68</v>
      </c>
      <c r="M42" s="24">
        <f t="shared" si="9"/>
        <v>2015</v>
      </c>
      <c r="N42" s="38">
        <v>42172</v>
      </c>
      <c r="O42" s="39">
        <v>18</v>
      </c>
      <c r="P42" s="38">
        <v>42172</v>
      </c>
      <c r="Q42" s="31">
        <v>400</v>
      </c>
      <c r="R42" s="28">
        <v>0.3</v>
      </c>
      <c r="S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1:52" s="25" customFormat="1" x14ac:dyDescent="0.3">
      <c r="A43" s="24">
        <f t="shared" si="5"/>
        <v>2015</v>
      </c>
      <c r="B43" s="38">
        <v>42205</v>
      </c>
      <c r="C43" s="39">
        <v>230</v>
      </c>
      <c r="D43" s="24">
        <f t="shared" si="6"/>
        <v>2015</v>
      </c>
      <c r="E43" s="38">
        <v>42205</v>
      </c>
      <c r="F43" s="39">
        <v>390</v>
      </c>
      <c r="G43" s="24">
        <f t="shared" si="7"/>
        <v>2015</v>
      </c>
      <c r="H43" s="38">
        <v>42205</v>
      </c>
      <c r="I43" s="39">
        <v>280</v>
      </c>
      <c r="J43" s="24">
        <f t="shared" si="8"/>
        <v>2015</v>
      </c>
      <c r="K43" s="38">
        <v>42205</v>
      </c>
      <c r="L43" s="39">
        <v>220</v>
      </c>
      <c r="M43" s="24">
        <f t="shared" si="9"/>
        <v>2015</v>
      </c>
      <c r="N43" s="38">
        <v>42205</v>
      </c>
      <c r="O43" s="39">
        <v>450</v>
      </c>
      <c r="P43" s="38">
        <v>42205</v>
      </c>
      <c r="Q43" s="31">
        <v>400</v>
      </c>
      <c r="R43" s="28">
        <v>1.32</v>
      </c>
      <c r="S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1:52" s="25" customFormat="1" x14ac:dyDescent="0.3">
      <c r="A44" s="24">
        <f t="shared" si="5"/>
        <v>2015</v>
      </c>
      <c r="B44" s="38">
        <v>42233</v>
      </c>
      <c r="C44" s="39">
        <v>9200</v>
      </c>
      <c r="D44" s="24">
        <f t="shared" si="6"/>
        <v>2015</v>
      </c>
      <c r="E44" s="38">
        <v>42233</v>
      </c>
      <c r="F44" s="39">
        <v>20000</v>
      </c>
      <c r="G44" s="24">
        <f t="shared" si="7"/>
        <v>2015</v>
      </c>
      <c r="H44" s="38">
        <v>42233</v>
      </c>
      <c r="I44" s="39">
        <v>5000</v>
      </c>
      <c r="J44" s="24">
        <f t="shared" si="8"/>
        <v>2015</v>
      </c>
      <c r="K44" s="38">
        <v>42233</v>
      </c>
      <c r="L44" s="39">
        <v>6700</v>
      </c>
      <c r="M44" s="24">
        <f t="shared" si="9"/>
        <v>2015</v>
      </c>
      <c r="N44" s="38">
        <v>42233</v>
      </c>
      <c r="O44" s="39">
        <v>5600</v>
      </c>
      <c r="P44" s="38">
        <v>42233</v>
      </c>
      <c r="Q44" s="31">
        <v>400</v>
      </c>
      <c r="R44" s="28">
        <v>1.6</v>
      </c>
      <c r="S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1:52" s="25" customFormat="1" x14ac:dyDescent="0.3">
      <c r="A45" s="24">
        <f t="shared" si="5"/>
        <v>2015</v>
      </c>
      <c r="B45" s="38">
        <v>42268</v>
      </c>
      <c r="C45" s="39">
        <v>144</v>
      </c>
      <c r="D45" s="24">
        <f t="shared" si="6"/>
        <v>2015</v>
      </c>
      <c r="E45" s="38">
        <v>42268</v>
      </c>
      <c r="F45" s="39">
        <v>530</v>
      </c>
      <c r="G45" s="24">
        <f t="shared" si="7"/>
        <v>2015</v>
      </c>
      <c r="H45" s="38">
        <v>42268</v>
      </c>
      <c r="I45" s="39">
        <v>175</v>
      </c>
      <c r="J45" s="24">
        <f t="shared" si="8"/>
        <v>2015</v>
      </c>
      <c r="K45" s="38">
        <v>42268</v>
      </c>
      <c r="L45" s="39">
        <v>123</v>
      </c>
      <c r="M45" s="24">
        <f t="shared" si="9"/>
        <v>2015</v>
      </c>
      <c r="N45" s="38">
        <v>42268</v>
      </c>
      <c r="O45" s="39">
        <v>58</v>
      </c>
      <c r="P45" s="38">
        <v>42268</v>
      </c>
      <c r="Q45" s="31">
        <v>400</v>
      </c>
      <c r="R45" s="28">
        <v>0.3</v>
      </c>
      <c r="S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1:52" s="25" customFormat="1" x14ac:dyDescent="0.3">
      <c r="A46" s="24">
        <f t="shared" si="5"/>
        <v>2015</v>
      </c>
      <c r="B46" s="38">
        <v>42296</v>
      </c>
      <c r="C46" s="39">
        <v>190</v>
      </c>
      <c r="D46" s="24">
        <f t="shared" si="6"/>
        <v>2015</v>
      </c>
      <c r="E46" s="38">
        <v>42296</v>
      </c>
      <c r="F46" s="39">
        <v>210</v>
      </c>
      <c r="G46" s="24">
        <f t="shared" si="7"/>
        <v>2015</v>
      </c>
      <c r="H46" s="38">
        <v>42296</v>
      </c>
      <c r="I46" s="39">
        <v>230</v>
      </c>
      <c r="J46" s="24">
        <f t="shared" si="8"/>
        <v>2015</v>
      </c>
      <c r="K46" s="38">
        <v>42296</v>
      </c>
      <c r="L46" s="39">
        <v>58</v>
      </c>
      <c r="M46" s="24">
        <f t="shared" si="9"/>
        <v>2015</v>
      </c>
      <c r="N46" s="38">
        <v>42296</v>
      </c>
      <c r="O46" s="39">
        <v>86</v>
      </c>
      <c r="P46" s="38">
        <v>42296</v>
      </c>
      <c r="Q46" s="31">
        <v>400</v>
      </c>
      <c r="R46" s="28">
        <v>0</v>
      </c>
      <c r="S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1:52" s="25" customFormat="1" x14ac:dyDescent="0.3">
      <c r="A47" s="24">
        <f t="shared" si="5"/>
        <v>2015</v>
      </c>
      <c r="B47" s="38">
        <v>42338</v>
      </c>
      <c r="C47" s="39">
        <v>430</v>
      </c>
      <c r="D47" s="24">
        <f t="shared" si="6"/>
        <v>2015</v>
      </c>
      <c r="E47" s="38">
        <v>42338</v>
      </c>
      <c r="F47" s="39">
        <v>370</v>
      </c>
      <c r="G47" s="24">
        <f t="shared" si="7"/>
        <v>2015</v>
      </c>
      <c r="H47" s="38">
        <v>42338</v>
      </c>
      <c r="I47" s="39">
        <v>244</v>
      </c>
      <c r="J47" s="24">
        <f t="shared" si="8"/>
        <v>2015</v>
      </c>
      <c r="K47" s="38">
        <v>42338</v>
      </c>
      <c r="L47" s="39">
        <v>48</v>
      </c>
      <c r="M47" s="24">
        <f t="shared" si="9"/>
        <v>2015</v>
      </c>
      <c r="N47" s="38">
        <v>42338</v>
      </c>
      <c r="O47" s="39">
        <v>44</v>
      </c>
      <c r="P47" s="38">
        <v>42338</v>
      </c>
      <c r="Q47" s="31">
        <v>400</v>
      </c>
      <c r="R47" s="28">
        <v>0</v>
      </c>
      <c r="S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52" s="25" customFormat="1" x14ac:dyDescent="0.3">
      <c r="A48" s="24">
        <f t="shared" si="5"/>
        <v>2015</v>
      </c>
      <c r="B48" s="38">
        <v>42352</v>
      </c>
      <c r="C48" s="39">
        <v>290</v>
      </c>
      <c r="D48" s="24">
        <f t="shared" si="6"/>
        <v>2015</v>
      </c>
      <c r="E48" s="38">
        <v>42352</v>
      </c>
      <c r="F48" s="39">
        <v>12300</v>
      </c>
      <c r="G48" s="24">
        <f t="shared" si="7"/>
        <v>2015</v>
      </c>
      <c r="H48" s="38">
        <v>42352</v>
      </c>
      <c r="I48" s="39">
        <v>709</v>
      </c>
      <c r="J48" s="24">
        <f t="shared" si="8"/>
        <v>2015</v>
      </c>
      <c r="K48" s="38">
        <v>42352</v>
      </c>
      <c r="L48" s="39">
        <v>270</v>
      </c>
      <c r="M48" s="24">
        <f t="shared" si="9"/>
        <v>2015</v>
      </c>
      <c r="N48" s="38">
        <v>42352</v>
      </c>
      <c r="O48" s="39">
        <v>480</v>
      </c>
      <c r="P48" s="38">
        <v>42352</v>
      </c>
      <c r="Q48" s="31">
        <v>400</v>
      </c>
      <c r="R48" s="28">
        <v>0.22</v>
      </c>
      <c r="S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54" s="25" customFormat="1" x14ac:dyDescent="0.3">
      <c r="A49" s="24">
        <f t="shared" si="5"/>
        <v>2016</v>
      </c>
      <c r="B49" s="38">
        <v>42380</v>
      </c>
      <c r="C49" s="39">
        <v>76</v>
      </c>
      <c r="D49" s="24">
        <f t="shared" si="6"/>
        <v>2016</v>
      </c>
      <c r="E49" s="38">
        <v>42380</v>
      </c>
      <c r="F49" s="39">
        <v>290</v>
      </c>
      <c r="G49" s="24">
        <f t="shared" si="7"/>
        <v>2016</v>
      </c>
      <c r="H49" s="38">
        <v>42380</v>
      </c>
      <c r="I49" s="39">
        <v>210</v>
      </c>
      <c r="J49" s="24">
        <f t="shared" si="8"/>
        <v>2016</v>
      </c>
      <c r="K49" s="38">
        <v>42380</v>
      </c>
      <c r="L49" s="39">
        <v>116</v>
      </c>
      <c r="M49" s="24">
        <f t="shared" si="9"/>
        <v>2016</v>
      </c>
      <c r="N49" s="38">
        <v>42380</v>
      </c>
      <c r="O49" s="39">
        <v>100</v>
      </c>
      <c r="P49" s="38">
        <v>42380</v>
      </c>
      <c r="Q49" s="31">
        <v>400</v>
      </c>
      <c r="R49" s="28">
        <v>0.22</v>
      </c>
      <c r="S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</row>
    <row r="50" spans="1:54" x14ac:dyDescent="0.3">
      <c r="A50" s="24">
        <f t="shared" si="5"/>
        <v>2016</v>
      </c>
      <c r="B50" s="38">
        <v>42416</v>
      </c>
      <c r="C50" s="39">
        <v>530</v>
      </c>
      <c r="D50" s="24">
        <f t="shared" si="6"/>
        <v>2016</v>
      </c>
      <c r="E50" s="38">
        <v>42416</v>
      </c>
      <c r="F50" s="39">
        <v>250</v>
      </c>
      <c r="G50" s="24">
        <f t="shared" si="7"/>
        <v>2016</v>
      </c>
      <c r="H50" s="38">
        <v>42416</v>
      </c>
      <c r="I50" s="39">
        <v>618</v>
      </c>
      <c r="J50" s="24">
        <f t="shared" si="8"/>
        <v>2016</v>
      </c>
      <c r="K50" s="38">
        <v>42416</v>
      </c>
      <c r="L50" s="39">
        <v>330</v>
      </c>
      <c r="M50" s="24">
        <f t="shared" si="9"/>
        <v>2016</v>
      </c>
      <c r="N50" s="38">
        <v>42416</v>
      </c>
      <c r="O50" s="39">
        <v>68</v>
      </c>
      <c r="P50" s="38">
        <v>42416</v>
      </c>
      <c r="Q50" s="31">
        <v>400</v>
      </c>
      <c r="R50" s="28">
        <v>0.94</v>
      </c>
    </row>
    <row r="51" spans="1:54" x14ac:dyDescent="0.3">
      <c r="A51" s="24">
        <f t="shared" si="5"/>
        <v>2016</v>
      </c>
      <c r="B51" s="38">
        <v>42450</v>
      </c>
      <c r="C51" s="39">
        <v>94</v>
      </c>
      <c r="D51" s="24">
        <f t="shared" si="6"/>
        <v>2016</v>
      </c>
      <c r="E51" s="38">
        <v>42450</v>
      </c>
      <c r="F51" s="39">
        <v>108</v>
      </c>
      <c r="G51" s="24">
        <f t="shared" si="7"/>
        <v>2016</v>
      </c>
      <c r="H51" s="38">
        <v>42450</v>
      </c>
      <c r="I51" s="39">
        <v>180</v>
      </c>
      <c r="J51" s="24">
        <f t="shared" si="8"/>
        <v>2016</v>
      </c>
      <c r="K51" s="38">
        <v>42450</v>
      </c>
      <c r="L51" s="39">
        <v>76</v>
      </c>
      <c r="M51" s="24">
        <f t="shared" si="9"/>
        <v>2016</v>
      </c>
      <c r="N51" s="38">
        <v>42450</v>
      </c>
      <c r="O51" s="39">
        <v>72</v>
      </c>
      <c r="P51" s="38">
        <v>42450</v>
      </c>
      <c r="Q51" s="31">
        <v>400</v>
      </c>
      <c r="R51" s="28">
        <v>0.94</v>
      </c>
    </row>
    <row r="52" spans="1:54" x14ac:dyDescent="0.3">
      <c r="A52" s="24">
        <f t="shared" si="5"/>
        <v>2016</v>
      </c>
      <c r="B52" s="38">
        <v>42478</v>
      </c>
      <c r="C52" s="39">
        <v>108</v>
      </c>
      <c r="D52" s="24">
        <f t="shared" si="6"/>
        <v>2016</v>
      </c>
      <c r="E52" s="38">
        <v>42478</v>
      </c>
      <c r="F52" s="39">
        <v>106</v>
      </c>
      <c r="G52" s="24">
        <f t="shared" si="7"/>
        <v>2016</v>
      </c>
      <c r="H52" s="38">
        <v>42478</v>
      </c>
      <c r="I52" s="39">
        <v>85</v>
      </c>
      <c r="J52" s="24">
        <f t="shared" si="8"/>
        <v>2016</v>
      </c>
      <c r="K52" s="38">
        <v>42478</v>
      </c>
      <c r="L52" s="39">
        <v>80</v>
      </c>
      <c r="M52" s="24">
        <f t="shared" si="9"/>
        <v>2016</v>
      </c>
      <c r="N52" s="38">
        <v>42478</v>
      </c>
      <c r="O52" s="39">
        <v>48</v>
      </c>
      <c r="P52" s="38">
        <v>42478</v>
      </c>
      <c r="Q52" s="31">
        <v>400</v>
      </c>
      <c r="R52" s="28">
        <v>0.94</v>
      </c>
    </row>
    <row r="53" spans="1:54" x14ac:dyDescent="0.3">
      <c r="A53" s="24">
        <f t="shared" si="5"/>
        <v>2016</v>
      </c>
      <c r="B53" s="38">
        <v>42514</v>
      </c>
      <c r="C53" s="39">
        <v>230</v>
      </c>
      <c r="D53" s="24">
        <f t="shared" si="6"/>
        <v>2016</v>
      </c>
      <c r="E53" s="38">
        <v>42514</v>
      </c>
      <c r="F53" s="39">
        <v>260</v>
      </c>
      <c r="G53" s="24">
        <f t="shared" si="7"/>
        <v>2016</v>
      </c>
      <c r="H53" s="38">
        <v>42514</v>
      </c>
      <c r="I53" s="39">
        <v>280</v>
      </c>
      <c r="J53" s="24">
        <f t="shared" si="8"/>
        <v>2016</v>
      </c>
      <c r="K53" s="38">
        <v>42514</v>
      </c>
      <c r="L53" s="39">
        <v>151</v>
      </c>
      <c r="M53" s="24">
        <f t="shared" si="9"/>
        <v>2016</v>
      </c>
      <c r="N53" s="38">
        <v>42514</v>
      </c>
      <c r="O53" s="39">
        <v>164</v>
      </c>
      <c r="P53" s="38">
        <v>42514</v>
      </c>
      <c r="Q53" s="31">
        <v>400</v>
      </c>
      <c r="R53" s="28">
        <v>0</v>
      </c>
    </row>
    <row r="54" spans="1:54" x14ac:dyDescent="0.3">
      <c r="A54" s="24">
        <f t="shared" si="5"/>
        <v>2016</v>
      </c>
      <c r="B54" s="38">
        <v>42541</v>
      </c>
      <c r="C54" s="39">
        <v>390</v>
      </c>
      <c r="D54" s="24">
        <f t="shared" si="6"/>
        <v>2016</v>
      </c>
      <c r="E54" s="38">
        <v>42541</v>
      </c>
      <c r="F54" s="39">
        <v>480</v>
      </c>
      <c r="G54" s="24">
        <f t="shared" si="7"/>
        <v>2016</v>
      </c>
      <c r="H54" s="38">
        <v>42541</v>
      </c>
      <c r="I54" s="39">
        <v>220</v>
      </c>
      <c r="J54" s="24">
        <f t="shared" si="8"/>
        <v>2016</v>
      </c>
      <c r="K54" s="38">
        <v>42541</v>
      </c>
      <c r="L54" s="39">
        <v>162</v>
      </c>
      <c r="M54" s="24">
        <f t="shared" si="9"/>
        <v>2016</v>
      </c>
      <c r="N54" s="38">
        <v>42541</v>
      </c>
      <c r="O54" s="39">
        <v>162</v>
      </c>
      <c r="P54" s="38">
        <v>42541</v>
      </c>
      <c r="Q54" s="31">
        <v>400</v>
      </c>
      <c r="R54" s="28">
        <v>3.36</v>
      </c>
      <c r="T54" s="25" t="s">
        <v>190</v>
      </c>
    </row>
    <row r="55" spans="1:54" x14ac:dyDescent="0.3">
      <c r="A55" s="24">
        <f t="shared" si="5"/>
        <v>2016</v>
      </c>
      <c r="B55" s="38">
        <v>42569</v>
      </c>
      <c r="C55" s="39">
        <v>280</v>
      </c>
      <c r="D55" s="24">
        <f t="shared" si="6"/>
        <v>2016</v>
      </c>
      <c r="E55" s="38">
        <v>42569</v>
      </c>
      <c r="F55" s="39">
        <v>2500</v>
      </c>
      <c r="G55" s="24">
        <f t="shared" si="7"/>
        <v>2016</v>
      </c>
      <c r="H55" s="38">
        <v>42569</v>
      </c>
      <c r="I55" s="39">
        <v>500</v>
      </c>
      <c r="J55" s="24">
        <f t="shared" si="8"/>
        <v>2016</v>
      </c>
      <c r="K55" s="38">
        <v>42569</v>
      </c>
      <c r="L55" s="39">
        <v>580</v>
      </c>
      <c r="M55" s="24">
        <f t="shared" si="9"/>
        <v>2016</v>
      </c>
      <c r="N55" s="38">
        <v>42569</v>
      </c>
      <c r="O55" s="39">
        <v>100</v>
      </c>
      <c r="P55" s="38">
        <v>42569</v>
      </c>
      <c r="Q55" s="31">
        <v>400</v>
      </c>
      <c r="R55" s="28">
        <v>3.36</v>
      </c>
    </row>
    <row r="56" spans="1:54" ht="22.5" customHeight="1" x14ac:dyDescent="0.3">
      <c r="A56" s="24">
        <f t="shared" si="5"/>
        <v>2016</v>
      </c>
      <c r="B56" s="38">
        <v>42597</v>
      </c>
      <c r="C56" s="39">
        <v>210</v>
      </c>
      <c r="D56" s="24">
        <f t="shared" si="6"/>
        <v>2016</v>
      </c>
      <c r="E56" s="38">
        <v>42597</v>
      </c>
      <c r="F56" s="39">
        <v>340</v>
      </c>
      <c r="G56" s="24">
        <f t="shared" si="7"/>
        <v>2016</v>
      </c>
      <c r="H56" s="38">
        <v>42597</v>
      </c>
      <c r="I56" s="39">
        <v>420</v>
      </c>
      <c r="J56" s="24">
        <f t="shared" si="8"/>
        <v>2016</v>
      </c>
      <c r="K56" s="38">
        <v>42597</v>
      </c>
      <c r="L56" s="39">
        <v>791</v>
      </c>
      <c r="M56" s="24">
        <f t="shared" si="9"/>
        <v>2016</v>
      </c>
      <c r="N56" s="38">
        <v>42597</v>
      </c>
      <c r="O56" s="39">
        <v>148</v>
      </c>
      <c r="P56" s="38">
        <v>42597</v>
      </c>
      <c r="Q56" s="31">
        <v>400</v>
      </c>
      <c r="R56" s="28">
        <v>0.3</v>
      </c>
      <c r="T56" s="247" t="s">
        <v>157</v>
      </c>
      <c r="U56" s="247"/>
      <c r="V56" s="247"/>
      <c r="W56" s="247"/>
      <c r="X56" s="247"/>
      <c r="Y56" s="247"/>
      <c r="Z56" s="44"/>
      <c r="AA56" s="247" t="s">
        <v>153</v>
      </c>
      <c r="AB56" s="247"/>
      <c r="AC56" s="247"/>
      <c r="AD56" s="247"/>
      <c r="AE56" s="247"/>
      <c r="AF56" s="247"/>
      <c r="AG56" s="44"/>
      <c r="AH56" s="247" t="s">
        <v>154</v>
      </c>
      <c r="AI56" s="247"/>
      <c r="AJ56" s="247"/>
      <c r="AK56" s="247"/>
      <c r="AL56" s="247"/>
      <c r="AM56" s="247"/>
      <c r="AO56" s="247" t="s">
        <v>155</v>
      </c>
      <c r="AP56" s="247"/>
      <c r="AQ56" s="247"/>
      <c r="AR56" s="247"/>
      <c r="AS56" s="247"/>
      <c r="AT56" s="247"/>
      <c r="AU56" s="44"/>
      <c r="AV56" s="244" t="s">
        <v>156</v>
      </c>
      <c r="AW56" s="245"/>
      <c r="AX56" s="245"/>
      <c r="AY56" s="245"/>
      <c r="AZ56" s="245"/>
      <c r="BA56" s="246"/>
    </row>
    <row r="57" spans="1:54" x14ac:dyDescent="0.3">
      <c r="A57" s="24">
        <f t="shared" si="5"/>
        <v>2016</v>
      </c>
      <c r="B57" s="38">
        <v>42632</v>
      </c>
      <c r="C57" s="39">
        <v>177</v>
      </c>
      <c r="D57" s="24">
        <f t="shared" si="6"/>
        <v>2016</v>
      </c>
      <c r="E57" s="38">
        <v>42632</v>
      </c>
      <c r="F57" s="39">
        <v>1464</v>
      </c>
      <c r="G57" s="24">
        <f t="shared" si="7"/>
        <v>2016</v>
      </c>
      <c r="H57" s="38">
        <v>42632</v>
      </c>
      <c r="I57" s="39">
        <v>490</v>
      </c>
      <c r="J57" s="24">
        <f t="shared" si="8"/>
        <v>2016</v>
      </c>
      <c r="K57" s="38">
        <v>42632</v>
      </c>
      <c r="L57" s="39">
        <v>260</v>
      </c>
      <c r="M57" s="24">
        <f t="shared" si="9"/>
        <v>2016</v>
      </c>
      <c r="N57" s="38">
        <v>42632</v>
      </c>
      <c r="O57" s="39">
        <v>189</v>
      </c>
      <c r="P57" s="38">
        <v>42632</v>
      </c>
      <c r="Q57" s="31">
        <v>400</v>
      </c>
      <c r="R57" s="28">
        <v>0.22</v>
      </c>
      <c r="T57" s="42" t="s">
        <v>136</v>
      </c>
      <c r="U57" s="42" t="s">
        <v>141</v>
      </c>
      <c r="V57" s="42" t="s">
        <v>140</v>
      </c>
      <c r="W57" s="42" t="s">
        <v>139</v>
      </c>
      <c r="X57" s="42" t="s">
        <v>138</v>
      </c>
      <c r="Y57" s="42" t="s">
        <v>137</v>
      </c>
      <c r="Z57" s="43"/>
      <c r="AA57" s="42" t="s">
        <v>136</v>
      </c>
      <c r="AB57" s="42" t="s">
        <v>141</v>
      </c>
      <c r="AC57" s="42" t="s">
        <v>140</v>
      </c>
      <c r="AD57" s="42" t="s">
        <v>139</v>
      </c>
      <c r="AE57" s="42" t="s">
        <v>138</v>
      </c>
      <c r="AF57" s="42" t="s">
        <v>137</v>
      </c>
      <c r="AG57" s="43"/>
      <c r="AH57" s="42" t="s">
        <v>136</v>
      </c>
      <c r="AI57" s="42" t="s">
        <v>141</v>
      </c>
      <c r="AJ57" s="42" t="s">
        <v>140</v>
      </c>
      <c r="AK57" s="42" t="s">
        <v>139</v>
      </c>
      <c r="AL57" s="42" t="s">
        <v>138</v>
      </c>
      <c r="AM57" s="42" t="s">
        <v>137</v>
      </c>
      <c r="AO57" s="42" t="s">
        <v>136</v>
      </c>
      <c r="AP57" s="42" t="s">
        <v>141</v>
      </c>
      <c r="AQ57" s="42" t="s">
        <v>140</v>
      </c>
      <c r="AR57" s="42" t="s">
        <v>139</v>
      </c>
      <c r="AS57" s="42" t="s">
        <v>138</v>
      </c>
      <c r="AT57" s="42" t="s">
        <v>137</v>
      </c>
      <c r="AU57" s="43"/>
      <c r="AV57" s="42" t="s">
        <v>136</v>
      </c>
      <c r="AW57" s="42" t="s">
        <v>141</v>
      </c>
      <c r="AX57" s="42" t="s">
        <v>140</v>
      </c>
      <c r="AY57" s="42" t="s">
        <v>139</v>
      </c>
      <c r="AZ57" s="42" t="s">
        <v>138</v>
      </c>
      <c r="BA57" s="42" t="s">
        <v>137</v>
      </c>
    </row>
    <row r="58" spans="1:54" ht="13.5" customHeight="1" thickBot="1" x14ac:dyDescent="0.35">
      <c r="A58" s="24">
        <f t="shared" si="5"/>
        <v>2016</v>
      </c>
      <c r="B58" s="36">
        <v>42660</v>
      </c>
      <c r="C58" s="37">
        <v>1600</v>
      </c>
      <c r="D58" s="24">
        <f t="shared" si="6"/>
        <v>2016</v>
      </c>
      <c r="E58" s="36">
        <v>42660</v>
      </c>
      <c r="F58" s="37">
        <v>141</v>
      </c>
      <c r="G58" s="24">
        <f t="shared" si="7"/>
        <v>2016</v>
      </c>
      <c r="H58" s="36">
        <v>42660</v>
      </c>
      <c r="I58" s="37">
        <v>200</v>
      </c>
      <c r="J58" s="24">
        <f t="shared" si="8"/>
        <v>2016</v>
      </c>
      <c r="K58" s="36">
        <v>42660</v>
      </c>
      <c r="L58" s="37">
        <v>44</v>
      </c>
      <c r="M58" s="24">
        <f t="shared" si="9"/>
        <v>2016</v>
      </c>
      <c r="N58" s="36">
        <v>42660</v>
      </c>
      <c r="O58" s="37">
        <v>74</v>
      </c>
      <c r="P58" s="36">
        <v>42660</v>
      </c>
      <c r="Q58" s="31">
        <v>400</v>
      </c>
      <c r="R58" s="28">
        <v>0</v>
      </c>
      <c r="T58" s="41">
        <v>2012</v>
      </c>
      <c r="U58" s="41">
        <v>9</v>
      </c>
      <c r="V58" s="41">
        <v>60</v>
      </c>
      <c r="W58" s="41">
        <v>220</v>
      </c>
      <c r="X58" s="41">
        <v>600</v>
      </c>
      <c r="Y58" s="40">
        <v>282.77777777777777</v>
      </c>
      <c r="AA58" s="41">
        <v>2012</v>
      </c>
      <c r="AB58" s="41">
        <v>9</v>
      </c>
      <c r="AC58" s="41">
        <v>208</v>
      </c>
      <c r="AD58" s="41">
        <v>600</v>
      </c>
      <c r="AE58" s="41">
        <v>6000</v>
      </c>
      <c r="AF58" s="40">
        <v>1579.7777777777778</v>
      </c>
      <c r="AH58" s="41">
        <v>2012</v>
      </c>
      <c r="AI58" s="41">
        <v>9</v>
      </c>
      <c r="AJ58" s="41">
        <v>0</v>
      </c>
      <c r="AK58" s="41" t="e">
        <v>#NUM!</v>
      </c>
      <c r="AL58" s="41">
        <v>0</v>
      </c>
      <c r="AM58" s="40" t="e">
        <v>#DIV/0!</v>
      </c>
      <c r="AO58" s="41">
        <v>2012</v>
      </c>
      <c r="AP58" s="41">
        <v>9</v>
      </c>
      <c r="AQ58" s="41">
        <v>18</v>
      </c>
      <c r="AR58" s="41">
        <v>320</v>
      </c>
      <c r="AS58" s="41">
        <v>10800</v>
      </c>
      <c r="AT58" s="40">
        <v>1577.2222222222222</v>
      </c>
      <c r="AU58" s="25"/>
      <c r="AV58" s="41">
        <v>2012</v>
      </c>
      <c r="AW58" s="41">
        <v>9</v>
      </c>
      <c r="AX58" s="41">
        <v>46</v>
      </c>
      <c r="AY58" s="41">
        <v>105</v>
      </c>
      <c r="AZ58" s="41">
        <v>2000</v>
      </c>
      <c r="BA58" s="156">
        <v>413.66666666666669</v>
      </c>
    </row>
    <row r="59" spans="1:54" ht="13.5" customHeight="1" thickTop="1" x14ac:dyDescent="0.3">
      <c r="B59" s="29"/>
      <c r="C59" s="28"/>
      <c r="D59" s="24"/>
      <c r="E59" s="29"/>
      <c r="F59" s="28"/>
      <c r="H59" s="29"/>
      <c r="I59" s="28"/>
      <c r="K59" s="29"/>
      <c r="L59" s="28"/>
      <c r="N59" s="29"/>
      <c r="O59" s="28"/>
      <c r="Q59" s="31">
        <v>400</v>
      </c>
      <c r="T59" s="41">
        <v>2013</v>
      </c>
      <c r="U59" s="41">
        <v>12</v>
      </c>
      <c r="V59" s="41">
        <v>62</v>
      </c>
      <c r="W59" s="41">
        <v>155</v>
      </c>
      <c r="X59" s="41">
        <v>6100</v>
      </c>
      <c r="Y59" s="40">
        <v>728.5</v>
      </c>
      <c r="AA59" s="41">
        <v>2013</v>
      </c>
      <c r="AB59" s="41">
        <v>12</v>
      </c>
      <c r="AC59" s="41">
        <v>104</v>
      </c>
      <c r="AD59" s="41">
        <v>540</v>
      </c>
      <c r="AE59" s="41">
        <v>11400</v>
      </c>
      <c r="AF59" s="40">
        <v>1850.4166666666667</v>
      </c>
      <c r="AH59" s="41">
        <v>2013</v>
      </c>
      <c r="AI59" s="41">
        <v>12</v>
      </c>
      <c r="AJ59" s="41">
        <v>104</v>
      </c>
      <c r="AK59" s="41">
        <v>141</v>
      </c>
      <c r="AL59" s="41">
        <v>3300</v>
      </c>
      <c r="AM59" s="40">
        <v>1181.6666666666667</v>
      </c>
      <c r="AO59" s="41">
        <v>2013</v>
      </c>
      <c r="AP59" s="41">
        <v>12</v>
      </c>
      <c r="AQ59" s="41">
        <v>44</v>
      </c>
      <c r="AR59" s="41">
        <v>250</v>
      </c>
      <c r="AS59" s="41">
        <v>10900</v>
      </c>
      <c r="AT59" s="40">
        <v>2052.25</v>
      </c>
      <c r="AU59" s="25"/>
      <c r="AV59" s="41">
        <v>2013</v>
      </c>
      <c r="AW59" s="41">
        <v>12</v>
      </c>
      <c r="AX59" s="41">
        <v>11</v>
      </c>
      <c r="AY59" s="41">
        <v>125.5</v>
      </c>
      <c r="AZ59" s="41">
        <v>5600</v>
      </c>
      <c r="BA59" s="156">
        <v>919.5</v>
      </c>
    </row>
    <row r="60" spans="1:54" x14ac:dyDescent="0.3">
      <c r="B60" s="29"/>
      <c r="C60" s="28"/>
      <c r="D60" s="24"/>
      <c r="E60" s="29"/>
      <c r="F60" s="28"/>
      <c r="H60" s="29"/>
      <c r="I60" s="28"/>
      <c r="K60" s="29"/>
      <c r="L60" s="28"/>
      <c r="N60" s="29"/>
      <c r="O60" s="28"/>
      <c r="Q60" s="31">
        <v>400</v>
      </c>
      <c r="T60" s="41">
        <v>2014</v>
      </c>
      <c r="U60" s="41">
        <v>12</v>
      </c>
      <c r="V60" s="41">
        <v>21</v>
      </c>
      <c r="W60" s="41">
        <v>157</v>
      </c>
      <c r="X60" s="41">
        <v>1191</v>
      </c>
      <c r="Y60" s="40">
        <v>414.81818181818181</v>
      </c>
      <c r="AA60" s="41">
        <v>2014</v>
      </c>
      <c r="AB60" s="41">
        <v>12</v>
      </c>
      <c r="AC60" s="41">
        <v>108</v>
      </c>
      <c r="AD60" s="41">
        <v>280</v>
      </c>
      <c r="AE60" s="41">
        <v>6000</v>
      </c>
      <c r="AF60" s="40">
        <v>1239.6666666666667</v>
      </c>
      <c r="AH60" s="41">
        <v>2014</v>
      </c>
      <c r="AI60" s="41">
        <v>12</v>
      </c>
      <c r="AJ60" s="41">
        <v>58</v>
      </c>
      <c r="AK60" s="41">
        <v>168.5</v>
      </c>
      <c r="AL60" s="41">
        <v>6000</v>
      </c>
      <c r="AM60" s="40">
        <v>1309.6666666666667</v>
      </c>
      <c r="AO60" s="41">
        <v>2014</v>
      </c>
      <c r="AP60" s="41">
        <v>12</v>
      </c>
      <c r="AQ60" s="41">
        <v>31</v>
      </c>
      <c r="AR60" s="41">
        <v>200</v>
      </c>
      <c r="AS60" s="41">
        <v>2700</v>
      </c>
      <c r="AT60" s="40">
        <v>825.90909090909088</v>
      </c>
      <c r="AU60" s="25"/>
      <c r="AV60" s="41">
        <v>2014</v>
      </c>
      <c r="AW60" s="41">
        <v>12</v>
      </c>
      <c r="AX60" s="41">
        <v>16</v>
      </c>
      <c r="AY60" s="41">
        <v>56</v>
      </c>
      <c r="AZ60" s="41">
        <v>736</v>
      </c>
      <c r="BA60" s="156">
        <v>180.90909090909091</v>
      </c>
    </row>
    <row r="61" spans="1:54" x14ac:dyDescent="0.3">
      <c r="B61" s="29"/>
      <c r="C61" s="28"/>
      <c r="D61" s="24"/>
      <c r="E61" s="29"/>
      <c r="F61" s="28"/>
      <c r="H61" s="29"/>
      <c r="I61" s="28"/>
      <c r="K61" s="29"/>
      <c r="L61" s="28"/>
      <c r="N61" s="29"/>
      <c r="O61" s="28"/>
      <c r="Q61" s="31">
        <v>400</v>
      </c>
      <c r="T61" s="41">
        <v>2015</v>
      </c>
      <c r="U61" s="41">
        <v>12</v>
      </c>
      <c r="V61" s="41">
        <v>114</v>
      </c>
      <c r="W61" s="41">
        <v>220</v>
      </c>
      <c r="X61" s="41">
        <v>9200</v>
      </c>
      <c r="Y61" s="40">
        <v>1438.5</v>
      </c>
      <c r="AA61" s="41">
        <v>2015</v>
      </c>
      <c r="AB61" s="41">
        <v>12</v>
      </c>
      <c r="AC61" s="41">
        <v>210</v>
      </c>
      <c r="AD61" s="41">
        <v>390</v>
      </c>
      <c r="AE61" s="41">
        <v>20000</v>
      </c>
      <c r="AF61" s="40">
        <v>3306.181818181818</v>
      </c>
      <c r="AH61" s="41">
        <v>2015</v>
      </c>
      <c r="AI61" s="41">
        <v>12</v>
      </c>
      <c r="AJ61" s="41">
        <v>112</v>
      </c>
      <c r="AK61" s="41">
        <v>262</v>
      </c>
      <c r="AL61" s="41">
        <v>5000</v>
      </c>
      <c r="AM61" s="40">
        <v>722</v>
      </c>
      <c r="AO61" s="41">
        <v>2015</v>
      </c>
      <c r="AP61" s="41">
        <v>12</v>
      </c>
      <c r="AQ61" s="41">
        <v>48</v>
      </c>
      <c r="AR61" s="41">
        <v>119</v>
      </c>
      <c r="AS61" s="41">
        <v>6700</v>
      </c>
      <c r="AT61" s="40">
        <v>856.08333333333337</v>
      </c>
      <c r="AU61" s="25"/>
      <c r="AV61" s="41">
        <v>2015</v>
      </c>
      <c r="AW61" s="41">
        <v>12</v>
      </c>
      <c r="AX61" s="41">
        <v>18</v>
      </c>
      <c r="AY61" s="41">
        <v>95</v>
      </c>
      <c r="AZ61" s="41">
        <v>5600</v>
      </c>
      <c r="BA61" s="156">
        <v>840.66666666666663</v>
      </c>
    </row>
    <row r="62" spans="1:54" x14ac:dyDescent="0.3">
      <c r="B62" s="29"/>
      <c r="C62" s="28"/>
      <c r="D62" s="24"/>
      <c r="E62" s="29"/>
      <c r="F62" s="28"/>
      <c r="H62" s="29"/>
      <c r="I62" s="28"/>
      <c r="K62" s="29"/>
      <c r="L62" s="28"/>
      <c r="N62" s="29"/>
      <c r="O62" s="28"/>
      <c r="Q62" s="31">
        <v>400</v>
      </c>
      <c r="T62" s="41">
        <v>2016</v>
      </c>
      <c r="U62" s="41">
        <v>10</v>
      </c>
      <c r="V62" s="41">
        <v>76</v>
      </c>
      <c r="W62" s="41">
        <v>220</v>
      </c>
      <c r="X62" s="41">
        <v>1600</v>
      </c>
      <c r="Y62" s="40">
        <v>369.5</v>
      </c>
      <c r="AA62" s="41">
        <v>2016</v>
      </c>
      <c r="AB62" s="41">
        <v>10</v>
      </c>
      <c r="AC62" s="41">
        <v>106</v>
      </c>
      <c r="AD62" s="41">
        <v>275</v>
      </c>
      <c r="AE62" s="41">
        <v>2500</v>
      </c>
      <c r="AF62" s="40">
        <v>593.9</v>
      </c>
      <c r="AH62" s="41">
        <v>2016</v>
      </c>
      <c r="AI62" s="41">
        <v>10</v>
      </c>
      <c r="AJ62" s="41">
        <v>85</v>
      </c>
      <c r="AK62" s="41">
        <v>250</v>
      </c>
      <c r="AL62" s="41">
        <v>618</v>
      </c>
      <c r="AM62" s="40">
        <v>320.3</v>
      </c>
      <c r="AO62" s="41">
        <v>2016</v>
      </c>
      <c r="AP62" s="41">
        <v>10</v>
      </c>
      <c r="AQ62" s="41">
        <v>44</v>
      </c>
      <c r="AR62" s="41">
        <v>156.5</v>
      </c>
      <c r="AS62" s="41">
        <v>791</v>
      </c>
      <c r="AT62" s="40">
        <v>259</v>
      </c>
      <c r="AU62" s="25"/>
      <c r="AV62" s="41">
        <v>2016</v>
      </c>
      <c r="AW62" s="41">
        <v>10</v>
      </c>
      <c r="AX62" s="41">
        <v>48</v>
      </c>
      <c r="AY62" s="41">
        <v>100</v>
      </c>
      <c r="AZ62" s="41">
        <v>189</v>
      </c>
      <c r="BA62" s="156">
        <v>112.5</v>
      </c>
    </row>
    <row r="63" spans="1:54" x14ac:dyDescent="0.3">
      <c r="B63" s="29"/>
      <c r="C63" s="28"/>
      <c r="D63" s="24"/>
      <c r="E63" s="29"/>
      <c r="F63" s="28"/>
      <c r="H63" s="29"/>
      <c r="I63" s="28"/>
      <c r="K63" s="29"/>
      <c r="L63" s="28"/>
      <c r="N63" s="29"/>
      <c r="O63" s="28"/>
      <c r="Q63" s="31">
        <v>400</v>
      </c>
      <c r="AZ63" s="155"/>
      <c r="BA63" s="155"/>
      <c r="BB63" s="155"/>
    </row>
    <row r="64" spans="1:54" x14ac:dyDescent="0.3">
      <c r="B64" s="29"/>
      <c r="C64" s="28"/>
      <c r="D64" s="24"/>
      <c r="E64" s="29"/>
      <c r="F64" s="28"/>
      <c r="H64" s="29"/>
      <c r="I64" s="28"/>
      <c r="K64" s="29"/>
      <c r="L64" s="28"/>
      <c r="N64" s="29"/>
      <c r="O64" s="28"/>
      <c r="Q64" s="31">
        <v>400</v>
      </c>
      <c r="AZ64" s="155"/>
      <c r="BA64" s="155"/>
      <c r="BB64" s="155"/>
    </row>
    <row r="65" spans="1:54" x14ac:dyDescent="0.3">
      <c r="B65" s="29"/>
      <c r="C65" s="28"/>
      <c r="D65" s="24"/>
      <c r="E65" s="29"/>
      <c r="F65" s="28"/>
      <c r="H65" s="29"/>
      <c r="I65" s="28"/>
      <c r="K65" s="29"/>
      <c r="L65" s="28"/>
      <c r="N65" s="29"/>
      <c r="O65" s="28"/>
      <c r="Q65" s="31">
        <v>400</v>
      </c>
      <c r="AZ65" s="155"/>
      <c r="BA65" s="155"/>
      <c r="BB65" s="155"/>
    </row>
    <row r="66" spans="1:54" x14ac:dyDescent="0.3">
      <c r="B66" s="29"/>
      <c r="C66" s="28"/>
      <c r="D66" s="24"/>
      <c r="E66" s="29"/>
      <c r="F66" s="28"/>
      <c r="H66" s="29"/>
      <c r="I66" s="28"/>
      <c r="K66" s="29"/>
      <c r="L66" s="28"/>
      <c r="N66" s="29"/>
      <c r="O66" s="28"/>
      <c r="Q66" s="31">
        <v>400</v>
      </c>
    </row>
    <row r="67" spans="1:54" x14ac:dyDescent="0.3">
      <c r="B67" s="29"/>
      <c r="C67" s="28"/>
      <c r="D67" s="24"/>
      <c r="E67" s="29"/>
      <c r="F67" s="28"/>
      <c r="H67" s="29"/>
      <c r="I67" s="28"/>
      <c r="K67" s="29"/>
      <c r="L67" s="28"/>
      <c r="N67" s="29"/>
      <c r="O67" s="28"/>
      <c r="Q67" s="31">
        <v>400</v>
      </c>
    </row>
    <row r="68" spans="1:54" x14ac:dyDescent="0.3">
      <c r="H68" s="29"/>
      <c r="I68" s="28"/>
      <c r="K68" s="29"/>
      <c r="L68" s="28"/>
      <c r="N68" s="29"/>
      <c r="O68" s="28"/>
    </row>
    <row r="69" spans="1:54" x14ac:dyDescent="0.3">
      <c r="H69" s="29"/>
      <c r="I69" s="28"/>
      <c r="K69" s="29"/>
      <c r="L69" s="28"/>
      <c r="N69" s="29"/>
      <c r="O69" s="28"/>
    </row>
    <row r="70" spans="1:54" x14ac:dyDescent="0.3">
      <c r="H70" s="29"/>
      <c r="I70" s="28"/>
      <c r="K70" s="29"/>
      <c r="L70" s="28"/>
      <c r="N70" s="29"/>
      <c r="O70" s="28"/>
    </row>
    <row r="71" spans="1:54" x14ac:dyDescent="0.3">
      <c r="H71" s="29"/>
      <c r="I71" s="28"/>
      <c r="K71" s="29"/>
      <c r="L71" s="28"/>
      <c r="N71" s="29"/>
      <c r="O71" s="28"/>
    </row>
    <row r="72" spans="1:54" x14ac:dyDescent="0.3">
      <c r="H72" s="29"/>
      <c r="I72" s="28"/>
      <c r="K72" s="29"/>
      <c r="L72" s="28"/>
      <c r="N72" s="29"/>
      <c r="O72" s="28"/>
    </row>
    <row r="73" spans="1:54" x14ac:dyDescent="0.3">
      <c r="H73" s="29"/>
      <c r="I73" s="28"/>
      <c r="K73" s="29"/>
      <c r="L73" s="28"/>
      <c r="N73" s="29"/>
      <c r="O73" s="28"/>
    </row>
    <row r="74" spans="1:54" x14ac:dyDescent="0.3">
      <c r="H74" s="29"/>
      <c r="I74" s="28"/>
      <c r="K74" s="29"/>
      <c r="L74" s="28"/>
      <c r="N74" s="29"/>
      <c r="O74" s="28"/>
    </row>
    <row r="75" spans="1:54" x14ac:dyDescent="0.3">
      <c r="H75" s="29"/>
      <c r="I75" s="28"/>
      <c r="K75" s="29"/>
      <c r="L75" s="28"/>
      <c r="N75" s="29"/>
      <c r="O75" s="28"/>
      <c r="BA75" s="27"/>
    </row>
    <row r="76" spans="1:54" x14ac:dyDescent="0.3">
      <c r="H76" s="29"/>
      <c r="I76" s="28"/>
      <c r="K76" s="29"/>
      <c r="L76" s="28"/>
      <c r="N76" s="29"/>
      <c r="O76" s="28"/>
      <c r="BA76" s="27"/>
    </row>
    <row r="77" spans="1:54" s="27" customFormat="1" x14ac:dyDescent="0.3">
      <c r="A77" s="24"/>
      <c r="B77" s="26"/>
      <c r="H77" s="29"/>
      <c r="I77" s="28"/>
      <c r="K77" s="29"/>
      <c r="L77" s="28"/>
      <c r="N77" s="29"/>
      <c r="O77" s="28"/>
      <c r="Q77" s="26"/>
      <c r="R77" s="28"/>
      <c r="S77" s="24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</row>
    <row r="78" spans="1:54" s="27" customFormat="1" x14ac:dyDescent="0.3">
      <c r="A78" s="24"/>
      <c r="B78" s="26"/>
      <c r="H78" s="29"/>
      <c r="I78" s="28"/>
      <c r="K78" s="29"/>
      <c r="L78" s="28"/>
      <c r="N78" s="29"/>
      <c r="O78" s="28"/>
      <c r="Q78" s="26"/>
      <c r="R78" s="28"/>
      <c r="S78" s="24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</row>
    <row r="79" spans="1:54" s="27" customFormat="1" x14ac:dyDescent="0.3">
      <c r="A79" s="24"/>
      <c r="B79" s="26"/>
      <c r="H79" s="29"/>
      <c r="I79" s="28"/>
      <c r="K79" s="29"/>
      <c r="L79" s="28"/>
      <c r="N79" s="29"/>
      <c r="O79" s="28"/>
      <c r="Q79" s="26"/>
      <c r="R79" s="28"/>
      <c r="S79" s="24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</row>
    <row r="80" spans="1:54" s="27" customFormat="1" x14ac:dyDescent="0.3">
      <c r="A80" s="24"/>
      <c r="B80" s="26"/>
      <c r="H80" s="29"/>
      <c r="I80" s="28"/>
      <c r="K80" s="29"/>
      <c r="L80" s="28"/>
      <c r="N80" s="29"/>
      <c r="O80" s="28"/>
      <c r="Q80" s="26"/>
      <c r="R80" s="28"/>
      <c r="S80" s="24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</row>
    <row r="81" spans="1:52" s="27" customFormat="1" x14ac:dyDescent="0.3">
      <c r="A81" s="24"/>
      <c r="B81" s="26"/>
      <c r="H81" s="29"/>
      <c r="I81" s="28"/>
      <c r="K81" s="29"/>
      <c r="L81" s="28"/>
      <c r="N81" s="29"/>
      <c r="O81" s="28"/>
      <c r="Q81" s="26"/>
      <c r="R81" s="28"/>
      <c r="S81" s="24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</row>
    <row r="82" spans="1:52" s="27" customFormat="1" x14ac:dyDescent="0.3">
      <c r="A82" s="24"/>
      <c r="B82" s="26"/>
      <c r="H82" s="29"/>
      <c r="I82" s="28"/>
      <c r="K82" s="29"/>
      <c r="L82" s="28"/>
      <c r="N82" s="29"/>
      <c r="O82" s="28"/>
      <c r="Q82" s="26"/>
      <c r="R82" s="28"/>
      <c r="S82" s="24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</row>
    <row r="83" spans="1:52" s="27" customFormat="1" x14ac:dyDescent="0.3">
      <c r="A83" s="24"/>
      <c r="B83" s="26"/>
      <c r="H83" s="29"/>
      <c r="I83" s="28"/>
      <c r="K83" s="29"/>
      <c r="L83" s="28"/>
      <c r="N83" s="29"/>
      <c r="O83" s="28"/>
      <c r="Q83" s="26"/>
      <c r="R83" s="28"/>
      <c r="S83" s="24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</row>
    <row r="84" spans="1:52" s="27" customFormat="1" x14ac:dyDescent="0.3">
      <c r="A84" s="24"/>
      <c r="B84" s="26"/>
      <c r="H84" s="29"/>
      <c r="I84" s="28"/>
      <c r="K84" s="29"/>
      <c r="L84" s="28"/>
      <c r="N84" s="29"/>
      <c r="O84" s="28"/>
      <c r="Q84" s="26"/>
      <c r="R84" s="28"/>
      <c r="S84" s="24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</row>
    <row r="85" spans="1:52" s="27" customFormat="1" x14ac:dyDescent="0.3">
      <c r="A85" s="24"/>
      <c r="B85" s="26"/>
      <c r="H85" s="29"/>
      <c r="I85" s="28"/>
      <c r="K85" s="29"/>
      <c r="L85" s="28"/>
      <c r="N85" s="29"/>
      <c r="O85" s="28"/>
      <c r="Q85" s="26"/>
      <c r="R85" s="28"/>
      <c r="S85" s="24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</row>
    <row r="86" spans="1:52" s="27" customFormat="1" x14ac:dyDescent="0.3">
      <c r="A86" s="24"/>
      <c r="B86" s="26"/>
      <c r="H86" s="29"/>
      <c r="I86" s="28"/>
      <c r="K86" s="29"/>
      <c r="L86" s="28"/>
      <c r="N86" s="29"/>
      <c r="O86" s="28"/>
      <c r="Q86" s="26"/>
      <c r="R86" s="28"/>
      <c r="S86" s="24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</row>
    <row r="87" spans="1:52" s="27" customFormat="1" x14ac:dyDescent="0.3">
      <c r="A87" s="24"/>
      <c r="B87" s="26"/>
      <c r="H87" s="29"/>
      <c r="I87" s="28"/>
      <c r="K87" s="29"/>
      <c r="L87" s="28"/>
      <c r="N87" s="29"/>
      <c r="O87" s="28"/>
      <c r="Q87" s="26"/>
      <c r="R87" s="28"/>
      <c r="S87" s="24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</row>
    <row r="88" spans="1:52" s="27" customFormat="1" x14ac:dyDescent="0.3">
      <c r="A88" s="24"/>
      <c r="B88" s="26"/>
      <c r="H88" s="29"/>
      <c r="I88" s="28"/>
      <c r="K88" s="29"/>
      <c r="L88" s="28"/>
      <c r="N88" s="29"/>
      <c r="O88" s="28"/>
      <c r="Q88" s="26"/>
      <c r="R88" s="28"/>
      <c r="S88" s="24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</row>
    <row r="89" spans="1:52" s="27" customFormat="1" x14ac:dyDescent="0.3">
      <c r="A89" s="24"/>
      <c r="B89" s="26"/>
      <c r="H89" s="29"/>
      <c r="I89" s="28"/>
      <c r="K89" s="29"/>
      <c r="L89" s="28"/>
      <c r="N89" s="29"/>
      <c r="O89" s="28"/>
      <c r="Q89" s="26"/>
      <c r="R89" s="28"/>
      <c r="S89" s="24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</row>
    <row r="90" spans="1:52" s="27" customFormat="1" x14ac:dyDescent="0.3">
      <c r="A90" s="24"/>
      <c r="B90" s="26"/>
      <c r="H90" s="29"/>
      <c r="I90" s="28"/>
      <c r="K90" s="29"/>
      <c r="L90" s="28"/>
      <c r="N90" s="29"/>
      <c r="O90" s="28"/>
      <c r="Q90" s="26"/>
      <c r="R90" s="28"/>
      <c r="S90" s="24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</row>
    <row r="91" spans="1:52" s="27" customFormat="1" x14ac:dyDescent="0.3">
      <c r="A91" s="24"/>
      <c r="B91" s="26"/>
      <c r="H91" s="29"/>
      <c r="I91" s="28"/>
      <c r="K91" s="29"/>
      <c r="L91" s="28"/>
      <c r="N91" s="29"/>
      <c r="O91" s="28"/>
      <c r="Q91" s="26"/>
      <c r="R91" s="28"/>
      <c r="S91" s="24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</row>
    <row r="92" spans="1:52" s="27" customFormat="1" x14ac:dyDescent="0.3">
      <c r="A92" s="24"/>
      <c r="B92" s="26"/>
      <c r="H92" s="29"/>
      <c r="I92" s="28"/>
      <c r="K92" s="29"/>
      <c r="L92" s="28"/>
      <c r="N92" s="29"/>
      <c r="O92" s="28"/>
      <c r="Q92" s="26"/>
      <c r="R92" s="28"/>
      <c r="S92" s="24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</row>
    <row r="93" spans="1:52" s="27" customFormat="1" x14ac:dyDescent="0.3">
      <c r="A93" s="24"/>
      <c r="B93" s="26"/>
      <c r="H93" s="29"/>
      <c r="I93" s="28"/>
      <c r="K93" s="29"/>
      <c r="L93" s="28"/>
      <c r="N93" s="29"/>
      <c r="O93" s="28"/>
      <c r="Q93" s="26"/>
      <c r="R93" s="28"/>
      <c r="S93" s="24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</row>
    <row r="94" spans="1:52" s="27" customFormat="1" x14ac:dyDescent="0.3">
      <c r="A94" s="24"/>
      <c r="B94" s="26"/>
      <c r="H94" s="29"/>
      <c r="I94" s="28"/>
      <c r="K94" s="29"/>
      <c r="L94" s="28"/>
      <c r="N94" s="29"/>
      <c r="O94" s="28"/>
      <c r="Q94" s="26"/>
      <c r="R94" s="28"/>
      <c r="S94" s="24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</row>
    <row r="95" spans="1:52" s="27" customFormat="1" x14ac:dyDescent="0.3">
      <c r="A95" s="24"/>
      <c r="B95" s="26"/>
      <c r="H95" s="29"/>
      <c r="I95" s="28"/>
      <c r="K95" s="29"/>
      <c r="L95" s="28"/>
      <c r="N95" s="29"/>
      <c r="O95" s="28"/>
      <c r="Q95" s="26"/>
      <c r="R95" s="28"/>
      <c r="S95" s="24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</row>
    <row r="96" spans="1:52" s="27" customFormat="1" x14ac:dyDescent="0.3">
      <c r="A96" s="24"/>
      <c r="B96" s="26"/>
      <c r="H96" s="29"/>
      <c r="I96" s="28"/>
      <c r="K96" s="29"/>
      <c r="L96" s="28"/>
      <c r="N96" s="29"/>
      <c r="O96" s="28"/>
      <c r="Q96" s="26"/>
      <c r="R96" s="28"/>
      <c r="S96" s="24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</row>
    <row r="97" spans="1:52" s="27" customFormat="1" x14ac:dyDescent="0.3">
      <c r="A97" s="24"/>
      <c r="B97" s="26"/>
      <c r="H97" s="29"/>
      <c r="I97" s="28"/>
      <c r="K97" s="29"/>
      <c r="L97" s="28"/>
      <c r="N97" s="29"/>
      <c r="O97" s="28"/>
      <c r="Q97" s="26"/>
      <c r="R97" s="28"/>
      <c r="S97" s="24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</row>
    <row r="98" spans="1:52" s="27" customFormat="1" x14ac:dyDescent="0.3">
      <c r="A98" s="24"/>
      <c r="B98" s="26"/>
      <c r="H98" s="29"/>
      <c r="I98" s="28"/>
      <c r="K98" s="29"/>
      <c r="L98" s="28"/>
      <c r="N98" s="29"/>
      <c r="O98" s="28"/>
      <c r="Q98" s="26"/>
      <c r="R98" s="28"/>
      <c r="S98" s="24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</row>
    <row r="99" spans="1:52" s="27" customFormat="1" x14ac:dyDescent="0.3">
      <c r="A99" s="24"/>
      <c r="B99" s="26"/>
      <c r="H99" s="29"/>
      <c r="I99" s="28"/>
      <c r="K99" s="29"/>
      <c r="L99" s="28"/>
      <c r="N99" s="29"/>
      <c r="O99" s="28"/>
      <c r="Q99" s="26"/>
      <c r="R99" s="28"/>
      <c r="S99" s="24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</row>
    <row r="100" spans="1:52" s="27" customFormat="1" x14ac:dyDescent="0.3">
      <c r="A100" s="24"/>
      <c r="B100" s="26"/>
      <c r="H100" s="29"/>
      <c r="I100" s="28"/>
      <c r="K100" s="29"/>
      <c r="L100" s="28"/>
      <c r="N100" s="29"/>
      <c r="O100" s="28"/>
      <c r="Q100" s="26"/>
      <c r="R100" s="28"/>
      <c r="S100" s="24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</row>
    <row r="101" spans="1:52" s="27" customFormat="1" x14ac:dyDescent="0.3">
      <c r="A101" s="24"/>
      <c r="B101" s="26"/>
      <c r="H101" s="29"/>
      <c r="I101" s="28"/>
      <c r="K101" s="29"/>
      <c r="L101" s="28"/>
      <c r="N101" s="29"/>
      <c r="O101" s="28"/>
      <c r="Q101" s="26"/>
      <c r="R101" s="28"/>
      <c r="S101" s="24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</row>
    <row r="102" spans="1:52" s="27" customFormat="1" x14ac:dyDescent="0.3">
      <c r="A102" s="24"/>
      <c r="B102" s="26"/>
      <c r="H102" s="29"/>
      <c r="I102" s="28"/>
      <c r="K102" s="29"/>
      <c r="L102" s="28"/>
      <c r="N102" s="29"/>
      <c r="O102" s="28"/>
      <c r="Q102" s="26"/>
      <c r="R102" s="28"/>
      <c r="S102" s="24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</row>
    <row r="103" spans="1:52" s="27" customFormat="1" x14ac:dyDescent="0.3">
      <c r="A103" s="24"/>
      <c r="B103" s="26"/>
      <c r="H103" s="29"/>
      <c r="I103" s="28"/>
      <c r="K103" s="29"/>
      <c r="L103" s="28"/>
      <c r="N103" s="29"/>
      <c r="O103" s="28"/>
      <c r="Q103" s="26"/>
      <c r="R103" s="28"/>
      <c r="S103" s="24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</row>
    <row r="104" spans="1:52" s="27" customFormat="1" x14ac:dyDescent="0.3">
      <c r="A104" s="24"/>
      <c r="B104" s="26"/>
      <c r="H104" s="29"/>
      <c r="I104" s="28"/>
      <c r="K104" s="29"/>
      <c r="L104" s="28"/>
      <c r="N104" s="29"/>
      <c r="O104" s="28"/>
      <c r="Q104" s="26"/>
      <c r="R104" s="28"/>
      <c r="S104" s="24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</row>
    <row r="105" spans="1:52" s="27" customFormat="1" x14ac:dyDescent="0.3">
      <c r="A105" s="24"/>
      <c r="B105" s="26"/>
      <c r="H105" s="29"/>
      <c r="I105" s="28"/>
      <c r="K105" s="29"/>
      <c r="L105" s="28"/>
      <c r="N105" s="29"/>
      <c r="O105" s="28"/>
      <c r="Q105" s="26"/>
      <c r="R105" s="28"/>
      <c r="S105" s="24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</row>
    <row r="106" spans="1:52" s="27" customFormat="1" x14ac:dyDescent="0.3">
      <c r="A106" s="24"/>
      <c r="B106" s="26"/>
      <c r="H106" s="29"/>
      <c r="I106" s="28"/>
      <c r="K106" s="29"/>
      <c r="L106" s="28"/>
      <c r="N106" s="29"/>
      <c r="O106" s="28"/>
      <c r="Q106" s="26"/>
      <c r="R106" s="28"/>
      <c r="S106" s="24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</row>
    <row r="107" spans="1:52" s="27" customFormat="1" x14ac:dyDescent="0.3">
      <c r="A107" s="24"/>
      <c r="B107" s="26"/>
      <c r="H107" s="29"/>
      <c r="I107" s="28"/>
      <c r="K107" s="29"/>
      <c r="L107" s="28"/>
      <c r="N107" s="29"/>
      <c r="O107" s="28"/>
      <c r="Q107" s="26"/>
      <c r="R107" s="28"/>
      <c r="S107" s="24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</row>
    <row r="108" spans="1:52" s="27" customFormat="1" x14ac:dyDescent="0.3">
      <c r="A108" s="24"/>
      <c r="B108" s="26"/>
      <c r="H108" s="29"/>
      <c r="I108" s="28"/>
      <c r="K108" s="29"/>
      <c r="L108" s="28"/>
      <c r="N108" s="29"/>
      <c r="O108" s="28"/>
      <c r="Q108" s="26"/>
      <c r="R108" s="28"/>
      <c r="S108" s="24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</row>
    <row r="109" spans="1:52" s="27" customFormat="1" x14ac:dyDescent="0.3">
      <c r="A109" s="24"/>
      <c r="B109" s="26"/>
      <c r="H109" s="29"/>
      <c r="I109" s="28"/>
      <c r="K109" s="29"/>
      <c r="L109" s="28"/>
      <c r="N109" s="29"/>
      <c r="O109" s="28"/>
      <c r="Q109" s="26"/>
      <c r="R109" s="28"/>
      <c r="S109" s="24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</row>
    <row r="110" spans="1:52" s="27" customFormat="1" x14ac:dyDescent="0.3">
      <c r="A110" s="24"/>
      <c r="B110" s="26"/>
      <c r="H110" s="29"/>
      <c r="I110" s="28"/>
      <c r="K110" s="29"/>
      <c r="L110" s="28"/>
      <c r="N110" s="29"/>
      <c r="O110" s="28"/>
      <c r="Q110" s="26"/>
      <c r="R110" s="28"/>
      <c r="S110" s="24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</row>
    <row r="111" spans="1:52" s="27" customFormat="1" x14ac:dyDescent="0.3">
      <c r="A111" s="24"/>
      <c r="B111" s="26"/>
      <c r="H111" s="29"/>
      <c r="I111" s="28"/>
      <c r="K111" s="29"/>
      <c r="L111" s="28"/>
      <c r="N111" s="29"/>
      <c r="O111" s="28"/>
      <c r="Q111" s="26"/>
      <c r="R111" s="28"/>
      <c r="S111" s="24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</row>
    <row r="112" spans="1:52" s="27" customFormat="1" x14ac:dyDescent="0.3">
      <c r="A112" s="24"/>
      <c r="B112" s="26"/>
      <c r="H112" s="29"/>
      <c r="I112" s="28"/>
      <c r="K112" s="29"/>
      <c r="L112" s="28"/>
      <c r="N112" s="29"/>
      <c r="O112" s="28"/>
      <c r="Q112" s="26"/>
      <c r="R112" s="28"/>
      <c r="S112" s="24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</row>
    <row r="113" spans="1:52" s="27" customFormat="1" x14ac:dyDescent="0.3">
      <c r="A113" s="24"/>
      <c r="B113" s="26"/>
      <c r="H113" s="29"/>
      <c r="I113" s="28"/>
      <c r="K113" s="29"/>
      <c r="L113" s="28"/>
      <c r="N113" s="29"/>
      <c r="O113" s="28"/>
      <c r="Q113" s="26"/>
      <c r="R113" s="28"/>
      <c r="S113" s="24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</row>
    <row r="114" spans="1:52" s="27" customFormat="1" x14ac:dyDescent="0.3">
      <c r="A114" s="24"/>
      <c r="B114" s="26"/>
      <c r="H114" s="29"/>
      <c r="I114" s="28"/>
      <c r="K114" s="29"/>
      <c r="L114" s="28"/>
      <c r="N114" s="29"/>
      <c r="O114" s="28"/>
      <c r="Q114" s="26"/>
      <c r="R114" s="28"/>
      <c r="S114" s="24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</row>
    <row r="115" spans="1:52" s="27" customFormat="1" x14ac:dyDescent="0.3">
      <c r="A115" s="24"/>
      <c r="B115" s="26"/>
      <c r="H115" s="29"/>
      <c r="I115" s="28"/>
      <c r="K115" s="29"/>
      <c r="L115" s="28"/>
      <c r="N115" s="29"/>
      <c r="O115" s="28"/>
      <c r="Q115" s="26"/>
      <c r="R115" s="28"/>
      <c r="S115" s="24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</row>
    <row r="116" spans="1:52" s="27" customFormat="1" x14ac:dyDescent="0.3">
      <c r="A116" s="24"/>
      <c r="B116" s="26"/>
      <c r="H116" s="29"/>
      <c r="I116" s="28"/>
      <c r="K116" s="29"/>
      <c r="L116" s="28"/>
      <c r="N116" s="29"/>
      <c r="O116" s="28"/>
      <c r="Q116" s="26"/>
      <c r="R116" s="28"/>
      <c r="S116" s="24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</row>
    <row r="117" spans="1:52" s="27" customFormat="1" x14ac:dyDescent="0.3">
      <c r="A117" s="24"/>
      <c r="B117" s="26"/>
      <c r="H117" s="29"/>
      <c r="I117" s="28"/>
      <c r="K117" s="29"/>
      <c r="L117" s="28"/>
      <c r="N117" s="29"/>
      <c r="O117" s="28"/>
      <c r="Q117" s="26"/>
      <c r="R117" s="28"/>
      <c r="S117" s="24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</row>
    <row r="118" spans="1:52" s="27" customFormat="1" x14ac:dyDescent="0.3">
      <c r="A118" s="24"/>
      <c r="B118" s="26"/>
      <c r="H118" s="29"/>
      <c r="I118" s="28"/>
      <c r="K118" s="29"/>
      <c r="L118" s="28"/>
      <c r="N118" s="29"/>
      <c r="O118" s="28"/>
      <c r="Q118" s="26"/>
      <c r="R118" s="28"/>
      <c r="S118" s="24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</row>
    <row r="119" spans="1:52" s="27" customFormat="1" x14ac:dyDescent="0.3">
      <c r="A119" s="24"/>
      <c r="B119" s="26"/>
      <c r="H119" s="29"/>
      <c r="I119" s="28"/>
      <c r="K119" s="29"/>
      <c r="L119" s="28"/>
      <c r="N119" s="29"/>
      <c r="O119" s="28"/>
      <c r="Q119" s="26"/>
      <c r="R119" s="28"/>
      <c r="S119" s="24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</row>
    <row r="120" spans="1:52" s="27" customFormat="1" x14ac:dyDescent="0.3">
      <c r="A120" s="24"/>
      <c r="B120" s="26"/>
      <c r="H120" s="29"/>
      <c r="I120" s="28"/>
      <c r="K120" s="29"/>
      <c r="L120" s="28"/>
      <c r="N120" s="29"/>
      <c r="O120" s="28"/>
      <c r="Q120" s="26"/>
      <c r="R120" s="28"/>
      <c r="S120" s="24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</row>
    <row r="121" spans="1:52" s="27" customFormat="1" x14ac:dyDescent="0.3">
      <c r="A121" s="24"/>
      <c r="B121" s="26"/>
      <c r="H121" s="29"/>
      <c r="I121" s="28"/>
      <c r="K121" s="29"/>
      <c r="L121" s="28"/>
      <c r="N121" s="29"/>
      <c r="O121" s="28"/>
      <c r="Q121" s="26"/>
      <c r="R121" s="28"/>
      <c r="S121" s="24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</row>
    <row r="122" spans="1:52" s="27" customFormat="1" x14ac:dyDescent="0.3">
      <c r="A122" s="24"/>
      <c r="B122" s="26"/>
      <c r="H122" s="29"/>
      <c r="I122" s="28"/>
      <c r="K122" s="29"/>
      <c r="L122" s="28"/>
      <c r="N122" s="29"/>
      <c r="O122" s="28"/>
      <c r="Q122" s="26"/>
      <c r="R122" s="28"/>
      <c r="S122" s="24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</row>
    <row r="123" spans="1:52" s="27" customFormat="1" x14ac:dyDescent="0.3">
      <c r="A123" s="24"/>
      <c r="B123" s="26"/>
      <c r="H123" s="29"/>
      <c r="I123" s="28"/>
      <c r="K123" s="29"/>
      <c r="L123" s="28"/>
      <c r="N123" s="29"/>
      <c r="O123" s="28"/>
      <c r="Q123" s="26"/>
      <c r="R123" s="28"/>
      <c r="S123" s="24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</row>
    <row r="124" spans="1:52" s="27" customFormat="1" x14ac:dyDescent="0.3">
      <c r="A124" s="24"/>
      <c r="B124" s="26"/>
      <c r="H124" s="29"/>
      <c r="I124" s="28"/>
      <c r="K124" s="29"/>
      <c r="L124" s="28"/>
      <c r="N124" s="29"/>
      <c r="O124" s="28"/>
      <c r="Q124" s="26"/>
      <c r="R124" s="28"/>
      <c r="S124" s="24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</row>
    <row r="125" spans="1:52" s="27" customFormat="1" x14ac:dyDescent="0.3">
      <c r="A125" s="24"/>
      <c r="B125" s="26"/>
      <c r="H125" s="29"/>
      <c r="I125" s="28"/>
      <c r="K125" s="29"/>
      <c r="L125" s="28"/>
      <c r="N125" s="29"/>
      <c r="O125" s="28"/>
      <c r="Q125" s="26"/>
      <c r="R125" s="28"/>
      <c r="S125" s="24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</row>
    <row r="126" spans="1:52" s="27" customFormat="1" x14ac:dyDescent="0.3">
      <c r="A126" s="24"/>
      <c r="B126" s="26"/>
      <c r="H126" s="29"/>
      <c r="I126" s="28"/>
      <c r="K126" s="29"/>
      <c r="L126" s="28"/>
      <c r="N126" s="29"/>
      <c r="O126" s="28"/>
      <c r="Q126" s="26"/>
      <c r="R126" s="28"/>
      <c r="S126" s="24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</row>
    <row r="127" spans="1:52" s="27" customFormat="1" x14ac:dyDescent="0.3">
      <c r="A127" s="24"/>
      <c r="B127" s="26"/>
      <c r="H127" s="29"/>
      <c r="I127" s="28"/>
      <c r="K127" s="29"/>
      <c r="L127" s="28"/>
      <c r="N127" s="29"/>
      <c r="O127" s="28"/>
      <c r="Q127" s="26"/>
      <c r="R127" s="28"/>
      <c r="S127" s="24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</row>
    <row r="128" spans="1:52" s="27" customFormat="1" x14ac:dyDescent="0.3">
      <c r="A128" s="24"/>
      <c r="B128" s="26"/>
      <c r="H128" s="29"/>
      <c r="I128" s="28"/>
      <c r="K128" s="29"/>
      <c r="L128" s="28"/>
      <c r="N128" s="29"/>
      <c r="O128" s="28"/>
      <c r="Q128" s="26"/>
      <c r="R128" s="28"/>
      <c r="S128" s="24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</row>
    <row r="129" spans="1:52" s="27" customFormat="1" x14ac:dyDescent="0.3">
      <c r="A129" s="24"/>
      <c r="B129" s="26"/>
      <c r="H129" s="29"/>
      <c r="I129" s="28"/>
      <c r="K129" s="29"/>
      <c r="L129" s="28"/>
      <c r="N129" s="29"/>
      <c r="O129" s="28"/>
      <c r="Q129" s="26"/>
      <c r="R129" s="28"/>
      <c r="S129" s="24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</row>
    <row r="130" spans="1:52" s="27" customFormat="1" x14ac:dyDescent="0.3">
      <c r="A130" s="24"/>
      <c r="B130" s="26"/>
      <c r="H130" s="29"/>
      <c r="I130" s="28"/>
      <c r="K130" s="29"/>
      <c r="L130" s="28"/>
      <c r="N130" s="29"/>
      <c r="O130" s="28"/>
      <c r="Q130" s="26"/>
      <c r="R130" s="28"/>
      <c r="S130" s="24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</row>
    <row r="131" spans="1:52" s="27" customFormat="1" x14ac:dyDescent="0.3">
      <c r="A131" s="24"/>
      <c r="B131" s="26"/>
      <c r="H131" s="29"/>
      <c r="I131" s="28"/>
      <c r="K131" s="29"/>
      <c r="L131" s="28"/>
      <c r="N131" s="29"/>
      <c r="O131" s="28"/>
      <c r="Q131" s="26"/>
      <c r="R131" s="28"/>
      <c r="S131" s="24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</row>
    <row r="132" spans="1:52" s="27" customFormat="1" x14ac:dyDescent="0.3">
      <c r="A132" s="24"/>
      <c r="B132" s="26"/>
      <c r="H132" s="29"/>
      <c r="I132" s="28"/>
      <c r="K132" s="29"/>
      <c r="L132" s="28"/>
      <c r="N132" s="29"/>
      <c r="O132" s="28"/>
      <c r="Q132" s="26"/>
      <c r="R132" s="28"/>
      <c r="S132" s="24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</row>
    <row r="133" spans="1:52" s="27" customFormat="1" x14ac:dyDescent="0.3">
      <c r="A133" s="24"/>
      <c r="B133" s="26"/>
      <c r="H133" s="29"/>
      <c r="I133" s="28"/>
      <c r="K133" s="29"/>
      <c r="L133" s="28"/>
      <c r="N133" s="29"/>
      <c r="O133" s="28"/>
      <c r="Q133" s="26"/>
      <c r="R133" s="28"/>
      <c r="S133" s="24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</row>
    <row r="134" spans="1:52" s="27" customFormat="1" x14ac:dyDescent="0.3">
      <c r="A134" s="24"/>
      <c r="B134" s="26"/>
      <c r="H134" s="29"/>
      <c r="I134" s="28"/>
      <c r="K134" s="29"/>
      <c r="L134" s="28"/>
      <c r="N134" s="29"/>
      <c r="O134" s="28"/>
      <c r="Q134" s="26"/>
      <c r="R134" s="28"/>
      <c r="S134" s="24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</row>
    <row r="135" spans="1:52" s="27" customFormat="1" x14ac:dyDescent="0.3">
      <c r="A135" s="24"/>
      <c r="B135" s="26"/>
      <c r="H135" s="29"/>
      <c r="I135" s="28"/>
      <c r="K135" s="29"/>
      <c r="L135" s="28"/>
      <c r="N135" s="29"/>
      <c r="O135" s="28"/>
      <c r="Q135" s="26"/>
      <c r="R135" s="28"/>
      <c r="S135" s="24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</row>
    <row r="136" spans="1:52" s="27" customFormat="1" x14ac:dyDescent="0.3">
      <c r="A136" s="24"/>
      <c r="B136" s="26"/>
      <c r="H136" s="29"/>
      <c r="I136" s="28"/>
      <c r="K136" s="29"/>
      <c r="L136" s="28"/>
      <c r="N136" s="29"/>
      <c r="O136" s="28"/>
      <c r="Q136" s="26"/>
      <c r="R136" s="28"/>
      <c r="S136" s="24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</row>
    <row r="137" spans="1:52" s="27" customFormat="1" x14ac:dyDescent="0.3">
      <c r="A137" s="24"/>
      <c r="B137" s="26"/>
      <c r="H137" s="29"/>
      <c r="I137" s="28"/>
      <c r="K137" s="29"/>
      <c r="L137" s="28"/>
      <c r="N137" s="29"/>
      <c r="O137" s="28"/>
      <c r="Q137" s="26"/>
      <c r="R137" s="28"/>
      <c r="S137" s="24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</row>
    <row r="138" spans="1:52" s="27" customFormat="1" x14ac:dyDescent="0.3">
      <c r="A138" s="24"/>
      <c r="B138" s="26"/>
      <c r="H138" s="29"/>
      <c r="I138" s="28"/>
      <c r="K138" s="29"/>
      <c r="L138" s="28"/>
      <c r="N138" s="29"/>
      <c r="O138" s="28"/>
      <c r="Q138" s="26"/>
      <c r="R138" s="28"/>
      <c r="S138" s="24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</row>
    <row r="139" spans="1:52" s="27" customFormat="1" x14ac:dyDescent="0.3">
      <c r="A139" s="24"/>
      <c r="B139" s="26"/>
      <c r="H139" s="29"/>
      <c r="I139" s="28"/>
      <c r="K139" s="29"/>
      <c r="L139" s="28"/>
      <c r="N139" s="29"/>
      <c r="O139" s="28"/>
      <c r="Q139" s="26"/>
      <c r="R139" s="28"/>
      <c r="S139" s="24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</row>
    <row r="140" spans="1:52" s="27" customFormat="1" x14ac:dyDescent="0.3">
      <c r="A140" s="24"/>
      <c r="B140" s="26"/>
      <c r="H140" s="29"/>
      <c r="I140" s="28"/>
      <c r="K140" s="29"/>
      <c r="L140" s="28"/>
      <c r="N140" s="29"/>
      <c r="O140" s="28"/>
      <c r="Q140" s="26"/>
      <c r="R140" s="28"/>
      <c r="S140" s="24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</row>
    <row r="141" spans="1:52" s="27" customFormat="1" x14ac:dyDescent="0.3">
      <c r="A141" s="24"/>
      <c r="B141" s="26"/>
      <c r="H141" s="29"/>
      <c r="I141" s="28"/>
      <c r="K141" s="29"/>
      <c r="L141" s="28"/>
      <c r="N141" s="29"/>
      <c r="O141" s="28"/>
      <c r="Q141" s="26"/>
      <c r="R141" s="28"/>
      <c r="S141" s="24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</row>
    <row r="142" spans="1:52" s="27" customFormat="1" x14ac:dyDescent="0.3">
      <c r="A142" s="24"/>
      <c r="B142" s="26"/>
      <c r="H142" s="29"/>
      <c r="I142" s="28"/>
      <c r="K142" s="29"/>
      <c r="L142" s="28"/>
      <c r="N142" s="29"/>
      <c r="O142" s="28"/>
      <c r="Q142" s="26"/>
      <c r="R142" s="28"/>
      <c r="S142" s="24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</row>
    <row r="143" spans="1:52" s="27" customFormat="1" x14ac:dyDescent="0.3">
      <c r="A143" s="24"/>
      <c r="B143" s="26"/>
      <c r="H143" s="29"/>
      <c r="I143" s="28"/>
      <c r="K143" s="29"/>
      <c r="L143" s="28"/>
      <c r="N143" s="29"/>
      <c r="O143" s="28"/>
      <c r="Q143" s="26"/>
      <c r="R143" s="28"/>
      <c r="S143" s="24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</row>
    <row r="144" spans="1:52" s="27" customFormat="1" x14ac:dyDescent="0.3">
      <c r="A144" s="24"/>
      <c r="B144" s="26"/>
      <c r="H144" s="29"/>
      <c r="I144" s="28"/>
      <c r="K144" s="29"/>
      <c r="L144" s="28"/>
      <c r="N144" s="29"/>
      <c r="O144" s="28"/>
      <c r="Q144" s="26"/>
      <c r="R144" s="28"/>
      <c r="S144" s="24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</row>
    <row r="145" spans="1:52" s="27" customFormat="1" x14ac:dyDescent="0.3">
      <c r="A145" s="24"/>
      <c r="B145" s="26"/>
      <c r="H145" s="29"/>
      <c r="I145" s="28"/>
      <c r="K145" s="29"/>
      <c r="L145" s="28"/>
      <c r="N145" s="29"/>
      <c r="O145" s="28"/>
      <c r="Q145" s="26"/>
      <c r="R145" s="28"/>
      <c r="S145" s="24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</row>
    <row r="146" spans="1:52" s="27" customFormat="1" x14ac:dyDescent="0.3">
      <c r="A146" s="24"/>
      <c r="B146" s="26"/>
      <c r="H146" s="29"/>
      <c r="I146" s="28"/>
      <c r="K146" s="29"/>
      <c r="L146" s="28"/>
      <c r="N146" s="29"/>
      <c r="O146" s="28"/>
      <c r="Q146" s="26"/>
      <c r="R146" s="28"/>
      <c r="S146" s="24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</row>
    <row r="147" spans="1:52" s="27" customFormat="1" x14ac:dyDescent="0.3">
      <c r="A147" s="24"/>
      <c r="B147" s="26"/>
      <c r="H147" s="29"/>
      <c r="I147" s="28"/>
      <c r="K147" s="29"/>
      <c r="L147" s="28"/>
      <c r="N147" s="29"/>
      <c r="O147" s="28"/>
      <c r="Q147" s="26"/>
      <c r="R147" s="28"/>
      <c r="S147" s="24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</row>
    <row r="148" spans="1:52" s="27" customFormat="1" x14ac:dyDescent="0.3">
      <c r="A148" s="24"/>
      <c r="B148" s="26"/>
      <c r="H148" s="29"/>
      <c r="I148" s="28"/>
      <c r="K148" s="29"/>
      <c r="L148" s="28"/>
      <c r="N148" s="29"/>
      <c r="O148" s="28"/>
      <c r="Q148" s="26"/>
      <c r="R148" s="28"/>
      <c r="S148" s="24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</row>
    <row r="149" spans="1:52" s="27" customFormat="1" x14ac:dyDescent="0.3">
      <c r="A149" s="24"/>
      <c r="B149" s="26"/>
      <c r="H149" s="29"/>
      <c r="I149" s="28"/>
      <c r="K149" s="29"/>
      <c r="L149" s="28"/>
      <c r="N149" s="29"/>
      <c r="O149" s="28"/>
      <c r="Q149" s="26"/>
      <c r="R149" s="28"/>
      <c r="S149" s="24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</row>
    <row r="150" spans="1:52" s="27" customFormat="1" x14ac:dyDescent="0.3">
      <c r="A150" s="24"/>
      <c r="B150" s="26"/>
      <c r="H150" s="29"/>
      <c r="I150" s="28"/>
      <c r="K150" s="29"/>
      <c r="L150" s="28"/>
      <c r="N150" s="29"/>
      <c r="O150" s="28"/>
      <c r="Q150" s="26"/>
      <c r="R150" s="28"/>
      <c r="S150" s="24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</row>
    <row r="151" spans="1:52" s="27" customFormat="1" x14ac:dyDescent="0.3">
      <c r="A151" s="24"/>
      <c r="B151" s="26"/>
      <c r="H151" s="29"/>
      <c r="I151" s="28"/>
      <c r="K151" s="29"/>
      <c r="L151" s="28"/>
      <c r="N151" s="29"/>
      <c r="O151" s="28"/>
      <c r="Q151" s="26"/>
      <c r="R151" s="28"/>
      <c r="S151" s="24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</row>
    <row r="152" spans="1:52" s="27" customFormat="1" x14ac:dyDescent="0.3">
      <c r="A152" s="24"/>
      <c r="B152" s="26"/>
      <c r="H152" s="29"/>
      <c r="I152" s="28"/>
      <c r="K152" s="29"/>
      <c r="L152" s="28"/>
      <c r="N152" s="29"/>
      <c r="O152" s="28"/>
      <c r="Q152" s="26"/>
      <c r="R152" s="28"/>
      <c r="S152" s="24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</row>
    <row r="153" spans="1:52" s="27" customFormat="1" x14ac:dyDescent="0.3">
      <c r="A153" s="24"/>
      <c r="B153" s="26"/>
      <c r="H153" s="29"/>
      <c r="I153" s="28"/>
      <c r="K153" s="29"/>
      <c r="L153" s="28"/>
      <c r="N153" s="29"/>
      <c r="O153" s="28"/>
      <c r="Q153" s="26"/>
      <c r="R153" s="28"/>
      <c r="S153" s="24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</row>
    <row r="154" spans="1:52" s="27" customFormat="1" x14ac:dyDescent="0.3">
      <c r="A154" s="24"/>
      <c r="B154" s="26"/>
      <c r="H154" s="29"/>
      <c r="I154" s="28"/>
      <c r="K154" s="29"/>
      <c r="L154" s="28"/>
      <c r="N154" s="29"/>
      <c r="O154" s="28"/>
      <c r="Q154" s="26"/>
      <c r="R154" s="28"/>
      <c r="S154" s="24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</row>
    <row r="155" spans="1:52" s="27" customFormat="1" x14ac:dyDescent="0.3">
      <c r="A155" s="24"/>
      <c r="B155" s="26"/>
      <c r="H155" s="29"/>
      <c r="I155" s="28"/>
      <c r="K155" s="29"/>
      <c r="L155" s="28"/>
      <c r="N155" s="29"/>
      <c r="O155" s="28"/>
      <c r="Q155" s="26"/>
      <c r="R155" s="28"/>
      <c r="S155" s="24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</row>
    <row r="156" spans="1:52" s="27" customFormat="1" x14ac:dyDescent="0.3">
      <c r="A156" s="24"/>
      <c r="B156" s="26"/>
      <c r="H156" s="29"/>
      <c r="I156" s="28"/>
      <c r="K156" s="29"/>
      <c r="L156" s="28"/>
      <c r="N156" s="29"/>
      <c r="O156" s="28"/>
      <c r="Q156" s="26"/>
      <c r="R156" s="28"/>
      <c r="S156" s="24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</row>
    <row r="157" spans="1:52" s="27" customFormat="1" x14ac:dyDescent="0.3">
      <c r="A157" s="24"/>
      <c r="B157" s="26"/>
      <c r="H157" s="29"/>
      <c r="I157" s="28"/>
      <c r="K157" s="29"/>
      <c r="L157" s="28"/>
      <c r="N157" s="29"/>
      <c r="O157" s="28"/>
      <c r="Q157" s="26"/>
      <c r="R157" s="28"/>
      <c r="S157" s="24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</row>
    <row r="158" spans="1:52" s="27" customFormat="1" x14ac:dyDescent="0.3">
      <c r="A158" s="24"/>
      <c r="B158" s="26"/>
      <c r="H158" s="29"/>
      <c r="I158" s="28"/>
      <c r="K158" s="29"/>
      <c r="L158" s="28"/>
      <c r="N158" s="29"/>
      <c r="O158" s="28"/>
      <c r="Q158" s="26"/>
      <c r="R158" s="28"/>
      <c r="S158" s="24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</row>
    <row r="159" spans="1:52" s="27" customFormat="1" x14ac:dyDescent="0.3">
      <c r="A159" s="24"/>
      <c r="B159" s="26"/>
      <c r="H159" s="29"/>
      <c r="I159" s="28"/>
      <c r="K159" s="29"/>
      <c r="L159" s="28"/>
      <c r="N159" s="29"/>
      <c r="O159" s="28"/>
      <c r="Q159" s="26"/>
      <c r="R159" s="28"/>
      <c r="S159" s="24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</row>
    <row r="160" spans="1:52" s="27" customFormat="1" x14ac:dyDescent="0.3">
      <c r="A160" s="24"/>
      <c r="B160" s="26"/>
      <c r="H160" s="29"/>
      <c r="I160" s="28"/>
      <c r="K160" s="29"/>
      <c r="L160" s="28"/>
      <c r="N160" s="29"/>
      <c r="O160" s="28"/>
      <c r="Q160" s="26"/>
      <c r="R160" s="28"/>
      <c r="S160" s="24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</row>
    <row r="161" spans="1:52" s="27" customFormat="1" x14ac:dyDescent="0.3">
      <c r="A161" s="24"/>
      <c r="B161" s="26"/>
      <c r="H161" s="29"/>
      <c r="I161" s="28"/>
      <c r="K161" s="29"/>
      <c r="L161" s="28"/>
      <c r="N161" s="29"/>
      <c r="O161" s="28"/>
      <c r="Q161" s="26"/>
      <c r="R161" s="28"/>
      <c r="S161" s="24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</row>
    <row r="162" spans="1:52" s="27" customFormat="1" x14ac:dyDescent="0.3">
      <c r="A162" s="24"/>
      <c r="B162" s="26"/>
      <c r="H162" s="29"/>
      <c r="I162" s="28"/>
      <c r="K162" s="29"/>
      <c r="L162" s="28"/>
      <c r="N162" s="29"/>
      <c r="O162" s="28"/>
      <c r="Q162" s="26"/>
      <c r="R162" s="28"/>
      <c r="S162" s="24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</row>
    <row r="163" spans="1:52" s="27" customFormat="1" x14ac:dyDescent="0.3">
      <c r="A163" s="24"/>
      <c r="B163" s="26"/>
      <c r="H163" s="29"/>
      <c r="I163" s="28"/>
      <c r="K163" s="29"/>
      <c r="L163" s="28"/>
      <c r="N163" s="29"/>
      <c r="O163" s="28"/>
      <c r="Q163" s="26"/>
      <c r="R163" s="28"/>
      <c r="S163" s="24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</row>
    <row r="164" spans="1:52" s="27" customFormat="1" x14ac:dyDescent="0.3">
      <c r="A164" s="24"/>
      <c r="B164" s="26"/>
      <c r="H164" s="29"/>
      <c r="I164" s="28"/>
      <c r="K164" s="29"/>
      <c r="L164" s="28"/>
      <c r="N164" s="29"/>
      <c r="O164" s="28"/>
      <c r="Q164" s="26"/>
      <c r="R164" s="28"/>
      <c r="S164" s="24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</row>
    <row r="165" spans="1:52" s="27" customFormat="1" x14ac:dyDescent="0.3">
      <c r="A165" s="24"/>
      <c r="B165" s="26"/>
      <c r="H165" s="29"/>
      <c r="I165" s="28"/>
      <c r="K165" s="29"/>
      <c r="L165" s="28"/>
      <c r="N165" s="29"/>
      <c r="O165" s="28"/>
      <c r="Q165" s="26"/>
      <c r="R165" s="28"/>
      <c r="S165" s="24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</row>
    <row r="166" spans="1:52" s="27" customFormat="1" x14ac:dyDescent="0.3">
      <c r="A166" s="24"/>
      <c r="B166" s="26"/>
      <c r="H166" s="29"/>
      <c r="I166" s="28"/>
      <c r="K166" s="29"/>
      <c r="L166" s="28"/>
      <c r="N166" s="29"/>
      <c r="O166" s="28"/>
      <c r="Q166" s="26"/>
      <c r="R166" s="28"/>
      <c r="S166" s="24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</row>
    <row r="167" spans="1:52" s="27" customFormat="1" x14ac:dyDescent="0.3">
      <c r="A167" s="24"/>
      <c r="B167" s="26"/>
      <c r="H167" s="29"/>
      <c r="I167" s="28"/>
      <c r="K167" s="29"/>
      <c r="L167" s="28"/>
      <c r="N167" s="29"/>
      <c r="O167" s="28"/>
      <c r="Q167" s="26"/>
      <c r="R167" s="28"/>
      <c r="S167" s="24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</row>
    <row r="168" spans="1:52" s="27" customFormat="1" x14ac:dyDescent="0.3">
      <c r="A168" s="24"/>
      <c r="B168" s="26"/>
      <c r="H168" s="29"/>
      <c r="I168" s="28"/>
      <c r="K168" s="29"/>
      <c r="L168" s="28"/>
      <c r="N168" s="29"/>
      <c r="O168" s="28"/>
      <c r="Q168" s="26"/>
      <c r="R168" s="28"/>
      <c r="S168" s="24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</row>
    <row r="169" spans="1:52" s="27" customFormat="1" x14ac:dyDescent="0.3">
      <c r="A169" s="24"/>
      <c r="B169" s="26"/>
      <c r="H169" s="29"/>
      <c r="I169" s="28"/>
      <c r="K169" s="29"/>
      <c r="L169" s="28"/>
      <c r="N169" s="29"/>
      <c r="O169" s="28"/>
      <c r="Q169" s="26"/>
      <c r="R169" s="28"/>
      <c r="S169" s="24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</row>
    <row r="170" spans="1:52" s="27" customFormat="1" x14ac:dyDescent="0.3">
      <c r="A170" s="24"/>
      <c r="B170" s="26"/>
      <c r="H170" s="29"/>
      <c r="I170" s="28"/>
      <c r="K170" s="29"/>
      <c r="L170" s="28"/>
      <c r="N170" s="29"/>
      <c r="O170" s="28"/>
      <c r="Q170" s="26"/>
      <c r="R170" s="28"/>
      <c r="S170" s="24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</row>
    <row r="171" spans="1:52" s="27" customFormat="1" x14ac:dyDescent="0.3">
      <c r="A171" s="24"/>
      <c r="B171" s="26"/>
      <c r="H171" s="29"/>
      <c r="I171" s="28"/>
      <c r="K171" s="29"/>
      <c r="L171" s="28"/>
      <c r="N171" s="29"/>
      <c r="O171" s="28"/>
      <c r="Q171" s="26"/>
      <c r="R171" s="28"/>
      <c r="S171" s="24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</row>
    <row r="172" spans="1:52" s="27" customFormat="1" x14ac:dyDescent="0.3">
      <c r="A172" s="24"/>
      <c r="B172" s="26"/>
      <c r="H172" s="29"/>
      <c r="I172" s="28"/>
      <c r="K172" s="29"/>
      <c r="L172" s="28"/>
      <c r="N172" s="29"/>
      <c r="O172" s="28"/>
      <c r="Q172" s="26"/>
      <c r="R172" s="28"/>
      <c r="S172" s="24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</row>
    <row r="173" spans="1:52" s="27" customFormat="1" x14ac:dyDescent="0.3">
      <c r="A173" s="24"/>
      <c r="B173" s="26"/>
      <c r="H173" s="29"/>
      <c r="I173" s="28"/>
      <c r="K173" s="29"/>
      <c r="L173" s="28"/>
      <c r="N173" s="29"/>
      <c r="O173" s="28"/>
      <c r="Q173" s="26"/>
      <c r="R173" s="28"/>
      <c r="S173" s="24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</row>
    <row r="174" spans="1:52" s="27" customFormat="1" x14ac:dyDescent="0.3">
      <c r="A174" s="24"/>
      <c r="B174" s="26"/>
      <c r="H174" s="29"/>
      <c r="I174" s="28"/>
      <c r="K174" s="29"/>
      <c r="L174" s="28"/>
      <c r="N174" s="29"/>
      <c r="O174" s="28"/>
      <c r="Q174" s="26"/>
      <c r="R174" s="28"/>
      <c r="S174" s="24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</row>
    <row r="175" spans="1:52" s="27" customFormat="1" x14ac:dyDescent="0.3">
      <c r="A175" s="24"/>
      <c r="B175" s="26"/>
      <c r="H175" s="29"/>
      <c r="I175" s="28"/>
      <c r="K175" s="29"/>
      <c r="L175" s="28"/>
      <c r="N175" s="29"/>
      <c r="O175" s="28"/>
      <c r="Q175" s="26"/>
      <c r="R175" s="28"/>
      <c r="S175" s="24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</row>
    <row r="176" spans="1:52" s="27" customFormat="1" x14ac:dyDescent="0.3">
      <c r="A176" s="24"/>
      <c r="B176" s="26"/>
      <c r="H176" s="29"/>
      <c r="I176" s="28"/>
      <c r="K176" s="29"/>
      <c r="L176" s="28"/>
      <c r="N176" s="29"/>
      <c r="O176" s="28"/>
      <c r="Q176" s="26"/>
      <c r="R176" s="28"/>
      <c r="S176" s="24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</row>
    <row r="177" spans="1:52" s="27" customFormat="1" x14ac:dyDescent="0.3">
      <c r="A177" s="24"/>
      <c r="B177" s="26"/>
      <c r="H177" s="29"/>
      <c r="I177" s="28"/>
      <c r="K177" s="29"/>
      <c r="L177" s="28"/>
      <c r="N177" s="29"/>
      <c r="O177" s="28"/>
      <c r="Q177" s="26"/>
      <c r="R177" s="28"/>
      <c r="S177" s="24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</row>
    <row r="178" spans="1:52" s="27" customFormat="1" x14ac:dyDescent="0.3">
      <c r="A178" s="24"/>
      <c r="B178" s="26"/>
      <c r="H178" s="29"/>
      <c r="I178" s="28"/>
      <c r="K178" s="29"/>
      <c r="L178" s="28"/>
      <c r="N178" s="29"/>
      <c r="O178" s="28"/>
      <c r="Q178" s="26"/>
      <c r="R178" s="28"/>
      <c r="S178" s="24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</row>
    <row r="179" spans="1:52" s="27" customFormat="1" x14ac:dyDescent="0.3">
      <c r="A179" s="24"/>
      <c r="B179" s="26"/>
      <c r="H179" s="29"/>
      <c r="I179" s="28"/>
      <c r="K179" s="29"/>
      <c r="L179" s="28"/>
      <c r="N179" s="29"/>
      <c r="O179" s="28"/>
      <c r="Q179" s="26"/>
      <c r="R179" s="28"/>
      <c r="S179" s="24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</row>
    <row r="180" spans="1:52" s="27" customFormat="1" x14ac:dyDescent="0.3">
      <c r="A180" s="24"/>
      <c r="B180" s="26"/>
      <c r="H180" s="29"/>
      <c r="I180" s="28"/>
      <c r="K180" s="29"/>
      <c r="L180" s="28"/>
      <c r="N180" s="29"/>
      <c r="O180" s="28"/>
      <c r="Q180" s="26"/>
      <c r="R180" s="28"/>
      <c r="S180" s="24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</row>
    <row r="181" spans="1:52" s="27" customFormat="1" x14ac:dyDescent="0.3">
      <c r="A181" s="24"/>
      <c r="B181" s="26"/>
      <c r="H181" s="29"/>
      <c r="I181" s="28"/>
      <c r="K181" s="29"/>
      <c r="L181" s="28"/>
      <c r="N181" s="29"/>
      <c r="O181" s="28"/>
      <c r="Q181" s="26"/>
      <c r="R181" s="28"/>
      <c r="S181" s="24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</row>
    <row r="182" spans="1:52" s="27" customFormat="1" x14ac:dyDescent="0.3">
      <c r="A182" s="24"/>
      <c r="B182" s="26"/>
      <c r="H182" s="29"/>
      <c r="I182" s="28"/>
      <c r="K182" s="29"/>
      <c r="L182" s="28"/>
      <c r="N182" s="29"/>
      <c r="O182" s="28"/>
      <c r="Q182" s="26"/>
      <c r="R182" s="28"/>
      <c r="S182" s="24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</row>
    <row r="183" spans="1:52" s="27" customFormat="1" x14ac:dyDescent="0.3">
      <c r="A183" s="24"/>
      <c r="B183" s="26"/>
      <c r="H183" s="29"/>
      <c r="I183" s="28"/>
      <c r="K183" s="29"/>
      <c r="L183" s="28"/>
      <c r="N183" s="29"/>
      <c r="O183" s="28"/>
      <c r="Q183" s="26"/>
      <c r="R183" s="28"/>
      <c r="S183" s="24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</row>
    <row r="184" spans="1:52" s="27" customFormat="1" x14ac:dyDescent="0.3">
      <c r="A184" s="24"/>
      <c r="B184" s="26"/>
      <c r="H184" s="29"/>
      <c r="I184" s="28"/>
      <c r="K184" s="29"/>
      <c r="L184" s="28"/>
      <c r="N184" s="29"/>
      <c r="O184" s="28"/>
      <c r="Q184" s="26"/>
      <c r="R184" s="28"/>
      <c r="S184" s="24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</row>
    <row r="185" spans="1:52" s="27" customFormat="1" x14ac:dyDescent="0.3">
      <c r="A185" s="24"/>
      <c r="B185" s="26"/>
      <c r="H185" s="29"/>
      <c r="I185" s="28"/>
      <c r="K185" s="29"/>
      <c r="L185" s="28"/>
      <c r="N185" s="29"/>
      <c r="O185" s="28"/>
      <c r="Q185" s="26"/>
      <c r="R185" s="28"/>
      <c r="S185" s="24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</row>
    <row r="186" spans="1:52" s="27" customFormat="1" x14ac:dyDescent="0.3">
      <c r="A186" s="24"/>
      <c r="B186" s="26"/>
      <c r="H186" s="29"/>
      <c r="I186" s="28"/>
      <c r="K186" s="29"/>
      <c r="L186" s="28"/>
      <c r="N186" s="29"/>
      <c r="O186" s="28"/>
      <c r="Q186" s="26"/>
      <c r="R186" s="28"/>
      <c r="S186" s="24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</row>
    <row r="187" spans="1:52" s="27" customFormat="1" x14ac:dyDescent="0.3">
      <c r="A187" s="24"/>
      <c r="B187" s="26"/>
      <c r="H187" s="29"/>
      <c r="I187" s="28"/>
      <c r="K187" s="29"/>
      <c r="L187" s="28"/>
      <c r="N187" s="29"/>
      <c r="O187" s="28"/>
      <c r="Q187" s="26"/>
      <c r="R187" s="28"/>
      <c r="S187" s="24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</row>
    <row r="188" spans="1:52" s="27" customFormat="1" x14ac:dyDescent="0.3">
      <c r="A188" s="24"/>
      <c r="B188" s="26"/>
      <c r="H188" s="29"/>
      <c r="I188" s="28"/>
      <c r="K188" s="29"/>
      <c r="L188" s="28"/>
      <c r="N188" s="29"/>
      <c r="O188" s="28"/>
      <c r="Q188" s="26"/>
      <c r="R188" s="28"/>
      <c r="S188" s="24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</row>
    <row r="189" spans="1:52" s="27" customFormat="1" x14ac:dyDescent="0.3">
      <c r="A189" s="24"/>
      <c r="B189" s="26"/>
      <c r="H189" s="29"/>
      <c r="I189" s="28"/>
      <c r="K189" s="29"/>
      <c r="L189" s="28"/>
      <c r="N189" s="29"/>
      <c r="O189" s="28"/>
      <c r="Q189" s="26"/>
      <c r="R189" s="28"/>
      <c r="S189" s="24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</row>
    <row r="190" spans="1:52" s="27" customFormat="1" x14ac:dyDescent="0.3">
      <c r="A190" s="24"/>
      <c r="B190" s="26"/>
      <c r="H190" s="29"/>
      <c r="I190" s="28"/>
      <c r="K190" s="29"/>
      <c r="L190" s="28"/>
      <c r="N190" s="29"/>
      <c r="O190" s="28"/>
      <c r="Q190" s="26"/>
      <c r="R190" s="28"/>
      <c r="S190" s="24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</row>
    <row r="191" spans="1:52" s="27" customFormat="1" x14ac:dyDescent="0.3">
      <c r="A191" s="24"/>
      <c r="B191" s="26"/>
      <c r="H191" s="29"/>
      <c r="I191" s="28"/>
      <c r="K191" s="29"/>
      <c r="L191" s="28"/>
      <c r="N191" s="29"/>
      <c r="O191" s="28"/>
      <c r="Q191" s="26"/>
      <c r="R191" s="28"/>
      <c r="S191" s="24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</row>
    <row r="192" spans="1:52" s="27" customFormat="1" x14ac:dyDescent="0.3">
      <c r="A192" s="24"/>
      <c r="B192" s="26"/>
      <c r="H192" s="29"/>
      <c r="I192" s="28"/>
      <c r="K192" s="29"/>
      <c r="L192" s="28"/>
      <c r="N192" s="29"/>
      <c r="O192" s="28"/>
      <c r="Q192" s="26"/>
      <c r="R192" s="28"/>
      <c r="S192" s="24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</row>
    <row r="193" spans="1:52" s="27" customFormat="1" x14ac:dyDescent="0.3">
      <c r="A193" s="24"/>
      <c r="B193" s="26"/>
      <c r="H193" s="29"/>
      <c r="I193" s="28"/>
      <c r="K193" s="29"/>
      <c r="L193" s="28"/>
      <c r="N193" s="29"/>
      <c r="O193" s="28"/>
      <c r="Q193" s="26"/>
      <c r="R193" s="28"/>
      <c r="S193" s="24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</row>
    <row r="194" spans="1:52" s="27" customFormat="1" x14ac:dyDescent="0.3">
      <c r="A194" s="24"/>
      <c r="B194" s="26"/>
      <c r="H194" s="29"/>
      <c r="I194" s="28"/>
      <c r="K194" s="29"/>
      <c r="L194" s="28"/>
      <c r="N194" s="29"/>
      <c r="O194" s="28"/>
      <c r="Q194" s="26"/>
      <c r="R194" s="28"/>
      <c r="S194" s="24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</row>
    <row r="195" spans="1:52" s="27" customFormat="1" x14ac:dyDescent="0.3">
      <c r="A195" s="24"/>
      <c r="B195" s="26"/>
      <c r="H195" s="29"/>
      <c r="I195" s="28"/>
      <c r="K195" s="29"/>
      <c r="L195" s="28"/>
      <c r="N195" s="29"/>
      <c r="O195" s="28"/>
      <c r="Q195" s="26"/>
      <c r="R195" s="28"/>
      <c r="S195" s="24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</row>
    <row r="196" spans="1:52" s="27" customFormat="1" x14ac:dyDescent="0.3">
      <c r="A196" s="24"/>
      <c r="B196" s="26"/>
      <c r="H196" s="29"/>
      <c r="I196" s="28"/>
      <c r="K196" s="29"/>
      <c r="L196" s="28"/>
      <c r="N196" s="29"/>
      <c r="O196" s="28"/>
      <c r="Q196" s="26"/>
      <c r="R196" s="28"/>
      <c r="S196" s="24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</row>
    <row r="197" spans="1:52" s="27" customFormat="1" x14ac:dyDescent="0.3">
      <c r="A197" s="24"/>
      <c r="B197" s="26"/>
      <c r="H197" s="29"/>
      <c r="I197" s="28"/>
      <c r="K197" s="29"/>
      <c r="L197" s="28"/>
      <c r="N197" s="29"/>
      <c r="O197" s="28"/>
      <c r="Q197" s="26"/>
      <c r="R197" s="28"/>
      <c r="S197" s="24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</row>
    <row r="198" spans="1:52" s="27" customFormat="1" x14ac:dyDescent="0.3">
      <c r="A198" s="24"/>
      <c r="B198" s="26"/>
      <c r="H198" s="29"/>
      <c r="I198" s="28"/>
      <c r="K198" s="29"/>
      <c r="L198" s="28"/>
      <c r="N198" s="29"/>
      <c r="O198" s="28"/>
      <c r="Q198" s="26"/>
      <c r="R198" s="28"/>
      <c r="S198" s="24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</row>
    <row r="199" spans="1:52" s="27" customFormat="1" x14ac:dyDescent="0.3">
      <c r="A199" s="24"/>
      <c r="B199" s="26"/>
      <c r="H199" s="29"/>
      <c r="I199" s="28"/>
      <c r="K199" s="29"/>
      <c r="L199" s="28"/>
      <c r="N199" s="29"/>
      <c r="O199" s="28"/>
      <c r="Q199" s="26"/>
      <c r="R199" s="28"/>
      <c r="S199" s="24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</row>
    <row r="200" spans="1:52" s="27" customFormat="1" x14ac:dyDescent="0.3">
      <c r="A200" s="24"/>
      <c r="B200" s="26"/>
      <c r="H200" s="29"/>
      <c r="I200" s="28"/>
      <c r="K200" s="29"/>
      <c r="L200" s="28"/>
      <c r="N200" s="29"/>
      <c r="O200" s="28"/>
      <c r="Q200" s="26"/>
      <c r="R200" s="28"/>
      <c r="S200" s="24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</row>
    <row r="201" spans="1:52" s="27" customFormat="1" x14ac:dyDescent="0.3">
      <c r="A201" s="24"/>
      <c r="B201" s="26"/>
      <c r="H201" s="29"/>
      <c r="I201" s="28"/>
      <c r="K201" s="29"/>
      <c r="L201" s="28"/>
      <c r="N201" s="29"/>
      <c r="O201" s="28"/>
      <c r="Q201" s="26"/>
      <c r="R201" s="28"/>
      <c r="S201" s="24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</row>
    <row r="202" spans="1:52" s="27" customFormat="1" x14ac:dyDescent="0.3">
      <c r="A202" s="24"/>
      <c r="B202" s="26"/>
      <c r="H202" s="29"/>
      <c r="I202" s="28"/>
      <c r="K202" s="29"/>
      <c r="L202" s="28"/>
      <c r="N202" s="29"/>
      <c r="O202" s="28"/>
      <c r="Q202" s="26"/>
      <c r="R202" s="28"/>
      <c r="S202" s="24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</row>
    <row r="203" spans="1:52" s="27" customFormat="1" x14ac:dyDescent="0.3">
      <c r="A203" s="24"/>
      <c r="B203" s="26"/>
      <c r="H203" s="29"/>
      <c r="I203" s="28"/>
      <c r="K203" s="29"/>
      <c r="L203" s="28"/>
      <c r="N203" s="29"/>
      <c r="O203" s="28"/>
      <c r="Q203" s="26"/>
      <c r="R203" s="28"/>
      <c r="S203" s="24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</row>
    <row r="204" spans="1:52" s="27" customFormat="1" x14ac:dyDescent="0.3">
      <c r="A204" s="24"/>
      <c r="B204" s="26"/>
      <c r="H204" s="29"/>
      <c r="I204" s="28"/>
      <c r="K204" s="29"/>
      <c r="L204" s="28"/>
      <c r="N204" s="29"/>
      <c r="O204" s="28"/>
      <c r="Q204" s="26"/>
      <c r="R204" s="28"/>
      <c r="S204" s="24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</row>
    <row r="205" spans="1:52" s="27" customFormat="1" x14ac:dyDescent="0.3">
      <c r="A205" s="24"/>
      <c r="B205" s="26"/>
      <c r="H205" s="29"/>
      <c r="I205" s="28"/>
      <c r="K205" s="29"/>
      <c r="L205" s="28"/>
      <c r="N205" s="29"/>
      <c r="O205" s="28"/>
      <c r="Q205" s="26"/>
      <c r="R205" s="28"/>
      <c r="S205" s="24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</row>
    <row r="206" spans="1:52" s="27" customFormat="1" x14ac:dyDescent="0.3">
      <c r="A206" s="24"/>
      <c r="B206" s="26"/>
      <c r="H206" s="29"/>
      <c r="I206" s="28"/>
      <c r="K206" s="29"/>
      <c r="L206" s="28"/>
      <c r="N206" s="29"/>
      <c r="O206" s="28"/>
      <c r="Q206" s="26"/>
      <c r="R206" s="28"/>
      <c r="S206" s="24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</row>
    <row r="207" spans="1:52" s="27" customFormat="1" x14ac:dyDescent="0.3">
      <c r="A207" s="24"/>
      <c r="B207" s="26"/>
      <c r="H207" s="29"/>
      <c r="I207" s="28"/>
      <c r="K207" s="29"/>
      <c r="L207" s="28"/>
      <c r="N207" s="29"/>
      <c r="O207" s="28"/>
      <c r="Q207" s="26"/>
      <c r="R207" s="28"/>
      <c r="S207" s="24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</row>
    <row r="208" spans="1:52" s="27" customFormat="1" x14ac:dyDescent="0.3">
      <c r="A208" s="24"/>
      <c r="B208" s="26"/>
      <c r="H208" s="29"/>
      <c r="I208" s="28"/>
      <c r="K208" s="29"/>
      <c r="L208" s="28"/>
      <c r="N208" s="29"/>
      <c r="O208" s="28"/>
      <c r="Q208" s="26"/>
      <c r="R208" s="28"/>
      <c r="S208" s="24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</row>
    <row r="209" spans="1:52" s="27" customFormat="1" x14ac:dyDescent="0.3">
      <c r="A209" s="24"/>
      <c r="B209" s="26"/>
      <c r="H209" s="29"/>
      <c r="I209" s="28"/>
      <c r="K209" s="29"/>
      <c r="L209" s="28"/>
      <c r="N209" s="29"/>
      <c r="O209" s="28"/>
      <c r="Q209" s="26"/>
      <c r="R209" s="28"/>
      <c r="S209" s="24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</row>
    <row r="210" spans="1:52" s="27" customFormat="1" x14ac:dyDescent="0.3">
      <c r="A210" s="24"/>
      <c r="B210" s="26"/>
      <c r="H210" s="29"/>
      <c r="I210" s="28"/>
      <c r="K210" s="29"/>
      <c r="L210" s="28"/>
      <c r="N210" s="29"/>
      <c r="O210" s="28"/>
      <c r="Q210" s="26"/>
      <c r="R210" s="28"/>
      <c r="S210" s="24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</row>
    <row r="211" spans="1:52" s="27" customFormat="1" x14ac:dyDescent="0.3">
      <c r="A211" s="24"/>
      <c r="B211" s="26"/>
      <c r="H211" s="29"/>
      <c r="I211" s="28"/>
      <c r="K211" s="29"/>
      <c r="L211" s="28"/>
      <c r="N211" s="29"/>
      <c r="O211" s="28"/>
      <c r="Q211" s="26"/>
      <c r="R211" s="28"/>
      <c r="S211" s="24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</row>
    <row r="212" spans="1:52" s="27" customFormat="1" x14ac:dyDescent="0.3">
      <c r="A212" s="24"/>
      <c r="B212" s="26"/>
      <c r="H212" s="29"/>
      <c r="I212" s="28"/>
      <c r="K212" s="29"/>
      <c r="L212" s="28"/>
      <c r="N212" s="29"/>
      <c r="O212" s="28"/>
      <c r="Q212" s="26"/>
      <c r="R212" s="28"/>
      <c r="S212" s="24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</row>
    <row r="213" spans="1:52" s="27" customFormat="1" x14ac:dyDescent="0.3">
      <c r="A213" s="24"/>
      <c r="B213" s="26"/>
      <c r="H213" s="29"/>
      <c r="I213" s="28"/>
      <c r="K213" s="29"/>
      <c r="L213" s="28"/>
      <c r="N213" s="29"/>
      <c r="O213" s="28"/>
      <c r="Q213" s="26"/>
      <c r="R213" s="28"/>
      <c r="S213" s="24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</row>
    <row r="214" spans="1:52" s="27" customFormat="1" x14ac:dyDescent="0.3">
      <c r="A214" s="24"/>
      <c r="B214" s="26"/>
      <c r="H214" s="29"/>
      <c r="I214" s="28"/>
      <c r="K214" s="29"/>
      <c r="L214" s="28"/>
      <c r="N214" s="29"/>
      <c r="O214" s="28"/>
      <c r="Q214" s="26"/>
      <c r="R214" s="28"/>
      <c r="S214" s="24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</row>
    <row r="215" spans="1:52" s="27" customFormat="1" x14ac:dyDescent="0.3">
      <c r="A215" s="24"/>
      <c r="B215" s="26"/>
      <c r="H215" s="29"/>
      <c r="I215" s="28"/>
      <c r="K215" s="29"/>
      <c r="L215" s="28"/>
      <c r="N215" s="29"/>
      <c r="O215" s="28"/>
      <c r="Q215" s="26"/>
      <c r="R215" s="28"/>
      <c r="S215" s="24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</row>
    <row r="216" spans="1:52" s="27" customFormat="1" x14ac:dyDescent="0.3">
      <c r="A216" s="24"/>
      <c r="B216" s="26"/>
      <c r="H216" s="29"/>
      <c r="I216" s="28"/>
      <c r="K216" s="29"/>
      <c r="L216" s="28"/>
      <c r="N216" s="29"/>
      <c r="O216" s="28"/>
      <c r="Q216" s="26"/>
      <c r="R216" s="28"/>
      <c r="S216" s="24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</row>
    <row r="217" spans="1:52" s="27" customFormat="1" x14ac:dyDescent="0.3">
      <c r="A217" s="24"/>
      <c r="B217" s="26"/>
      <c r="H217" s="29"/>
      <c r="I217" s="28"/>
      <c r="K217" s="29"/>
      <c r="L217" s="28"/>
      <c r="N217" s="29"/>
      <c r="O217" s="28"/>
      <c r="Q217" s="26"/>
      <c r="R217" s="28"/>
      <c r="S217" s="24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</row>
    <row r="218" spans="1:52" s="27" customFormat="1" x14ac:dyDescent="0.3">
      <c r="A218" s="24"/>
      <c r="B218" s="26"/>
      <c r="H218" s="29"/>
      <c r="I218" s="28"/>
      <c r="K218" s="29"/>
      <c r="L218" s="28"/>
      <c r="N218" s="29"/>
      <c r="O218" s="28"/>
      <c r="Q218" s="26"/>
      <c r="R218" s="28"/>
      <c r="S218" s="24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</row>
    <row r="219" spans="1:52" s="27" customFormat="1" x14ac:dyDescent="0.3">
      <c r="A219" s="24"/>
      <c r="B219" s="26"/>
      <c r="H219" s="29"/>
      <c r="I219" s="28"/>
      <c r="K219" s="29"/>
      <c r="L219" s="28"/>
      <c r="N219" s="29"/>
      <c r="O219" s="28"/>
      <c r="Q219" s="26"/>
      <c r="R219" s="28"/>
      <c r="S219" s="24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</row>
    <row r="220" spans="1:52" s="27" customFormat="1" x14ac:dyDescent="0.3">
      <c r="A220" s="24"/>
      <c r="B220" s="26"/>
      <c r="H220" s="29"/>
      <c r="I220" s="28"/>
      <c r="K220" s="29"/>
      <c r="L220" s="28"/>
      <c r="N220" s="29"/>
      <c r="O220" s="28"/>
      <c r="Q220" s="26"/>
      <c r="R220" s="28"/>
      <c r="S220" s="24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</row>
    <row r="221" spans="1:52" s="27" customFormat="1" x14ac:dyDescent="0.3">
      <c r="A221" s="24"/>
      <c r="B221" s="26"/>
      <c r="H221" s="29"/>
      <c r="I221" s="28"/>
      <c r="K221" s="29"/>
      <c r="L221" s="28"/>
      <c r="N221" s="29"/>
      <c r="O221" s="28"/>
      <c r="Q221" s="26"/>
      <c r="R221" s="28"/>
      <c r="S221" s="24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</row>
    <row r="222" spans="1:52" s="27" customFormat="1" x14ac:dyDescent="0.3">
      <c r="A222" s="24"/>
      <c r="B222" s="26"/>
      <c r="H222" s="29"/>
      <c r="I222" s="28"/>
      <c r="K222" s="29"/>
      <c r="L222" s="28"/>
      <c r="N222" s="29"/>
      <c r="O222" s="28"/>
      <c r="Q222" s="26"/>
      <c r="R222" s="28"/>
      <c r="S222" s="24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</row>
    <row r="223" spans="1:52" s="27" customFormat="1" x14ac:dyDescent="0.3">
      <c r="A223" s="24"/>
      <c r="B223" s="26"/>
      <c r="H223" s="29"/>
      <c r="I223" s="28"/>
      <c r="K223" s="29"/>
      <c r="L223" s="28"/>
      <c r="N223" s="29"/>
      <c r="O223" s="28"/>
      <c r="Q223" s="26"/>
      <c r="R223" s="28"/>
      <c r="S223" s="24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</row>
    <row r="224" spans="1:52" s="27" customFormat="1" x14ac:dyDescent="0.3">
      <c r="A224" s="24"/>
      <c r="B224" s="26"/>
      <c r="H224" s="29"/>
      <c r="I224" s="28"/>
      <c r="K224" s="29"/>
      <c r="L224" s="28"/>
      <c r="N224" s="29"/>
      <c r="O224" s="28"/>
      <c r="Q224" s="26"/>
      <c r="R224" s="28"/>
      <c r="S224" s="24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</row>
    <row r="225" spans="1:52" s="27" customFormat="1" x14ac:dyDescent="0.3">
      <c r="A225" s="24"/>
      <c r="B225" s="26"/>
      <c r="H225" s="29"/>
      <c r="I225" s="28"/>
      <c r="K225" s="29"/>
      <c r="L225" s="28"/>
      <c r="N225" s="29"/>
      <c r="O225" s="28"/>
      <c r="Q225" s="26"/>
      <c r="R225" s="28"/>
      <c r="S225" s="24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</row>
    <row r="226" spans="1:52" s="27" customFormat="1" x14ac:dyDescent="0.3">
      <c r="A226" s="24"/>
      <c r="B226" s="26"/>
      <c r="H226" s="29"/>
      <c r="I226" s="28"/>
      <c r="K226" s="29"/>
      <c r="L226" s="28"/>
      <c r="N226" s="29"/>
      <c r="O226" s="28"/>
      <c r="Q226" s="26"/>
      <c r="R226" s="28"/>
      <c r="S226" s="24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</row>
    <row r="227" spans="1:52" s="27" customFormat="1" x14ac:dyDescent="0.3">
      <c r="A227" s="24"/>
      <c r="B227" s="26"/>
      <c r="H227" s="29"/>
      <c r="I227" s="28"/>
      <c r="K227" s="29"/>
      <c r="L227" s="28"/>
      <c r="N227" s="29"/>
      <c r="O227" s="28"/>
      <c r="Q227" s="26"/>
      <c r="R227" s="28"/>
      <c r="S227" s="24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</row>
    <row r="228" spans="1:52" s="27" customFormat="1" x14ac:dyDescent="0.3">
      <c r="A228" s="24"/>
      <c r="B228" s="26"/>
      <c r="H228" s="29"/>
      <c r="I228" s="28"/>
      <c r="K228" s="29"/>
      <c r="L228" s="28"/>
      <c r="N228" s="29"/>
      <c r="O228" s="28"/>
      <c r="Q228" s="26"/>
      <c r="R228" s="28"/>
      <c r="S228" s="24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</row>
    <row r="229" spans="1:52" s="27" customFormat="1" x14ac:dyDescent="0.3">
      <c r="A229" s="24"/>
      <c r="B229" s="26"/>
      <c r="H229" s="29"/>
      <c r="I229" s="28"/>
      <c r="K229" s="29"/>
      <c r="L229" s="28"/>
      <c r="N229" s="29"/>
      <c r="O229" s="28"/>
      <c r="Q229" s="26"/>
      <c r="R229" s="28"/>
      <c r="S229" s="24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</row>
    <row r="230" spans="1:52" s="27" customFormat="1" x14ac:dyDescent="0.3">
      <c r="A230" s="24"/>
      <c r="B230" s="26"/>
      <c r="H230" s="29"/>
      <c r="I230" s="28"/>
      <c r="K230" s="29"/>
      <c r="L230" s="28"/>
      <c r="N230" s="29"/>
      <c r="O230" s="28"/>
      <c r="Q230" s="26"/>
      <c r="R230" s="28"/>
      <c r="S230" s="24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</row>
    <row r="231" spans="1:52" s="27" customFormat="1" x14ac:dyDescent="0.3">
      <c r="A231" s="24"/>
      <c r="B231" s="26"/>
      <c r="H231" s="29"/>
      <c r="I231" s="28"/>
      <c r="K231" s="29"/>
      <c r="L231" s="28"/>
      <c r="N231" s="29"/>
      <c r="O231" s="28"/>
      <c r="Q231" s="26"/>
      <c r="R231" s="28"/>
      <c r="S231" s="24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</row>
    <row r="232" spans="1:52" s="27" customFormat="1" x14ac:dyDescent="0.3">
      <c r="A232" s="24"/>
      <c r="B232" s="26"/>
      <c r="H232" s="29"/>
      <c r="I232" s="28"/>
      <c r="K232" s="29"/>
      <c r="L232" s="28"/>
      <c r="N232" s="29"/>
      <c r="O232" s="28"/>
      <c r="Q232" s="26"/>
      <c r="R232" s="28"/>
      <c r="S232" s="24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</row>
    <row r="233" spans="1:52" s="27" customFormat="1" x14ac:dyDescent="0.3">
      <c r="A233" s="24"/>
      <c r="B233" s="26"/>
      <c r="H233" s="29"/>
      <c r="I233" s="28"/>
      <c r="K233" s="29"/>
      <c r="L233" s="28"/>
      <c r="N233" s="29"/>
      <c r="O233" s="28"/>
      <c r="Q233" s="26"/>
      <c r="R233" s="28"/>
      <c r="S233" s="24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</row>
    <row r="234" spans="1:52" s="27" customFormat="1" x14ac:dyDescent="0.3">
      <c r="A234" s="24"/>
      <c r="B234" s="26"/>
      <c r="H234" s="29"/>
      <c r="I234" s="28"/>
      <c r="K234" s="29"/>
      <c r="L234" s="28"/>
      <c r="N234" s="29"/>
      <c r="O234" s="28"/>
      <c r="Q234" s="26"/>
      <c r="R234" s="28"/>
      <c r="S234" s="24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</row>
    <row r="235" spans="1:52" s="27" customFormat="1" x14ac:dyDescent="0.3">
      <c r="A235" s="24"/>
      <c r="B235" s="26"/>
      <c r="H235" s="29"/>
      <c r="I235" s="28"/>
      <c r="K235" s="29"/>
      <c r="L235" s="28"/>
      <c r="N235" s="29"/>
      <c r="O235" s="28"/>
      <c r="Q235" s="26"/>
      <c r="R235" s="28"/>
      <c r="S235" s="24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</row>
    <row r="236" spans="1:52" s="27" customFormat="1" x14ac:dyDescent="0.3">
      <c r="A236" s="24"/>
      <c r="B236" s="26"/>
      <c r="H236" s="29"/>
      <c r="I236" s="28"/>
      <c r="K236" s="29"/>
      <c r="L236" s="28"/>
      <c r="N236" s="29"/>
      <c r="O236" s="28"/>
      <c r="Q236" s="26"/>
      <c r="R236" s="28"/>
      <c r="S236" s="24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</row>
    <row r="237" spans="1:52" s="27" customFormat="1" x14ac:dyDescent="0.3">
      <c r="A237" s="24"/>
      <c r="B237" s="26"/>
      <c r="H237" s="29"/>
      <c r="I237" s="28"/>
      <c r="K237" s="29"/>
      <c r="L237" s="28"/>
      <c r="N237" s="29"/>
      <c r="O237" s="28"/>
      <c r="Q237" s="26"/>
      <c r="R237" s="28"/>
      <c r="S237" s="24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</row>
    <row r="238" spans="1:52" s="27" customFormat="1" x14ac:dyDescent="0.3">
      <c r="A238" s="24"/>
      <c r="B238" s="26"/>
      <c r="H238" s="29"/>
      <c r="I238" s="28"/>
      <c r="K238" s="29"/>
      <c r="L238" s="28"/>
      <c r="N238" s="29"/>
      <c r="O238" s="28"/>
      <c r="Q238" s="26"/>
      <c r="R238" s="28"/>
      <c r="S238" s="24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</row>
    <row r="239" spans="1:52" s="27" customFormat="1" x14ac:dyDescent="0.3">
      <c r="A239" s="24"/>
      <c r="B239" s="26"/>
      <c r="H239" s="29"/>
      <c r="I239" s="28"/>
      <c r="K239" s="29"/>
      <c r="L239" s="28"/>
      <c r="N239" s="29"/>
      <c r="O239" s="28"/>
      <c r="Q239" s="26"/>
      <c r="R239" s="28"/>
      <c r="S239" s="24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</row>
    <row r="240" spans="1:52" s="27" customFormat="1" x14ac:dyDescent="0.3">
      <c r="A240" s="24"/>
      <c r="B240" s="26"/>
      <c r="H240" s="29"/>
      <c r="I240" s="28"/>
      <c r="K240" s="29"/>
      <c r="L240" s="28"/>
      <c r="N240" s="29"/>
      <c r="O240" s="28"/>
      <c r="Q240" s="26"/>
      <c r="R240" s="28"/>
      <c r="S240" s="24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</row>
    <row r="241" spans="1:52" s="27" customFormat="1" x14ac:dyDescent="0.3">
      <c r="A241" s="24"/>
      <c r="B241" s="26"/>
      <c r="H241" s="29"/>
      <c r="I241" s="28"/>
      <c r="K241" s="29"/>
      <c r="L241" s="28"/>
      <c r="N241" s="29"/>
      <c r="O241" s="28"/>
      <c r="Q241" s="26"/>
      <c r="R241" s="28"/>
      <c r="S241" s="24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</row>
    <row r="242" spans="1:52" s="27" customFormat="1" x14ac:dyDescent="0.3">
      <c r="A242" s="24"/>
      <c r="B242" s="26"/>
      <c r="H242" s="29"/>
      <c r="I242" s="28"/>
      <c r="K242" s="29"/>
      <c r="L242" s="28"/>
      <c r="N242" s="29"/>
      <c r="O242" s="28"/>
      <c r="Q242" s="26"/>
      <c r="R242" s="28"/>
      <c r="S242" s="24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</row>
    <row r="243" spans="1:52" s="27" customFormat="1" x14ac:dyDescent="0.3">
      <c r="A243" s="24"/>
      <c r="B243" s="26"/>
      <c r="H243" s="29"/>
      <c r="I243" s="28"/>
      <c r="K243" s="29"/>
      <c r="L243" s="28"/>
      <c r="N243" s="29"/>
      <c r="O243" s="28"/>
      <c r="Q243" s="26"/>
      <c r="R243" s="28"/>
      <c r="S243" s="24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</row>
    <row r="244" spans="1:52" s="27" customFormat="1" x14ac:dyDescent="0.3">
      <c r="A244" s="24"/>
      <c r="B244" s="26"/>
      <c r="H244" s="29"/>
      <c r="I244" s="28"/>
      <c r="K244" s="29"/>
      <c r="L244" s="28"/>
      <c r="N244" s="29"/>
      <c r="O244" s="28"/>
      <c r="Q244" s="26"/>
      <c r="R244" s="28"/>
      <c r="S244" s="24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</row>
    <row r="245" spans="1:52" s="27" customFormat="1" x14ac:dyDescent="0.3">
      <c r="A245" s="24"/>
      <c r="B245" s="26"/>
      <c r="H245" s="29"/>
      <c r="I245" s="28"/>
      <c r="K245" s="29"/>
      <c r="L245" s="28"/>
      <c r="N245" s="29"/>
      <c r="O245" s="28"/>
      <c r="Q245" s="26"/>
      <c r="R245" s="28"/>
      <c r="S245" s="24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</row>
    <row r="246" spans="1:52" s="27" customFormat="1" x14ac:dyDescent="0.3">
      <c r="A246" s="24"/>
      <c r="B246" s="26"/>
      <c r="H246" s="29"/>
      <c r="I246" s="28"/>
      <c r="K246" s="29"/>
      <c r="L246" s="28"/>
      <c r="N246" s="29"/>
      <c r="O246" s="28"/>
      <c r="Q246" s="26"/>
      <c r="R246" s="28"/>
      <c r="S246" s="24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</row>
    <row r="247" spans="1:52" s="27" customFormat="1" x14ac:dyDescent="0.3">
      <c r="A247" s="24"/>
      <c r="B247" s="26"/>
      <c r="H247" s="29"/>
      <c r="I247" s="28"/>
      <c r="K247" s="29"/>
      <c r="L247" s="28"/>
      <c r="N247" s="29"/>
      <c r="O247" s="28"/>
      <c r="Q247" s="26"/>
      <c r="R247" s="28"/>
      <c r="S247" s="24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</row>
    <row r="248" spans="1:52" s="27" customFormat="1" x14ac:dyDescent="0.3">
      <c r="A248" s="24"/>
      <c r="B248" s="26"/>
      <c r="H248" s="29"/>
      <c r="I248" s="28"/>
      <c r="K248" s="29"/>
      <c r="L248" s="28"/>
      <c r="N248" s="29"/>
      <c r="O248" s="28"/>
      <c r="Q248" s="26"/>
      <c r="R248" s="28"/>
      <c r="S248" s="24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</row>
    <row r="249" spans="1:52" s="27" customFormat="1" x14ac:dyDescent="0.3">
      <c r="A249" s="24"/>
      <c r="B249" s="26"/>
      <c r="H249" s="29"/>
      <c r="I249" s="28"/>
      <c r="K249" s="29"/>
      <c r="L249" s="28"/>
      <c r="N249" s="29"/>
      <c r="O249" s="28"/>
      <c r="Q249" s="26"/>
      <c r="R249" s="28"/>
      <c r="S249" s="24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</row>
    <row r="250" spans="1:52" s="27" customFormat="1" x14ac:dyDescent="0.3">
      <c r="A250" s="24"/>
      <c r="B250" s="26"/>
      <c r="H250" s="29"/>
      <c r="I250" s="28"/>
      <c r="K250" s="29"/>
      <c r="L250" s="28"/>
      <c r="N250" s="29"/>
      <c r="O250" s="28"/>
      <c r="Q250" s="26"/>
      <c r="R250" s="28"/>
      <c r="S250" s="24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</row>
    <row r="251" spans="1:52" s="27" customFormat="1" x14ac:dyDescent="0.3">
      <c r="A251" s="24"/>
      <c r="B251" s="26"/>
      <c r="H251" s="29"/>
      <c r="I251" s="28"/>
      <c r="K251" s="29"/>
      <c r="L251" s="28"/>
      <c r="N251" s="29"/>
      <c r="O251" s="28"/>
      <c r="Q251" s="26"/>
      <c r="R251" s="28"/>
      <c r="S251" s="24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</row>
    <row r="252" spans="1:52" s="27" customFormat="1" x14ac:dyDescent="0.3">
      <c r="A252" s="24"/>
      <c r="B252" s="26"/>
      <c r="H252" s="29"/>
      <c r="I252" s="28"/>
      <c r="K252" s="29"/>
      <c r="L252" s="28"/>
      <c r="N252" s="29"/>
      <c r="O252" s="28"/>
      <c r="Q252" s="26"/>
      <c r="R252" s="28"/>
      <c r="S252" s="24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</row>
    <row r="253" spans="1:52" s="27" customFormat="1" x14ac:dyDescent="0.3">
      <c r="A253" s="24"/>
      <c r="B253" s="26"/>
      <c r="H253" s="29"/>
      <c r="I253" s="28"/>
      <c r="K253" s="29"/>
      <c r="L253" s="28"/>
      <c r="N253" s="29"/>
      <c r="O253" s="28"/>
      <c r="Q253" s="26"/>
      <c r="R253" s="28"/>
      <c r="S253" s="24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</row>
    <row r="254" spans="1:52" s="27" customFormat="1" x14ac:dyDescent="0.3">
      <c r="A254" s="24"/>
      <c r="B254" s="26"/>
      <c r="H254" s="29"/>
      <c r="I254" s="28"/>
      <c r="K254" s="29"/>
      <c r="L254" s="28"/>
      <c r="N254" s="29"/>
      <c r="O254" s="28"/>
      <c r="Q254" s="26"/>
      <c r="R254" s="28"/>
      <c r="S254" s="24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</row>
    <row r="255" spans="1:52" s="27" customFormat="1" x14ac:dyDescent="0.3">
      <c r="A255" s="24"/>
      <c r="B255" s="26"/>
      <c r="H255" s="29"/>
      <c r="I255" s="28"/>
      <c r="K255" s="29"/>
      <c r="L255" s="28"/>
      <c r="N255" s="29"/>
      <c r="O255" s="28"/>
      <c r="Q255" s="26"/>
      <c r="R255" s="28"/>
      <c r="S255" s="24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</row>
    <row r="256" spans="1:52" s="27" customFormat="1" x14ac:dyDescent="0.3">
      <c r="A256" s="24"/>
      <c r="B256" s="26"/>
      <c r="H256" s="29"/>
      <c r="I256" s="28"/>
      <c r="K256" s="29"/>
      <c r="L256" s="28"/>
      <c r="N256" s="29"/>
      <c r="O256" s="28"/>
      <c r="Q256" s="26"/>
      <c r="R256" s="28"/>
      <c r="S256" s="24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</row>
    <row r="257" spans="1:53" s="27" customFormat="1" x14ac:dyDescent="0.3">
      <c r="A257" s="24"/>
      <c r="B257" s="26"/>
      <c r="H257" s="29"/>
      <c r="I257" s="28"/>
      <c r="K257" s="29"/>
      <c r="L257" s="28"/>
      <c r="N257" s="29"/>
      <c r="O257" s="28"/>
      <c r="Q257" s="26"/>
      <c r="R257" s="28"/>
      <c r="S257" s="24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</row>
    <row r="258" spans="1:53" s="27" customFormat="1" x14ac:dyDescent="0.3">
      <c r="A258" s="24"/>
      <c r="B258" s="26"/>
      <c r="H258" s="29"/>
      <c r="I258" s="28"/>
      <c r="K258" s="29"/>
      <c r="L258" s="28"/>
      <c r="N258" s="29"/>
      <c r="O258" s="28"/>
      <c r="Q258" s="26"/>
      <c r="R258" s="28"/>
      <c r="S258" s="24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</row>
    <row r="259" spans="1:53" s="27" customFormat="1" x14ac:dyDescent="0.3">
      <c r="A259" s="24"/>
      <c r="B259" s="26"/>
      <c r="H259" s="29"/>
      <c r="I259" s="28"/>
      <c r="K259" s="29"/>
      <c r="L259" s="28"/>
      <c r="N259" s="29"/>
      <c r="O259" s="28"/>
      <c r="Q259" s="26"/>
      <c r="R259" s="28"/>
      <c r="S259" s="24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</row>
    <row r="260" spans="1:53" s="27" customFormat="1" x14ac:dyDescent="0.3">
      <c r="A260" s="24"/>
      <c r="B260" s="26"/>
      <c r="H260" s="29"/>
      <c r="I260" s="28"/>
      <c r="K260" s="29"/>
      <c r="L260" s="28"/>
      <c r="N260" s="29"/>
      <c r="O260" s="28"/>
      <c r="Q260" s="26"/>
      <c r="R260" s="28"/>
      <c r="S260" s="24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</row>
    <row r="261" spans="1:53" s="27" customFormat="1" x14ac:dyDescent="0.3">
      <c r="A261" s="24"/>
      <c r="B261" s="26"/>
      <c r="H261" s="29"/>
      <c r="I261" s="28"/>
      <c r="K261" s="29"/>
      <c r="L261" s="28"/>
      <c r="N261" s="29"/>
      <c r="O261" s="28"/>
      <c r="Q261" s="26"/>
      <c r="R261" s="28"/>
      <c r="S261" s="24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</row>
    <row r="262" spans="1:53" s="27" customFormat="1" x14ac:dyDescent="0.3">
      <c r="A262" s="24"/>
      <c r="B262" s="26"/>
      <c r="H262" s="29"/>
      <c r="I262" s="28"/>
      <c r="K262" s="29"/>
      <c r="L262" s="28"/>
      <c r="N262" s="29"/>
      <c r="O262" s="28"/>
      <c r="Q262" s="26"/>
      <c r="R262" s="28"/>
      <c r="S262" s="24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</row>
    <row r="263" spans="1:53" s="27" customFormat="1" x14ac:dyDescent="0.3">
      <c r="A263" s="24"/>
      <c r="B263" s="26"/>
      <c r="H263" s="29"/>
      <c r="I263" s="28"/>
      <c r="K263" s="29"/>
      <c r="L263" s="28"/>
      <c r="N263" s="29"/>
      <c r="O263" s="28"/>
      <c r="Q263" s="26"/>
      <c r="R263" s="28"/>
      <c r="S263" s="24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</row>
  </sheetData>
  <mergeCells count="21">
    <mergeCell ref="A2:C2"/>
    <mergeCell ref="D2:F2"/>
    <mergeCell ref="G2:I2"/>
    <mergeCell ref="S3:X3"/>
    <mergeCell ref="A1:C1"/>
    <mergeCell ref="D1:F1"/>
    <mergeCell ref="G1:I1"/>
    <mergeCell ref="J1:L1"/>
    <mergeCell ref="M1:O1"/>
    <mergeCell ref="P2:R2"/>
    <mergeCell ref="J2:L2"/>
    <mergeCell ref="M2:O2"/>
    <mergeCell ref="AN3:AS3"/>
    <mergeCell ref="AU3:AZ3"/>
    <mergeCell ref="Z3:AE3"/>
    <mergeCell ref="T56:Y56"/>
    <mergeCell ref="AA56:AF56"/>
    <mergeCell ref="AH56:AM56"/>
    <mergeCell ref="AO56:AT56"/>
    <mergeCell ref="AG3:AL3"/>
    <mergeCell ref="AV56:BA56"/>
  </mergeCells>
  <conditionalFormatting sqref="C4:C31 C33:C58">
    <cfRule type="cellIs" dxfId="6" priority="5" operator="greaterThan">
      <formula>400</formula>
    </cfRule>
  </conditionalFormatting>
  <conditionalFormatting sqref="F4:F58">
    <cfRule type="cellIs" dxfId="5" priority="4" operator="greaterThan">
      <formula>400</formula>
    </cfRule>
  </conditionalFormatting>
  <conditionalFormatting sqref="I4:I58">
    <cfRule type="cellIs" dxfId="4" priority="3" operator="greaterThan">
      <formula>400</formula>
    </cfRule>
  </conditionalFormatting>
  <conditionalFormatting sqref="L4:L58">
    <cfRule type="cellIs" dxfId="3" priority="2" operator="greaterThan">
      <formula>400</formula>
    </cfRule>
  </conditionalFormatting>
  <conditionalFormatting sqref="O4:O58">
    <cfRule type="cellIs" dxfId="2" priority="1" operator="greaterThan">
      <formula>400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N15"/>
  <sheetViews>
    <sheetView workbookViewId="0">
      <selection activeCell="K31" sqref="K31"/>
    </sheetView>
  </sheetViews>
  <sheetFormatPr defaultRowHeight="14.5" x14ac:dyDescent="0.35"/>
  <cols>
    <col min="1" max="1" width="17.453125" bestFit="1" customWidth="1"/>
    <col min="6" max="6" width="17.54296875" bestFit="1" customWidth="1"/>
  </cols>
  <sheetData>
    <row r="1" spans="1:14" ht="15" thickBot="1" x14ac:dyDescent="0.4">
      <c r="A1" s="12" t="s">
        <v>5</v>
      </c>
      <c r="B1" s="13" t="s">
        <v>16</v>
      </c>
      <c r="C1" s="13" t="s">
        <v>16</v>
      </c>
      <c r="D1" s="13"/>
      <c r="F1" s="263" t="s">
        <v>173</v>
      </c>
      <c r="G1" s="264"/>
      <c r="H1" s="265"/>
    </row>
    <row r="2" spans="1:14" x14ac:dyDescent="0.35">
      <c r="A2" s="12" t="s">
        <v>115</v>
      </c>
      <c r="B2" s="13">
        <v>33020221</v>
      </c>
      <c r="C2" s="13">
        <v>33020222</v>
      </c>
      <c r="D2" s="13" t="s">
        <v>132</v>
      </c>
      <c r="F2" s="72" t="s">
        <v>5</v>
      </c>
      <c r="G2" s="71" t="s">
        <v>16</v>
      </c>
      <c r="H2" s="73" t="s">
        <v>16</v>
      </c>
    </row>
    <row r="3" spans="1:14" x14ac:dyDescent="0.35">
      <c r="A3" s="15">
        <v>42597</v>
      </c>
      <c r="B3" s="7">
        <v>341</v>
      </c>
      <c r="C3" s="16">
        <v>480</v>
      </c>
      <c r="D3">
        <v>0.3</v>
      </c>
      <c r="F3" s="74" t="s">
        <v>115</v>
      </c>
      <c r="G3" s="21">
        <v>33020221</v>
      </c>
      <c r="H3" s="75">
        <v>33020222</v>
      </c>
      <c r="M3" t="s">
        <v>127</v>
      </c>
      <c r="N3">
        <v>400</v>
      </c>
    </row>
    <row r="4" spans="1:14" x14ac:dyDescent="0.35">
      <c r="A4" s="15">
        <v>42632</v>
      </c>
      <c r="B4" s="7">
        <v>933</v>
      </c>
      <c r="C4">
        <v>404</v>
      </c>
      <c r="D4">
        <v>0.22</v>
      </c>
      <c r="F4" s="76" t="s">
        <v>126</v>
      </c>
      <c r="G4" s="77">
        <f t="array" ref="G4">COUNT(B3:B198)+(COUNTIF(B3:B198,"*Non-detect"))+(COUNTIF(B3:B198,"*Present &gt;QL"))</f>
        <v>12</v>
      </c>
      <c r="H4" s="77">
        <f t="array" ref="H4">COUNT(C3:C198)+(COUNTIF(C3:C198,"*Non-detect"))+(COUNTIF(C3:C198,"*Present &gt;QL"))</f>
        <v>11</v>
      </c>
      <c r="M4" t="s">
        <v>128</v>
      </c>
      <c r="N4">
        <v>130</v>
      </c>
    </row>
    <row r="5" spans="1:14" x14ac:dyDescent="0.35">
      <c r="A5" s="15">
        <v>42660</v>
      </c>
      <c r="B5" s="7">
        <v>120</v>
      </c>
      <c r="C5" s="7">
        <v>238</v>
      </c>
      <c r="D5">
        <v>0</v>
      </c>
      <c r="F5" s="76" t="s">
        <v>131</v>
      </c>
      <c r="G5" s="77">
        <f>COUNTIF(B3:B198,"&gt;409")+(COUNTIF(B3:B198,"*Present &gt;QL"))</f>
        <v>5</v>
      </c>
      <c r="H5" s="77">
        <f t="array" ref="H5">COUNTIF(C3:C198,"&gt;409")+(COUNTIF(C3:C198,"*Present &gt;QL"))</f>
        <v>3</v>
      </c>
      <c r="M5" t="s">
        <v>129</v>
      </c>
      <c r="N5">
        <v>410</v>
      </c>
    </row>
    <row r="6" spans="1:14" ht="15" thickBot="1" x14ac:dyDescent="0.4">
      <c r="A6" s="15">
        <v>42688</v>
      </c>
      <c r="B6" s="16">
        <v>420</v>
      </c>
      <c r="C6" s="7">
        <v>238</v>
      </c>
      <c r="D6">
        <v>0</v>
      </c>
      <c r="F6" s="78" t="s">
        <v>130</v>
      </c>
      <c r="G6" s="79">
        <f>+G5/G4</f>
        <v>0.41666666666666669</v>
      </c>
      <c r="H6" s="80">
        <f>+H5/H4</f>
        <v>0.27272727272727271</v>
      </c>
    </row>
    <row r="7" spans="1:14" x14ac:dyDescent="0.35">
      <c r="A7" s="15">
        <v>42716</v>
      </c>
      <c r="B7" s="7">
        <v>332</v>
      </c>
      <c r="C7" s="7"/>
      <c r="D7">
        <v>2.5</v>
      </c>
    </row>
    <row r="8" spans="1:14" x14ac:dyDescent="0.35">
      <c r="A8" s="15">
        <v>42752</v>
      </c>
      <c r="B8" s="7">
        <v>173</v>
      </c>
      <c r="C8" s="7">
        <v>228</v>
      </c>
      <c r="D8">
        <v>0</v>
      </c>
    </row>
    <row r="9" spans="1:14" x14ac:dyDescent="0.35">
      <c r="A9" s="15">
        <v>42779</v>
      </c>
      <c r="B9" s="7">
        <v>243</v>
      </c>
      <c r="C9" s="7">
        <v>275</v>
      </c>
      <c r="D9">
        <v>0</v>
      </c>
    </row>
    <row r="10" spans="1:14" x14ac:dyDescent="0.35">
      <c r="A10" s="15">
        <v>42807</v>
      </c>
      <c r="B10" s="16">
        <v>2247</v>
      </c>
      <c r="C10" s="16">
        <v>426</v>
      </c>
      <c r="D10">
        <v>0.25</v>
      </c>
    </row>
    <row r="11" spans="1:14" x14ac:dyDescent="0.35">
      <c r="A11" s="15">
        <v>42842</v>
      </c>
      <c r="B11" s="7">
        <v>259</v>
      </c>
      <c r="C11" s="7">
        <v>341</v>
      </c>
      <c r="D11">
        <v>0</v>
      </c>
    </row>
    <row r="12" spans="1:14" x14ac:dyDescent="0.35">
      <c r="A12" s="15">
        <v>42870</v>
      </c>
      <c r="B12" s="7">
        <v>369</v>
      </c>
      <c r="C12" s="7">
        <v>317</v>
      </c>
      <c r="D12">
        <v>0</v>
      </c>
    </row>
    <row r="13" spans="1:14" x14ac:dyDescent="0.35">
      <c r="A13" s="15">
        <v>42905</v>
      </c>
      <c r="B13" s="16">
        <v>1414</v>
      </c>
      <c r="C13" s="16">
        <v>908</v>
      </c>
      <c r="D13">
        <v>1</v>
      </c>
    </row>
    <row r="14" spans="1:14" ht="18" customHeight="1" thickBot="1" x14ac:dyDescent="0.4">
      <c r="A14" s="17">
        <v>42926</v>
      </c>
      <c r="B14" s="19">
        <v>512</v>
      </c>
      <c r="C14" s="18">
        <v>384</v>
      </c>
      <c r="D14">
        <v>1</v>
      </c>
    </row>
    <row r="15" spans="1:14" ht="15" thickTop="1" x14ac:dyDescent="0.35"/>
  </sheetData>
  <mergeCells count="1">
    <mergeCell ref="F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J67"/>
  <sheetViews>
    <sheetView workbookViewId="0">
      <selection activeCell="H26" sqref="H26"/>
    </sheetView>
  </sheetViews>
  <sheetFormatPr defaultRowHeight="14.5" x14ac:dyDescent="0.35"/>
  <cols>
    <col min="1" max="1" width="17.54296875" bestFit="1" customWidth="1"/>
    <col min="4" max="4" width="17" bestFit="1" customWidth="1"/>
    <col min="5" max="5" width="19.08984375" customWidth="1"/>
    <col min="6" max="6" width="11.08984375" customWidth="1"/>
    <col min="7" max="7" width="17.54296875" bestFit="1" customWidth="1"/>
    <col min="8" max="8" width="8.6328125" bestFit="1" customWidth="1"/>
    <col min="10" max="10" width="9" bestFit="1" customWidth="1"/>
  </cols>
  <sheetData>
    <row r="1" spans="1:10" x14ac:dyDescent="0.35">
      <c r="A1" s="12" t="s">
        <v>5</v>
      </c>
      <c r="B1" s="13" t="s">
        <v>29</v>
      </c>
      <c r="C1" s="13">
        <v>846</v>
      </c>
      <c r="D1" s="13">
        <v>846</v>
      </c>
      <c r="G1" s="266" t="s">
        <v>174</v>
      </c>
      <c r="H1" s="267"/>
      <c r="I1" s="267"/>
      <c r="J1" s="268"/>
    </row>
    <row r="2" spans="1:10" x14ac:dyDescent="0.35">
      <c r="A2" s="12" t="s">
        <v>115</v>
      </c>
      <c r="B2" s="13" t="s">
        <v>27</v>
      </c>
      <c r="C2" s="13" t="s">
        <v>49</v>
      </c>
      <c r="D2" s="13" t="s">
        <v>178</v>
      </c>
      <c r="E2" s="13" t="s">
        <v>132</v>
      </c>
      <c r="G2" s="74" t="s">
        <v>5</v>
      </c>
      <c r="H2" s="21" t="s">
        <v>29</v>
      </c>
      <c r="I2" s="21">
        <v>846</v>
      </c>
      <c r="J2" s="75">
        <v>846</v>
      </c>
    </row>
    <row r="3" spans="1:10" x14ac:dyDescent="0.35">
      <c r="A3" s="15">
        <v>41024</v>
      </c>
      <c r="B3" s="7">
        <v>350</v>
      </c>
      <c r="C3" s="7">
        <v>20</v>
      </c>
      <c r="D3" s="7">
        <v>85</v>
      </c>
      <c r="E3" t="e">
        <v>#N/A</v>
      </c>
      <c r="G3" s="74" t="s">
        <v>115</v>
      </c>
      <c r="H3" s="21" t="s">
        <v>27</v>
      </c>
      <c r="I3" s="21" t="s">
        <v>49</v>
      </c>
      <c r="J3" s="75">
        <v>33020118</v>
      </c>
    </row>
    <row r="4" spans="1:10" x14ac:dyDescent="0.35">
      <c r="A4" s="15">
        <v>41045</v>
      </c>
      <c r="B4" s="7">
        <v>370</v>
      </c>
      <c r="C4" s="7">
        <v>14</v>
      </c>
      <c r="D4" s="7">
        <v>196</v>
      </c>
      <c r="E4" t="e">
        <v>#N/A</v>
      </c>
      <c r="G4" s="76" t="s">
        <v>126</v>
      </c>
      <c r="H4" s="22">
        <f>COUNT(B3:B201)+(COUNTIF(B3:B201,"*Non-detect"))+(COUNTIF(B3:B201,"*Present &gt;QL"))</f>
        <v>62</v>
      </c>
      <c r="I4" s="22">
        <f>COUNT(C3:C201)+(COUNTIF(C3:C201,"*Non-detect"))+(COUNTIF(C3:C201,"*Present &gt;QL"))</f>
        <v>63</v>
      </c>
      <c r="J4" s="77">
        <f>COUNT(D3:D201)+(COUNTIF(D3:D201,"*Non-detect"))+(COUNTIF(D3:D201,"*Present &gt;QL"))</f>
        <v>61</v>
      </c>
    </row>
    <row r="5" spans="1:10" x14ac:dyDescent="0.35">
      <c r="A5" s="15">
        <v>41080</v>
      </c>
      <c r="B5" s="7">
        <v>120</v>
      </c>
      <c r="C5" s="7">
        <v>56</v>
      </c>
      <c r="D5" s="7">
        <v>97</v>
      </c>
      <c r="E5" t="e">
        <v>#N/A</v>
      </c>
      <c r="G5" s="76" t="s">
        <v>169</v>
      </c>
      <c r="H5" s="22">
        <f>COUNTIF(B3:B201,"&gt;129")+(COUNTIF(B3:B201,"*Present &gt;QL"))</f>
        <v>25</v>
      </c>
      <c r="I5" s="22">
        <f>COUNTIF(C3:C201,"&gt;129")+(COUNTIF(C3:C201,"*Present &gt;QL"))</f>
        <v>13</v>
      </c>
      <c r="J5" s="77">
        <f>COUNTIF(D3:D201,"&gt;129")+(COUNTIF(D3:D201,"*Present &gt;QL"))</f>
        <v>30</v>
      </c>
    </row>
    <row r="6" spans="1:10" ht="15" thickBot="1" x14ac:dyDescent="0.4">
      <c r="A6" s="15">
        <v>41106</v>
      </c>
      <c r="B6" s="7">
        <v>189</v>
      </c>
      <c r="C6" s="7">
        <v>2</v>
      </c>
      <c r="D6" s="7">
        <v>125</v>
      </c>
      <c r="E6" t="e">
        <v>#N/A</v>
      </c>
      <c r="G6" s="78" t="s">
        <v>130</v>
      </c>
      <c r="H6" s="79">
        <f>+H5/H4</f>
        <v>0.40322580645161288</v>
      </c>
      <c r="I6" s="79">
        <f>+I5/I4</f>
        <v>0.20634920634920634</v>
      </c>
      <c r="J6" s="80">
        <f>+J5/J4</f>
        <v>0.49180327868852458</v>
      </c>
    </row>
    <row r="7" spans="1:10" x14ac:dyDescent="0.35">
      <c r="A7" s="15">
        <v>41141</v>
      </c>
      <c r="B7" s="7">
        <v>600</v>
      </c>
      <c r="C7" s="7">
        <v>600</v>
      </c>
      <c r="D7" s="7">
        <v>1060</v>
      </c>
      <c r="E7" t="e">
        <v>#N/A</v>
      </c>
    </row>
    <row r="8" spans="1:10" x14ac:dyDescent="0.35">
      <c r="A8" s="15">
        <v>41176</v>
      </c>
      <c r="B8" s="7">
        <v>28</v>
      </c>
      <c r="C8" s="7">
        <v>6</v>
      </c>
      <c r="D8" s="7">
        <v>190</v>
      </c>
      <c r="E8" t="e">
        <v>#N/A</v>
      </c>
    </row>
    <row r="9" spans="1:10" x14ac:dyDescent="0.35">
      <c r="A9" s="15">
        <v>41204</v>
      </c>
      <c r="B9" s="7">
        <v>22</v>
      </c>
      <c r="C9" s="7">
        <v>10</v>
      </c>
      <c r="D9" s="7">
        <v>510</v>
      </c>
      <c r="E9" t="e">
        <v>#N/A</v>
      </c>
    </row>
    <row r="10" spans="1:10" x14ac:dyDescent="0.35">
      <c r="A10" s="15">
        <v>41232</v>
      </c>
      <c r="B10" s="7">
        <v>4</v>
      </c>
      <c r="C10" s="7">
        <v>10</v>
      </c>
      <c r="D10" s="7">
        <v>120</v>
      </c>
      <c r="E10" t="e">
        <v>#N/A</v>
      </c>
    </row>
    <row r="11" spans="1:10" x14ac:dyDescent="0.35">
      <c r="A11" s="15">
        <v>41260</v>
      </c>
      <c r="B11" s="7">
        <v>15900</v>
      </c>
      <c r="C11" s="7">
        <v>5000</v>
      </c>
      <c r="D11" s="7">
        <v>110</v>
      </c>
      <c r="E11" t="e">
        <v>#N/A</v>
      </c>
    </row>
    <row r="12" spans="1:10" x14ac:dyDescent="0.35">
      <c r="A12" s="15">
        <v>41288</v>
      </c>
      <c r="B12" s="7">
        <v>62</v>
      </c>
      <c r="C12" s="7">
        <v>68</v>
      </c>
      <c r="D12" s="7">
        <v>82</v>
      </c>
      <c r="E12" t="e">
        <v>#N/A</v>
      </c>
    </row>
    <row r="13" spans="1:10" x14ac:dyDescent="0.35">
      <c r="A13" s="15">
        <v>41324</v>
      </c>
      <c r="B13" s="7">
        <v>670</v>
      </c>
      <c r="C13" s="7">
        <v>56</v>
      </c>
      <c r="D13" s="7">
        <v>1500</v>
      </c>
      <c r="E13" t="e">
        <v>#N/A</v>
      </c>
    </row>
    <row r="14" spans="1:10" x14ac:dyDescent="0.35">
      <c r="A14" s="15">
        <v>41351</v>
      </c>
      <c r="B14" s="7">
        <v>12</v>
      </c>
      <c r="C14" s="7">
        <v>250</v>
      </c>
      <c r="D14" s="7">
        <v>84</v>
      </c>
      <c r="E14" t="e">
        <v>#N/A</v>
      </c>
    </row>
    <row r="15" spans="1:10" x14ac:dyDescent="0.35">
      <c r="A15" s="15">
        <v>41386</v>
      </c>
      <c r="B15" s="7">
        <v>54</v>
      </c>
      <c r="C15" s="7">
        <v>4</v>
      </c>
      <c r="D15" s="7">
        <v>98</v>
      </c>
      <c r="E15" t="e">
        <v>#N/A</v>
      </c>
    </row>
    <row r="16" spans="1:10" x14ac:dyDescent="0.35">
      <c r="A16" s="15">
        <v>41407</v>
      </c>
      <c r="B16" s="7">
        <v>32</v>
      </c>
      <c r="C16" s="7">
        <v>4</v>
      </c>
      <c r="D16" s="7">
        <v>50</v>
      </c>
      <c r="E16" t="e">
        <v>#N/A</v>
      </c>
    </row>
    <row r="17" spans="1:5" x14ac:dyDescent="0.35">
      <c r="A17" s="15">
        <v>41449</v>
      </c>
      <c r="B17" s="7">
        <v>210</v>
      </c>
      <c r="C17" s="7">
        <v>10</v>
      </c>
      <c r="D17" s="7">
        <v>230</v>
      </c>
      <c r="E17" t="e">
        <v>#N/A</v>
      </c>
    </row>
    <row r="18" spans="1:5" x14ac:dyDescent="0.35">
      <c r="A18" s="15">
        <v>41477</v>
      </c>
      <c r="B18" s="7">
        <v>5600</v>
      </c>
      <c r="C18" s="7">
        <v>590</v>
      </c>
      <c r="D18" s="7">
        <v>1200</v>
      </c>
      <c r="E18" t="e">
        <v>#N/A</v>
      </c>
    </row>
    <row r="19" spans="1:5" x14ac:dyDescent="0.35">
      <c r="A19" s="15">
        <v>41505</v>
      </c>
      <c r="B19" s="7">
        <v>510</v>
      </c>
      <c r="C19" s="7">
        <v>200</v>
      </c>
      <c r="D19" s="7">
        <v>150</v>
      </c>
      <c r="E19">
        <v>3.33</v>
      </c>
    </row>
    <row r="20" spans="1:5" x14ac:dyDescent="0.35">
      <c r="A20" s="15">
        <v>41540</v>
      </c>
      <c r="B20" s="7">
        <v>40</v>
      </c>
      <c r="C20" s="7">
        <v>12</v>
      </c>
      <c r="D20" s="7">
        <v>124</v>
      </c>
      <c r="E20">
        <v>0.27</v>
      </c>
    </row>
    <row r="21" spans="1:5" x14ac:dyDescent="0.35">
      <c r="A21" s="15">
        <v>41568</v>
      </c>
      <c r="B21" s="7">
        <v>40</v>
      </c>
      <c r="C21" s="7">
        <v>20</v>
      </c>
      <c r="D21" s="7">
        <v>122</v>
      </c>
      <c r="E21">
        <v>0</v>
      </c>
    </row>
    <row r="22" spans="1:5" x14ac:dyDescent="0.35">
      <c r="A22" s="15">
        <v>41596</v>
      </c>
      <c r="B22" s="7">
        <v>6000</v>
      </c>
      <c r="C22" s="7">
        <v>7700</v>
      </c>
      <c r="D22" s="7">
        <v>10600</v>
      </c>
      <c r="E22">
        <v>0.49</v>
      </c>
    </row>
    <row r="23" spans="1:5" x14ac:dyDescent="0.35">
      <c r="A23" s="15">
        <v>41624</v>
      </c>
      <c r="B23" s="7">
        <v>24</v>
      </c>
      <c r="C23" s="7">
        <v>4</v>
      </c>
      <c r="D23" s="7">
        <v>50</v>
      </c>
      <c r="E23">
        <v>0</v>
      </c>
    </row>
    <row r="24" spans="1:5" x14ac:dyDescent="0.35">
      <c r="A24" s="15">
        <v>41660</v>
      </c>
      <c r="B24" s="7">
        <v>86</v>
      </c>
      <c r="C24" s="7">
        <v>32</v>
      </c>
      <c r="D24" s="7">
        <v>14</v>
      </c>
      <c r="E24">
        <v>0</v>
      </c>
    </row>
    <row r="25" spans="1:5" x14ac:dyDescent="0.35">
      <c r="A25" s="15">
        <v>41696</v>
      </c>
      <c r="B25" s="7">
        <v>4600</v>
      </c>
      <c r="C25" s="7">
        <v>620</v>
      </c>
      <c r="D25" s="7">
        <v>3700</v>
      </c>
      <c r="E25">
        <v>1.66</v>
      </c>
    </row>
    <row r="26" spans="1:5" x14ac:dyDescent="0.35">
      <c r="A26" s="15">
        <v>41715</v>
      </c>
      <c r="B26" s="7">
        <v>3900</v>
      </c>
      <c r="C26" s="7">
        <v>2300</v>
      </c>
      <c r="D26" s="7">
        <v>600</v>
      </c>
      <c r="E26">
        <v>2.6</v>
      </c>
    </row>
    <row r="27" spans="1:5" x14ac:dyDescent="0.35">
      <c r="A27" s="15">
        <v>41750</v>
      </c>
      <c r="B27" s="7">
        <v>28</v>
      </c>
      <c r="C27" s="7">
        <v>18</v>
      </c>
      <c r="D27" s="7">
        <v>70</v>
      </c>
      <c r="E27">
        <v>0</v>
      </c>
    </row>
    <row r="28" spans="1:5" x14ac:dyDescent="0.35">
      <c r="A28" s="15">
        <v>41778</v>
      </c>
      <c r="B28" s="7">
        <v>94</v>
      </c>
      <c r="C28" s="7">
        <v>40</v>
      </c>
      <c r="D28" s="7">
        <v>138</v>
      </c>
      <c r="E28">
        <v>0</v>
      </c>
    </row>
    <row r="29" spans="1:5" x14ac:dyDescent="0.35">
      <c r="A29" s="15">
        <v>41813</v>
      </c>
      <c r="B29" s="7">
        <v>4300</v>
      </c>
      <c r="C29" s="7">
        <v>32</v>
      </c>
      <c r="D29" s="7">
        <v>5700</v>
      </c>
      <c r="E29">
        <v>1.07</v>
      </c>
    </row>
    <row r="30" spans="1:5" x14ac:dyDescent="0.35">
      <c r="A30" s="15">
        <v>41841</v>
      </c>
      <c r="B30" s="7">
        <v>380</v>
      </c>
      <c r="C30" s="7">
        <v>90</v>
      </c>
      <c r="D30" s="7">
        <v>160</v>
      </c>
      <c r="E30">
        <v>2.48</v>
      </c>
    </row>
    <row r="31" spans="1:5" x14ac:dyDescent="0.35">
      <c r="A31" s="15">
        <v>41876</v>
      </c>
      <c r="B31" s="115"/>
      <c r="C31" s="115"/>
      <c r="D31" s="7">
        <v>170</v>
      </c>
      <c r="E31">
        <v>2.48</v>
      </c>
    </row>
    <row r="32" spans="1:5" x14ac:dyDescent="0.35">
      <c r="A32" s="15">
        <v>41897</v>
      </c>
      <c r="B32" s="7">
        <v>22</v>
      </c>
      <c r="C32" s="7">
        <v>12</v>
      </c>
      <c r="D32" s="7">
        <v>128</v>
      </c>
      <c r="E32">
        <v>0</v>
      </c>
    </row>
    <row r="33" spans="1:5" x14ac:dyDescent="0.35">
      <c r="A33" s="15">
        <v>41932</v>
      </c>
      <c r="B33" s="7">
        <v>36</v>
      </c>
      <c r="C33" s="7">
        <v>52</v>
      </c>
      <c r="D33" s="7">
        <v>64</v>
      </c>
      <c r="E33">
        <v>0</v>
      </c>
    </row>
    <row r="34" spans="1:5" x14ac:dyDescent="0.35">
      <c r="A34" s="15">
        <v>41960</v>
      </c>
      <c r="B34" s="7">
        <v>500</v>
      </c>
      <c r="C34" s="7">
        <v>400</v>
      </c>
      <c r="D34" s="7">
        <v>3300</v>
      </c>
      <c r="E34">
        <v>0.32</v>
      </c>
    </row>
    <row r="35" spans="1:5" x14ac:dyDescent="0.35">
      <c r="A35" s="15">
        <v>41988</v>
      </c>
      <c r="B35" s="7">
        <v>18</v>
      </c>
      <c r="C35" s="7">
        <v>80</v>
      </c>
      <c r="D35" s="7">
        <v>18</v>
      </c>
      <c r="E35">
        <v>0.32</v>
      </c>
    </row>
    <row r="36" spans="1:5" x14ac:dyDescent="0.35">
      <c r="A36" s="15">
        <v>42016</v>
      </c>
      <c r="B36" s="7">
        <v>84</v>
      </c>
      <c r="C36" s="7">
        <v>112</v>
      </c>
      <c r="D36" s="7">
        <v>120</v>
      </c>
      <c r="E36">
        <v>0.03</v>
      </c>
    </row>
    <row r="37" spans="1:5" x14ac:dyDescent="0.35">
      <c r="A37" s="15">
        <v>42052</v>
      </c>
      <c r="B37" s="7">
        <v>32</v>
      </c>
      <c r="C37" s="7">
        <v>300</v>
      </c>
      <c r="D37" s="7">
        <v>260</v>
      </c>
      <c r="E37">
        <v>0.17</v>
      </c>
    </row>
    <row r="38" spans="1:5" x14ac:dyDescent="0.35">
      <c r="A38" s="15">
        <v>42088</v>
      </c>
      <c r="B38" s="7">
        <v>104</v>
      </c>
      <c r="C38" s="7">
        <v>106</v>
      </c>
      <c r="D38" s="7">
        <v>270</v>
      </c>
      <c r="E38">
        <v>0</v>
      </c>
    </row>
    <row r="39" spans="1:5" x14ac:dyDescent="0.35">
      <c r="A39" s="15">
        <v>42114</v>
      </c>
      <c r="B39" s="7">
        <v>1500</v>
      </c>
      <c r="C39" s="7">
        <v>1100</v>
      </c>
      <c r="D39" s="7">
        <v>900</v>
      </c>
      <c r="E39">
        <v>2.19</v>
      </c>
    </row>
    <row r="40" spans="1:5" x14ac:dyDescent="0.35">
      <c r="A40" s="15">
        <v>42143</v>
      </c>
      <c r="B40" s="7">
        <v>240</v>
      </c>
      <c r="C40" s="7">
        <v>30</v>
      </c>
      <c r="D40" s="7">
        <v>28</v>
      </c>
      <c r="E40">
        <v>0</v>
      </c>
    </row>
    <row r="41" spans="1:5" x14ac:dyDescent="0.35">
      <c r="A41" s="15">
        <v>42172</v>
      </c>
      <c r="B41" s="7">
        <v>46</v>
      </c>
      <c r="C41" s="7">
        <v>12</v>
      </c>
      <c r="D41" s="7">
        <v>80</v>
      </c>
      <c r="E41">
        <v>0.3</v>
      </c>
    </row>
    <row r="42" spans="1:5" x14ac:dyDescent="0.35">
      <c r="A42" s="15">
        <v>42205</v>
      </c>
      <c r="B42" s="7">
        <v>96</v>
      </c>
      <c r="C42" s="7">
        <v>76</v>
      </c>
      <c r="D42" s="7">
        <v>88</v>
      </c>
      <c r="E42">
        <v>1.32</v>
      </c>
    </row>
    <row r="43" spans="1:5" x14ac:dyDescent="0.35">
      <c r="A43" s="15">
        <v>42233</v>
      </c>
      <c r="B43" s="7">
        <v>15700</v>
      </c>
      <c r="C43" s="7">
        <v>5300</v>
      </c>
      <c r="D43" s="7">
        <v>11800</v>
      </c>
      <c r="E43">
        <v>1.6</v>
      </c>
    </row>
    <row r="44" spans="1:5" x14ac:dyDescent="0.35">
      <c r="A44" s="15">
        <v>42268</v>
      </c>
      <c r="B44" s="7">
        <v>10</v>
      </c>
      <c r="C44" s="7">
        <v>32</v>
      </c>
      <c r="D44" s="7">
        <v>110</v>
      </c>
      <c r="E44">
        <v>0.3</v>
      </c>
    </row>
    <row r="45" spans="1:5" x14ac:dyDescent="0.35">
      <c r="A45" s="15">
        <v>42296</v>
      </c>
      <c r="B45" s="7">
        <v>7</v>
      </c>
      <c r="C45" s="7">
        <v>8</v>
      </c>
      <c r="D45" s="7">
        <v>62</v>
      </c>
      <c r="E45">
        <v>0</v>
      </c>
    </row>
    <row r="46" spans="1:5" x14ac:dyDescent="0.35">
      <c r="A46" s="15">
        <v>42338</v>
      </c>
      <c r="B46" s="7">
        <v>10</v>
      </c>
      <c r="C46" s="7">
        <v>30</v>
      </c>
      <c r="D46" s="7">
        <v>92</v>
      </c>
      <c r="E46">
        <v>0</v>
      </c>
    </row>
    <row r="47" spans="1:5" x14ac:dyDescent="0.35">
      <c r="A47" s="15">
        <v>42352</v>
      </c>
      <c r="B47" s="7">
        <v>2500</v>
      </c>
      <c r="C47" s="7">
        <v>280</v>
      </c>
      <c r="D47" s="7">
        <v>200</v>
      </c>
      <c r="E47">
        <v>0.22</v>
      </c>
    </row>
    <row r="48" spans="1:5" x14ac:dyDescent="0.35">
      <c r="A48" s="15">
        <v>42380</v>
      </c>
      <c r="B48" s="7">
        <v>16</v>
      </c>
      <c r="C48" s="7">
        <v>56</v>
      </c>
      <c r="D48" s="7">
        <v>58</v>
      </c>
      <c r="E48">
        <v>0.22</v>
      </c>
    </row>
    <row r="49" spans="1:5" x14ac:dyDescent="0.35">
      <c r="A49" s="15">
        <v>42416</v>
      </c>
      <c r="B49" s="7">
        <v>185</v>
      </c>
      <c r="C49" s="7">
        <v>52</v>
      </c>
      <c r="D49" s="7">
        <v>600</v>
      </c>
      <c r="E49">
        <v>0.94</v>
      </c>
    </row>
    <row r="50" spans="1:5" x14ac:dyDescent="0.35">
      <c r="A50" s="15">
        <v>42450</v>
      </c>
      <c r="B50" s="7">
        <v>86</v>
      </c>
      <c r="C50" s="7">
        <v>14</v>
      </c>
      <c r="D50" s="7">
        <v>96</v>
      </c>
      <c r="E50">
        <v>0.94</v>
      </c>
    </row>
    <row r="51" spans="1:5" x14ac:dyDescent="0.35">
      <c r="A51" s="15">
        <v>42478</v>
      </c>
      <c r="B51" s="7">
        <v>42</v>
      </c>
      <c r="C51" s="7">
        <v>92</v>
      </c>
      <c r="D51" s="7">
        <v>430</v>
      </c>
      <c r="E51">
        <v>0.94</v>
      </c>
    </row>
    <row r="52" spans="1:5" x14ac:dyDescent="0.35">
      <c r="A52" s="15">
        <v>42514</v>
      </c>
      <c r="B52" s="7">
        <v>56</v>
      </c>
      <c r="C52" s="7">
        <v>36</v>
      </c>
      <c r="D52" s="7">
        <v>370</v>
      </c>
      <c r="E52">
        <v>0</v>
      </c>
    </row>
    <row r="53" spans="1:5" x14ac:dyDescent="0.35">
      <c r="A53" s="15">
        <v>42541</v>
      </c>
      <c r="B53" s="7">
        <v>44</v>
      </c>
      <c r="C53" s="7">
        <v>86</v>
      </c>
      <c r="D53" s="7">
        <v>220</v>
      </c>
      <c r="E53">
        <v>3.36</v>
      </c>
    </row>
    <row r="54" spans="1:5" x14ac:dyDescent="0.35">
      <c r="A54" s="15">
        <v>42569</v>
      </c>
      <c r="B54" s="7">
        <v>76</v>
      </c>
      <c r="C54" s="7">
        <v>40</v>
      </c>
      <c r="D54" s="7">
        <v>118</v>
      </c>
      <c r="E54">
        <v>3.36</v>
      </c>
    </row>
    <row r="55" spans="1:5" x14ac:dyDescent="0.35">
      <c r="A55" s="15">
        <v>42597</v>
      </c>
      <c r="B55" s="7">
        <v>94</v>
      </c>
      <c r="C55" s="7">
        <v>100</v>
      </c>
      <c r="D55" s="7">
        <v>230</v>
      </c>
      <c r="E55">
        <v>0.3</v>
      </c>
    </row>
    <row r="56" spans="1:5" x14ac:dyDescent="0.35">
      <c r="A56" s="15">
        <v>42632</v>
      </c>
      <c r="B56" s="7">
        <v>200</v>
      </c>
      <c r="C56" s="7">
        <v>14</v>
      </c>
      <c r="D56" s="7">
        <v>300</v>
      </c>
      <c r="E56">
        <v>0.22</v>
      </c>
    </row>
    <row r="57" spans="1:5" x14ac:dyDescent="0.35">
      <c r="A57" s="15">
        <v>42660</v>
      </c>
      <c r="B57" s="7">
        <v>12</v>
      </c>
      <c r="C57" s="7">
        <v>22</v>
      </c>
      <c r="D57" s="7">
        <v>280</v>
      </c>
      <c r="E57">
        <v>0</v>
      </c>
    </row>
    <row r="58" spans="1:5" x14ac:dyDescent="0.35">
      <c r="A58" s="15">
        <v>42688</v>
      </c>
      <c r="B58" s="115"/>
      <c r="C58" s="7">
        <v>31</v>
      </c>
      <c r="D58" s="7">
        <v>63</v>
      </c>
      <c r="E58">
        <v>0</v>
      </c>
    </row>
    <row r="59" spans="1:5" x14ac:dyDescent="0.35">
      <c r="A59" s="15">
        <v>42716</v>
      </c>
      <c r="B59" s="7">
        <v>10</v>
      </c>
      <c r="C59" s="7">
        <v>31</v>
      </c>
      <c r="D59" s="7">
        <v>41</v>
      </c>
      <c r="E59">
        <v>2.5</v>
      </c>
    </row>
    <row r="60" spans="1:5" x14ac:dyDescent="0.35">
      <c r="A60" s="15">
        <v>42752</v>
      </c>
      <c r="B60" s="7">
        <v>63</v>
      </c>
      <c r="C60" s="7">
        <v>10</v>
      </c>
      <c r="D60" s="7">
        <v>86</v>
      </c>
      <c r="E60">
        <v>0</v>
      </c>
    </row>
    <row r="61" spans="1:5" x14ac:dyDescent="0.35">
      <c r="A61" s="15">
        <v>42779</v>
      </c>
      <c r="B61" s="7">
        <v>41</v>
      </c>
      <c r="C61" s="28" t="s">
        <v>75</v>
      </c>
      <c r="D61" s="7">
        <v>41</v>
      </c>
      <c r="E61">
        <v>0</v>
      </c>
    </row>
    <row r="62" spans="1:5" x14ac:dyDescent="0.35">
      <c r="A62" s="15">
        <v>42807</v>
      </c>
      <c r="B62" s="7">
        <v>241</v>
      </c>
      <c r="C62" s="7">
        <v>51</v>
      </c>
      <c r="D62" s="114"/>
    </row>
    <row r="63" spans="1:5" x14ac:dyDescent="0.35">
      <c r="A63" s="15">
        <v>42842</v>
      </c>
      <c r="B63" s="7">
        <v>156</v>
      </c>
      <c r="C63" s="7">
        <v>98</v>
      </c>
      <c r="D63" s="114"/>
    </row>
    <row r="64" spans="1:5" x14ac:dyDescent="0.35">
      <c r="A64" s="15">
        <v>42870</v>
      </c>
      <c r="B64" s="7">
        <v>561</v>
      </c>
      <c r="C64" s="7">
        <v>10</v>
      </c>
      <c r="D64" s="114"/>
    </row>
    <row r="65" spans="1:4" x14ac:dyDescent="0.35">
      <c r="A65" s="15">
        <v>42905</v>
      </c>
      <c r="B65" s="7">
        <v>173</v>
      </c>
      <c r="C65" s="7">
        <v>30</v>
      </c>
      <c r="D65" s="7">
        <v>341</v>
      </c>
    </row>
    <row r="66" spans="1:4" ht="15" thickBot="1" x14ac:dyDescent="0.4">
      <c r="A66" s="17">
        <v>42926</v>
      </c>
      <c r="B66" s="18">
        <v>109</v>
      </c>
      <c r="C66" s="18">
        <v>10</v>
      </c>
      <c r="D66" s="18">
        <v>213</v>
      </c>
    </row>
    <row r="67" spans="1:4" ht="15" thickTop="1" x14ac:dyDescent="0.35"/>
  </sheetData>
  <mergeCells count="1">
    <mergeCell ref="G1:J1"/>
  </mergeCells>
  <conditionalFormatting sqref="B61 B62:C66 B3:C60 D5:D61 D65">
    <cfRule type="cellIs" dxfId="1" priority="1" operator="greaterThan">
      <formula>130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R58"/>
  <sheetViews>
    <sheetView workbookViewId="0">
      <selection activeCell="P32" sqref="P32"/>
    </sheetView>
  </sheetViews>
  <sheetFormatPr defaultRowHeight="14.5" x14ac:dyDescent="0.35"/>
  <cols>
    <col min="1" max="1" width="17.54296875" bestFit="1" customWidth="1"/>
    <col min="2" max="4" width="9" bestFit="1" customWidth="1"/>
    <col min="10" max="10" width="9.6328125" bestFit="1" customWidth="1"/>
    <col min="13" max="13" width="17.54296875" bestFit="1" customWidth="1"/>
    <col min="14" max="16" width="9" bestFit="1" customWidth="1"/>
    <col min="17" max="18" width="8.6328125" bestFit="1" customWidth="1"/>
  </cols>
  <sheetData>
    <row r="1" spans="1:18" ht="15" thickBot="1" x14ac:dyDescent="0.4">
      <c r="A1" s="12" t="s">
        <v>5</v>
      </c>
      <c r="B1" s="13">
        <v>846</v>
      </c>
      <c r="C1" s="13" t="s">
        <v>16</v>
      </c>
      <c r="D1" s="13" t="s">
        <v>16</v>
      </c>
      <c r="E1" s="13" t="s">
        <v>29</v>
      </c>
      <c r="F1" s="13">
        <v>846</v>
      </c>
      <c r="G1" s="14"/>
      <c r="H1" s="14"/>
      <c r="I1" s="14"/>
      <c r="J1" s="14"/>
      <c r="M1" s="263" t="s">
        <v>175</v>
      </c>
      <c r="N1" s="264"/>
      <c r="O1" s="264"/>
      <c r="P1" s="264"/>
      <c r="Q1" s="264"/>
      <c r="R1" s="265"/>
    </row>
    <row r="2" spans="1:18" x14ac:dyDescent="0.35">
      <c r="A2" s="12" t="s">
        <v>115</v>
      </c>
      <c r="B2" s="12">
        <v>33020118</v>
      </c>
      <c r="C2" s="12">
        <v>33020221</v>
      </c>
      <c r="D2" s="12">
        <v>33020222</v>
      </c>
      <c r="E2" s="12" t="s">
        <v>27</v>
      </c>
      <c r="F2" s="12" t="s">
        <v>49</v>
      </c>
      <c r="G2" s="23" t="s">
        <v>134</v>
      </c>
      <c r="H2" s="23" t="s">
        <v>135</v>
      </c>
      <c r="I2" s="23" t="s">
        <v>136</v>
      </c>
      <c r="J2" s="23" t="s">
        <v>114</v>
      </c>
      <c r="K2" s="23" t="s">
        <v>132</v>
      </c>
      <c r="M2" s="72" t="s">
        <v>5</v>
      </c>
      <c r="N2" s="71">
        <v>846</v>
      </c>
      <c r="O2" s="71" t="s">
        <v>16</v>
      </c>
      <c r="P2" s="71" t="s">
        <v>16</v>
      </c>
      <c r="Q2" s="71" t="s">
        <v>29</v>
      </c>
      <c r="R2" s="73">
        <v>846</v>
      </c>
    </row>
    <row r="3" spans="1:18" x14ac:dyDescent="0.35">
      <c r="A3" s="15">
        <v>41024</v>
      </c>
      <c r="B3" s="7">
        <v>60</v>
      </c>
      <c r="C3" s="7">
        <v>290</v>
      </c>
      <c r="D3" s="115" t="s">
        <v>185</v>
      </c>
      <c r="E3" s="7">
        <v>250</v>
      </c>
      <c r="F3" s="7">
        <v>105</v>
      </c>
      <c r="G3" s="7">
        <v>1</v>
      </c>
      <c r="H3" s="7">
        <f>MONTH(A3)</f>
        <v>4</v>
      </c>
      <c r="I3" s="7">
        <f>YEAR(A3)</f>
        <v>2012</v>
      </c>
      <c r="J3" s="6">
        <f>DATE(I3,H3,G3)</f>
        <v>41000</v>
      </c>
      <c r="K3" t="e">
        <f>LOOKUP(J3,'Raw_Processed STORET Rainfall'!$H$4:$H$43,'Raw_Processed STORET Rainfall'!$I$4:$I$43)</f>
        <v>#N/A</v>
      </c>
      <c r="M3" s="74" t="s">
        <v>115</v>
      </c>
      <c r="N3" s="20">
        <v>33020118</v>
      </c>
      <c r="O3" s="20">
        <v>33020221</v>
      </c>
      <c r="P3" s="20">
        <v>33020222</v>
      </c>
      <c r="Q3" s="20" t="s">
        <v>27</v>
      </c>
      <c r="R3" s="81" t="s">
        <v>49</v>
      </c>
    </row>
    <row r="4" spans="1:18" x14ac:dyDescent="0.35">
      <c r="A4" s="15">
        <v>41045</v>
      </c>
      <c r="B4" s="7">
        <v>189</v>
      </c>
      <c r="C4" s="7">
        <v>280</v>
      </c>
      <c r="D4" s="115" t="s">
        <v>185</v>
      </c>
      <c r="E4" s="7">
        <v>450</v>
      </c>
      <c r="F4" s="7">
        <v>116</v>
      </c>
      <c r="G4" s="7">
        <v>1</v>
      </c>
      <c r="H4" s="7">
        <f t="shared" ref="H4:H57" si="0">MONTH(A4)</f>
        <v>5</v>
      </c>
      <c r="I4" s="7">
        <f t="shared" ref="I4:I57" si="1">YEAR(A4)</f>
        <v>2012</v>
      </c>
      <c r="J4" s="6">
        <f t="shared" ref="J4:J57" si="2">DATE(I4,H4,G4)</f>
        <v>41030</v>
      </c>
      <c r="K4" t="e">
        <f>LOOKUP(J4,'Raw_Processed STORET Rainfall'!$H$4:$H$43,'Raw_Processed STORET Rainfall'!$I$4:$I$43)</f>
        <v>#N/A</v>
      </c>
      <c r="M4" s="76" t="s">
        <v>126</v>
      </c>
      <c r="N4" s="77">
        <f t="array" ref="N4">COUNT(B3:B198)+(COUNTIF(B3:B198,"*Non-detect"))+(COUNTIF(B3:B198,"*Present &gt;QL"))</f>
        <v>54</v>
      </c>
      <c r="O4" s="77">
        <f t="array" ref="O4">COUNT(C3:C198)+(COUNTIF(C3:C198,"*Non-detect"))+(COUNTIF(C3:C198,"*Present &gt;QL"))</f>
        <v>54</v>
      </c>
      <c r="P4" s="77">
        <f t="array" ref="P4">COUNT(D3:D198)+(COUNTIF(D3:D198,"*Non-detect"))+(COUNTIF(D3:D198,"*Present &gt;QL"))</f>
        <v>37</v>
      </c>
      <c r="Q4" s="77">
        <f t="array" ref="Q4">COUNT(E3:E198)+(COUNTIF(E3:E198,"*Non-detect"))+(COUNTIF(E3:E198,"*Present &gt;QL"))</f>
        <v>54</v>
      </c>
      <c r="R4" s="77">
        <f t="array" ref="R4">COUNT(F3:F198)+(COUNTIF(F3:F198,"*Non-detect"))+(COUNTIF(F3:F198,"*Present &gt;QL"))</f>
        <v>54</v>
      </c>
    </row>
    <row r="5" spans="1:18" x14ac:dyDescent="0.35">
      <c r="A5" s="15">
        <v>41080</v>
      </c>
      <c r="B5" s="7">
        <v>184</v>
      </c>
      <c r="C5" s="7">
        <v>850</v>
      </c>
      <c r="D5" s="115" t="s">
        <v>185</v>
      </c>
      <c r="E5" s="7">
        <v>320</v>
      </c>
      <c r="F5" s="7">
        <v>590</v>
      </c>
      <c r="G5" s="7">
        <v>1</v>
      </c>
      <c r="H5" s="7">
        <f t="shared" si="0"/>
        <v>6</v>
      </c>
      <c r="I5" s="7">
        <f t="shared" si="1"/>
        <v>2012</v>
      </c>
      <c r="J5" s="6">
        <f t="shared" si="2"/>
        <v>41061</v>
      </c>
      <c r="K5" t="e">
        <f>LOOKUP(J5,'Raw_Processed STORET Rainfall'!$H$4:$H$43,'Raw_Processed STORET Rainfall'!$I$4:$I$43)</f>
        <v>#N/A</v>
      </c>
      <c r="M5" s="76" t="s">
        <v>168</v>
      </c>
      <c r="N5" s="77">
        <f t="array" ref="N5">COUNTIF(B3:B198,"&gt;399")+(COUNTIF(B3:B198,"*Present &gt;QL"))</f>
        <v>16</v>
      </c>
      <c r="O5" s="77">
        <f t="array" ref="O5">COUNTIF(C3:C198,"&gt;399")+(COUNTIF(C3:C198,"*Present &gt;QL"))</f>
        <v>26</v>
      </c>
      <c r="P5" s="77">
        <f t="array" ref="P5">COUNTIF(D3:D198,"&gt;399")+(COUNTIF(D3:D198,"*Present &gt;QL"))</f>
        <v>12</v>
      </c>
      <c r="Q5" s="77">
        <f t="array" ref="Q5">COUNTIF(E3:E198,"&gt;399")+(COUNTIF(E3:E198,"*Present &gt;QL"))</f>
        <v>16</v>
      </c>
      <c r="R5" s="77">
        <f t="array" ref="R5">COUNTIF(F3:F198,"&gt;399")+(COUNTIF(F3:F198,"*Present &gt;QL"))</f>
        <v>12</v>
      </c>
    </row>
    <row r="6" spans="1:18" ht="15" thickBot="1" x14ac:dyDescent="0.4">
      <c r="A6" s="15">
        <v>41106</v>
      </c>
      <c r="B6" s="7">
        <v>330</v>
      </c>
      <c r="C6" s="7">
        <v>1880</v>
      </c>
      <c r="D6" s="115" t="s">
        <v>185</v>
      </c>
      <c r="E6" s="7">
        <v>1520</v>
      </c>
      <c r="F6" s="7">
        <v>98</v>
      </c>
      <c r="G6" s="7">
        <v>1</v>
      </c>
      <c r="H6" s="7">
        <f t="shared" si="0"/>
        <v>7</v>
      </c>
      <c r="I6" s="7">
        <f t="shared" si="1"/>
        <v>2012</v>
      </c>
      <c r="J6" s="6">
        <f t="shared" si="2"/>
        <v>41091</v>
      </c>
      <c r="K6" t="e">
        <f>LOOKUP(J6,'Raw_Processed STORET Rainfall'!$H$4:$H$43,'Raw_Processed STORET Rainfall'!$I$4:$I$43)</f>
        <v>#N/A</v>
      </c>
      <c r="M6" s="78" t="s">
        <v>130</v>
      </c>
      <c r="N6" s="79">
        <f>+N5/N4</f>
        <v>0.29629629629629628</v>
      </c>
      <c r="O6" s="79">
        <f t="shared" ref="O6:R6" si="3">+O5/O4</f>
        <v>0.48148148148148145</v>
      </c>
      <c r="P6" s="79">
        <f t="shared" si="3"/>
        <v>0.32432432432432434</v>
      </c>
      <c r="Q6" s="79">
        <f t="shared" si="3"/>
        <v>0.29629629629629628</v>
      </c>
      <c r="R6" s="80">
        <f t="shared" si="3"/>
        <v>0.22222222222222221</v>
      </c>
    </row>
    <row r="7" spans="1:18" x14ac:dyDescent="0.35">
      <c r="A7" s="15">
        <v>41141</v>
      </c>
      <c r="B7" s="7">
        <v>600</v>
      </c>
      <c r="C7" s="7">
        <v>600</v>
      </c>
      <c r="D7" s="115" t="s">
        <v>185</v>
      </c>
      <c r="E7" s="7">
        <v>600</v>
      </c>
      <c r="F7" s="7">
        <v>600</v>
      </c>
      <c r="G7" s="7">
        <v>1</v>
      </c>
      <c r="H7" s="7">
        <f t="shared" si="0"/>
        <v>8</v>
      </c>
      <c r="I7" s="7">
        <f t="shared" si="1"/>
        <v>2012</v>
      </c>
      <c r="J7" s="6">
        <f t="shared" si="2"/>
        <v>41122</v>
      </c>
      <c r="K7" t="e">
        <f>LOOKUP(J7,'Raw_Processed STORET Rainfall'!$H$4:$H$43,'Raw_Processed STORET Rainfall'!$I$4:$I$43)</f>
        <v>#N/A</v>
      </c>
    </row>
    <row r="8" spans="1:18" x14ac:dyDescent="0.35">
      <c r="A8" s="15">
        <v>41176</v>
      </c>
      <c r="B8" s="7">
        <v>560</v>
      </c>
      <c r="C8" s="7">
        <v>3900</v>
      </c>
      <c r="D8" s="115" t="s">
        <v>185</v>
      </c>
      <c r="E8" s="7">
        <v>110</v>
      </c>
      <c r="F8" s="7">
        <v>102</v>
      </c>
      <c r="G8" s="7">
        <v>1</v>
      </c>
      <c r="H8" s="7">
        <f t="shared" si="0"/>
        <v>9</v>
      </c>
      <c r="I8" s="7">
        <f t="shared" si="1"/>
        <v>2012</v>
      </c>
      <c r="J8" s="6">
        <f t="shared" si="2"/>
        <v>41153</v>
      </c>
      <c r="K8" t="e">
        <f>LOOKUP(J8,'Raw_Processed STORET Rainfall'!$H$4:$H$43,'Raw_Processed STORET Rainfall'!$I$4:$I$43)</f>
        <v>#N/A</v>
      </c>
    </row>
    <row r="9" spans="1:18" x14ac:dyDescent="0.35">
      <c r="A9" s="15">
        <v>41204</v>
      </c>
      <c r="B9" s="7">
        <v>230</v>
      </c>
      <c r="C9" s="7">
        <v>210</v>
      </c>
      <c r="D9" s="115" t="s">
        <v>185</v>
      </c>
      <c r="E9" s="7">
        <v>127</v>
      </c>
      <c r="F9" s="7">
        <v>66</v>
      </c>
      <c r="G9" s="7">
        <v>1</v>
      </c>
      <c r="H9" s="7">
        <f t="shared" si="0"/>
        <v>10</v>
      </c>
      <c r="I9" s="7">
        <f t="shared" si="1"/>
        <v>2012</v>
      </c>
      <c r="J9" s="6">
        <f t="shared" si="2"/>
        <v>41183</v>
      </c>
      <c r="K9" t="e">
        <f>LOOKUP(J9,'Raw_Processed STORET Rainfall'!$H$4:$H$43,'Raw_Processed STORET Rainfall'!$I$4:$I$43)</f>
        <v>#N/A</v>
      </c>
    </row>
    <row r="10" spans="1:18" x14ac:dyDescent="0.35">
      <c r="A10" s="15">
        <v>41232</v>
      </c>
      <c r="B10" s="7">
        <v>220</v>
      </c>
      <c r="C10" s="7">
        <v>208</v>
      </c>
      <c r="D10" s="115" t="s">
        <v>185</v>
      </c>
      <c r="E10" s="7">
        <v>18</v>
      </c>
      <c r="F10" s="7">
        <v>46</v>
      </c>
      <c r="G10" s="7">
        <v>1</v>
      </c>
      <c r="H10" s="7">
        <f t="shared" si="0"/>
        <v>11</v>
      </c>
      <c r="I10" s="7">
        <f t="shared" si="1"/>
        <v>2012</v>
      </c>
      <c r="J10" s="6">
        <f t="shared" si="2"/>
        <v>41214</v>
      </c>
      <c r="K10" t="e">
        <f>LOOKUP(J10,'Raw_Processed STORET Rainfall'!$H$4:$H$43,'Raw_Processed STORET Rainfall'!$I$4:$I$43)</f>
        <v>#N/A</v>
      </c>
    </row>
    <row r="11" spans="1:18" x14ac:dyDescent="0.35">
      <c r="A11" s="15">
        <v>41260</v>
      </c>
      <c r="B11" s="7">
        <v>172</v>
      </c>
      <c r="C11" s="7">
        <v>6000</v>
      </c>
      <c r="D11" s="115" t="s">
        <v>185</v>
      </c>
      <c r="E11" s="7">
        <v>10800</v>
      </c>
      <c r="F11" s="7">
        <v>2000</v>
      </c>
      <c r="G11" s="7">
        <v>1</v>
      </c>
      <c r="H11" s="7">
        <f t="shared" si="0"/>
        <v>12</v>
      </c>
      <c r="I11" s="7">
        <f t="shared" si="1"/>
        <v>2012</v>
      </c>
      <c r="J11" s="6">
        <f t="shared" si="2"/>
        <v>41244</v>
      </c>
      <c r="K11" t="e">
        <f>LOOKUP(J11,'Raw_Processed STORET Rainfall'!$H$4:$H$43,'Raw_Processed STORET Rainfall'!$I$4:$I$43)</f>
        <v>#N/A</v>
      </c>
    </row>
    <row r="12" spans="1:18" x14ac:dyDescent="0.35">
      <c r="A12" s="15">
        <v>41288</v>
      </c>
      <c r="B12" s="7">
        <v>112</v>
      </c>
      <c r="C12" s="7">
        <v>240</v>
      </c>
      <c r="D12" s="115" t="s">
        <v>185</v>
      </c>
      <c r="E12" s="7">
        <v>270</v>
      </c>
      <c r="F12" s="7">
        <v>115</v>
      </c>
      <c r="G12" s="7">
        <v>1</v>
      </c>
      <c r="H12" s="7">
        <f t="shared" si="0"/>
        <v>1</v>
      </c>
      <c r="I12" s="7">
        <f t="shared" si="1"/>
        <v>2013</v>
      </c>
      <c r="J12" s="6">
        <f t="shared" si="2"/>
        <v>41275</v>
      </c>
      <c r="K12" t="e">
        <f>LOOKUP(J12,'Raw_Processed STORET Rainfall'!$H$4:$H$43,'Raw_Processed STORET Rainfall'!$I$4:$I$43)</f>
        <v>#N/A</v>
      </c>
    </row>
    <row r="13" spans="1:18" x14ac:dyDescent="0.35">
      <c r="A13" s="15">
        <v>41324</v>
      </c>
      <c r="B13" s="7">
        <v>260</v>
      </c>
      <c r="C13" s="7">
        <v>1073</v>
      </c>
      <c r="D13" s="115" t="s">
        <v>185</v>
      </c>
      <c r="E13" s="7">
        <v>230</v>
      </c>
      <c r="F13" s="7">
        <v>125</v>
      </c>
      <c r="G13" s="7">
        <v>1</v>
      </c>
      <c r="H13" s="7">
        <f t="shared" si="0"/>
        <v>2</v>
      </c>
      <c r="I13" s="7">
        <f t="shared" si="1"/>
        <v>2013</v>
      </c>
      <c r="J13" s="6">
        <f t="shared" si="2"/>
        <v>41306</v>
      </c>
      <c r="K13" t="e">
        <f>LOOKUP(J13,'Raw_Processed STORET Rainfall'!$H$4:$H$43,'Raw_Processed STORET Rainfall'!$I$4:$I$43)</f>
        <v>#N/A</v>
      </c>
    </row>
    <row r="14" spans="1:18" x14ac:dyDescent="0.35">
      <c r="A14" s="15">
        <v>41351</v>
      </c>
      <c r="B14" s="7">
        <v>76</v>
      </c>
      <c r="C14" s="7">
        <v>240</v>
      </c>
      <c r="D14" s="115" t="s">
        <v>185</v>
      </c>
      <c r="E14" s="7">
        <v>64</v>
      </c>
      <c r="F14" s="7">
        <v>400</v>
      </c>
      <c r="G14" s="7">
        <v>1</v>
      </c>
      <c r="H14" s="7">
        <f t="shared" si="0"/>
        <v>3</v>
      </c>
      <c r="I14" s="7">
        <f t="shared" si="1"/>
        <v>2013</v>
      </c>
      <c r="J14" s="6">
        <f t="shared" si="2"/>
        <v>41334</v>
      </c>
      <c r="K14" t="e">
        <f>LOOKUP(J14,'Raw_Processed STORET Rainfall'!$H$4:$H$43,'Raw_Processed STORET Rainfall'!$I$4:$I$43)</f>
        <v>#N/A</v>
      </c>
    </row>
    <row r="15" spans="1:18" x14ac:dyDescent="0.35">
      <c r="A15" s="15">
        <v>41386</v>
      </c>
      <c r="B15" s="7">
        <v>62</v>
      </c>
      <c r="C15" s="7">
        <v>400</v>
      </c>
      <c r="D15" s="115" t="s">
        <v>185</v>
      </c>
      <c r="E15" s="7">
        <v>44</v>
      </c>
      <c r="F15" s="7">
        <v>46</v>
      </c>
      <c r="G15" s="7">
        <v>1</v>
      </c>
      <c r="H15" s="7">
        <f t="shared" si="0"/>
        <v>4</v>
      </c>
      <c r="I15" s="7">
        <f t="shared" si="1"/>
        <v>2013</v>
      </c>
      <c r="J15" s="6">
        <f t="shared" si="2"/>
        <v>41365</v>
      </c>
      <c r="K15" t="e">
        <f>LOOKUP(J15,'Raw_Processed STORET Rainfall'!$H$4:$H$43,'Raw_Processed STORET Rainfall'!$I$4:$I$43)</f>
        <v>#N/A</v>
      </c>
    </row>
    <row r="16" spans="1:18" x14ac:dyDescent="0.35">
      <c r="A16" s="15">
        <v>41407</v>
      </c>
      <c r="B16" s="7">
        <v>78</v>
      </c>
      <c r="C16" s="7">
        <v>590</v>
      </c>
      <c r="D16" s="115" t="s">
        <v>185</v>
      </c>
      <c r="E16" s="7">
        <v>96</v>
      </c>
      <c r="F16" s="7">
        <v>11</v>
      </c>
      <c r="G16" s="7">
        <v>1</v>
      </c>
      <c r="H16" s="7">
        <f t="shared" si="0"/>
        <v>5</v>
      </c>
      <c r="I16" s="7">
        <f t="shared" si="1"/>
        <v>2013</v>
      </c>
      <c r="J16" s="6">
        <f t="shared" si="2"/>
        <v>41395</v>
      </c>
      <c r="K16" t="e">
        <f>LOOKUP(J16,'Raw_Processed STORET Rainfall'!$H$4:$H$43,'Raw_Processed STORET Rainfall'!$I$4:$I$43)</f>
        <v>#N/A</v>
      </c>
    </row>
    <row r="17" spans="1:11" x14ac:dyDescent="0.35">
      <c r="A17" s="15">
        <v>41449</v>
      </c>
      <c r="B17" s="7">
        <v>220</v>
      </c>
      <c r="C17" s="7">
        <v>490</v>
      </c>
      <c r="D17" s="115" t="s">
        <v>185</v>
      </c>
      <c r="E17" s="7">
        <v>727</v>
      </c>
      <c r="F17" s="7">
        <v>50</v>
      </c>
      <c r="G17" s="7">
        <v>1</v>
      </c>
      <c r="H17" s="7">
        <f t="shared" si="0"/>
        <v>6</v>
      </c>
      <c r="I17" s="7">
        <f t="shared" si="1"/>
        <v>2013</v>
      </c>
      <c r="J17" s="6">
        <f t="shared" si="2"/>
        <v>41426</v>
      </c>
      <c r="K17" t="e">
        <f>LOOKUP(J17,'Raw_Processed STORET Rainfall'!$H$4:$H$43,'Raw_Processed STORET Rainfall'!$I$4:$I$43)</f>
        <v>#N/A</v>
      </c>
    </row>
    <row r="18" spans="1:11" x14ac:dyDescent="0.35">
      <c r="A18" s="15">
        <v>41477</v>
      </c>
      <c r="B18" s="7">
        <v>570</v>
      </c>
      <c r="C18" s="7">
        <v>6000</v>
      </c>
      <c r="D18" s="115" t="s">
        <v>185</v>
      </c>
      <c r="E18" s="7">
        <v>10900</v>
      </c>
      <c r="F18" s="7">
        <v>682</v>
      </c>
      <c r="G18" s="7">
        <v>1</v>
      </c>
      <c r="H18" s="7">
        <f t="shared" si="0"/>
        <v>7</v>
      </c>
      <c r="I18" s="7">
        <f t="shared" si="1"/>
        <v>2013</v>
      </c>
      <c r="J18" s="6">
        <f t="shared" si="2"/>
        <v>41456</v>
      </c>
      <c r="K18" t="e">
        <f>LOOKUP(J18,'Raw_Processed STORET Rainfall'!$H$4:$H$43,'Raw_Processed STORET Rainfall'!$I$4:$I$43)</f>
        <v>#N/A</v>
      </c>
    </row>
    <row r="19" spans="1:11" x14ac:dyDescent="0.35">
      <c r="A19" s="15">
        <v>41505</v>
      </c>
      <c r="B19" s="7">
        <v>836</v>
      </c>
      <c r="C19" s="7">
        <v>664</v>
      </c>
      <c r="D19" s="115" t="s">
        <v>185</v>
      </c>
      <c r="E19" s="7">
        <v>1900</v>
      </c>
      <c r="F19" s="7">
        <v>3700</v>
      </c>
      <c r="G19" s="7">
        <v>1</v>
      </c>
      <c r="H19" s="7">
        <f t="shared" si="0"/>
        <v>8</v>
      </c>
      <c r="I19" s="7">
        <f t="shared" si="1"/>
        <v>2013</v>
      </c>
      <c r="J19" s="6">
        <f t="shared" si="2"/>
        <v>41487</v>
      </c>
      <c r="K19">
        <f>LOOKUP(J19,'Raw_Processed STORET Rainfall'!$H$4:$H$43,'Raw_Processed STORET Rainfall'!$I$4:$I$43)</f>
        <v>3.33</v>
      </c>
    </row>
    <row r="20" spans="1:11" x14ac:dyDescent="0.35">
      <c r="A20" s="15">
        <v>41540</v>
      </c>
      <c r="B20" s="7">
        <v>133</v>
      </c>
      <c r="C20" s="7">
        <v>764</v>
      </c>
      <c r="D20" s="115" t="s">
        <v>185</v>
      </c>
      <c r="E20" s="7">
        <v>320</v>
      </c>
      <c r="F20" s="7">
        <v>141</v>
      </c>
      <c r="G20" s="7">
        <v>1</v>
      </c>
      <c r="H20" s="7">
        <f t="shared" si="0"/>
        <v>9</v>
      </c>
      <c r="I20" s="7">
        <f t="shared" si="1"/>
        <v>2013</v>
      </c>
      <c r="J20" s="6">
        <f t="shared" si="2"/>
        <v>41518</v>
      </c>
      <c r="K20">
        <f>LOOKUP(J20,'Raw_Processed STORET Rainfall'!$H$4:$H$43,'Raw_Processed STORET Rainfall'!$I$4:$I$43)</f>
        <v>0.27</v>
      </c>
    </row>
    <row r="21" spans="1:11" x14ac:dyDescent="0.35">
      <c r="A21" s="15">
        <v>41568</v>
      </c>
      <c r="B21" s="7">
        <v>118</v>
      </c>
      <c r="C21" s="7">
        <v>240</v>
      </c>
      <c r="D21" s="7">
        <v>141</v>
      </c>
      <c r="E21" s="7">
        <v>100</v>
      </c>
      <c r="F21" s="7">
        <v>126</v>
      </c>
      <c r="G21" s="7">
        <v>1</v>
      </c>
      <c r="H21" s="7">
        <f t="shared" si="0"/>
        <v>10</v>
      </c>
      <c r="I21" s="7">
        <f t="shared" si="1"/>
        <v>2013</v>
      </c>
      <c r="J21" s="6">
        <f t="shared" si="2"/>
        <v>41548</v>
      </c>
      <c r="K21">
        <f>LOOKUP(J21,'Raw_Processed STORET Rainfall'!$H$4:$H$43,'Raw_Processed STORET Rainfall'!$I$4:$I$43)</f>
        <v>0</v>
      </c>
    </row>
    <row r="22" spans="1:11" x14ac:dyDescent="0.35">
      <c r="A22" s="15">
        <v>41596</v>
      </c>
      <c r="B22" s="7">
        <v>6100</v>
      </c>
      <c r="C22" s="7">
        <v>11400</v>
      </c>
      <c r="D22" s="7">
        <v>3300</v>
      </c>
      <c r="E22" s="7">
        <v>9900</v>
      </c>
      <c r="F22" s="7">
        <v>5600</v>
      </c>
      <c r="G22" s="7">
        <v>1</v>
      </c>
      <c r="H22" s="7">
        <f t="shared" si="0"/>
        <v>11</v>
      </c>
      <c r="I22" s="7">
        <f t="shared" si="1"/>
        <v>2013</v>
      </c>
      <c r="J22" s="6">
        <f t="shared" si="2"/>
        <v>41579</v>
      </c>
      <c r="K22">
        <f>LOOKUP(J22,'Raw_Processed STORET Rainfall'!$H$4:$H$43,'Raw_Processed STORET Rainfall'!$I$4:$I$43)</f>
        <v>0.49</v>
      </c>
    </row>
    <row r="23" spans="1:11" x14ac:dyDescent="0.35">
      <c r="A23" s="15">
        <v>41624</v>
      </c>
      <c r="B23" s="7">
        <v>177</v>
      </c>
      <c r="C23" s="7">
        <v>104</v>
      </c>
      <c r="D23" s="7">
        <v>104</v>
      </c>
      <c r="E23" s="7">
        <v>76</v>
      </c>
      <c r="F23" s="7">
        <v>38</v>
      </c>
      <c r="G23" s="7">
        <v>1</v>
      </c>
      <c r="H23" s="7">
        <f t="shared" si="0"/>
        <v>12</v>
      </c>
      <c r="I23" s="7">
        <f t="shared" si="1"/>
        <v>2013</v>
      </c>
      <c r="J23" s="6">
        <f t="shared" si="2"/>
        <v>41609</v>
      </c>
      <c r="K23">
        <f>LOOKUP(J23,'Raw_Processed STORET Rainfall'!$H$4:$H$43,'Raw_Processed STORET Rainfall'!$I$4:$I$43)</f>
        <v>0</v>
      </c>
    </row>
    <row r="24" spans="1:11" x14ac:dyDescent="0.35">
      <c r="A24" s="15">
        <v>41660</v>
      </c>
      <c r="B24" s="7">
        <v>157</v>
      </c>
      <c r="C24" s="7">
        <v>108</v>
      </c>
      <c r="D24" s="7">
        <v>144</v>
      </c>
      <c r="E24" s="7">
        <v>84</v>
      </c>
      <c r="F24" s="7">
        <v>40</v>
      </c>
      <c r="G24" s="7">
        <v>1</v>
      </c>
      <c r="H24" s="7">
        <f t="shared" si="0"/>
        <v>1</v>
      </c>
      <c r="I24" s="7">
        <f t="shared" si="1"/>
        <v>2014</v>
      </c>
      <c r="J24" s="6">
        <f t="shared" si="2"/>
        <v>41640</v>
      </c>
      <c r="K24">
        <f>LOOKUP(J24,'Raw_Processed STORET Rainfall'!$H$4:$H$43,'Raw_Processed STORET Rainfall'!$I$4:$I$43)</f>
        <v>0</v>
      </c>
    </row>
    <row r="25" spans="1:11" x14ac:dyDescent="0.35">
      <c r="A25" s="15">
        <v>41696</v>
      </c>
      <c r="B25" s="7">
        <v>1164</v>
      </c>
      <c r="C25" s="7">
        <v>2600</v>
      </c>
      <c r="D25" s="7">
        <v>2300</v>
      </c>
      <c r="E25" s="7">
        <v>2400</v>
      </c>
      <c r="F25" s="7">
        <v>330</v>
      </c>
      <c r="G25" s="7">
        <v>1</v>
      </c>
      <c r="H25" s="7">
        <f t="shared" si="0"/>
        <v>2</v>
      </c>
      <c r="I25" s="7">
        <f t="shared" si="1"/>
        <v>2014</v>
      </c>
      <c r="J25" s="6">
        <f t="shared" si="2"/>
        <v>41671</v>
      </c>
      <c r="K25">
        <f>LOOKUP(J25,'Raw_Processed STORET Rainfall'!$H$4:$H$43,'Raw_Processed STORET Rainfall'!$I$4:$I$43)</f>
        <v>1.66</v>
      </c>
    </row>
    <row r="26" spans="1:11" x14ac:dyDescent="0.35">
      <c r="A26" s="15">
        <v>41715</v>
      </c>
      <c r="B26" s="7">
        <v>664</v>
      </c>
      <c r="C26" s="7">
        <v>2200</v>
      </c>
      <c r="D26" s="7">
        <v>380</v>
      </c>
      <c r="E26" s="7">
        <v>2700</v>
      </c>
      <c r="F26" s="7">
        <v>736</v>
      </c>
      <c r="G26" s="7">
        <v>1</v>
      </c>
      <c r="H26" s="7">
        <f t="shared" si="0"/>
        <v>3</v>
      </c>
      <c r="I26" s="7">
        <f t="shared" si="1"/>
        <v>2014</v>
      </c>
      <c r="J26" s="6">
        <f t="shared" si="2"/>
        <v>41699</v>
      </c>
      <c r="K26">
        <f>LOOKUP(J26,'Raw_Processed STORET Rainfall'!$H$4:$H$43,'Raw_Processed STORET Rainfall'!$I$4:$I$43)</f>
        <v>2.6</v>
      </c>
    </row>
    <row r="27" spans="1:11" x14ac:dyDescent="0.35">
      <c r="A27" s="15">
        <v>41750</v>
      </c>
      <c r="B27" s="7">
        <v>420</v>
      </c>
      <c r="C27" s="7">
        <v>200</v>
      </c>
      <c r="D27" s="7">
        <v>58</v>
      </c>
      <c r="E27" s="7">
        <v>88</v>
      </c>
      <c r="F27" s="7">
        <v>56</v>
      </c>
      <c r="G27" s="7">
        <v>1</v>
      </c>
      <c r="H27" s="7">
        <f t="shared" si="0"/>
        <v>4</v>
      </c>
      <c r="I27" s="7">
        <f t="shared" si="1"/>
        <v>2014</v>
      </c>
      <c r="J27" s="6">
        <f t="shared" si="2"/>
        <v>41730</v>
      </c>
      <c r="K27">
        <f>LOOKUP(J27,'Raw_Processed STORET Rainfall'!$H$4:$H$43,'Raw_Processed STORET Rainfall'!$I$4:$I$43)</f>
        <v>0</v>
      </c>
    </row>
    <row r="28" spans="1:11" x14ac:dyDescent="0.35">
      <c r="A28" s="15">
        <v>41778</v>
      </c>
      <c r="B28" s="7">
        <v>152</v>
      </c>
      <c r="C28" s="7">
        <v>520</v>
      </c>
      <c r="D28" s="7">
        <v>90</v>
      </c>
      <c r="E28" s="7">
        <v>200</v>
      </c>
      <c r="F28" s="7">
        <v>16</v>
      </c>
      <c r="G28" s="7">
        <v>1</v>
      </c>
      <c r="H28" s="7">
        <f t="shared" si="0"/>
        <v>5</v>
      </c>
      <c r="I28" s="7">
        <f t="shared" si="1"/>
        <v>2014</v>
      </c>
      <c r="J28" s="6">
        <f t="shared" si="2"/>
        <v>41760</v>
      </c>
      <c r="K28">
        <f>LOOKUP(J28,'Raw_Processed STORET Rainfall'!$H$4:$H$43,'Raw_Processed STORET Rainfall'!$I$4:$I$43)</f>
        <v>0</v>
      </c>
    </row>
    <row r="29" spans="1:11" x14ac:dyDescent="0.35">
      <c r="A29" s="15">
        <v>41813</v>
      </c>
      <c r="B29" s="7">
        <v>540</v>
      </c>
      <c r="C29" s="7">
        <v>280</v>
      </c>
      <c r="D29" s="7">
        <v>157</v>
      </c>
      <c r="E29" s="7">
        <v>2300</v>
      </c>
      <c r="F29" s="7">
        <v>243</v>
      </c>
      <c r="G29" s="7">
        <v>1</v>
      </c>
      <c r="H29" s="7">
        <f t="shared" si="0"/>
        <v>6</v>
      </c>
      <c r="I29" s="7">
        <f t="shared" si="1"/>
        <v>2014</v>
      </c>
      <c r="J29" s="6">
        <f t="shared" si="2"/>
        <v>41791</v>
      </c>
      <c r="K29">
        <f>LOOKUP(J29,'Raw_Processed STORET Rainfall'!$H$4:$H$43,'Raw_Processed STORET Rainfall'!$I$4:$I$43)</f>
        <v>1.07</v>
      </c>
    </row>
    <row r="30" spans="1:11" x14ac:dyDescent="0.35">
      <c r="A30" s="15">
        <v>41841</v>
      </c>
      <c r="B30" s="7">
        <v>74</v>
      </c>
      <c r="C30" s="7">
        <v>230</v>
      </c>
      <c r="D30" s="7">
        <v>182</v>
      </c>
      <c r="E30" s="7">
        <v>220</v>
      </c>
      <c r="F30" s="7">
        <v>56</v>
      </c>
      <c r="G30" s="7">
        <v>1</v>
      </c>
      <c r="H30" s="7">
        <f t="shared" si="0"/>
        <v>7</v>
      </c>
      <c r="I30" s="7">
        <f t="shared" si="1"/>
        <v>2014</v>
      </c>
      <c r="J30" s="6">
        <f t="shared" si="2"/>
        <v>41821</v>
      </c>
      <c r="K30">
        <f>LOOKUP(J30,'Raw_Processed STORET Rainfall'!$H$4:$H$43,'Raw_Processed STORET Rainfall'!$I$4:$I$43)</f>
        <v>2.48</v>
      </c>
    </row>
    <row r="31" spans="1:11" x14ac:dyDescent="0.35">
      <c r="A31" s="15">
        <v>41876</v>
      </c>
      <c r="B31" s="7"/>
      <c r="C31" s="7">
        <v>2100</v>
      </c>
      <c r="D31" s="7">
        <v>6000</v>
      </c>
      <c r="E31" s="7"/>
      <c r="F31" s="7"/>
      <c r="G31" s="7">
        <v>1</v>
      </c>
      <c r="H31" s="7">
        <f t="shared" si="0"/>
        <v>8</v>
      </c>
      <c r="I31" s="7">
        <f t="shared" si="1"/>
        <v>2014</v>
      </c>
      <c r="J31" s="6">
        <f t="shared" si="2"/>
        <v>41852</v>
      </c>
      <c r="K31">
        <f>LOOKUP(J31,'Raw_Processed STORET Rainfall'!$H$4:$H$43,'Raw_Processed STORET Rainfall'!$I$4:$I$43)</f>
        <v>2.48</v>
      </c>
    </row>
    <row r="32" spans="1:11" x14ac:dyDescent="0.35">
      <c r="A32" s="15">
        <v>41897</v>
      </c>
      <c r="B32" s="7">
        <v>92</v>
      </c>
      <c r="C32" s="7">
        <v>280</v>
      </c>
      <c r="D32" s="7">
        <v>143</v>
      </c>
      <c r="E32" s="7">
        <v>104</v>
      </c>
      <c r="F32" s="7">
        <v>33</v>
      </c>
      <c r="G32" s="7">
        <v>1</v>
      </c>
      <c r="H32" s="7">
        <f t="shared" si="0"/>
        <v>9</v>
      </c>
      <c r="I32" s="7">
        <f t="shared" si="1"/>
        <v>2014</v>
      </c>
      <c r="J32" s="6">
        <f t="shared" si="2"/>
        <v>41883</v>
      </c>
      <c r="K32">
        <f>LOOKUP(J32,'Raw_Processed STORET Rainfall'!$H$4:$H$43,'Raw_Processed STORET Rainfall'!$I$4:$I$43)</f>
        <v>0</v>
      </c>
    </row>
    <row r="33" spans="1:11" x14ac:dyDescent="0.35">
      <c r="A33" s="15">
        <v>41932</v>
      </c>
      <c r="B33" s="7">
        <v>88</v>
      </c>
      <c r="C33" s="7">
        <v>210</v>
      </c>
      <c r="D33" s="7">
        <v>180</v>
      </c>
      <c r="E33" s="7">
        <v>58</v>
      </c>
      <c r="F33" s="7">
        <v>44</v>
      </c>
      <c r="G33" s="7">
        <v>1</v>
      </c>
      <c r="H33" s="7">
        <f t="shared" si="0"/>
        <v>10</v>
      </c>
      <c r="I33" s="7">
        <f t="shared" si="1"/>
        <v>2014</v>
      </c>
      <c r="J33" s="6">
        <f t="shared" si="2"/>
        <v>41913</v>
      </c>
      <c r="K33">
        <f>LOOKUP(J33,'Raw_Processed STORET Rainfall'!$H$4:$H$43,'Raw_Processed STORET Rainfall'!$I$4:$I$43)</f>
        <v>0</v>
      </c>
    </row>
    <row r="34" spans="1:11" x14ac:dyDescent="0.35">
      <c r="A34" s="15">
        <v>41960</v>
      </c>
      <c r="B34" s="7">
        <v>1191</v>
      </c>
      <c r="C34" s="7">
        <v>6000</v>
      </c>
      <c r="D34" s="7">
        <v>6000</v>
      </c>
      <c r="E34" s="7">
        <v>900</v>
      </c>
      <c r="F34" s="7">
        <v>380</v>
      </c>
      <c r="G34" s="7">
        <v>1</v>
      </c>
      <c r="H34" s="7">
        <f t="shared" si="0"/>
        <v>11</v>
      </c>
      <c r="I34" s="7">
        <f t="shared" si="1"/>
        <v>2014</v>
      </c>
      <c r="J34" s="6">
        <f t="shared" si="2"/>
        <v>41944</v>
      </c>
      <c r="K34">
        <f>LOOKUP(J34,'Raw_Processed STORET Rainfall'!$H$4:$H$43,'Raw_Processed STORET Rainfall'!$I$4:$I$43)</f>
        <v>0.32</v>
      </c>
    </row>
    <row r="35" spans="1:11" x14ac:dyDescent="0.35">
      <c r="A35" s="15">
        <v>41988</v>
      </c>
      <c r="B35" s="7">
        <v>21</v>
      </c>
      <c r="C35" s="7">
        <v>148</v>
      </c>
      <c r="D35" s="7">
        <v>82</v>
      </c>
      <c r="E35" s="7">
        <v>31</v>
      </c>
      <c r="F35" s="7">
        <v>56</v>
      </c>
      <c r="G35" s="7">
        <v>1</v>
      </c>
      <c r="H35" s="7">
        <f t="shared" si="0"/>
        <v>12</v>
      </c>
      <c r="I35" s="7">
        <f t="shared" si="1"/>
        <v>2014</v>
      </c>
      <c r="J35" s="6">
        <f t="shared" si="2"/>
        <v>41974</v>
      </c>
      <c r="K35">
        <f>LOOKUP(J35,'Raw_Processed STORET Rainfall'!$H$4:$H$43,'Raw_Processed STORET Rainfall'!$I$4:$I$43)</f>
        <v>0.32</v>
      </c>
    </row>
    <row r="36" spans="1:11" x14ac:dyDescent="0.35">
      <c r="A36" s="15">
        <v>42016</v>
      </c>
      <c r="B36" s="7">
        <v>936</v>
      </c>
      <c r="C36" s="7">
        <v>270</v>
      </c>
      <c r="D36" s="7">
        <v>220</v>
      </c>
      <c r="E36" s="7">
        <v>193</v>
      </c>
      <c r="F36" s="7">
        <v>90</v>
      </c>
      <c r="G36" s="7">
        <v>1</v>
      </c>
      <c r="H36" s="7">
        <f t="shared" si="0"/>
        <v>1</v>
      </c>
      <c r="I36" s="7">
        <f t="shared" si="1"/>
        <v>2015</v>
      </c>
      <c r="J36" s="6">
        <f t="shared" si="2"/>
        <v>42005</v>
      </c>
      <c r="K36">
        <f>LOOKUP(J36,'Raw_Processed STORET Rainfall'!$H$4:$H$43,'Raw_Processed STORET Rainfall'!$I$4:$I$43)</f>
        <v>0.03</v>
      </c>
    </row>
    <row r="37" spans="1:11" x14ac:dyDescent="0.35">
      <c r="A37" s="15">
        <v>42052</v>
      </c>
      <c r="B37" s="7">
        <v>200</v>
      </c>
      <c r="C37" s="7">
        <v>350</v>
      </c>
      <c r="D37" s="7">
        <v>170</v>
      </c>
      <c r="E37" s="7">
        <v>115</v>
      </c>
      <c r="F37" s="7">
        <v>100</v>
      </c>
      <c r="G37" s="7">
        <v>1</v>
      </c>
      <c r="H37" s="7">
        <f t="shared" si="0"/>
        <v>2</v>
      </c>
      <c r="I37" s="7">
        <f t="shared" si="1"/>
        <v>2015</v>
      </c>
      <c r="J37" s="6">
        <f t="shared" si="2"/>
        <v>42036</v>
      </c>
      <c r="K37">
        <f>LOOKUP(J37,'Raw_Processed STORET Rainfall'!$H$4:$H$43,'Raw_Processed STORET Rainfall'!$I$4:$I$43)</f>
        <v>0.17</v>
      </c>
    </row>
    <row r="38" spans="1:11" x14ac:dyDescent="0.35">
      <c r="A38" s="15">
        <v>42088</v>
      </c>
      <c r="B38" s="7">
        <v>210</v>
      </c>
      <c r="C38" s="7">
        <v>1118</v>
      </c>
      <c r="D38" s="7">
        <v>664</v>
      </c>
      <c r="E38" s="7">
        <v>108</v>
      </c>
      <c r="F38" s="7">
        <v>110</v>
      </c>
      <c r="G38" s="7">
        <v>1</v>
      </c>
      <c r="H38" s="7">
        <f t="shared" si="0"/>
        <v>3</v>
      </c>
      <c r="I38" s="7">
        <f t="shared" si="1"/>
        <v>2015</v>
      </c>
      <c r="J38" s="6">
        <f t="shared" si="2"/>
        <v>42064</v>
      </c>
      <c r="K38">
        <f>LOOKUP(J38,'Raw_Processed STORET Rainfall'!$H$4:$H$43,'Raw_Processed STORET Rainfall'!$I$4:$I$43)</f>
        <v>0</v>
      </c>
    </row>
    <row r="39" spans="1:11" x14ac:dyDescent="0.35">
      <c r="A39" s="15">
        <v>42114</v>
      </c>
      <c r="B39" s="7">
        <v>5200</v>
      </c>
      <c r="C39" s="7">
        <v>530</v>
      </c>
      <c r="D39" s="7">
        <v>350</v>
      </c>
      <c r="E39" s="7">
        <v>2300</v>
      </c>
      <c r="F39" s="7">
        <v>3000</v>
      </c>
      <c r="G39" s="7">
        <v>1</v>
      </c>
      <c r="H39" s="7">
        <f t="shared" si="0"/>
        <v>4</v>
      </c>
      <c r="I39" s="7">
        <f t="shared" si="1"/>
        <v>2015</v>
      </c>
      <c r="J39" s="6">
        <f t="shared" si="2"/>
        <v>42095</v>
      </c>
      <c r="K39">
        <f>LOOKUP(J39,'Raw_Processed STORET Rainfall'!$H$4:$H$43,'Raw_Processed STORET Rainfall'!$I$4:$I$43)</f>
        <v>2.19</v>
      </c>
    </row>
    <row r="40" spans="1:11" x14ac:dyDescent="0.35">
      <c r="A40" s="15">
        <v>42143</v>
      </c>
      <c r="B40" s="7">
        <v>118</v>
      </c>
      <c r="C40" s="7"/>
      <c r="D40" s="7">
        <v>112</v>
      </c>
      <c r="E40" s="7">
        <v>70</v>
      </c>
      <c r="F40" s="7">
        <v>52</v>
      </c>
      <c r="G40" s="7">
        <v>1</v>
      </c>
      <c r="H40" s="7">
        <f t="shared" si="0"/>
        <v>5</v>
      </c>
      <c r="I40" s="7">
        <f t="shared" si="1"/>
        <v>2015</v>
      </c>
      <c r="J40" s="6">
        <f t="shared" si="2"/>
        <v>42125</v>
      </c>
      <c r="K40">
        <f>LOOKUP(J40,'Raw_Processed STORET Rainfall'!$H$4:$H$43,'Raw_Processed STORET Rainfall'!$I$4:$I$43)</f>
        <v>0</v>
      </c>
    </row>
    <row r="41" spans="1:11" x14ac:dyDescent="0.35">
      <c r="A41" s="15">
        <v>42172</v>
      </c>
      <c r="B41" s="7">
        <v>114</v>
      </c>
      <c r="C41" s="7">
        <v>300</v>
      </c>
      <c r="D41" s="7">
        <v>510</v>
      </c>
      <c r="E41" s="7">
        <v>68</v>
      </c>
      <c r="F41" s="7">
        <v>18</v>
      </c>
      <c r="G41" s="7">
        <v>1</v>
      </c>
      <c r="H41" s="7">
        <f t="shared" si="0"/>
        <v>6</v>
      </c>
      <c r="I41" s="7">
        <f t="shared" si="1"/>
        <v>2015</v>
      </c>
      <c r="J41" s="6">
        <f t="shared" si="2"/>
        <v>42156</v>
      </c>
      <c r="K41">
        <f>LOOKUP(J41,'Raw_Processed STORET Rainfall'!$H$4:$H$43,'Raw_Processed STORET Rainfall'!$I$4:$I$43)</f>
        <v>0.3</v>
      </c>
    </row>
    <row r="42" spans="1:11" x14ac:dyDescent="0.35">
      <c r="A42" s="15">
        <v>42205</v>
      </c>
      <c r="B42" s="7">
        <v>230</v>
      </c>
      <c r="C42" s="7">
        <v>390</v>
      </c>
      <c r="D42" s="7">
        <v>280</v>
      </c>
      <c r="E42" s="7">
        <v>220</v>
      </c>
      <c r="F42" s="7">
        <v>450</v>
      </c>
      <c r="G42" s="7">
        <v>1</v>
      </c>
      <c r="H42" s="7">
        <f t="shared" si="0"/>
        <v>7</v>
      </c>
      <c r="I42" s="7">
        <f t="shared" si="1"/>
        <v>2015</v>
      </c>
      <c r="J42" s="6">
        <f t="shared" si="2"/>
        <v>42186</v>
      </c>
      <c r="K42">
        <f>LOOKUP(J42,'Raw_Processed STORET Rainfall'!$H$4:$H$43,'Raw_Processed STORET Rainfall'!$I$4:$I$43)</f>
        <v>1.32</v>
      </c>
    </row>
    <row r="43" spans="1:11" x14ac:dyDescent="0.35">
      <c r="A43" s="15">
        <v>42233</v>
      </c>
      <c r="B43" s="7">
        <v>9200</v>
      </c>
      <c r="C43" s="7">
        <v>20000</v>
      </c>
      <c r="D43" s="7">
        <v>5000</v>
      </c>
      <c r="E43" s="7">
        <v>6700</v>
      </c>
      <c r="F43" s="7">
        <v>5600</v>
      </c>
      <c r="G43" s="7">
        <v>1</v>
      </c>
      <c r="H43" s="7">
        <f t="shared" si="0"/>
        <v>8</v>
      </c>
      <c r="I43" s="7">
        <f t="shared" si="1"/>
        <v>2015</v>
      </c>
      <c r="J43" s="6">
        <f t="shared" si="2"/>
        <v>42217</v>
      </c>
      <c r="K43">
        <f>LOOKUP(J43,'Raw_Processed STORET Rainfall'!$H$4:$H$43,'Raw_Processed STORET Rainfall'!$I$4:$I$43)</f>
        <v>1.6</v>
      </c>
    </row>
    <row r="44" spans="1:11" x14ac:dyDescent="0.35">
      <c r="A44" s="15">
        <v>42268</v>
      </c>
      <c r="B44" s="7">
        <v>144</v>
      </c>
      <c r="C44" s="7">
        <v>530</v>
      </c>
      <c r="D44" s="7">
        <v>175</v>
      </c>
      <c r="E44" s="7">
        <v>123</v>
      </c>
      <c r="F44" s="7">
        <v>58</v>
      </c>
      <c r="G44" s="7">
        <v>1</v>
      </c>
      <c r="H44" s="7">
        <f t="shared" si="0"/>
        <v>9</v>
      </c>
      <c r="I44" s="7">
        <f t="shared" si="1"/>
        <v>2015</v>
      </c>
      <c r="J44" s="6">
        <f t="shared" si="2"/>
        <v>42248</v>
      </c>
      <c r="K44">
        <f>LOOKUP(J44,'Raw_Processed STORET Rainfall'!$H$4:$H$43,'Raw_Processed STORET Rainfall'!$I$4:$I$43)</f>
        <v>0.3</v>
      </c>
    </row>
    <row r="45" spans="1:11" x14ac:dyDescent="0.35">
      <c r="A45" s="15">
        <v>42296</v>
      </c>
      <c r="B45" s="7">
        <v>190</v>
      </c>
      <c r="C45" s="7">
        <v>210</v>
      </c>
      <c r="D45" s="7">
        <v>230</v>
      </c>
      <c r="E45" s="7">
        <v>58</v>
      </c>
      <c r="F45" s="7">
        <v>86</v>
      </c>
      <c r="G45" s="7">
        <v>1</v>
      </c>
      <c r="H45" s="7">
        <f t="shared" si="0"/>
        <v>10</v>
      </c>
      <c r="I45" s="7">
        <f t="shared" si="1"/>
        <v>2015</v>
      </c>
      <c r="J45" s="6">
        <f t="shared" si="2"/>
        <v>42278</v>
      </c>
      <c r="K45">
        <f>LOOKUP(J45,'Raw_Processed STORET Rainfall'!$H$4:$H$43,'Raw_Processed STORET Rainfall'!$I$4:$I$43)</f>
        <v>0</v>
      </c>
    </row>
    <row r="46" spans="1:11" x14ac:dyDescent="0.35">
      <c r="A46" s="15">
        <v>42338</v>
      </c>
      <c r="B46" s="7">
        <v>430</v>
      </c>
      <c r="C46" s="7">
        <v>370</v>
      </c>
      <c r="D46" s="7">
        <v>244</v>
      </c>
      <c r="E46" s="7">
        <v>48</v>
      </c>
      <c r="F46" s="7">
        <v>44</v>
      </c>
      <c r="G46" s="7">
        <v>1</v>
      </c>
      <c r="H46" s="7">
        <f t="shared" si="0"/>
        <v>11</v>
      </c>
      <c r="I46" s="7">
        <f t="shared" si="1"/>
        <v>2015</v>
      </c>
      <c r="J46" s="6">
        <f t="shared" si="2"/>
        <v>42309</v>
      </c>
      <c r="K46">
        <f>LOOKUP(J46,'Raw_Processed STORET Rainfall'!$H$4:$H$43,'Raw_Processed STORET Rainfall'!$I$4:$I$43)</f>
        <v>0</v>
      </c>
    </row>
    <row r="47" spans="1:11" x14ac:dyDescent="0.35">
      <c r="A47" s="15">
        <v>42352</v>
      </c>
      <c r="B47" s="7">
        <v>290</v>
      </c>
      <c r="C47" s="7">
        <v>12300</v>
      </c>
      <c r="D47" s="7">
        <v>709</v>
      </c>
      <c r="E47" s="7">
        <v>270</v>
      </c>
      <c r="F47" s="7">
        <v>480</v>
      </c>
      <c r="G47" s="7">
        <v>1</v>
      </c>
      <c r="H47" s="7">
        <f t="shared" si="0"/>
        <v>12</v>
      </c>
      <c r="I47" s="7">
        <f t="shared" si="1"/>
        <v>2015</v>
      </c>
      <c r="J47" s="6">
        <f t="shared" si="2"/>
        <v>42339</v>
      </c>
      <c r="K47">
        <f>LOOKUP(J47,'Raw_Processed STORET Rainfall'!$H$4:$H$43,'Raw_Processed STORET Rainfall'!$I$4:$I$43)</f>
        <v>0.22</v>
      </c>
    </row>
    <row r="48" spans="1:11" x14ac:dyDescent="0.35">
      <c r="A48" s="15">
        <v>42380</v>
      </c>
      <c r="B48" s="7">
        <v>76</v>
      </c>
      <c r="C48" s="7">
        <v>290</v>
      </c>
      <c r="D48" s="7">
        <v>210</v>
      </c>
      <c r="E48" s="7">
        <v>116</v>
      </c>
      <c r="F48" s="7">
        <v>100</v>
      </c>
      <c r="G48" s="7">
        <v>1</v>
      </c>
      <c r="H48" s="7">
        <f t="shared" si="0"/>
        <v>1</v>
      </c>
      <c r="I48" s="7">
        <f t="shared" si="1"/>
        <v>2016</v>
      </c>
      <c r="J48" s="6">
        <f t="shared" si="2"/>
        <v>42370</v>
      </c>
      <c r="K48">
        <f>LOOKUP(J48,'Raw_Processed STORET Rainfall'!$H$4:$H$43,'Raw_Processed STORET Rainfall'!$I$4:$I$43)</f>
        <v>0.22</v>
      </c>
    </row>
    <row r="49" spans="1:11" x14ac:dyDescent="0.35">
      <c r="A49" s="15">
        <v>42416</v>
      </c>
      <c r="B49" s="7">
        <v>530</v>
      </c>
      <c r="C49" s="7">
        <v>250</v>
      </c>
      <c r="D49" s="7">
        <v>618</v>
      </c>
      <c r="E49" s="7">
        <v>330</v>
      </c>
      <c r="F49" s="7">
        <v>68</v>
      </c>
      <c r="G49" s="7">
        <v>1</v>
      </c>
      <c r="H49" s="7">
        <f t="shared" si="0"/>
        <v>2</v>
      </c>
      <c r="I49" s="7">
        <f t="shared" si="1"/>
        <v>2016</v>
      </c>
      <c r="J49" s="6">
        <f t="shared" si="2"/>
        <v>42401</v>
      </c>
      <c r="K49">
        <f>LOOKUP(J49,'Raw_Processed STORET Rainfall'!$H$4:$H$43,'Raw_Processed STORET Rainfall'!$I$4:$I$43)</f>
        <v>0.94</v>
      </c>
    </row>
    <row r="50" spans="1:11" x14ac:dyDescent="0.35">
      <c r="A50" s="15">
        <v>42450</v>
      </c>
      <c r="B50" s="7">
        <v>94</v>
      </c>
      <c r="C50" s="7">
        <v>108</v>
      </c>
      <c r="D50" s="7">
        <v>180</v>
      </c>
      <c r="E50" s="7">
        <v>76</v>
      </c>
      <c r="F50" s="7">
        <v>72</v>
      </c>
      <c r="G50" s="7">
        <v>1</v>
      </c>
      <c r="H50" s="7">
        <f t="shared" si="0"/>
        <v>3</v>
      </c>
      <c r="I50" s="7">
        <f t="shared" si="1"/>
        <v>2016</v>
      </c>
      <c r="J50" s="6">
        <f t="shared" si="2"/>
        <v>42430</v>
      </c>
      <c r="K50">
        <f>LOOKUP(J50,'Raw_Processed STORET Rainfall'!$H$4:$H$43,'Raw_Processed STORET Rainfall'!$I$4:$I$43)</f>
        <v>0.94</v>
      </c>
    </row>
    <row r="51" spans="1:11" x14ac:dyDescent="0.35">
      <c r="A51" s="15">
        <v>42478</v>
      </c>
      <c r="B51" s="7">
        <v>108</v>
      </c>
      <c r="C51" s="7">
        <v>106</v>
      </c>
      <c r="D51" s="7">
        <v>85</v>
      </c>
      <c r="E51" s="7">
        <v>80</v>
      </c>
      <c r="F51" s="7">
        <v>48</v>
      </c>
      <c r="G51" s="7">
        <v>1</v>
      </c>
      <c r="H51" s="7">
        <f t="shared" si="0"/>
        <v>4</v>
      </c>
      <c r="I51" s="7">
        <f t="shared" si="1"/>
        <v>2016</v>
      </c>
      <c r="J51" s="6">
        <f t="shared" si="2"/>
        <v>42461</v>
      </c>
      <c r="K51">
        <f>LOOKUP(J51,'Raw_Processed STORET Rainfall'!$H$4:$H$43,'Raw_Processed STORET Rainfall'!$I$4:$I$43)</f>
        <v>0.94</v>
      </c>
    </row>
    <row r="52" spans="1:11" x14ac:dyDescent="0.35">
      <c r="A52" s="15">
        <v>42514</v>
      </c>
      <c r="B52" s="66">
        <v>230</v>
      </c>
      <c r="C52" s="66">
        <v>260</v>
      </c>
      <c r="D52" s="66">
        <v>280</v>
      </c>
      <c r="E52" s="66">
        <v>151</v>
      </c>
      <c r="F52" s="66">
        <v>164</v>
      </c>
      <c r="G52" s="7">
        <v>1</v>
      </c>
      <c r="H52" s="7">
        <f t="shared" si="0"/>
        <v>5</v>
      </c>
      <c r="I52" s="7">
        <f t="shared" si="1"/>
        <v>2016</v>
      </c>
      <c r="J52" s="6">
        <f t="shared" si="2"/>
        <v>42491</v>
      </c>
      <c r="K52">
        <f>LOOKUP(J52,'Raw_Processed STORET Rainfall'!$H$4:$H$43,'Raw_Processed STORET Rainfall'!$I$4:$I$43)</f>
        <v>0</v>
      </c>
    </row>
    <row r="53" spans="1:11" x14ac:dyDescent="0.35">
      <c r="A53" s="15">
        <v>42541</v>
      </c>
      <c r="B53" s="7">
        <v>390</v>
      </c>
      <c r="C53" s="7">
        <v>480</v>
      </c>
      <c r="D53" s="7">
        <v>220</v>
      </c>
      <c r="E53" s="7">
        <v>162</v>
      </c>
      <c r="F53" s="7">
        <v>162</v>
      </c>
      <c r="G53" s="7">
        <v>1</v>
      </c>
      <c r="H53" s="7">
        <f t="shared" si="0"/>
        <v>6</v>
      </c>
      <c r="I53" s="7">
        <f t="shared" si="1"/>
        <v>2016</v>
      </c>
      <c r="J53" s="6">
        <f t="shared" si="2"/>
        <v>42522</v>
      </c>
      <c r="K53">
        <f>LOOKUP(J53,'Raw_Processed STORET Rainfall'!$H$4:$H$43,'Raw_Processed STORET Rainfall'!$I$4:$I$43)</f>
        <v>3.36</v>
      </c>
    </row>
    <row r="54" spans="1:11" x14ac:dyDescent="0.35">
      <c r="A54" s="15">
        <v>42569</v>
      </c>
      <c r="B54" s="7">
        <v>280</v>
      </c>
      <c r="C54" s="7">
        <v>2500</v>
      </c>
      <c r="D54" s="7">
        <v>500</v>
      </c>
      <c r="E54" s="7">
        <v>580</v>
      </c>
      <c r="F54" s="7">
        <v>100</v>
      </c>
      <c r="G54" s="7">
        <v>1</v>
      </c>
      <c r="H54" s="7">
        <f t="shared" si="0"/>
        <v>7</v>
      </c>
      <c r="I54" s="7">
        <f t="shared" si="1"/>
        <v>2016</v>
      </c>
      <c r="J54" s="6">
        <f t="shared" si="2"/>
        <v>42552</v>
      </c>
      <c r="K54">
        <f>LOOKUP(J54,'Raw_Processed STORET Rainfall'!$H$4:$H$43,'Raw_Processed STORET Rainfall'!$I$4:$I$43)</f>
        <v>3.36</v>
      </c>
    </row>
    <row r="55" spans="1:11" x14ac:dyDescent="0.35">
      <c r="A55" s="15">
        <v>42597</v>
      </c>
      <c r="B55" s="66">
        <v>210</v>
      </c>
      <c r="C55" s="66">
        <v>340</v>
      </c>
      <c r="D55" s="66">
        <v>420</v>
      </c>
      <c r="E55" s="66">
        <v>791</v>
      </c>
      <c r="F55" s="66">
        <v>148</v>
      </c>
      <c r="G55" s="7">
        <v>1</v>
      </c>
      <c r="H55" s="7">
        <f t="shared" si="0"/>
        <v>8</v>
      </c>
      <c r="I55" s="7">
        <f t="shared" si="1"/>
        <v>2016</v>
      </c>
      <c r="J55" s="6">
        <f t="shared" si="2"/>
        <v>42583</v>
      </c>
      <c r="K55">
        <f>LOOKUP(J55,'Raw_Processed STORET Rainfall'!$H$4:$H$43,'Raw_Processed STORET Rainfall'!$I$4:$I$43)</f>
        <v>0.3</v>
      </c>
    </row>
    <row r="56" spans="1:11" x14ac:dyDescent="0.35">
      <c r="A56" s="15">
        <v>42632</v>
      </c>
      <c r="B56" s="66">
        <v>177</v>
      </c>
      <c r="C56" s="66">
        <v>1464</v>
      </c>
      <c r="D56" s="66">
        <v>490</v>
      </c>
      <c r="E56" s="66">
        <v>260</v>
      </c>
      <c r="F56" s="66">
        <v>189</v>
      </c>
      <c r="G56" s="7">
        <v>1</v>
      </c>
      <c r="H56" s="7">
        <f t="shared" si="0"/>
        <v>9</v>
      </c>
      <c r="I56" s="7">
        <f t="shared" si="1"/>
        <v>2016</v>
      </c>
      <c r="J56" s="6">
        <f t="shared" si="2"/>
        <v>42614</v>
      </c>
      <c r="K56">
        <f>LOOKUP(J56,'Raw_Processed STORET Rainfall'!$H$4:$H$43,'Raw_Processed STORET Rainfall'!$I$4:$I$43)</f>
        <v>0.22</v>
      </c>
    </row>
    <row r="57" spans="1:11" ht="15" thickBot="1" x14ac:dyDescent="0.4">
      <c r="A57" s="17">
        <v>42660</v>
      </c>
      <c r="B57" s="18">
        <v>1600</v>
      </c>
      <c r="C57" s="18">
        <v>141</v>
      </c>
      <c r="D57" s="18">
        <v>200</v>
      </c>
      <c r="E57" s="18">
        <v>44</v>
      </c>
      <c r="F57" s="18">
        <v>74</v>
      </c>
      <c r="G57" s="7">
        <v>1</v>
      </c>
      <c r="H57" s="7">
        <f t="shared" si="0"/>
        <v>10</v>
      </c>
      <c r="I57" s="7">
        <f t="shared" si="1"/>
        <v>2016</v>
      </c>
      <c r="J57" s="6">
        <f t="shared" si="2"/>
        <v>42644</v>
      </c>
      <c r="K57">
        <f>LOOKUP(J57,'Raw_Processed STORET Rainfall'!$H$4:$H$43,'Raw_Processed STORET Rainfall'!$I$4:$I$43)</f>
        <v>0</v>
      </c>
    </row>
    <row r="58" spans="1:11" ht="15" thickTop="1" x14ac:dyDescent="0.35"/>
  </sheetData>
  <mergeCells count="1">
    <mergeCell ref="M1:R1"/>
  </mergeCells>
  <conditionalFormatting sqref="B3:F57">
    <cfRule type="cellIs" dxfId="0" priority="1" operator="greaterThan">
      <formula>399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Y31"/>
  <sheetViews>
    <sheetView tabSelected="1" zoomScale="70" zoomScaleNormal="70" workbookViewId="0">
      <selection activeCell="J35" sqref="J35"/>
    </sheetView>
  </sheetViews>
  <sheetFormatPr defaultRowHeight="14.5" x14ac:dyDescent="0.35"/>
  <cols>
    <col min="1" max="1" width="8.54296875" style="152" customWidth="1"/>
    <col min="2" max="2" width="8.08984375" style="152" customWidth="1"/>
    <col min="3" max="3" width="20.54296875" style="152" customWidth="1"/>
    <col min="4" max="4" width="6.90625" style="152" customWidth="1"/>
    <col min="5" max="5" width="12.08984375" style="152" customWidth="1"/>
    <col min="6" max="6" width="7.453125" style="152" customWidth="1"/>
    <col min="7" max="7" width="7.90625" style="152" customWidth="1"/>
    <col min="8" max="22" width="8.36328125" customWidth="1"/>
    <col min="257" max="257" width="8.54296875" customWidth="1"/>
    <col min="258" max="258" width="8.08984375" customWidth="1"/>
    <col min="259" max="259" width="20.54296875" customWidth="1"/>
    <col min="260" max="260" width="6.90625" customWidth="1"/>
    <col min="261" max="261" width="12.08984375" customWidth="1"/>
    <col min="262" max="262" width="7.453125" customWidth="1"/>
    <col min="263" max="263" width="7.90625" customWidth="1"/>
    <col min="264" max="278" width="8.36328125" customWidth="1"/>
    <col min="513" max="513" width="8.54296875" customWidth="1"/>
    <col min="514" max="514" width="8.08984375" customWidth="1"/>
    <col min="515" max="515" width="20.54296875" customWidth="1"/>
    <col min="516" max="516" width="6.90625" customWidth="1"/>
    <col min="517" max="517" width="12.08984375" customWidth="1"/>
    <col min="518" max="518" width="7.453125" customWidth="1"/>
    <col min="519" max="519" width="7.90625" customWidth="1"/>
    <col min="520" max="534" width="8.36328125" customWidth="1"/>
    <col min="769" max="769" width="8.54296875" customWidth="1"/>
    <col min="770" max="770" width="8.08984375" customWidth="1"/>
    <col min="771" max="771" width="20.54296875" customWidth="1"/>
    <col min="772" max="772" width="6.90625" customWidth="1"/>
    <col min="773" max="773" width="12.08984375" customWidth="1"/>
    <col min="774" max="774" width="7.453125" customWidth="1"/>
    <col min="775" max="775" width="7.90625" customWidth="1"/>
    <col min="776" max="790" width="8.36328125" customWidth="1"/>
    <col min="1025" max="1025" width="8.54296875" customWidth="1"/>
    <col min="1026" max="1026" width="8.08984375" customWidth="1"/>
    <col min="1027" max="1027" width="20.54296875" customWidth="1"/>
    <col min="1028" max="1028" width="6.90625" customWidth="1"/>
    <col min="1029" max="1029" width="12.08984375" customWidth="1"/>
    <col min="1030" max="1030" width="7.453125" customWidth="1"/>
    <col min="1031" max="1031" width="7.90625" customWidth="1"/>
    <col min="1032" max="1046" width="8.36328125" customWidth="1"/>
    <col min="1281" max="1281" width="8.54296875" customWidth="1"/>
    <col min="1282" max="1282" width="8.08984375" customWidth="1"/>
    <col min="1283" max="1283" width="20.54296875" customWidth="1"/>
    <col min="1284" max="1284" width="6.90625" customWidth="1"/>
    <col min="1285" max="1285" width="12.08984375" customWidth="1"/>
    <col min="1286" max="1286" width="7.453125" customWidth="1"/>
    <col min="1287" max="1287" width="7.90625" customWidth="1"/>
    <col min="1288" max="1302" width="8.36328125" customWidth="1"/>
    <col min="1537" max="1537" width="8.54296875" customWidth="1"/>
    <col min="1538" max="1538" width="8.08984375" customWidth="1"/>
    <col min="1539" max="1539" width="20.54296875" customWidth="1"/>
    <col min="1540" max="1540" width="6.90625" customWidth="1"/>
    <col min="1541" max="1541" width="12.08984375" customWidth="1"/>
    <col min="1542" max="1542" width="7.453125" customWidth="1"/>
    <col min="1543" max="1543" width="7.90625" customWidth="1"/>
    <col min="1544" max="1558" width="8.36328125" customWidth="1"/>
    <col min="1793" max="1793" width="8.54296875" customWidth="1"/>
    <col min="1794" max="1794" width="8.08984375" customWidth="1"/>
    <col min="1795" max="1795" width="20.54296875" customWidth="1"/>
    <col min="1796" max="1796" width="6.90625" customWidth="1"/>
    <col min="1797" max="1797" width="12.08984375" customWidth="1"/>
    <col min="1798" max="1798" width="7.453125" customWidth="1"/>
    <col min="1799" max="1799" width="7.90625" customWidth="1"/>
    <col min="1800" max="1814" width="8.36328125" customWidth="1"/>
    <col min="2049" max="2049" width="8.54296875" customWidth="1"/>
    <col min="2050" max="2050" width="8.08984375" customWidth="1"/>
    <col min="2051" max="2051" width="20.54296875" customWidth="1"/>
    <col min="2052" max="2052" width="6.90625" customWidth="1"/>
    <col min="2053" max="2053" width="12.08984375" customWidth="1"/>
    <col min="2054" max="2054" width="7.453125" customWidth="1"/>
    <col min="2055" max="2055" width="7.90625" customWidth="1"/>
    <col min="2056" max="2070" width="8.36328125" customWidth="1"/>
    <col min="2305" max="2305" width="8.54296875" customWidth="1"/>
    <col min="2306" max="2306" width="8.08984375" customWidth="1"/>
    <col min="2307" max="2307" width="20.54296875" customWidth="1"/>
    <col min="2308" max="2308" width="6.90625" customWidth="1"/>
    <col min="2309" max="2309" width="12.08984375" customWidth="1"/>
    <col min="2310" max="2310" width="7.453125" customWidth="1"/>
    <col min="2311" max="2311" width="7.90625" customWidth="1"/>
    <col min="2312" max="2326" width="8.36328125" customWidth="1"/>
    <col min="2561" max="2561" width="8.54296875" customWidth="1"/>
    <col min="2562" max="2562" width="8.08984375" customWidth="1"/>
    <col min="2563" max="2563" width="20.54296875" customWidth="1"/>
    <col min="2564" max="2564" width="6.90625" customWidth="1"/>
    <col min="2565" max="2565" width="12.08984375" customWidth="1"/>
    <col min="2566" max="2566" width="7.453125" customWidth="1"/>
    <col min="2567" max="2567" width="7.90625" customWidth="1"/>
    <col min="2568" max="2582" width="8.36328125" customWidth="1"/>
    <col min="2817" max="2817" width="8.54296875" customWidth="1"/>
    <col min="2818" max="2818" width="8.08984375" customWidth="1"/>
    <col min="2819" max="2819" width="20.54296875" customWidth="1"/>
    <col min="2820" max="2820" width="6.90625" customWidth="1"/>
    <col min="2821" max="2821" width="12.08984375" customWidth="1"/>
    <col min="2822" max="2822" width="7.453125" customWidth="1"/>
    <col min="2823" max="2823" width="7.90625" customWidth="1"/>
    <col min="2824" max="2838" width="8.36328125" customWidth="1"/>
    <col min="3073" max="3073" width="8.54296875" customWidth="1"/>
    <col min="3074" max="3074" width="8.08984375" customWidth="1"/>
    <col min="3075" max="3075" width="20.54296875" customWidth="1"/>
    <col min="3076" max="3076" width="6.90625" customWidth="1"/>
    <col min="3077" max="3077" width="12.08984375" customWidth="1"/>
    <col min="3078" max="3078" width="7.453125" customWidth="1"/>
    <col min="3079" max="3079" width="7.90625" customWidth="1"/>
    <col min="3080" max="3094" width="8.36328125" customWidth="1"/>
    <col min="3329" max="3329" width="8.54296875" customWidth="1"/>
    <col min="3330" max="3330" width="8.08984375" customWidth="1"/>
    <col min="3331" max="3331" width="20.54296875" customWidth="1"/>
    <col min="3332" max="3332" width="6.90625" customWidth="1"/>
    <col min="3333" max="3333" width="12.08984375" customWidth="1"/>
    <col min="3334" max="3334" width="7.453125" customWidth="1"/>
    <col min="3335" max="3335" width="7.90625" customWidth="1"/>
    <col min="3336" max="3350" width="8.36328125" customWidth="1"/>
    <col min="3585" max="3585" width="8.54296875" customWidth="1"/>
    <col min="3586" max="3586" width="8.08984375" customWidth="1"/>
    <col min="3587" max="3587" width="20.54296875" customWidth="1"/>
    <col min="3588" max="3588" width="6.90625" customWidth="1"/>
    <col min="3589" max="3589" width="12.08984375" customWidth="1"/>
    <col min="3590" max="3590" width="7.453125" customWidth="1"/>
    <col min="3591" max="3591" width="7.90625" customWidth="1"/>
    <col min="3592" max="3606" width="8.36328125" customWidth="1"/>
    <col min="3841" max="3841" width="8.54296875" customWidth="1"/>
    <col min="3842" max="3842" width="8.08984375" customWidth="1"/>
    <col min="3843" max="3843" width="20.54296875" customWidth="1"/>
    <col min="3844" max="3844" width="6.90625" customWidth="1"/>
    <col min="3845" max="3845" width="12.08984375" customWidth="1"/>
    <col min="3846" max="3846" width="7.453125" customWidth="1"/>
    <col min="3847" max="3847" width="7.90625" customWidth="1"/>
    <col min="3848" max="3862" width="8.36328125" customWidth="1"/>
    <col min="4097" max="4097" width="8.54296875" customWidth="1"/>
    <col min="4098" max="4098" width="8.08984375" customWidth="1"/>
    <col min="4099" max="4099" width="20.54296875" customWidth="1"/>
    <col min="4100" max="4100" width="6.90625" customWidth="1"/>
    <col min="4101" max="4101" width="12.08984375" customWidth="1"/>
    <col min="4102" max="4102" width="7.453125" customWidth="1"/>
    <col min="4103" max="4103" width="7.90625" customWidth="1"/>
    <col min="4104" max="4118" width="8.36328125" customWidth="1"/>
    <col min="4353" max="4353" width="8.54296875" customWidth="1"/>
    <col min="4354" max="4354" width="8.08984375" customWidth="1"/>
    <col min="4355" max="4355" width="20.54296875" customWidth="1"/>
    <col min="4356" max="4356" width="6.90625" customWidth="1"/>
    <col min="4357" max="4357" width="12.08984375" customWidth="1"/>
    <col min="4358" max="4358" width="7.453125" customWidth="1"/>
    <col min="4359" max="4359" width="7.90625" customWidth="1"/>
    <col min="4360" max="4374" width="8.36328125" customWidth="1"/>
    <col min="4609" max="4609" width="8.54296875" customWidth="1"/>
    <col min="4610" max="4610" width="8.08984375" customWidth="1"/>
    <col min="4611" max="4611" width="20.54296875" customWidth="1"/>
    <col min="4612" max="4612" width="6.90625" customWidth="1"/>
    <col min="4613" max="4613" width="12.08984375" customWidth="1"/>
    <col min="4614" max="4614" width="7.453125" customWidth="1"/>
    <col min="4615" max="4615" width="7.90625" customWidth="1"/>
    <col min="4616" max="4630" width="8.36328125" customWidth="1"/>
    <col min="4865" max="4865" width="8.54296875" customWidth="1"/>
    <col min="4866" max="4866" width="8.08984375" customWidth="1"/>
    <col min="4867" max="4867" width="20.54296875" customWidth="1"/>
    <col min="4868" max="4868" width="6.90625" customWidth="1"/>
    <col min="4869" max="4869" width="12.08984375" customWidth="1"/>
    <col min="4870" max="4870" width="7.453125" customWidth="1"/>
    <col min="4871" max="4871" width="7.90625" customWidth="1"/>
    <col min="4872" max="4886" width="8.36328125" customWidth="1"/>
    <col min="5121" max="5121" width="8.54296875" customWidth="1"/>
    <col min="5122" max="5122" width="8.08984375" customWidth="1"/>
    <col min="5123" max="5123" width="20.54296875" customWidth="1"/>
    <col min="5124" max="5124" width="6.90625" customWidth="1"/>
    <col min="5125" max="5125" width="12.08984375" customWidth="1"/>
    <col min="5126" max="5126" width="7.453125" customWidth="1"/>
    <col min="5127" max="5127" width="7.90625" customWidth="1"/>
    <col min="5128" max="5142" width="8.36328125" customWidth="1"/>
    <col min="5377" max="5377" width="8.54296875" customWidth="1"/>
    <col min="5378" max="5378" width="8.08984375" customWidth="1"/>
    <col min="5379" max="5379" width="20.54296875" customWidth="1"/>
    <col min="5380" max="5380" width="6.90625" customWidth="1"/>
    <col min="5381" max="5381" width="12.08984375" customWidth="1"/>
    <col min="5382" max="5382" width="7.453125" customWidth="1"/>
    <col min="5383" max="5383" width="7.90625" customWidth="1"/>
    <col min="5384" max="5398" width="8.36328125" customWidth="1"/>
    <col min="5633" max="5633" width="8.54296875" customWidth="1"/>
    <col min="5634" max="5634" width="8.08984375" customWidth="1"/>
    <col min="5635" max="5635" width="20.54296875" customWidth="1"/>
    <col min="5636" max="5636" width="6.90625" customWidth="1"/>
    <col min="5637" max="5637" width="12.08984375" customWidth="1"/>
    <col min="5638" max="5638" width="7.453125" customWidth="1"/>
    <col min="5639" max="5639" width="7.90625" customWidth="1"/>
    <col min="5640" max="5654" width="8.36328125" customWidth="1"/>
    <col min="5889" max="5889" width="8.54296875" customWidth="1"/>
    <col min="5890" max="5890" width="8.08984375" customWidth="1"/>
    <col min="5891" max="5891" width="20.54296875" customWidth="1"/>
    <col min="5892" max="5892" width="6.90625" customWidth="1"/>
    <col min="5893" max="5893" width="12.08984375" customWidth="1"/>
    <col min="5894" max="5894" width="7.453125" customWidth="1"/>
    <col min="5895" max="5895" width="7.90625" customWidth="1"/>
    <col min="5896" max="5910" width="8.36328125" customWidth="1"/>
    <col min="6145" max="6145" width="8.54296875" customWidth="1"/>
    <col min="6146" max="6146" width="8.08984375" customWidth="1"/>
    <col min="6147" max="6147" width="20.54296875" customWidth="1"/>
    <col min="6148" max="6148" width="6.90625" customWidth="1"/>
    <col min="6149" max="6149" width="12.08984375" customWidth="1"/>
    <col min="6150" max="6150" width="7.453125" customWidth="1"/>
    <col min="6151" max="6151" width="7.90625" customWidth="1"/>
    <col min="6152" max="6166" width="8.36328125" customWidth="1"/>
    <col min="6401" max="6401" width="8.54296875" customWidth="1"/>
    <col min="6402" max="6402" width="8.08984375" customWidth="1"/>
    <col min="6403" max="6403" width="20.54296875" customWidth="1"/>
    <col min="6404" max="6404" width="6.90625" customWidth="1"/>
    <col min="6405" max="6405" width="12.08984375" customWidth="1"/>
    <col min="6406" max="6406" width="7.453125" customWidth="1"/>
    <col min="6407" max="6407" width="7.90625" customWidth="1"/>
    <col min="6408" max="6422" width="8.36328125" customWidth="1"/>
    <col min="6657" max="6657" width="8.54296875" customWidth="1"/>
    <col min="6658" max="6658" width="8.08984375" customWidth="1"/>
    <col min="6659" max="6659" width="20.54296875" customWidth="1"/>
    <col min="6660" max="6660" width="6.90625" customWidth="1"/>
    <col min="6661" max="6661" width="12.08984375" customWidth="1"/>
    <col min="6662" max="6662" width="7.453125" customWidth="1"/>
    <col min="6663" max="6663" width="7.90625" customWidth="1"/>
    <col min="6664" max="6678" width="8.36328125" customWidth="1"/>
    <col min="6913" max="6913" width="8.54296875" customWidth="1"/>
    <col min="6914" max="6914" width="8.08984375" customWidth="1"/>
    <col min="6915" max="6915" width="20.54296875" customWidth="1"/>
    <col min="6916" max="6916" width="6.90625" customWidth="1"/>
    <col min="6917" max="6917" width="12.08984375" customWidth="1"/>
    <col min="6918" max="6918" width="7.453125" customWidth="1"/>
    <col min="6919" max="6919" width="7.90625" customWidth="1"/>
    <col min="6920" max="6934" width="8.36328125" customWidth="1"/>
    <col min="7169" max="7169" width="8.54296875" customWidth="1"/>
    <col min="7170" max="7170" width="8.08984375" customWidth="1"/>
    <col min="7171" max="7171" width="20.54296875" customWidth="1"/>
    <col min="7172" max="7172" width="6.90625" customWidth="1"/>
    <col min="7173" max="7173" width="12.08984375" customWidth="1"/>
    <col min="7174" max="7174" width="7.453125" customWidth="1"/>
    <col min="7175" max="7175" width="7.90625" customWidth="1"/>
    <col min="7176" max="7190" width="8.36328125" customWidth="1"/>
    <col min="7425" max="7425" width="8.54296875" customWidth="1"/>
    <col min="7426" max="7426" width="8.08984375" customWidth="1"/>
    <col min="7427" max="7427" width="20.54296875" customWidth="1"/>
    <col min="7428" max="7428" width="6.90625" customWidth="1"/>
    <col min="7429" max="7429" width="12.08984375" customWidth="1"/>
    <col min="7430" max="7430" width="7.453125" customWidth="1"/>
    <col min="7431" max="7431" width="7.90625" customWidth="1"/>
    <col min="7432" max="7446" width="8.36328125" customWidth="1"/>
    <col min="7681" max="7681" width="8.54296875" customWidth="1"/>
    <col min="7682" max="7682" width="8.08984375" customWidth="1"/>
    <col min="7683" max="7683" width="20.54296875" customWidth="1"/>
    <col min="7684" max="7684" width="6.90625" customWidth="1"/>
    <col min="7685" max="7685" width="12.08984375" customWidth="1"/>
    <col min="7686" max="7686" width="7.453125" customWidth="1"/>
    <col min="7687" max="7687" width="7.90625" customWidth="1"/>
    <col min="7688" max="7702" width="8.36328125" customWidth="1"/>
    <col min="7937" max="7937" width="8.54296875" customWidth="1"/>
    <col min="7938" max="7938" width="8.08984375" customWidth="1"/>
    <col min="7939" max="7939" width="20.54296875" customWidth="1"/>
    <col min="7940" max="7940" width="6.90625" customWidth="1"/>
    <col min="7941" max="7941" width="12.08984375" customWidth="1"/>
    <col min="7942" max="7942" width="7.453125" customWidth="1"/>
    <col min="7943" max="7943" width="7.90625" customWidth="1"/>
    <col min="7944" max="7958" width="8.36328125" customWidth="1"/>
    <col min="8193" max="8193" width="8.54296875" customWidth="1"/>
    <col min="8194" max="8194" width="8.08984375" customWidth="1"/>
    <col min="8195" max="8195" width="20.54296875" customWidth="1"/>
    <col min="8196" max="8196" width="6.90625" customWidth="1"/>
    <col min="8197" max="8197" width="12.08984375" customWidth="1"/>
    <col min="8198" max="8198" width="7.453125" customWidth="1"/>
    <col min="8199" max="8199" width="7.90625" customWidth="1"/>
    <col min="8200" max="8214" width="8.36328125" customWidth="1"/>
    <col min="8449" max="8449" width="8.54296875" customWidth="1"/>
    <col min="8450" max="8450" width="8.08984375" customWidth="1"/>
    <col min="8451" max="8451" width="20.54296875" customWidth="1"/>
    <col min="8452" max="8452" width="6.90625" customWidth="1"/>
    <col min="8453" max="8453" width="12.08984375" customWidth="1"/>
    <col min="8454" max="8454" width="7.453125" customWidth="1"/>
    <col min="8455" max="8455" width="7.90625" customWidth="1"/>
    <col min="8456" max="8470" width="8.36328125" customWidth="1"/>
    <col min="8705" max="8705" width="8.54296875" customWidth="1"/>
    <col min="8706" max="8706" width="8.08984375" customWidth="1"/>
    <col min="8707" max="8707" width="20.54296875" customWidth="1"/>
    <col min="8708" max="8708" width="6.90625" customWidth="1"/>
    <col min="8709" max="8709" width="12.08984375" customWidth="1"/>
    <col min="8710" max="8710" width="7.453125" customWidth="1"/>
    <col min="8711" max="8711" width="7.90625" customWidth="1"/>
    <col min="8712" max="8726" width="8.36328125" customWidth="1"/>
    <col min="8961" max="8961" width="8.54296875" customWidth="1"/>
    <col min="8962" max="8962" width="8.08984375" customWidth="1"/>
    <col min="8963" max="8963" width="20.54296875" customWidth="1"/>
    <col min="8964" max="8964" width="6.90625" customWidth="1"/>
    <col min="8965" max="8965" width="12.08984375" customWidth="1"/>
    <col min="8966" max="8966" width="7.453125" customWidth="1"/>
    <col min="8967" max="8967" width="7.90625" customWidth="1"/>
    <col min="8968" max="8982" width="8.36328125" customWidth="1"/>
    <col min="9217" max="9217" width="8.54296875" customWidth="1"/>
    <col min="9218" max="9218" width="8.08984375" customWidth="1"/>
    <col min="9219" max="9219" width="20.54296875" customWidth="1"/>
    <col min="9220" max="9220" width="6.90625" customWidth="1"/>
    <col min="9221" max="9221" width="12.08984375" customWidth="1"/>
    <col min="9222" max="9222" width="7.453125" customWidth="1"/>
    <col min="9223" max="9223" width="7.90625" customWidth="1"/>
    <col min="9224" max="9238" width="8.36328125" customWidth="1"/>
    <col min="9473" max="9473" width="8.54296875" customWidth="1"/>
    <col min="9474" max="9474" width="8.08984375" customWidth="1"/>
    <col min="9475" max="9475" width="20.54296875" customWidth="1"/>
    <col min="9476" max="9476" width="6.90625" customWidth="1"/>
    <col min="9477" max="9477" width="12.08984375" customWidth="1"/>
    <col min="9478" max="9478" width="7.453125" customWidth="1"/>
    <col min="9479" max="9479" width="7.90625" customWidth="1"/>
    <col min="9480" max="9494" width="8.36328125" customWidth="1"/>
    <col min="9729" max="9729" width="8.54296875" customWidth="1"/>
    <col min="9730" max="9730" width="8.08984375" customWidth="1"/>
    <col min="9731" max="9731" width="20.54296875" customWidth="1"/>
    <col min="9732" max="9732" width="6.90625" customWidth="1"/>
    <col min="9733" max="9733" width="12.08984375" customWidth="1"/>
    <col min="9734" max="9734" width="7.453125" customWidth="1"/>
    <col min="9735" max="9735" width="7.90625" customWidth="1"/>
    <col min="9736" max="9750" width="8.36328125" customWidth="1"/>
    <col min="9985" max="9985" width="8.54296875" customWidth="1"/>
    <col min="9986" max="9986" width="8.08984375" customWidth="1"/>
    <col min="9987" max="9987" width="20.54296875" customWidth="1"/>
    <col min="9988" max="9988" width="6.90625" customWidth="1"/>
    <col min="9989" max="9989" width="12.08984375" customWidth="1"/>
    <col min="9990" max="9990" width="7.453125" customWidth="1"/>
    <col min="9991" max="9991" width="7.90625" customWidth="1"/>
    <col min="9992" max="10006" width="8.36328125" customWidth="1"/>
    <col min="10241" max="10241" width="8.54296875" customWidth="1"/>
    <col min="10242" max="10242" width="8.08984375" customWidth="1"/>
    <col min="10243" max="10243" width="20.54296875" customWidth="1"/>
    <col min="10244" max="10244" width="6.90625" customWidth="1"/>
    <col min="10245" max="10245" width="12.08984375" customWidth="1"/>
    <col min="10246" max="10246" width="7.453125" customWidth="1"/>
    <col min="10247" max="10247" width="7.90625" customWidth="1"/>
    <col min="10248" max="10262" width="8.36328125" customWidth="1"/>
    <col min="10497" max="10497" width="8.54296875" customWidth="1"/>
    <col min="10498" max="10498" width="8.08984375" customWidth="1"/>
    <col min="10499" max="10499" width="20.54296875" customWidth="1"/>
    <col min="10500" max="10500" width="6.90625" customWidth="1"/>
    <col min="10501" max="10501" width="12.08984375" customWidth="1"/>
    <col min="10502" max="10502" width="7.453125" customWidth="1"/>
    <col min="10503" max="10503" width="7.90625" customWidth="1"/>
    <col min="10504" max="10518" width="8.36328125" customWidth="1"/>
    <col min="10753" max="10753" width="8.54296875" customWidth="1"/>
    <col min="10754" max="10754" width="8.08984375" customWidth="1"/>
    <col min="10755" max="10755" width="20.54296875" customWidth="1"/>
    <col min="10756" max="10756" width="6.90625" customWidth="1"/>
    <col min="10757" max="10757" width="12.08984375" customWidth="1"/>
    <col min="10758" max="10758" width="7.453125" customWidth="1"/>
    <col min="10759" max="10759" width="7.90625" customWidth="1"/>
    <col min="10760" max="10774" width="8.36328125" customWidth="1"/>
    <col min="11009" max="11009" width="8.54296875" customWidth="1"/>
    <col min="11010" max="11010" width="8.08984375" customWidth="1"/>
    <col min="11011" max="11011" width="20.54296875" customWidth="1"/>
    <col min="11012" max="11012" width="6.90625" customWidth="1"/>
    <col min="11013" max="11013" width="12.08984375" customWidth="1"/>
    <col min="11014" max="11014" width="7.453125" customWidth="1"/>
    <col min="11015" max="11015" width="7.90625" customWidth="1"/>
    <col min="11016" max="11030" width="8.36328125" customWidth="1"/>
    <col min="11265" max="11265" width="8.54296875" customWidth="1"/>
    <col min="11266" max="11266" width="8.08984375" customWidth="1"/>
    <col min="11267" max="11267" width="20.54296875" customWidth="1"/>
    <col min="11268" max="11268" width="6.90625" customWidth="1"/>
    <col min="11269" max="11269" width="12.08984375" customWidth="1"/>
    <col min="11270" max="11270" width="7.453125" customWidth="1"/>
    <col min="11271" max="11271" width="7.90625" customWidth="1"/>
    <col min="11272" max="11286" width="8.36328125" customWidth="1"/>
    <col min="11521" max="11521" width="8.54296875" customWidth="1"/>
    <col min="11522" max="11522" width="8.08984375" customWidth="1"/>
    <col min="11523" max="11523" width="20.54296875" customWidth="1"/>
    <col min="11524" max="11524" width="6.90625" customWidth="1"/>
    <col min="11525" max="11525" width="12.08984375" customWidth="1"/>
    <col min="11526" max="11526" width="7.453125" customWidth="1"/>
    <col min="11527" max="11527" width="7.90625" customWidth="1"/>
    <col min="11528" max="11542" width="8.36328125" customWidth="1"/>
    <col min="11777" max="11777" width="8.54296875" customWidth="1"/>
    <col min="11778" max="11778" width="8.08984375" customWidth="1"/>
    <col min="11779" max="11779" width="20.54296875" customWidth="1"/>
    <col min="11780" max="11780" width="6.90625" customWidth="1"/>
    <col min="11781" max="11781" width="12.08984375" customWidth="1"/>
    <col min="11782" max="11782" width="7.453125" customWidth="1"/>
    <col min="11783" max="11783" width="7.90625" customWidth="1"/>
    <col min="11784" max="11798" width="8.36328125" customWidth="1"/>
    <col min="12033" max="12033" width="8.54296875" customWidth="1"/>
    <col min="12034" max="12034" width="8.08984375" customWidth="1"/>
    <col min="12035" max="12035" width="20.54296875" customWidth="1"/>
    <col min="12036" max="12036" width="6.90625" customWidth="1"/>
    <col min="12037" max="12037" width="12.08984375" customWidth="1"/>
    <col min="12038" max="12038" width="7.453125" customWidth="1"/>
    <col min="12039" max="12039" width="7.90625" customWidth="1"/>
    <col min="12040" max="12054" width="8.36328125" customWidth="1"/>
    <col min="12289" max="12289" width="8.54296875" customWidth="1"/>
    <col min="12290" max="12290" width="8.08984375" customWidth="1"/>
    <col min="12291" max="12291" width="20.54296875" customWidth="1"/>
    <col min="12292" max="12292" width="6.90625" customWidth="1"/>
    <col min="12293" max="12293" width="12.08984375" customWidth="1"/>
    <col min="12294" max="12294" width="7.453125" customWidth="1"/>
    <col min="12295" max="12295" width="7.90625" customWidth="1"/>
    <col min="12296" max="12310" width="8.36328125" customWidth="1"/>
    <col min="12545" max="12545" width="8.54296875" customWidth="1"/>
    <col min="12546" max="12546" width="8.08984375" customWidth="1"/>
    <col min="12547" max="12547" width="20.54296875" customWidth="1"/>
    <col min="12548" max="12548" width="6.90625" customWidth="1"/>
    <col min="12549" max="12549" width="12.08984375" customWidth="1"/>
    <col min="12550" max="12550" width="7.453125" customWidth="1"/>
    <col min="12551" max="12551" width="7.90625" customWidth="1"/>
    <col min="12552" max="12566" width="8.36328125" customWidth="1"/>
    <col min="12801" max="12801" width="8.54296875" customWidth="1"/>
    <col min="12802" max="12802" width="8.08984375" customWidth="1"/>
    <col min="12803" max="12803" width="20.54296875" customWidth="1"/>
    <col min="12804" max="12804" width="6.90625" customWidth="1"/>
    <col min="12805" max="12805" width="12.08984375" customWidth="1"/>
    <col min="12806" max="12806" width="7.453125" customWidth="1"/>
    <col min="12807" max="12807" width="7.90625" customWidth="1"/>
    <col min="12808" max="12822" width="8.36328125" customWidth="1"/>
    <col min="13057" max="13057" width="8.54296875" customWidth="1"/>
    <col min="13058" max="13058" width="8.08984375" customWidth="1"/>
    <col min="13059" max="13059" width="20.54296875" customWidth="1"/>
    <col min="13060" max="13060" width="6.90625" customWidth="1"/>
    <col min="13061" max="13061" width="12.08984375" customWidth="1"/>
    <col min="13062" max="13062" width="7.453125" customWidth="1"/>
    <col min="13063" max="13063" width="7.90625" customWidth="1"/>
    <col min="13064" max="13078" width="8.36328125" customWidth="1"/>
    <col min="13313" max="13313" width="8.54296875" customWidth="1"/>
    <col min="13314" max="13314" width="8.08984375" customWidth="1"/>
    <col min="13315" max="13315" width="20.54296875" customWidth="1"/>
    <col min="13316" max="13316" width="6.90625" customWidth="1"/>
    <col min="13317" max="13317" width="12.08984375" customWidth="1"/>
    <col min="13318" max="13318" width="7.453125" customWidth="1"/>
    <col min="13319" max="13319" width="7.90625" customWidth="1"/>
    <col min="13320" max="13334" width="8.36328125" customWidth="1"/>
    <col min="13569" max="13569" width="8.54296875" customWidth="1"/>
    <col min="13570" max="13570" width="8.08984375" customWidth="1"/>
    <col min="13571" max="13571" width="20.54296875" customWidth="1"/>
    <col min="13572" max="13572" width="6.90625" customWidth="1"/>
    <col min="13573" max="13573" width="12.08984375" customWidth="1"/>
    <col min="13574" max="13574" width="7.453125" customWidth="1"/>
    <col min="13575" max="13575" width="7.90625" customWidth="1"/>
    <col min="13576" max="13590" width="8.36328125" customWidth="1"/>
    <col min="13825" max="13825" width="8.54296875" customWidth="1"/>
    <col min="13826" max="13826" width="8.08984375" customWidth="1"/>
    <col min="13827" max="13827" width="20.54296875" customWidth="1"/>
    <col min="13828" max="13828" width="6.90625" customWidth="1"/>
    <col min="13829" max="13829" width="12.08984375" customWidth="1"/>
    <col min="13830" max="13830" width="7.453125" customWidth="1"/>
    <col min="13831" max="13831" width="7.90625" customWidth="1"/>
    <col min="13832" max="13846" width="8.36328125" customWidth="1"/>
    <col min="14081" max="14081" width="8.54296875" customWidth="1"/>
    <col min="14082" max="14082" width="8.08984375" customWidth="1"/>
    <col min="14083" max="14083" width="20.54296875" customWidth="1"/>
    <col min="14084" max="14084" width="6.90625" customWidth="1"/>
    <col min="14085" max="14085" width="12.08984375" customWidth="1"/>
    <col min="14086" max="14086" width="7.453125" customWidth="1"/>
    <col min="14087" max="14087" width="7.90625" customWidth="1"/>
    <col min="14088" max="14102" width="8.36328125" customWidth="1"/>
    <col min="14337" max="14337" width="8.54296875" customWidth="1"/>
    <col min="14338" max="14338" width="8.08984375" customWidth="1"/>
    <col min="14339" max="14339" width="20.54296875" customWidth="1"/>
    <col min="14340" max="14340" width="6.90625" customWidth="1"/>
    <col min="14341" max="14341" width="12.08984375" customWidth="1"/>
    <col min="14342" max="14342" width="7.453125" customWidth="1"/>
    <col min="14343" max="14343" width="7.90625" customWidth="1"/>
    <col min="14344" max="14358" width="8.36328125" customWidth="1"/>
    <col min="14593" max="14593" width="8.54296875" customWidth="1"/>
    <col min="14594" max="14594" width="8.08984375" customWidth="1"/>
    <col min="14595" max="14595" width="20.54296875" customWidth="1"/>
    <col min="14596" max="14596" width="6.90625" customWidth="1"/>
    <col min="14597" max="14597" width="12.08984375" customWidth="1"/>
    <col min="14598" max="14598" width="7.453125" customWidth="1"/>
    <col min="14599" max="14599" width="7.90625" customWidth="1"/>
    <col min="14600" max="14614" width="8.36328125" customWidth="1"/>
    <col min="14849" max="14849" width="8.54296875" customWidth="1"/>
    <col min="14850" max="14850" width="8.08984375" customWidth="1"/>
    <col min="14851" max="14851" width="20.54296875" customWidth="1"/>
    <col min="14852" max="14852" width="6.90625" customWidth="1"/>
    <col min="14853" max="14853" width="12.08984375" customWidth="1"/>
    <col min="14854" max="14854" width="7.453125" customWidth="1"/>
    <col min="14855" max="14855" width="7.90625" customWidth="1"/>
    <col min="14856" max="14870" width="8.36328125" customWidth="1"/>
    <col min="15105" max="15105" width="8.54296875" customWidth="1"/>
    <col min="15106" max="15106" width="8.08984375" customWidth="1"/>
    <col min="15107" max="15107" width="20.54296875" customWidth="1"/>
    <col min="15108" max="15108" width="6.90625" customWidth="1"/>
    <col min="15109" max="15109" width="12.08984375" customWidth="1"/>
    <col min="15110" max="15110" width="7.453125" customWidth="1"/>
    <col min="15111" max="15111" width="7.90625" customWidth="1"/>
    <col min="15112" max="15126" width="8.36328125" customWidth="1"/>
    <col min="15361" max="15361" width="8.54296875" customWidth="1"/>
    <col min="15362" max="15362" width="8.08984375" customWidth="1"/>
    <col min="15363" max="15363" width="20.54296875" customWidth="1"/>
    <col min="15364" max="15364" width="6.90625" customWidth="1"/>
    <col min="15365" max="15365" width="12.08984375" customWidth="1"/>
    <col min="15366" max="15366" width="7.453125" customWidth="1"/>
    <col min="15367" max="15367" width="7.90625" customWidth="1"/>
    <col min="15368" max="15382" width="8.36328125" customWidth="1"/>
    <col min="15617" max="15617" width="8.54296875" customWidth="1"/>
    <col min="15618" max="15618" width="8.08984375" customWidth="1"/>
    <col min="15619" max="15619" width="20.54296875" customWidth="1"/>
    <col min="15620" max="15620" width="6.90625" customWidth="1"/>
    <col min="15621" max="15621" width="12.08984375" customWidth="1"/>
    <col min="15622" max="15622" width="7.453125" customWidth="1"/>
    <col min="15623" max="15623" width="7.90625" customWidth="1"/>
    <col min="15624" max="15638" width="8.36328125" customWidth="1"/>
    <col min="15873" max="15873" width="8.54296875" customWidth="1"/>
    <col min="15874" max="15874" width="8.08984375" customWidth="1"/>
    <col min="15875" max="15875" width="20.54296875" customWidth="1"/>
    <col min="15876" max="15876" width="6.90625" customWidth="1"/>
    <col min="15877" max="15877" width="12.08984375" customWidth="1"/>
    <col min="15878" max="15878" width="7.453125" customWidth="1"/>
    <col min="15879" max="15879" width="7.90625" customWidth="1"/>
    <col min="15880" max="15894" width="8.36328125" customWidth="1"/>
    <col min="16129" max="16129" width="8.54296875" customWidth="1"/>
    <col min="16130" max="16130" width="8.08984375" customWidth="1"/>
    <col min="16131" max="16131" width="20.54296875" customWidth="1"/>
    <col min="16132" max="16132" width="6.90625" customWidth="1"/>
    <col min="16133" max="16133" width="12.08984375" customWidth="1"/>
    <col min="16134" max="16134" width="7.453125" customWidth="1"/>
    <col min="16135" max="16135" width="7.90625" customWidth="1"/>
    <col min="16136" max="16150" width="8.36328125" customWidth="1"/>
  </cols>
  <sheetData>
    <row r="1" spans="1:25" s="145" customFormat="1" x14ac:dyDescent="0.35">
      <c r="A1" s="144" t="s">
        <v>204</v>
      </c>
      <c r="B1" s="144" t="s">
        <v>205</v>
      </c>
      <c r="C1" s="144" t="s">
        <v>206</v>
      </c>
      <c r="D1" s="144" t="s">
        <v>207</v>
      </c>
      <c r="E1" s="144" t="s">
        <v>208</v>
      </c>
      <c r="F1" s="144" t="s">
        <v>6</v>
      </c>
      <c r="G1" s="144" t="s">
        <v>7</v>
      </c>
      <c r="H1" s="144" t="s">
        <v>209</v>
      </c>
      <c r="I1" s="144" t="s">
        <v>210</v>
      </c>
      <c r="J1" s="144" t="s">
        <v>211</v>
      </c>
      <c r="K1" s="144" t="s">
        <v>212</v>
      </c>
      <c r="L1" s="144" t="s">
        <v>213</v>
      </c>
      <c r="M1" s="144" t="s">
        <v>214</v>
      </c>
      <c r="N1" s="144" t="s">
        <v>215</v>
      </c>
      <c r="O1" s="144" t="s">
        <v>216</v>
      </c>
      <c r="P1" s="144" t="s">
        <v>217</v>
      </c>
      <c r="Q1" s="144" t="s">
        <v>218</v>
      </c>
      <c r="R1" s="144" t="s">
        <v>219</v>
      </c>
      <c r="S1" s="144" t="s">
        <v>220</v>
      </c>
      <c r="T1" s="144" t="s">
        <v>221</v>
      </c>
      <c r="U1" s="144" t="s">
        <v>222</v>
      </c>
      <c r="V1" s="144">
        <v>2015</v>
      </c>
      <c r="W1" s="144">
        <v>2016</v>
      </c>
      <c r="X1" s="144" t="s">
        <v>244</v>
      </c>
      <c r="Y1" s="144" t="s">
        <v>245</v>
      </c>
    </row>
    <row r="2" spans="1:25" s="145" customFormat="1" x14ac:dyDescent="0.35">
      <c r="A2" s="146">
        <v>4</v>
      </c>
      <c r="B2" s="146" t="s">
        <v>41</v>
      </c>
      <c r="C2" s="146" t="s">
        <v>223</v>
      </c>
      <c r="D2" s="146" t="s">
        <v>224</v>
      </c>
      <c r="E2" s="146" t="s">
        <v>225</v>
      </c>
      <c r="F2" s="146">
        <v>30.400245999999999</v>
      </c>
      <c r="G2" s="146">
        <v>-87.236832000000007</v>
      </c>
      <c r="H2" s="147">
        <v>83</v>
      </c>
      <c r="I2" s="147">
        <v>39</v>
      </c>
      <c r="J2" s="147">
        <v>183</v>
      </c>
      <c r="K2" s="147">
        <v>74</v>
      </c>
      <c r="L2" s="147">
        <v>46</v>
      </c>
      <c r="M2" s="147">
        <v>14</v>
      </c>
      <c r="N2" s="147">
        <v>17</v>
      </c>
      <c r="O2" s="147">
        <v>13</v>
      </c>
      <c r="P2" s="147">
        <v>29</v>
      </c>
      <c r="Q2" s="147">
        <v>38</v>
      </c>
      <c r="R2" s="147">
        <v>0</v>
      </c>
      <c r="S2" s="147">
        <v>21</v>
      </c>
      <c r="T2" s="148">
        <v>0</v>
      </c>
      <c r="U2" s="149">
        <v>5</v>
      </c>
      <c r="V2" s="150">
        <v>18</v>
      </c>
      <c r="W2" s="169">
        <v>0</v>
      </c>
      <c r="X2" s="169">
        <v>26</v>
      </c>
      <c r="Y2" s="169">
        <v>58</v>
      </c>
    </row>
    <row r="3" spans="1:25" s="145" customFormat="1" x14ac:dyDescent="0.35">
      <c r="A3" s="146">
        <v>4</v>
      </c>
      <c r="B3" s="146" t="s">
        <v>46</v>
      </c>
      <c r="C3" s="146" t="s">
        <v>226</v>
      </c>
      <c r="D3" s="146" t="s">
        <v>227</v>
      </c>
      <c r="E3" s="146" t="s">
        <v>228</v>
      </c>
      <c r="F3" s="146">
        <v>30.402873</v>
      </c>
      <c r="G3" s="146">
        <v>-87.260603000000003</v>
      </c>
      <c r="H3" s="147">
        <v>70</v>
      </c>
      <c r="I3" s="147">
        <v>108</v>
      </c>
      <c r="J3" s="147">
        <v>209</v>
      </c>
      <c r="K3" s="147">
        <v>216</v>
      </c>
      <c r="L3" s="147">
        <v>278</v>
      </c>
      <c r="M3" s="147">
        <v>175</v>
      </c>
      <c r="N3" s="147">
        <v>292</v>
      </c>
      <c r="O3" s="147">
        <v>203</v>
      </c>
      <c r="P3" s="147">
        <v>205</v>
      </c>
      <c r="Q3" s="147">
        <v>234</v>
      </c>
      <c r="R3" s="147">
        <v>105</v>
      </c>
      <c r="S3" s="147">
        <v>63</v>
      </c>
      <c r="T3" s="148">
        <v>71</v>
      </c>
      <c r="U3" s="149">
        <v>81</v>
      </c>
      <c r="V3" s="150">
        <v>86</v>
      </c>
      <c r="W3" s="169">
        <v>57</v>
      </c>
      <c r="X3" s="169">
        <v>59</v>
      </c>
      <c r="Y3" s="169">
        <v>153</v>
      </c>
    </row>
    <row r="4" spans="1:25" x14ac:dyDescent="0.35">
      <c r="A4" s="146"/>
      <c r="B4" s="151"/>
      <c r="C4" s="146" t="s">
        <v>229</v>
      </c>
      <c r="D4" s="151"/>
      <c r="E4" s="151"/>
      <c r="F4" s="151"/>
      <c r="G4" s="151"/>
      <c r="H4" s="146">
        <v>21</v>
      </c>
      <c r="I4" s="146">
        <v>21</v>
      </c>
      <c r="J4" s="146">
        <v>21</v>
      </c>
      <c r="K4" s="146">
        <v>21</v>
      </c>
      <c r="L4" s="146">
        <v>21</v>
      </c>
      <c r="M4" s="146">
        <v>21</v>
      </c>
      <c r="N4" s="146">
        <v>21</v>
      </c>
      <c r="O4" s="146">
        <v>21</v>
      </c>
      <c r="P4" s="146">
        <v>21</v>
      </c>
      <c r="Q4" s="146">
        <v>21</v>
      </c>
      <c r="R4" s="146">
        <v>21</v>
      </c>
      <c r="S4" s="146">
        <v>21</v>
      </c>
      <c r="T4" s="146">
        <v>21</v>
      </c>
      <c r="U4" s="146">
        <v>21</v>
      </c>
      <c r="V4" s="146">
        <v>21</v>
      </c>
      <c r="W4" s="146">
        <v>21</v>
      </c>
      <c r="X4" s="146">
        <v>21</v>
      </c>
      <c r="Y4" s="146">
        <v>21</v>
      </c>
    </row>
    <row r="5" spans="1:25" x14ac:dyDescent="0.35">
      <c r="C5" s="153"/>
    </row>
    <row r="6" spans="1:25" x14ac:dyDescent="0.35">
      <c r="S6" t="s">
        <v>246</v>
      </c>
    </row>
    <row r="7" spans="1:25" ht="16.5" x14ac:dyDescent="0.35">
      <c r="S7" t="s">
        <v>247</v>
      </c>
    </row>
    <row r="8" spans="1:25" ht="16.5" x14ac:dyDescent="0.35">
      <c r="S8" t="s">
        <v>248</v>
      </c>
    </row>
    <row r="10" spans="1:25" x14ac:dyDescent="0.35">
      <c r="S10" t="s">
        <v>249</v>
      </c>
    </row>
    <row r="31" spans="5:5" x14ac:dyDescent="0.35">
      <c r="E31" s="15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C33"/>
  <sheetViews>
    <sheetView topLeftCell="E1" workbookViewId="0">
      <selection activeCell="T13" sqref="T13"/>
    </sheetView>
  </sheetViews>
  <sheetFormatPr defaultRowHeight="13" x14ac:dyDescent="0.3"/>
  <cols>
    <col min="1" max="8" width="9.08984375" style="28"/>
    <col min="9" max="9" width="6" style="28" customWidth="1"/>
    <col min="10" max="264" width="9.08984375" style="28"/>
    <col min="265" max="265" width="6" style="28" customWidth="1"/>
    <col min="266" max="520" width="9.08984375" style="28"/>
    <col min="521" max="521" width="6" style="28" customWidth="1"/>
    <col min="522" max="776" width="9.08984375" style="28"/>
    <col min="777" max="777" width="6" style="28" customWidth="1"/>
    <col min="778" max="1032" width="9.08984375" style="28"/>
    <col min="1033" max="1033" width="6" style="28" customWidth="1"/>
    <col min="1034" max="1288" width="9.08984375" style="28"/>
    <col min="1289" max="1289" width="6" style="28" customWidth="1"/>
    <col min="1290" max="1544" width="9.08984375" style="28"/>
    <col min="1545" max="1545" width="6" style="28" customWidth="1"/>
    <col min="1546" max="1800" width="9.08984375" style="28"/>
    <col min="1801" max="1801" width="6" style="28" customWidth="1"/>
    <col min="1802" max="2056" width="9.08984375" style="28"/>
    <col min="2057" max="2057" width="6" style="28" customWidth="1"/>
    <col min="2058" max="2312" width="9.08984375" style="28"/>
    <col min="2313" max="2313" width="6" style="28" customWidth="1"/>
    <col min="2314" max="2568" width="9.08984375" style="28"/>
    <col min="2569" max="2569" width="6" style="28" customWidth="1"/>
    <col min="2570" max="2824" width="9.08984375" style="28"/>
    <col min="2825" max="2825" width="6" style="28" customWidth="1"/>
    <col min="2826" max="3080" width="9.08984375" style="28"/>
    <col min="3081" max="3081" width="6" style="28" customWidth="1"/>
    <col min="3082" max="3336" width="9.08984375" style="28"/>
    <col min="3337" max="3337" width="6" style="28" customWidth="1"/>
    <col min="3338" max="3592" width="9.08984375" style="28"/>
    <col min="3593" max="3593" width="6" style="28" customWidth="1"/>
    <col min="3594" max="3848" width="9.08984375" style="28"/>
    <col min="3849" max="3849" width="6" style="28" customWidth="1"/>
    <col min="3850" max="4104" width="9.08984375" style="28"/>
    <col min="4105" max="4105" width="6" style="28" customWidth="1"/>
    <col min="4106" max="4360" width="9.08984375" style="28"/>
    <col min="4361" max="4361" width="6" style="28" customWidth="1"/>
    <col min="4362" max="4616" width="9.08984375" style="28"/>
    <col min="4617" max="4617" width="6" style="28" customWidth="1"/>
    <col min="4618" max="4872" width="9.08984375" style="28"/>
    <col min="4873" max="4873" width="6" style="28" customWidth="1"/>
    <col min="4874" max="5128" width="9.08984375" style="28"/>
    <col min="5129" max="5129" width="6" style="28" customWidth="1"/>
    <col min="5130" max="5384" width="9.08984375" style="28"/>
    <col min="5385" max="5385" width="6" style="28" customWidth="1"/>
    <col min="5386" max="5640" width="9.08984375" style="28"/>
    <col min="5641" max="5641" width="6" style="28" customWidth="1"/>
    <col min="5642" max="5896" width="9.08984375" style="28"/>
    <col min="5897" max="5897" width="6" style="28" customWidth="1"/>
    <col min="5898" max="6152" width="9.08984375" style="28"/>
    <col min="6153" max="6153" width="6" style="28" customWidth="1"/>
    <col min="6154" max="6408" width="9.08984375" style="28"/>
    <col min="6409" max="6409" width="6" style="28" customWidth="1"/>
    <col min="6410" max="6664" width="9.08984375" style="28"/>
    <col min="6665" max="6665" width="6" style="28" customWidth="1"/>
    <col min="6666" max="6920" width="9.08984375" style="28"/>
    <col min="6921" max="6921" width="6" style="28" customWidth="1"/>
    <col min="6922" max="7176" width="9.08984375" style="28"/>
    <col min="7177" max="7177" width="6" style="28" customWidth="1"/>
    <col min="7178" max="7432" width="9.08984375" style="28"/>
    <col min="7433" max="7433" width="6" style="28" customWidth="1"/>
    <col min="7434" max="7688" width="9.08984375" style="28"/>
    <col min="7689" max="7689" width="6" style="28" customWidth="1"/>
    <col min="7690" max="7944" width="9.08984375" style="28"/>
    <col min="7945" max="7945" width="6" style="28" customWidth="1"/>
    <col min="7946" max="8200" width="9.08984375" style="28"/>
    <col min="8201" max="8201" width="6" style="28" customWidth="1"/>
    <col min="8202" max="8456" width="9.08984375" style="28"/>
    <col min="8457" max="8457" width="6" style="28" customWidth="1"/>
    <col min="8458" max="8712" width="9.08984375" style="28"/>
    <col min="8713" max="8713" width="6" style="28" customWidth="1"/>
    <col min="8714" max="8968" width="9.08984375" style="28"/>
    <col min="8969" max="8969" width="6" style="28" customWidth="1"/>
    <col min="8970" max="9224" width="9.08984375" style="28"/>
    <col min="9225" max="9225" width="6" style="28" customWidth="1"/>
    <col min="9226" max="9480" width="9.08984375" style="28"/>
    <col min="9481" max="9481" width="6" style="28" customWidth="1"/>
    <col min="9482" max="9736" width="9.08984375" style="28"/>
    <col min="9737" max="9737" width="6" style="28" customWidth="1"/>
    <col min="9738" max="9992" width="9.08984375" style="28"/>
    <col min="9993" max="9993" width="6" style="28" customWidth="1"/>
    <col min="9994" max="10248" width="9.08984375" style="28"/>
    <col min="10249" max="10249" width="6" style="28" customWidth="1"/>
    <col min="10250" max="10504" width="9.08984375" style="28"/>
    <col min="10505" max="10505" width="6" style="28" customWidth="1"/>
    <col min="10506" max="10760" width="9.08984375" style="28"/>
    <col min="10761" max="10761" width="6" style="28" customWidth="1"/>
    <col min="10762" max="11016" width="9.08984375" style="28"/>
    <col min="11017" max="11017" width="6" style="28" customWidth="1"/>
    <col min="11018" max="11272" width="9.08984375" style="28"/>
    <col min="11273" max="11273" width="6" style="28" customWidth="1"/>
    <col min="11274" max="11528" width="9.08984375" style="28"/>
    <col min="11529" max="11529" width="6" style="28" customWidth="1"/>
    <col min="11530" max="11784" width="9.08984375" style="28"/>
    <col min="11785" max="11785" width="6" style="28" customWidth="1"/>
    <col min="11786" max="12040" width="9.08984375" style="28"/>
    <col min="12041" max="12041" width="6" style="28" customWidth="1"/>
    <col min="12042" max="12296" width="9.08984375" style="28"/>
    <col min="12297" max="12297" width="6" style="28" customWidth="1"/>
    <col min="12298" max="12552" width="9.08984375" style="28"/>
    <col min="12553" max="12553" width="6" style="28" customWidth="1"/>
    <col min="12554" max="12808" width="9.08984375" style="28"/>
    <col min="12809" max="12809" width="6" style="28" customWidth="1"/>
    <col min="12810" max="13064" width="9.08984375" style="28"/>
    <col min="13065" max="13065" width="6" style="28" customWidth="1"/>
    <col min="13066" max="13320" width="9.08984375" style="28"/>
    <col min="13321" max="13321" width="6" style="28" customWidth="1"/>
    <col min="13322" max="13576" width="9.08984375" style="28"/>
    <col min="13577" max="13577" width="6" style="28" customWidth="1"/>
    <col min="13578" max="13832" width="9.08984375" style="28"/>
    <col min="13833" max="13833" width="6" style="28" customWidth="1"/>
    <col min="13834" max="14088" width="9.08984375" style="28"/>
    <col min="14089" max="14089" width="6" style="28" customWidth="1"/>
    <col min="14090" max="14344" width="9.08984375" style="28"/>
    <col min="14345" max="14345" width="6" style="28" customWidth="1"/>
    <col min="14346" max="14600" width="9.08984375" style="28"/>
    <col min="14601" max="14601" width="6" style="28" customWidth="1"/>
    <col min="14602" max="14856" width="9.08984375" style="28"/>
    <col min="14857" max="14857" width="6" style="28" customWidth="1"/>
    <col min="14858" max="15112" width="9.08984375" style="28"/>
    <col min="15113" max="15113" width="6" style="28" customWidth="1"/>
    <col min="15114" max="15368" width="9.08984375" style="28"/>
    <col min="15369" max="15369" width="6" style="28" customWidth="1"/>
    <col min="15370" max="15624" width="9.08984375" style="28"/>
    <col min="15625" max="15625" width="6" style="28" customWidth="1"/>
    <col min="15626" max="15880" width="9.08984375" style="28"/>
    <col min="15881" max="15881" width="6" style="28" customWidth="1"/>
    <col min="15882" max="16136" width="9.08984375" style="28"/>
    <col min="16137" max="16137" width="6" style="28" customWidth="1"/>
    <col min="16138" max="16384" width="9.08984375" style="28"/>
  </cols>
  <sheetData>
    <row r="1" spans="1:29" ht="13.5" thickBot="1" x14ac:dyDescent="0.35">
      <c r="A1" s="235" t="s">
        <v>159</v>
      </c>
      <c r="B1" s="235"/>
      <c r="C1" s="82"/>
      <c r="D1" s="229"/>
      <c r="E1" s="229"/>
      <c r="F1" s="82"/>
      <c r="G1" s="82"/>
      <c r="H1" s="82"/>
      <c r="J1" s="236" t="s">
        <v>160</v>
      </c>
      <c r="K1" s="236"/>
    </row>
    <row r="2" spans="1:29" ht="25.5" customHeight="1" thickBot="1" x14ac:dyDescent="0.35">
      <c r="A2" s="237" t="s">
        <v>161</v>
      </c>
      <c r="B2" s="238"/>
      <c r="C2" s="238"/>
      <c r="D2" s="238"/>
      <c r="E2" s="238"/>
      <c r="F2" s="238"/>
      <c r="G2" s="238"/>
      <c r="H2" s="239"/>
      <c r="J2" s="231" t="s">
        <v>162</v>
      </c>
      <c r="K2" s="240"/>
      <c r="L2" s="240"/>
      <c r="M2" s="240"/>
      <c r="N2" s="240"/>
      <c r="O2" s="240"/>
      <c r="P2" s="232"/>
    </row>
    <row r="3" spans="1:29" ht="15.75" customHeight="1" thickBot="1" x14ac:dyDescent="0.35">
      <c r="A3" s="228" t="s">
        <v>163</v>
      </c>
      <c r="B3" s="229"/>
      <c r="C3" s="229"/>
      <c r="D3" s="229"/>
      <c r="E3" s="229"/>
      <c r="F3" s="229"/>
      <c r="G3" s="229"/>
      <c r="H3" s="230"/>
      <c r="J3" s="231" t="s">
        <v>164</v>
      </c>
      <c r="K3" s="232"/>
      <c r="L3" s="233" t="s">
        <v>165</v>
      </c>
      <c r="M3" s="83"/>
      <c r="N3" s="231" t="s">
        <v>164</v>
      </c>
      <c r="O3" s="232"/>
      <c r="P3" s="233" t="s">
        <v>165</v>
      </c>
    </row>
    <row r="4" spans="1:29" ht="86.25" customHeight="1" thickBot="1" x14ac:dyDescent="0.35">
      <c r="A4" s="231" t="s">
        <v>164</v>
      </c>
      <c r="B4" s="232"/>
      <c r="C4" s="237" t="s">
        <v>165</v>
      </c>
      <c r="D4" s="239"/>
      <c r="E4" s="83"/>
      <c r="F4" s="231" t="s">
        <v>164</v>
      </c>
      <c r="G4" s="232"/>
      <c r="H4" s="233" t="s">
        <v>165</v>
      </c>
      <c r="J4" s="84" t="s">
        <v>166</v>
      </c>
      <c r="K4" s="85" t="s">
        <v>167</v>
      </c>
      <c r="L4" s="234"/>
      <c r="M4" s="83"/>
      <c r="N4" s="85" t="s">
        <v>166</v>
      </c>
      <c r="O4" s="86" t="s">
        <v>167</v>
      </c>
      <c r="P4" s="234"/>
    </row>
    <row r="5" spans="1:29" ht="13.5" thickBot="1" x14ac:dyDescent="0.35">
      <c r="A5" s="84" t="s">
        <v>166</v>
      </c>
      <c r="B5" s="85" t="s">
        <v>167</v>
      </c>
      <c r="C5" s="228"/>
      <c r="D5" s="230"/>
      <c r="E5" s="83"/>
      <c r="F5" s="85" t="s">
        <v>166</v>
      </c>
      <c r="G5" s="86" t="s">
        <v>167</v>
      </c>
      <c r="H5" s="234"/>
      <c r="J5" s="84">
        <v>20</v>
      </c>
      <c r="K5" s="85">
        <v>25</v>
      </c>
      <c r="L5" s="119">
        <v>5</v>
      </c>
      <c r="M5" s="83"/>
      <c r="N5" s="85">
        <v>254</v>
      </c>
      <c r="O5" s="85">
        <v>262</v>
      </c>
      <c r="P5" s="85">
        <v>33</v>
      </c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</row>
    <row r="6" spans="1:29" ht="13.5" thickBot="1" x14ac:dyDescent="0.35">
      <c r="A6" s="84">
        <v>10</v>
      </c>
      <c r="B6" s="85">
        <v>15</v>
      </c>
      <c r="C6" s="231">
        <v>3</v>
      </c>
      <c r="D6" s="232"/>
      <c r="E6" s="83"/>
      <c r="F6" s="85">
        <v>256</v>
      </c>
      <c r="G6" s="85">
        <v>264</v>
      </c>
      <c r="H6" s="85">
        <v>31</v>
      </c>
      <c r="J6" s="84">
        <v>26</v>
      </c>
      <c r="K6" s="85">
        <v>32</v>
      </c>
      <c r="L6" s="85">
        <v>6</v>
      </c>
      <c r="M6" s="83"/>
      <c r="N6" s="85">
        <v>263</v>
      </c>
      <c r="O6" s="85">
        <v>270</v>
      </c>
      <c r="P6" s="85">
        <v>34</v>
      </c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29" ht="13.5" thickBot="1" x14ac:dyDescent="0.35">
      <c r="A7" s="84">
        <v>16</v>
      </c>
      <c r="B7" s="85">
        <v>23</v>
      </c>
      <c r="C7" s="231">
        <v>4</v>
      </c>
      <c r="D7" s="232"/>
      <c r="E7" s="83"/>
      <c r="F7" s="85">
        <v>265</v>
      </c>
      <c r="G7" s="85">
        <v>273</v>
      </c>
      <c r="H7" s="85">
        <v>32</v>
      </c>
      <c r="J7" s="84">
        <v>33</v>
      </c>
      <c r="K7" s="85">
        <v>40</v>
      </c>
      <c r="L7" s="85">
        <v>7</v>
      </c>
      <c r="M7" s="83"/>
      <c r="N7" s="85">
        <v>271</v>
      </c>
      <c r="O7" s="85">
        <v>279</v>
      </c>
      <c r="P7" s="85">
        <v>35</v>
      </c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</row>
    <row r="8" spans="1:29" ht="13.5" thickBot="1" x14ac:dyDescent="0.35">
      <c r="A8" s="84">
        <v>24</v>
      </c>
      <c r="B8" s="85">
        <v>31</v>
      </c>
      <c r="C8" s="231">
        <v>5</v>
      </c>
      <c r="D8" s="232"/>
      <c r="E8" s="83"/>
      <c r="F8" s="85">
        <v>274</v>
      </c>
      <c r="G8" s="85">
        <v>282</v>
      </c>
      <c r="H8" s="85">
        <v>33</v>
      </c>
      <c r="J8" s="84">
        <v>41</v>
      </c>
      <c r="K8" s="85">
        <v>47</v>
      </c>
      <c r="L8" s="85">
        <v>8</v>
      </c>
      <c r="M8" s="83"/>
      <c r="N8" s="85">
        <v>280</v>
      </c>
      <c r="O8" s="85">
        <v>288</v>
      </c>
      <c r="P8" s="85">
        <v>36</v>
      </c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</row>
    <row r="9" spans="1:29" ht="13.5" thickBot="1" x14ac:dyDescent="0.35">
      <c r="A9" s="84">
        <v>32</v>
      </c>
      <c r="B9" s="85">
        <v>39</v>
      </c>
      <c r="C9" s="231">
        <v>6</v>
      </c>
      <c r="D9" s="232"/>
      <c r="E9" s="83"/>
      <c r="F9" s="85">
        <v>283</v>
      </c>
      <c r="G9" s="85">
        <v>292</v>
      </c>
      <c r="H9" s="85">
        <v>34</v>
      </c>
      <c r="J9" s="84">
        <v>48</v>
      </c>
      <c r="K9" s="85">
        <v>55</v>
      </c>
      <c r="L9" s="85">
        <v>9</v>
      </c>
      <c r="M9" s="83"/>
      <c r="N9" s="85">
        <v>289</v>
      </c>
      <c r="O9" s="85">
        <v>297</v>
      </c>
      <c r="P9" s="85">
        <v>37</v>
      </c>
    </row>
    <row r="10" spans="1:29" ht="13.5" thickBot="1" x14ac:dyDescent="0.35">
      <c r="A10" s="84">
        <v>40</v>
      </c>
      <c r="B10" s="85">
        <v>47</v>
      </c>
      <c r="C10" s="231">
        <v>7</v>
      </c>
      <c r="D10" s="232"/>
      <c r="E10" s="83"/>
      <c r="F10" s="85">
        <v>293</v>
      </c>
      <c r="G10" s="85">
        <v>301</v>
      </c>
      <c r="H10" s="85">
        <v>35</v>
      </c>
      <c r="J10" s="84">
        <v>56</v>
      </c>
      <c r="K10" s="85">
        <v>63</v>
      </c>
      <c r="L10" s="85">
        <v>10</v>
      </c>
      <c r="M10" s="83"/>
      <c r="N10" s="85">
        <v>298</v>
      </c>
      <c r="O10" s="85">
        <v>306</v>
      </c>
      <c r="P10" s="85">
        <v>38</v>
      </c>
    </row>
    <row r="11" spans="1:29" ht="13.5" thickBot="1" x14ac:dyDescent="0.35">
      <c r="A11" s="84">
        <v>48</v>
      </c>
      <c r="B11" s="85">
        <v>56</v>
      </c>
      <c r="C11" s="231">
        <v>8</v>
      </c>
      <c r="D11" s="232"/>
      <c r="E11" s="83"/>
      <c r="F11" s="85">
        <v>302</v>
      </c>
      <c r="G11" s="85">
        <v>310</v>
      </c>
      <c r="H11" s="85">
        <v>36</v>
      </c>
      <c r="J11" s="84">
        <v>64</v>
      </c>
      <c r="K11" s="85">
        <v>71</v>
      </c>
      <c r="L11" s="85">
        <v>11</v>
      </c>
      <c r="M11" s="83"/>
      <c r="N11" s="85">
        <v>307</v>
      </c>
      <c r="O11" s="85">
        <v>315</v>
      </c>
      <c r="P11" s="85">
        <v>39</v>
      </c>
    </row>
    <row r="12" spans="1:29" ht="13.5" thickBot="1" x14ac:dyDescent="0.35">
      <c r="A12" s="84">
        <v>57</v>
      </c>
      <c r="B12" s="85">
        <v>65</v>
      </c>
      <c r="C12" s="231">
        <v>9</v>
      </c>
      <c r="D12" s="232"/>
      <c r="E12" s="83"/>
      <c r="F12" s="85">
        <v>311</v>
      </c>
      <c r="G12" s="85">
        <v>320</v>
      </c>
      <c r="H12" s="85">
        <v>37</v>
      </c>
      <c r="J12" s="84">
        <v>72</v>
      </c>
      <c r="K12" s="85">
        <v>79</v>
      </c>
      <c r="L12" s="85">
        <v>12</v>
      </c>
      <c r="M12" s="83"/>
      <c r="N12" s="85">
        <v>316</v>
      </c>
      <c r="O12" s="85">
        <v>324</v>
      </c>
      <c r="P12" s="85">
        <v>40</v>
      </c>
    </row>
    <row r="13" spans="1:29" ht="13.5" thickBot="1" x14ac:dyDescent="0.35">
      <c r="A13" s="84">
        <v>66</v>
      </c>
      <c r="B13" s="85">
        <v>73</v>
      </c>
      <c r="C13" s="231">
        <v>10</v>
      </c>
      <c r="D13" s="232"/>
      <c r="E13" s="83"/>
      <c r="F13" s="85">
        <v>321</v>
      </c>
      <c r="G13" s="85">
        <v>329</v>
      </c>
      <c r="H13" s="85">
        <v>38</v>
      </c>
      <c r="J13" s="84">
        <v>80</v>
      </c>
      <c r="K13" s="85">
        <v>88</v>
      </c>
      <c r="L13" s="85">
        <v>13</v>
      </c>
      <c r="M13" s="83"/>
      <c r="N13" s="85">
        <v>325</v>
      </c>
      <c r="O13" s="85">
        <v>333</v>
      </c>
      <c r="P13" s="85">
        <v>41</v>
      </c>
    </row>
    <row r="14" spans="1:29" ht="13.5" thickBot="1" x14ac:dyDescent="0.35">
      <c r="A14" s="84">
        <v>74</v>
      </c>
      <c r="B14" s="85">
        <v>82</v>
      </c>
      <c r="C14" s="231">
        <v>11</v>
      </c>
      <c r="D14" s="232"/>
      <c r="E14" s="83"/>
      <c r="F14" s="85">
        <v>330</v>
      </c>
      <c r="G14" s="85">
        <v>338</v>
      </c>
      <c r="H14" s="85">
        <v>39</v>
      </c>
      <c r="J14" s="84">
        <v>89</v>
      </c>
      <c r="K14" s="85">
        <v>96</v>
      </c>
      <c r="L14" s="85">
        <v>14</v>
      </c>
      <c r="M14" s="83"/>
      <c r="N14" s="85">
        <v>334</v>
      </c>
      <c r="O14" s="85">
        <v>343</v>
      </c>
      <c r="P14" s="85">
        <v>42</v>
      </c>
    </row>
    <row r="15" spans="1:29" ht="13.5" thickBot="1" x14ac:dyDescent="0.35">
      <c r="A15" s="84">
        <v>83</v>
      </c>
      <c r="B15" s="85">
        <v>91</v>
      </c>
      <c r="C15" s="231">
        <v>12</v>
      </c>
      <c r="D15" s="232"/>
      <c r="E15" s="83"/>
      <c r="F15" s="85">
        <v>339</v>
      </c>
      <c r="G15" s="85">
        <v>348</v>
      </c>
      <c r="H15" s="85">
        <v>40</v>
      </c>
      <c r="J15" s="84">
        <v>97</v>
      </c>
      <c r="K15" s="85">
        <v>104</v>
      </c>
      <c r="L15" s="85">
        <v>15</v>
      </c>
      <c r="M15" s="83"/>
      <c r="N15" s="85">
        <v>344</v>
      </c>
      <c r="O15" s="85">
        <v>352</v>
      </c>
      <c r="P15" s="85">
        <v>43</v>
      </c>
    </row>
    <row r="16" spans="1:29" ht="13.5" thickBot="1" x14ac:dyDescent="0.35">
      <c r="A16" s="84">
        <v>92</v>
      </c>
      <c r="B16" s="85">
        <v>100</v>
      </c>
      <c r="C16" s="231">
        <v>13</v>
      </c>
      <c r="D16" s="232"/>
      <c r="E16" s="83"/>
      <c r="F16" s="85">
        <v>349</v>
      </c>
      <c r="G16" s="85">
        <v>357</v>
      </c>
      <c r="H16" s="85">
        <v>41</v>
      </c>
      <c r="J16" s="84">
        <v>105</v>
      </c>
      <c r="K16" s="85">
        <v>113</v>
      </c>
      <c r="L16" s="85">
        <v>16</v>
      </c>
      <c r="M16" s="83"/>
      <c r="N16" s="85">
        <v>353</v>
      </c>
      <c r="O16" s="85">
        <v>361</v>
      </c>
      <c r="P16" s="85">
        <v>44</v>
      </c>
    </row>
    <row r="17" spans="1:16" ht="13.5" thickBot="1" x14ac:dyDescent="0.35">
      <c r="A17" s="84">
        <v>101</v>
      </c>
      <c r="B17" s="85">
        <v>109</v>
      </c>
      <c r="C17" s="231">
        <v>14</v>
      </c>
      <c r="D17" s="232"/>
      <c r="E17" s="83"/>
      <c r="F17" s="85">
        <v>358</v>
      </c>
      <c r="G17" s="85">
        <v>367</v>
      </c>
      <c r="H17" s="85">
        <v>42</v>
      </c>
      <c r="J17" s="84">
        <v>114</v>
      </c>
      <c r="K17" s="85">
        <v>121</v>
      </c>
      <c r="L17" s="85">
        <v>17</v>
      </c>
      <c r="M17" s="83"/>
      <c r="N17" s="85">
        <v>362</v>
      </c>
      <c r="O17" s="85">
        <v>370</v>
      </c>
      <c r="P17" s="85">
        <v>45</v>
      </c>
    </row>
    <row r="18" spans="1:16" ht="13.5" thickBot="1" x14ac:dyDescent="0.35">
      <c r="A18" s="84">
        <v>110</v>
      </c>
      <c r="B18" s="85">
        <v>118</v>
      </c>
      <c r="C18" s="231">
        <v>15</v>
      </c>
      <c r="D18" s="232"/>
      <c r="E18" s="83"/>
      <c r="F18" s="85">
        <v>368</v>
      </c>
      <c r="G18" s="85">
        <v>376</v>
      </c>
      <c r="H18" s="85">
        <v>43</v>
      </c>
      <c r="J18" s="84">
        <v>122</v>
      </c>
      <c r="K18" s="85">
        <v>130</v>
      </c>
      <c r="L18" s="85">
        <v>18</v>
      </c>
      <c r="M18" s="83"/>
      <c r="N18" s="85">
        <v>371</v>
      </c>
      <c r="O18" s="85">
        <v>379</v>
      </c>
      <c r="P18" s="85">
        <v>46</v>
      </c>
    </row>
    <row r="19" spans="1:16" ht="13.5" thickBot="1" x14ac:dyDescent="0.35">
      <c r="A19" s="84">
        <v>119</v>
      </c>
      <c r="B19" s="85">
        <v>126</v>
      </c>
      <c r="C19" s="231">
        <v>16</v>
      </c>
      <c r="D19" s="232"/>
      <c r="E19" s="83"/>
      <c r="F19" s="85">
        <v>377</v>
      </c>
      <c r="G19" s="85">
        <v>385</v>
      </c>
      <c r="H19" s="85">
        <v>44</v>
      </c>
      <c r="J19" s="84">
        <v>131</v>
      </c>
      <c r="K19" s="85">
        <v>138</v>
      </c>
      <c r="L19" s="85">
        <v>19</v>
      </c>
      <c r="M19" s="83"/>
      <c r="N19" s="85">
        <v>380</v>
      </c>
      <c r="O19" s="85">
        <v>388</v>
      </c>
      <c r="P19" s="85">
        <v>47</v>
      </c>
    </row>
    <row r="20" spans="1:16" ht="13.5" thickBot="1" x14ac:dyDescent="0.35">
      <c r="A20" s="84">
        <v>127</v>
      </c>
      <c r="B20" s="85">
        <v>136</v>
      </c>
      <c r="C20" s="231">
        <v>17</v>
      </c>
      <c r="D20" s="232"/>
      <c r="E20" s="83"/>
      <c r="F20" s="85">
        <v>386</v>
      </c>
      <c r="G20" s="85">
        <v>395</v>
      </c>
      <c r="H20" s="85">
        <v>45</v>
      </c>
      <c r="J20" s="84">
        <v>139</v>
      </c>
      <c r="K20" s="85">
        <v>147</v>
      </c>
      <c r="L20" s="85">
        <v>20</v>
      </c>
      <c r="M20" s="83"/>
      <c r="N20" s="85">
        <v>389</v>
      </c>
      <c r="O20" s="85">
        <v>397</v>
      </c>
      <c r="P20" s="85">
        <v>48</v>
      </c>
    </row>
    <row r="21" spans="1:16" ht="13.5" thickBot="1" x14ac:dyDescent="0.35">
      <c r="A21" s="84">
        <v>137</v>
      </c>
      <c r="B21" s="85">
        <v>145</v>
      </c>
      <c r="C21" s="231">
        <v>18</v>
      </c>
      <c r="D21" s="232"/>
      <c r="E21" s="83"/>
      <c r="F21" s="85">
        <v>396</v>
      </c>
      <c r="G21" s="85">
        <v>404</v>
      </c>
      <c r="H21" s="85">
        <v>46</v>
      </c>
      <c r="J21" s="84">
        <v>148</v>
      </c>
      <c r="K21" s="85">
        <v>156</v>
      </c>
      <c r="L21" s="85">
        <v>21</v>
      </c>
      <c r="M21" s="83"/>
      <c r="N21" s="85">
        <v>398</v>
      </c>
      <c r="O21" s="85">
        <v>406</v>
      </c>
      <c r="P21" s="85">
        <v>49</v>
      </c>
    </row>
    <row r="22" spans="1:16" ht="13.5" thickBot="1" x14ac:dyDescent="0.35">
      <c r="A22" s="84">
        <v>146</v>
      </c>
      <c r="B22" s="85">
        <v>154</v>
      </c>
      <c r="C22" s="231">
        <v>19</v>
      </c>
      <c r="D22" s="232"/>
      <c r="E22" s="83"/>
      <c r="F22" s="85">
        <v>405</v>
      </c>
      <c r="G22" s="85">
        <v>414</v>
      </c>
      <c r="H22" s="85">
        <v>47</v>
      </c>
      <c r="J22" s="84">
        <v>157</v>
      </c>
      <c r="K22" s="85">
        <v>164</v>
      </c>
      <c r="L22" s="85">
        <v>22</v>
      </c>
      <c r="M22" s="83"/>
      <c r="N22" s="85">
        <v>407</v>
      </c>
      <c r="O22" s="85">
        <v>415</v>
      </c>
      <c r="P22" s="85">
        <v>50</v>
      </c>
    </row>
    <row r="23" spans="1:16" ht="13.5" thickBot="1" x14ac:dyDescent="0.35">
      <c r="A23" s="84">
        <v>155</v>
      </c>
      <c r="B23" s="85">
        <v>163</v>
      </c>
      <c r="C23" s="231">
        <v>20</v>
      </c>
      <c r="D23" s="232"/>
      <c r="E23" s="83"/>
      <c r="F23" s="85">
        <v>415</v>
      </c>
      <c r="G23" s="85">
        <v>423</v>
      </c>
      <c r="H23" s="85">
        <v>48</v>
      </c>
      <c r="J23" s="84">
        <v>165</v>
      </c>
      <c r="K23" s="85">
        <v>173</v>
      </c>
      <c r="L23" s="85">
        <v>23</v>
      </c>
      <c r="M23" s="83"/>
      <c r="N23" s="85">
        <v>416</v>
      </c>
      <c r="O23" s="85">
        <v>424</v>
      </c>
      <c r="P23" s="85">
        <v>51</v>
      </c>
    </row>
    <row r="24" spans="1:16" ht="13.5" thickBot="1" x14ac:dyDescent="0.35">
      <c r="A24" s="84">
        <v>164</v>
      </c>
      <c r="B24" s="85">
        <v>172</v>
      </c>
      <c r="C24" s="231">
        <v>21</v>
      </c>
      <c r="D24" s="232"/>
      <c r="E24" s="83"/>
      <c r="F24" s="85">
        <v>424</v>
      </c>
      <c r="G24" s="85">
        <v>432</v>
      </c>
      <c r="H24" s="85">
        <v>49</v>
      </c>
      <c r="J24" s="84">
        <v>174</v>
      </c>
      <c r="K24" s="85">
        <v>182</v>
      </c>
      <c r="L24" s="85">
        <v>24</v>
      </c>
      <c r="M24" s="83"/>
      <c r="N24" s="85">
        <v>425</v>
      </c>
      <c r="O24" s="85">
        <v>434</v>
      </c>
      <c r="P24" s="85">
        <v>52</v>
      </c>
    </row>
    <row r="25" spans="1:16" ht="13.5" thickBot="1" x14ac:dyDescent="0.35">
      <c r="A25" s="84">
        <v>173</v>
      </c>
      <c r="B25" s="85">
        <v>181</v>
      </c>
      <c r="C25" s="231">
        <v>22</v>
      </c>
      <c r="D25" s="232"/>
      <c r="E25" s="83"/>
      <c r="F25" s="85">
        <v>433</v>
      </c>
      <c r="G25" s="85">
        <v>442</v>
      </c>
      <c r="H25" s="85">
        <v>50</v>
      </c>
      <c r="J25" s="84">
        <v>183</v>
      </c>
      <c r="K25" s="85">
        <v>191</v>
      </c>
      <c r="L25" s="85">
        <v>25</v>
      </c>
      <c r="M25" s="83"/>
      <c r="N25" s="85">
        <v>435</v>
      </c>
      <c r="O25" s="85">
        <v>443</v>
      </c>
      <c r="P25" s="85">
        <v>53</v>
      </c>
    </row>
    <row r="26" spans="1:16" ht="13.5" thickBot="1" x14ac:dyDescent="0.35">
      <c r="A26" s="84">
        <v>182</v>
      </c>
      <c r="B26" s="85">
        <v>190</v>
      </c>
      <c r="C26" s="231">
        <v>23</v>
      </c>
      <c r="D26" s="232"/>
      <c r="E26" s="83"/>
      <c r="F26" s="85">
        <v>443</v>
      </c>
      <c r="G26" s="85">
        <v>451</v>
      </c>
      <c r="H26" s="85">
        <v>51</v>
      </c>
      <c r="J26" s="84">
        <v>192</v>
      </c>
      <c r="K26" s="85">
        <v>199</v>
      </c>
      <c r="L26" s="85">
        <v>26</v>
      </c>
      <c r="M26" s="83"/>
      <c r="N26" s="85">
        <v>444</v>
      </c>
      <c r="O26" s="85">
        <v>452</v>
      </c>
      <c r="P26" s="85">
        <v>54</v>
      </c>
    </row>
    <row r="27" spans="1:16" ht="13.5" thickBot="1" x14ac:dyDescent="0.35">
      <c r="A27" s="84">
        <v>191</v>
      </c>
      <c r="B27" s="85">
        <v>199</v>
      </c>
      <c r="C27" s="231">
        <v>24</v>
      </c>
      <c r="D27" s="232"/>
      <c r="E27" s="83"/>
      <c r="F27" s="85">
        <v>452</v>
      </c>
      <c r="G27" s="85">
        <v>461</v>
      </c>
      <c r="H27" s="85">
        <v>52</v>
      </c>
      <c r="J27" s="84">
        <v>200</v>
      </c>
      <c r="K27" s="85">
        <v>208</v>
      </c>
      <c r="L27" s="85">
        <v>27</v>
      </c>
      <c r="M27" s="83"/>
      <c r="N27" s="85">
        <v>453</v>
      </c>
      <c r="O27" s="85">
        <v>461</v>
      </c>
      <c r="P27" s="85">
        <v>55</v>
      </c>
    </row>
    <row r="28" spans="1:16" ht="13.5" thickBot="1" x14ac:dyDescent="0.35">
      <c r="A28" s="84">
        <v>200</v>
      </c>
      <c r="B28" s="85">
        <v>208</v>
      </c>
      <c r="C28" s="231">
        <v>25</v>
      </c>
      <c r="D28" s="232"/>
      <c r="E28" s="83"/>
      <c r="F28" s="85">
        <v>462</v>
      </c>
      <c r="G28" s="85">
        <v>470</v>
      </c>
      <c r="H28" s="85">
        <v>53</v>
      </c>
      <c r="J28" s="84">
        <v>209</v>
      </c>
      <c r="K28" s="85">
        <v>217</v>
      </c>
      <c r="L28" s="85">
        <v>28</v>
      </c>
      <c r="M28" s="83"/>
      <c r="N28" s="85">
        <v>462</v>
      </c>
      <c r="O28" s="85">
        <v>470</v>
      </c>
      <c r="P28" s="85">
        <v>56</v>
      </c>
    </row>
    <row r="29" spans="1:16" ht="13.5" thickBot="1" x14ac:dyDescent="0.35">
      <c r="A29" s="84">
        <v>209</v>
      </c>
      <c r="B29" s="85">
        <v>218</v>
      </c>
      <c r="C29" s="231">
        <v>26</v>
      </c>
      <c r="D29" s="232"/>
      <c r="E29" s="83"/>
      <c r="F29" s="85">
        <v>471</v>
      </c>
      <c r="G29" s="85">
        <v>480</v>
      </c>
      <c r="H29" s="85">
        <v>54</v>
      </c>
      <c r="J29" s="84">
        <v>218</v>
      </c>
      <c r="K29" s="85">
        <v>226</v>
      </c>
      <c r="L29" s="85">
        <v>29</v>
      </c>
      <c r="M29" s="83"/>
      <c r="N29" s="85">
        <v>471</v>
      </c>
      <c r="O29" s="85">
        <v>479</v>
      </c>
      <c r="P29" s="85">
        <v>57</v>
      </c>
    </row>
    <row r="30" spans="1:16" ht="13.5" thickBot="1" x14ac:dyDescent="0.35">
      <c r="A30" s="84">
        <v>219</v>
      </c>
      <c r="B30" s="85">
        <v>227</v>
      </c>
      <c r="C30" s="231">
        <v>27</v>
      </c>
      <c r="D30" s="232"/>
      <c r="E30" s="83"/>
      <c r="F30" s="85">
        <v>481</v>
      </c>
      <c r="G30" s="85">
        <v>489</v>
      </c>
      <c r="H30" s="85">
        <v>55</v>
      </c>
      <c r="J30" s="84">
        <v>227</v>
      </c>
      <c r="K30" s="85">
        <v>235</v>
      </c>
      <c r="L30" s="85">
        <v>30</v>
      </c>
      <c r="M30" s="83"/>
      <c r="N30" s="85">
        <v>480</v>
      </c>
      <c r="O30" s="85">
        <v>489</v>
      </c>
      <c r="P30" s="85">
        <v>58</v>
      </c>
    </row>
    <row r="31" spans="1:16" ht="13.5" thickBot="1" x14ac:dyDescent="0.35">
      <c r="A31" s="87">
        <v>228</v>
      </c>
      <c r="B31" s="83">
        <v>236</v>
      </c>
      <c r="C31" s="231">
        <v>28</v>
      </c>
      <c r="D31" s="232"/>
      <c r="E31" s="83"/>
      <c r="F31" s="85">
        <v>490</v>
      </c>
      <c r="G31" s="85">
        <v>499</v>
      </c>
      <c r="H31" s="85">
        <v>56</v>
      </c>
      <c r="J31" s="84">
        <v>236</v>
      </c>
      <c r="K31" s="85">
        <v>244</v>
      </c>
      <c r="L31" s="85">
        <v>31</v>
      </c>
      <c r="M31" s="83"/>
      <c r="N31" s="85">
        <v>490</v>
      </c>
      <c r="O31" s="85">
        <v>498</v>
      </c>
      <c r="P31" s="85">
        <v>59</v>
      </c>
    </row>
    <row r="32" spans="1:16" ht="13.5" thickBot="1" x14ac:dyDescent="0.35">
      <c r="A32" s="88">
        <v>237</v>
      </c>
      <c r="B32" s="86">
        <v>245</v>
      </c>
      <c r="C32" s="231">
        <v>29</v>
      </c>
      <c r="D32" s="232"/>
      <c r="E32" s="83"/>
      <c r="F32" s="83">
        <v>500</v>
      </c>
      <c r="G32" s="83">
        <v>500</v>
      </c>
      <c r="H32" s="83">
        <v>57</v>
      </c>
      <c r="J32" s="84">
        <v>245</v>
      </c>
      <c r="K32" s="85">
        <v>253</v>
      </c>
      <c r="L32" s="85">
        <v>32</v>
      </c>
      <c r="M32" s="83"/>
      <c r="N32" s="85">
        <v>499</v>
      </c>
      <c r="O32" s="85">
        <v>500</v>
      </c>
      <c r="P32" s="85">
        <v>60</v>
      </c>
    </row>
    <row r="33" spans="1:8" ht="13.5" thickBot="1" x14ac:dyDescent="0.35">
      <c r="A33" s="84">
        <v>246</v>
      </c>
      <c r="B33" s="85">
        <v>255</v>
      </c>
      <c r="C33" s="231">
        <v>30</v>
      </c>
      <c r="D33" s="232"/>
      <c r="E33" s="89"/>
      <c r="F33" s="90"/>
      <c r="G33" s="90"/>
      <c r="H33" s="90"/>
    </row>
  </sheetData>
  <mergeCells count="42">
    <mergeCell ref="C32:D32"/>
    <mergeCell ref="C33:D33"/>
    <mergeCell ref="C26:D26"/>
    <mergeCell ref="C27:D27"/>
    <mergeCell ref="C28:D28"/>
    <mergeCell ref="C29:D29"/>
    <mergeCell ref="C30:D30"/>
    <mergeCell ref="C31:D31"/>
    <mergeCell ref="C25:D2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13:D13"/>
    <mergeCell ref="A4:B4"/>
    <mergeCell ref="C4:D5"/>
    <mergeCell ref="F4:G4"/>
    <mergeCell ref="H4:H5"/>
    <mergeCell ref="C6:D6"/>
    <mergeCell ref="C7:D7"/>
    <mergeCell ref="C8:D8"/>
    <mergeCell ref="C9:D9"/>
    <mergeCell ref="C10:D10"/>
    <mergeCell ref="C11:D11"/>
    <mergeCell ref="C12:D12"/>
    <mergeCell ref="A1:B1"/>
    <mergeCell ref="D1:E1"/>
    <mergeCell ref="J1:K1"/>
    <mergeCell ref="A2:H2"/>
    <mergeCell ref="J2:P2"/>
    <mergeCell ref="A3:H3"/>
    <mergeCell ref="J3:K3"/>
    <mergeCell ref="L3:L4"/>
    <mergeCell ref="N3:O3"/>
    <mergeCell ref="P3:P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M28"/>
  <sheetViews>
    <sheetView topLeftCell="A25" workbookViewId="0">
      <selection activeCell="L36" sqref="L36:M36"/>
    </sheetView>
  </sheetViews>
  <sheetFormatPr defaultRowHeight="14.5" x14ac:dyDescent="0.35"/>
  <cols>
    <col min="2" max="2" width="14.90625" bestFit="1" customWidth="1"/>
    <col min="3" max="3" width="12.36328125" customWidth="1"/>
    <col min="4" max="5" width="18.90625" customWidth="1"/>
    <col min="9" max="9" width="22.1796875" customWidth="1"/>
  </cols>
  <sheetData>
    <row r="1" spans="1:9" ht="70.5" thickBot="1" x14ac:dyDescent="0.4">
      <c r="A1" s="170" t="s">
        <v>4</v>
      </c>
      <c r="B1" s="171" t="s">
        <v>250</v>
      </c>
      <c r="C1" s="170" t="s">
        <v>251</v>
      </c>
      <c r="D1" s="170" t="s">
        <v>252</v>
      </c>
      <c r="E1" s="170" t="s">
        <v>135</v>
      </c>
      <c r="F1" s="172" t="s">
        <v>253</v>
      </c>
      <c r="G1" s="172" t="s">
        <v>254</v>
      </c>
      <c r="H1" s="172" t="s">
        <v>255</v>
      </c>
      <c r="I1" s="172" t="s">
        <v>256</v>
      </c>
    </row>
    <row r="2" spans="1:9" x14ac:dyDescent="0.35">
      <c r="A2" s="173" t="s">
        <v>257</v>
      </c>
      <c r="B2" s="174" t="s">
        <v>228</v>
      </c>
      <c r="C2" s="175">
        <v>42458</v>
      </c>
      <c r="D2" s="175">
        <v>42473</v>
      </c>
      <c r="E2" s="175">
        <v>42430</v>
      </c>
      <c r="F2" s="176">
        <v>15</v>
      </c>
      <c r="G2" s="176">
        <v>3</v>
      </c>
      <c r="H2" s="177"/>
      <c r="I2" s="177"/>
    </row>
    <row r="3" spans="1:9" x14ac:dyDescent="0.35">
      <c r="A3" s="173"/>
      <c r="B3" s="174"/>
      <c r="C3" s="175"/>
      <c r="D3" s="175"/>
      <c r="E3" s="175">
        <v>42461</v>
      </c>
      <c r="F3" s="176"/>
      <c r="G3" s="176">
        <f>12+4</f>
        <v>16</v>
      </c>
      <c r="H3" s="177"/>
      <c r="I3" s="177"/>
    </row>
    <row r="4" spans="1:9" x14ac:dyDescent="0.35">
      <c r="A4" s="173" t="s">
        <v>257</v>
      </c>
      <c r="B4" s="174" t="s">
        <v>228</v>
      </c>
      <c r="C4" s="175">
        <v>42487</v>
      </c>
      <c r="D4" s="175">
        <v>42501</v>
      </c>
      <c r="E4" s="175">
        <v>42491</v>
      </c>
      <c r="F4" s="176">
        <v>14</v>
      </c>
      <c r="G4" s="176">
        <v>11</v>
      </c>
      <c r="H4" s="177"/>
      <c r="I4" s="178"/>
    </row>
    <row r="5" spans="1:9" x14ac:dyDescent="0.35">
      <c r="A5" s="173"/>
      <c r="B5" s="174"/>
      <c r="C5" s="175"/>
      <c r="D5" s="175"/>
      <c r="E5" s="175">
        <v>42583</v>
      </c>
      <c r="F5" s="176"/>
      <c r="G5" s="176">
        <v>16</v>
      </c>
      <c r="H5" s="177"/>
      <c r="I5" s="178"/>
    </row>
    <row r="6" spans="1:9" x14ac:dyDescent="0.35">
      <c r="A6" s="173" t="s">
        <v>257</v>
      </c>
      <c r="B6" s="174" t="s">
        <v>228</v>
      </c>
      <c r="C6" s="175">
        <v>42598</v>
      </c>
      <c r="D6" s="175">
        <v>42626</v>
      </c>
      <c r="E6" s="175">
        <v>42614</v>
      </c>
      <c r="F6" s="179">
        <v>28</v>
      </c>
      <c r="G6" s="179">
        <f>F6-G5</f>
        <v>12</v>
      </c>
      <c r="H6" s="180">
        <f>SUM(F2:F6)</f>
        <v>57</v>
      </c>
      <c r="I6" s="181" t="s">
        <v>258</v>
      </c>
    </row>
    <row r="7" spans="1:9" x14ac:dyDescent="0.35">
      <c r="A7" s="173" t="s">
        <v>257</v>
      </c>
      <c r="B7" s="174" t="s">
        <v>228</v>
      </c>
      <c r="C7" s="175">
        <v>42829</v>
      </c>
      <c r="D7" s="175">
        <v>42843</v>
      </c>
      <c r="E7" s="175">
        <v>42826</v>
      </c>
      <c r="F7" s="179">
        <v>14</v>
      </c>
      <c r="G7" s="179">
        <v>14</v>
      </c>
      <c r="H7" s="177"/>
      <c r="I7" s="178"/>
    </row>
    <row r="8" spans="1:9" x14ac:dyDescent="0.35">
      <c r="A8" s="173" t="s">
        <v>257</v>
      </c>
      <c r="B8" s="174" t="s">
        <v>228</v>
      </c>
      <c r="C8" s="175">
        <v>42857</v>
      </c>
      <c r="D8" s="175">
        <v>42871</v>
      </c>
      <c r="E8" s="175">
        <v>42856</v>
      </c>
      <c r="F8" s="179">
        <v>14</v>
      </c>
      <c r="G8" s="179">
        <v>15</v>
      </c>
      <c r="H8" s="177"/>
      <c r="I8" s="178"/>
    </row>
    <row r="9" spans="1:9" x14ac:dyDescent="0.35">
      <c r="A9" s="173"/>
      <c r="B9" s="174"/>
      <c r="C9" s="175"/>
      <c r="D9" s="175"/>
      <c r="E9" s="175">
        <v>42887</v>
      </c>
      <c r="F9" s="179"/>
      <c r="G9" s="179">
        <v>30</v>
      </c>
      <c r="H9" s="177"/>
      <c r="I9" s="178"/>
    </row>
    <row r="10" spans="1:9" x14ac:dyDescent="0.35">
      <c r="A10" s="173" t="s">
        <v>257</v>
      </c>
      <c r="B10" s="174" t="s">
        <v>228</v>
      </c>
      <c r="C10" s="175">
        <v>42886</v>
      </c>
      <c r="D10" s="175">
        <v>42941</v>
      </c>
      <c r="E10" s="175">
        <v>42917</v>
      </c>
      <c r="F10" s="179">
        <v>55</v>
      </c>
      <c r="G10" s="179">
        <f>F10-G9-1</f>
        <v>24</v>
      </c>
      <c r="H10" s="177"/>
      <c r="I10" s="178"/>
    </row>
    <row r="11" spans="1:9" x14ac:dyDescent="0.35">
      <c r="A11" s="173"/>
      <c r="B11" s="174"/>
      <c r="C11" s="175"/>
      <c r="D11" s="175"/>
      <c r="E11" s="175">
        <v>42948</v>
      </c>
      <c r="F11" s="179"/>
      <c r="G11" s="179">
        <v>9</v>
      </c>
      <c r="H11" s="177"/>
      <c r="I11" s="178"/>
    </row>
    <row r="12" spans="1:9" x14ac:dyDescent="0.35">
      <c r="A12" s="173"/>
      <c r="B12" s="174"/>
      <c r="C12" s="175"/>
      <c r="D12" s="175"/>
      <c r="E12" s="175">
        <v>42979</v>
      </c>
      <c r="F12" s="179"/>
      <c r="G12" s="179">
        <f>F13-G11-G13</f>
        <v>32</v>
      </c>
      <c r="H12" s="177"/>
      <c r="I12" s="178"/>
    </row>
    <row r="13" spans="1:9" x14ac:dyDescent="0.35">
      <c r="A13" s="173" t="s">
        <v>257</v>
      </c>
      <c r="B13" s="174" t="s">
        <v>228</v>
      </c>
      <c r="C13" s="175">
        <v>42970</v>
      </c>
      <c r="D13" s="175">
        <v>43026</v>
      </c>
      <c r="E13" s="175">
        <v>43009</v>
      </c>
      <c r="F13" s="179">
        <v>56</v>
      </c>
      <c r="G13" s="179">
        <f>16-1</f>
        <v>15</v>
      </c>
      <c r="H13" s="180">
        <f>SUM(G7:G9)</f>
        <v>59</v>
      </c>
      <c r="I13" s="181" t="s">
        <v>259</v>
      </c>
    </row>
    <row r="14" spans="1:9" x14ac:dyDescent="0.35">
      <c r="A14" s="182" t="s">
        <v>257</v>
      </c>
      <c r="B14" s="183" t="s">
        <v>228</v>
      </c>
      <c r="C14" s="184">
        <v>43040</v>
      </c>
      <c r="D14" s="184">
        <v>43054</v>
      </c>
      <c r="E14" s="184">
        <v>43040</v>
      </c>
      <c r="F14" s="180">
        <v>14</v>
      </c>
      <c r="G14" s="180">
        <v>14</v>
      </c>
      <c r="H14" s="180">
        <f>SUM(F7:F14)</f>
        <v>153</v>
      </c>
      <c r="I14" s="181" t="s">
        <v>260</v>
      </c>
    </row>
    <row r="15" spans="1:9" x14ac:dyDescent="0.35">
      <c r="A15" s="185" t="s">
        <v>257</v>
      </c>
      <c r="B15" s="186" t="s">
        <v>223</v>
      </c>
      <c r="C15" s="187">
        <v>42818</v>
      </c>
      <c r="D15" s="187">
        <v>42823</v>
      </c>
      <c r="E15" s="187">
        <v>42795</v>
      </c>
      <c r="F15" s="188">
        <v>5</v>
      </c>
      <c r="G15" s="179">
        <v>5</v>
      </c>
      <c r="H15" s="189"/>
      <c r="I15" s="178"/>
    </row>
    <row r="16" spans="1:9" x14ac:dyDescent="0.35">
      <c r="A16" s="173" t="s">
        <v>257</v>
      </c>
      <c r="B16" s="174" t="s">
        <v>223</v>
      </c>
      <c r="C16" s="175">
        <v>42893</v>
      </c>
      <c r="D16" s="175">
        <v>42914</v>
      </c>
      <c r="E16" s="175">
        <v>42887</v>
      </c>
      <c r="F16" s="176">
        <v>21</v>
      </c>
      <c r="G16" s="176">
        <v>21</v>
      </c>
      <c r="H16" s="189"/>
      <c r="I16" s="178"/>
    </row>
    <row r="17" spans="1:13" x14ac:dyDescent="0.35">
      <c r="A17" s="173" t="s">
        <v>257</v>
      </c>
      <c r="B17" s="174" t="s">
        <v>223</v>
      </c>
      <c r="C17" s="175">
        <v>42935</v>
      </c>
      <c r="D17" s="175">
        <v>42949</v>
      </c>
      <c r="E17" s="175">
        <v>42917</v>
      </c>
      <c r="F17" s="179">
        <v>14</v>
      </c>
      <c r="G17" s="179">
        <v>11</v>
      </c>
      <c r="H17" s="189"/>
      <c r="I17" s="178"/>
    </row>
    <row r="18" spans="1:13" x14ac:dyDescent="0.35">
      <c r="A18" s="173"/>
      <c r="B18" s="174"/>
      <c r="C18" s="175"/>
      <c r="D18" s="175"/>
      <c r="E18" s="175">
        <v>42948</v>
      </c>
      <c r="F18" s="179"/>
      <c r="G18" s="179">
        <f>2+3</f>
        <v>5</v>
      </c>
      <c r="H18" s="189"/>
      <c r="I18" s="178"/>
    </row>
    <row r="19" spans="1:13" x14ac:dyDescent="0.35">
      <c r="A19" s="173" t="s">
        <v>257</v>
      </c>
      <c r="B19" s="174" t="s">
        <v>223</v>
      </c>
      <c r="C19" s="175">
        <v>42976</v>
      </c>
      <c r="D19" s="175">
        <v>42984</v>
      </c>
      <c r="E19" s="175">
        <v>42979</v>
      </c>
      <c r="F19" s="179">
        <v>8</v>
      </c>
      <c r="G19" s="179">
        <v>6</v>
      </c>
      <c r="H19" s="189"/>
      <c r="I19" s="178"/>
    </row>
    <row r="20" spans="1:13" x14ac:dyDescent="0.35">
      <c r="A20" s="173" t="s">
        <v>257</v>
      </c>
      <c r="B20" s="174" t="s">
        <v>223</v>
      </c>
      <c r="C20" s="175">
        <v>43016</v>
      </c>
      <c r="D20" s="175">
        <v>43026</v>
      </c>
      <c r="E20" s="175">
        <v>43009</v>
      </c>
      <c r="F20" s="179">
        <v>10</v>
      </c>
      <c r="G20" s="179">
        <v>10</v>
      </c>
      <c r="H20" s="180">
        <f>SUM(F15:F16)</f>
        <v>26</v>
      </c>
      <c r="I20" s="181" t="s">
        <v>259</v>
      </c>
    </row>
    <row r="21" spans="1:13" x14ac:dyDescent="0.35">
      <c r="A21" s="182" t="s">
        <v>257</v>
      </c>
      <c r="B21" s="183" t="s">
        <v>223</v>
      </c>
      <c r="C21" s="184">
        <v>43016</v>
      </c>
      <c r="D21" s="190">
        <v>43026</v>
      </c>
      <c r="E21" s="190" t="s">
        <v>261</v>
      </c>
      <c r="F21" s="191">
        <v>10</v>
      </c>
      <c r="G21" s="191"/>
      <c r="H21" s="180">
        <f>SUM(F15:F20)</f>
        <v>58</v>
      </c>
      <c r="I21" s="181" t="s">
        <v>260</v>
      </c>
    </row>
    <row r="25" spans="1:13" x14ac:dyDescent="0.35">
      <c r="L25" t="s">
        <v>262</v>
      </c>
    </row>
    <row r="26" spans="1:13" x14ac:dyDescent="0.35">
      <c r="M26" t="s">
        <v>263</v>
      </c>
    </row>
    <row r="27" spans="1:13" x14ac:dyDescent="0.35">
      <c r="M27" t="s">
        <v>264</v>
      </c>
    </row>
    <row r="28" spans="1:13" x14ac:dyDescent="0.35">
      <c r="M28" t="s">
        <v>265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I155"/>
  <sheetViews>
    <sheetView workbookViewId="0">
      <selection activeCell="I19" sqref="I19"/>
    </sheetView>
  </sheetViews>
  <sheetFormatPr defaultRowHeight="14.5" x14ac:dyDescent="0.35"/>
  <cols>
    <col min="1" max="1" width="12.81640625" customWidth="1"/>
    <col min="2" max="2" width="12.08984375" customWidth="1"/>
    <col min="3" max="3" width="36.81640625" style="217" customWidth="1"/>
    <col min="4" max="5" width="11" customWidth="1"/>
  </cols>
  <sheetData>
    <row r="1" spans="1:8" ht="70.5" thickBot="1" x14ac:dyDescent="0.4">
      <c r="A1" s="170" t="s">
        <v>266</v>
      </c>
      <c r="B1" s="170" t="s">
        <v>4</v>
      </c>
      <c r="C1" s="171" t="s">
        <v>250</v>
      </c>
      <c r="D1" s="170" t="s">
        <v>251</v>
      </c>
      <c r="E1" s="170" t="s">
        <v>252</v>
      </c>
      <c r="F1" s="172" t="s">
        <v>253</v>
      </c>
      <c r="G1" s="172" t="s">
        <v>267</v>
      </c>
      <c r="H1" s="172" t="s">
        <v>268</v>
      </c>
    </row>
    <row r="2" spans="1:8" x14ac:dyDescent="0.35">
      <c r="A2" s="192">
        <v>50813645</v>
      </c>
      <c r="B2" s="193" t="s">
        <v>269</v>
      </c>
      <c r="C2" s="174" t="s">
        <v>270</v>
      </c>
      <c r="D2" s="175">
        <v>42577</v>
      </c>
      <c r="E2" s="175">
        <v>42605</v>
      </c>
      <c r="F2">
        <f>E2-D2</f>
        <v>28</v>
      </c>
      <c r="G2" s="194"/>
      <c r="H2" s="194"/>
    </row>
    <row r="3" spans="1:8" x14ac:dyDescent="0.35">
      <c r="A3" s="195">
        <v>52388723</v>
      </c>
      <c r="B3" s="196" t="s">
        <v>269</v>
      </c>
      <c r="C3" s="183" t="s">
        <v>270</v>
      </c>
      <c r="D3" s="184">
        <v>42620</v>
      </c>
      <c r="E3" s="184">
        <v>42626</v>
      </c>
      <c r="F3" s="197">
        <f t="shared" ref="F3:F66" si="0">E3-D3</f>
        <v>6</v>
      </c>
      <c r="G3" s="197">
        <f>F2+F3</f>
        <v>34</v>
      </c>
      <c r="H3" s="198"/>
    </row>
    <row r="4" spans="1:8" x14ac:dyDescent="0.35">
      <c r="A4" s="199">
        <v>11455017</v>
      </c>
      <c r="B4" s="200" t="s">
        <v>269</v>
      </c>
      <c r="C4" s="201" t="s">
        <v>271</v>
      </c>
      <c r="D4" s="202">
        <v>42563</v>
      </c>
      <c r="E4" s="202">
        <v>42577</v>
      </c>
      <c r="F4" s="197">
        <f t="shared" si="0"/>
        <v>14</v>
      </c>
      <c r="G4" s="203">
        <v>14</v>
      </c>
      <c r="H4" s="198"/>
    </row>
    <row r="5" spans="1:8" x14ac:dyDescent="0.35">
      <c r="A5" s="173">
        <v>45232736</v>
      </c>
      <c r="B5" s="193" t="s">
        <v>269</v>
      </c>
      <c r="C5" s="174" t="s">
        <v>272</v>
      </c>
      <c r="D5" s="175">
        <v>42465</v>
      </c>
      <c r="E5" s="175">
        <v>42471</v>
      </c>
      <c r="F5">
        <f t="shared" si="0"/>
        <v>6</v>
      </c>
      <c r="G5" s="194"/>
      <c r="H5" s="198"/>
    </row>
    <row r="6" spans="1:8" x14ac:dyDescent="0.35">
      <c r="A6" s="192">
        <v>98092487</v>
      </c>
      <c r="B6" s="193" t="s">
        <v>269</v>
      </c>
      <c r="C6" s="174" t="s">
        <v>272</v>
      </c>
      <c r="D6" s="175">
        <v>42563</v>
      </c>
      <c r="E6" s="175">
        <v>42577</v>
      </c>
      <c r="F6">
        <f t="shared" si="0"/>
        <v>14</v>
      </c>
      <c r="G6" s="194"/>
      <c r="H6" s="198"/>
    </row>
    <row r="7" spans="1:8" x14ac:dyDescent="0.35">
      <c r="A7" s="195">
        <v>44715789</v>
      </c>
      <c r="B7" s="196" t="s">
        <v>269</v>
      </c>
      <c r="C7" s="183" t="s">
        <v>272</v>
      </c>
      <c r="D7" s="184">
        <v>42633</v>
      </c>
      <c r="E7" s="184">
        <v>42641</v>
      </c>
      <c r="F7" s="197">
        <f t="shared" si="0"/>
        <v>8</v>
      </c>
      <c r="G7" s="197">
        <v>28</v>
      </c>
      <c r="H7" s="198"/>
    </row>
    <row r="8" spans="1:8" x14ac:dyDescent="0.35">
      <c r="A8" s="199">
        <v>64919164</v>
      </c>
      <c r="B8" s="200" t="s">
        <v>269</v>
      </c>
      <c r="C8" s="201" t="s">
        <v>273</v>
      </c>
      <c r="D8" s="202">
        <v>42591</v>
      </c>
      <c r="E8" s="202">
        <v>42598</v>
      </c>
      <c r="F8" s="197">
        <f t="shared" si="0"/>
        <v>7</v>
      </c>
      <c r="G8" s="203">
        <v>7</v>
      </c>
      <c r="H8" s="198"/>
    </row>
    <row r="9" spans="1:8" x14ac:dyDescent="0.35">
      <c r="A9" s="199">
        <v>42732840</v>
      </c>
      <c r="B9" s="200" t="s">
        <v>269</v>
      </c>
      <c r="C9" s="201" t="s">
        <v>274</v>
      </c>
      <c r="D9" s="202">
        <v>42620</v>
      </c>
      <c r="E9" s="202">
        <v>42626</v>
      </c>
      <c r="F9" s="197">
        <f t="shared" si="0"/>
        <v>6</v>
      </c>
      <c r="G9" s="203">
        <v>6</v>
      </c>
      <c r="H9" s="198"/>
    </row>
    <row r="10" spans="1:8" x14ac:dyDescent="0.35">
      <c r="A10" s="195">
        <v>64020017</v>
      </c>
      <c r="B10" s="196" t="s">
        <v>269</v>
      </c>
      <c r="C10" s="183" t="s">
        <v>275</v>
      </c>
      <c r="D10" s="184">
        <v>42577</v>
      </c>
      <c r="E10" s="184">
        <v>42584</v>
      </c>
      <c r="F10" s="197">
        <f t="shared" si="0"/>
        <v>7</v>
      </c>
      <c r="G10" s="197">
        <v>7</v>
      </c>
      <c r="H10" s="198"/>
    </row>
    <row r="11" spans="1:8" x14ac:dyDescent="0.35">
      <c r="A11" s="199">
        <v>81018187</v>
      </c>
      <c r="B11" s="200" t="s">
        <v>269</v>
      </c>
      <c r="C11" s="201" t="s">
        <v>276</v>
      </c>
      <c r="D11" s="202">
        <v>42577</v>
      </c>
      <c r="E11" s="202">
        <v>42584</v>
      </c>
      <c r="F11" s="197">
        <f t="shared" si="0"/>
        <v>7</v>
      </c>
      <c r="G11" s="203">
        <v>7</v>
      </c>
      <c r="H11" s="197">
        <f>SUM(F2:F11)</f>
        <v>103</v>
      </c>
    </row>
    <row r="12" spans="1:8" x14ac:dyDescent="0.35">
      <c r="A12" s="199">
        <v>68875697</v>
      </c>
      <c r="B12" s="200" t="s">
        <v>277</v>
      </c>
      <c r="C12" s="201" t="s">
        <v>278</v>
      </c>
      <c r="D12" s="202">
        <v>42628</v>
      </c>
      <c r="E12" s="202">
        <v>42632</v>
      </c>
      <c r="F12" s="197">
        <f t="shared" si="0"/>
        <v>4</v>
      </c>
      <c r="G12" s="203">
        <v>4</v>
      </c>
      <c r="H12" s="204"/>
    </row>
    <row r="13" spans="1:8" x14ac:dyDescent="0.35">
      <c r="A13" s="195">
        <v>50525456</v>
      </c>
      <c r="B13" s="196" t="s">
        <v>277</v>
      </c>
      <c r="C13" s="183" t="s">
        <v>279</v>
      </c>
      <c r="D13" s="184">
        <v>42628</v>
      </c>
      <c r="E13" s="184">
        <v>42632</v>
      </c>
      <c r="F13" s="197">
        <f t="shared" si="0"/>
        <v>4</v>
      </c>
      <c r="G13" s="197">
        <v>4</v>
      </c>
      <c r="H13" s="197">
        <v>8</v>
      </c>
    </row>
    <row r="14" spans="1:8" x14ac:dyDescent="0.35">
      <c r="A14" s="173">
        <v>77619287</v>
      </c>
      <c r="B14" s="193" t="s">
        <v>257</v>
      </c>
      <c r="C14" s="174" t="s">
        <v>228</v>
      </c>
      <c r="D14" s="175">
        <v>42458</v>
      </c>
      <c r="E14" s="175">
        <v>42473</v>
      </c>
      <c r="F14">
        <f t="shared" si="0"/>
        <v>15</v>
      </c>
      <c r="G14" s="194"/>
      <c r="H14" s="194"/>
    </row>
    <row r="15" spans="1:8" x14ac:dyDescent="0.35">
      <c r="A15" s="173">
        <v>41730567</v>
      </c>
      <c r="B15" s="193" t="s">
        <v>257</v>
      </c>
      <c r="C15" s="174" t="s">
        <v>228</v>
      </c>
      <c r="D15" s="175">
        <v>42487</v>
      </c>
      <c r="E15" s="175">
        <v>42501</v>
      </c>
      <c r="F15">
        <f t="shared" si="0"/>
        <v>14</v>
      </c>
      <c r="G15" s="194"/>
      <c r="H15" s="198"/>
    </row>
    <row r="16" spans="1:8" x14ac:dyDescent="0.35">
      <c r="A16" s="195">
        <v>32608386</v>
      </c>
      <c r="B16" s="196" t="s">
        <v>257</v>
      </c>
      <c r="C16" s="183" t="s">
        <v>228</v>
      </c>
      <c r="D16" s="184">
        <v>42598</v>
      </c>
      <c r="E16" s="184">
        <v>42626</v>
      </c>
      <c r="F16" s="197">
        <f t="shared" si="0"/>
        <v>28</v>
      </c>
      <c r="G16" s="197">
        <f>F14+F15+F16</f>
        <v>57</v>
      </c>
      <c r="H16" s="198"/>
    </row>
    <row r="17" spans="1:8" x14ac:dyDescent="0.35">
      <c r="A17" s="205">
        <v>57618028</v>
      </c>
      <c r="B17" s="206" t="s">
        <v>257</v>
      </c>
      <c r="C17" s="186" t="s">
        <v>280</v>
      </c>
      <c r="D17" s="187">
        <v>42612</v>
      </c>
      <c r="E17" s="187">
        <v>42620</v>
      </c>
      <c r="F17">
        <f t="shared" si="0"/>
        <v>8</v>
      </c>
      <c r="G17" s="207"/>
      <c r="H17" s="198"/>
    </row>
    <row r="18" spans="1:8" x14ac:dyDescent="0.35">
      <c r="A18" s="192">
        <v>39900876</v>
      </c>
      <c r="B18" s="193" t="s">
        <v>257</v>
      </c>
      <c r="C18" s="174" t="s">
        <v>280</v>
      </c>
      <c r="D18" s="175">
        <v>42710</v>
      </c>
      <c r="E18" s="175">
        <v>42719</v>
      </c>
      <c r="F18" s="208">
        <f t="shared" si="0"/>
        <v>9</v>
      </c>
      <c r="G18" s="198"/>
      <c r="H18" s="198"/>
    </row>
    <row r="19" spans="1:8" x14ac:dyDescent="0.35">
      <c r="A19" s="192">
        <v>34173404</v>
      </c>
      <c r="B19" s="193" t="s">
        <v>257</v>
      </c>
      <c r="C19" s="174" t="s">
        <v>280</v>
      </c>
      <c r="D19" s="175">
        <v>42724</v>
      </c>
      <c r="E19" s="209">
        <v>42735</v>
      </c>
      <c r="F19" s="208">
        <f t="shared" si="0"/>
        <v>11</v>
      </c>
      <c r="G19" s="198"/>
      <c r="H19" s="198"/>
    </row>
    <row r="20" spans="1:8" x14ac:dyDescent="0.35">
      <c r="A20" s="173">
        <v>62771649</v>
      </c>
      <c r="B20" s="193" t="s">
        <v>257</v>
      </c>
      <c r="C20" s="174" t="s">
        <v>281</v>
      </c>
      <c r="D20" s="175">
        <v>42382</v>
      </c>
      <c r="E20" s="175">
        <v>42402</v>
      </c>
      <c r="F20">
        <f t="shared" si="0"/>
        <v>20</v>
      </c>
      <c r="G20" s="198"/>
      <c r="H20" s="198"/>
    </row>
    <row r="21" spans="1:8" x14ac:dyDescent="0.35">
      <c r="A21" s="173">
        <v>75146707</v>
      </c>
      <c r="B21" s="193" t="s">
        <v>257</v>
      </c>
      <c r="C21" s="174" t="s">
        <v>281</v>
      </c>
      <c r="D21" s="175">
        <v>42410</v>
      </c>
      <c r="E21" s="175">
        <v>42432</v>
      </c>
      <c r="F21">
        <f t="shared" si="0"/>
        <v>22</v>
      </c>
      <c r="G21" s="198"/>
      <c r="H21" s="198"/>
    </row>
    <row r="22" spans="1:8" x14ac:dyDescent="0.35">
      <c r="A22" s="182">
        <v>73526745</v>
      </c>
      <c r="B22" s="196" t="s">
        <v>257</v>
      </c>
      <c r="C22" s="183" t="s">
        <v>281</v>
      </c>
      <c r="D22" s="184">
        <v>42444</v>
      </c>
      <c r="E22" s="184">
        <v>42452</v>
      </c>
      <c r="F22" s="197">
        <f t="shared" si="0"/>
        <v>8</v>
      </c>
      <c r="G22" s="197">
        <f>SUM(F17:F22)</f>
        <v>78</v>
      </c>
      <c r="H22" s="198"/>
    </row>
    <row r="23" spans="1:8" x14ac:dyDescent="0.35">
      <c r="A23" s="185">
        <v>86864242</v>
      </c>
      <c r="B23" s="206" t="s">
        <v>257</v>
      </c>
      <c r="C23" s="186" t="s">
        <v>282</v>
      </c>
      <c r="D23" s="187">
        <v>42458</v>
      </c>
      <c r="E23" s="187">
        <v>42473</v>
      </c>
      <c r="F23">
        <f t="shared" si="0"/>
        <v>15</v>
      </c>
      <c r="G23" s="207"/>
      <c r="H23" s="198"/>
    </row>
    <row r="24" spans="1:8" x14ac:dyDescent="0.35">
      <c r="A24" s="173">
        <v>66703450</v>
      </c>
      <c r="B24" s="193" t="s">
        <v>257</v>
      </c>
      <c r="C24" s="174" t="s">
        <v>282</v>
      </c>
      <c r="D24" s="175">
        <v>42528</v>
      </c>
      <c r="E24" s="175">
        <v>42542</v>
      </c>
      <c r="F24">
        <f t="shared" si="0"/>
        <v>14</v>
      </c>
      <c r="G24" s="198"/>
      <c r="H24" s="198"/>
    </row>
    <row r="25" spans="1:8" x14ac:dyDescent="0.35">
      <c r="A25" s="195">
        <v>80814907</v>
      </c>
      <c r="B25" s="196" t="s">
        <v>257</v>
      </c>
      <c r="C25" s="183" t="s">
        <v>282</v>
      </c>
      <c r="D25" s="184">
        <v>42598</v>
      </c>
      <c r="E25" s="184">
        <v>42612</v>
      </c>
      <c r="F25" s="197">
        <f t="shared" si="0"/>
        <v>14</v>
      </c>
      <c r="G25" s="197">
        <f>F23+F24+F25</f>
        <v>43</v>
      </c>
      <c r="H25" s="210"/>
    </row>
    <row r="26" spans="1:8" x14ac:dyDescent="0.35">
      <c r="A26" s="199">
        <v>42676057</v>
      </c>
      <c r="B26" s="200" t="s">
        <v>257</v>
      </c>
      <c r="C26" s="201" t="s">
        <v>283</v>
      </c>
      <c r="D26" s="202">
        <v>42587</v>
      </c>
      <c r="E26" s="202">
        <v>42591</v>
      </c>
      <c r="F26" s="197">
        <f t="shared" si="0"/>
        <v>4</v>
      </c>
      <c r="G26" s="203">
        <v>4</v>
      </c>
      <c r="H26" s="203">
        <f>SUM(F14:F26)</f>
        <v>182</v>
      </c>
    </row>
    <row r="27" spans="1:8" x14ac:dyDescent="0.35">
      <c r="A27" s="199">
        <v>70870507</v>
      </c>
      <c r="B27" s="200" t="s">
        <v>284</v>
      </c>
      <c r="C27" s="201" t="s">
        <v>285</v>
      </c>
      <c r="D27" s="202">
        <v>42657</v>
      </c>
      <c r="E27" s="202">
        <v>42660</v>
      </c>
      <c r="F27" s="197">
        <f t="shared" si="0"/>
        <v>3</v>
      </c>
      <c r="G27" s="203">
        <v>3</v>
      </c>
      <c r="H27" s="207"/>
    </row>
    <row r="28" spans="1:8" x14ac:dyDescent="0.35">
      <c r="A28" s="195">
        <v>11828992</v>
      </c>
      <c r="B28" s="196" t="s">
        <v>284</v>
      </c>
      <c r="C28" s="183" t="s">
        <v>286</v>
      </c>
      <c r="D28" s="184">
        <v>42657</v>
      </c>
      <c r="E28" s="184">
        <v>42660</v>
      </c>
      <c r="F28" s="197">
        <f t="shared" si="0"/>
        <v>3</v>
      </c>
      <c r="G28" s="197">
        <v>3</v>
      </c>
      <c r="H28" s="198"/>
    </row>
    <row r="29" spans="1:8" x14ac:dyDescent="0.35">
      <c r="A29" s="195">
        <v>18696422</v>
      </c>
      <c r="B29" s="196" t="s">
        <v>284</v>
      </c>
      <c r="C29" s="183" t="s">
        <v>287</v>
      </c>
      <c r="D29" s="184">
        <v>42657</v>
      </c>
      <c r="E29" s="184">
        <v>42662</v>
      </c>
      <c r="F29" s="197">
        <f t="shared" si="0"/>
        <v>5</v>
      </c>
      <c r="G29" s="197">
        <v>5</v>
      </c>
      <c r="H29" s="197">
        <v>11</v>
      </c>
    </row>
    <row r="30" spans="1:8" x14ac:dyDescent="0.35">
      <c r="A30" s="173">
        <v>96782600</v>
      </c>
      <c r="B30" s="193" t="s">
        <v>288</v>
      </c>
      <c r="C30" s="174" t="s">
        <v>289</v>
      </c>
      <c r="D30" s="175">
        <v>42529</v>
      </c>
      <c r="E30" s="175">
        <v>42536</v>
      </c>
      <c r="F30">
        <f t="shared" si="0"/>
        <v>7</v>
      </c>
      <c r="G30" s="194"/>
      <c r="H30" s="194"/>
    </row>
    <row r="31" spans="1:8" x14ac:dyDescent="0.35">
      <c r="A31" s="195">
        <v>32421272</v>
      </c>
      <c r="B31" s="196" t="s">
        <v>288</v>
      </c>
      <c r="C31" s="183" t="s">
        <v>289</v>
      </c>
      <c r="D31" s="184">
        <v>42571</v>
      </c>
      <c r="E31" s="184">
        <v>42573</v>
      </c>
      <c r="F31" s="197">
        <f t="shared" si="0"/>
        <v>2</v>
      </c>
      <c r="G31" s="197">
        <v>9</v>
      </c>
      <c r="H31" s="197">
        <v>9</v>
      </c>
    </row>
    <row r="32" spans="1:8" x14ac:dyDescent="0.35">
      <c r="A32" s="173">
        <v>34656178</v>
      </c>
      <c r="B32" s="211" t="s">
        <v>290</v>
      </c>
      <c r="C32" s="174" t="s">
        <v>291</v>
      </c>
      <c r="D32" s="175" t="s">
        <v>292</v>
      </c>
      <c r="E32" s="175">
        <v>42375</v>
      </c>
      <c r="F32">
        <f t="shared" si="0"/>
        <v>5</v>
      </c>
      <c r="G32" s="198"/>
      <c r="H32" s="198"/>
    </row>
    <row r="33" spans="1:8" x14ac:dyDescent="0.35">
      <c r="A33" s="173">
        <v>37859426</v>
      </c>
      <c r="B33" s="211" t="s">
        <v>290</v>
      </c>
      <c r="C33" s="174" t="s">
        <v>291</v>
      </c>
      <c r="D33" s="175">
        <v>42389</v>
      </c>
      <c r="E33" s="175">
        <v>42396</v>
      </c>
      <c r="F33">
        <f t="shared" si="0"/>
        <v>7</v>
      </c>
      <c r="G33" s="198"/>
      <c r="H33" s="198"/>
    </row>
    <row r="34" spans="1:8" x14ac:dyDescent="0.35">
      <c r="A34" s="173">
        <v>81902066</v>
      </c>
      <c r="B34" s="211" t="s">
        <v>290</v>
      </c>
      <c r="C34" s="174" t="s">
        <v>291</v>
      </c>
      <c r="D34" s="175">
        <v>42444</v>
      </c>
      <c r="E34" s="175">
        <v>42451</v>
      </c>
      <c r="F34">
        <f t="shared" si="0"/>
        <v>7</v>
      </c>
      <c r="G34" s="198"/>
      <c r="H34" s="198"/>
    </row>
    <row r="35" spans="1:8" x14ac:dyDescent="0.35">
      <c r="A35" s="182">
        <v>34209899</v>
      </c>
      <c r="B35" s="212" t="s">
        <v>290</v>
      </c>
      <c r="C35" s="183" t="s">
        <v>291</v>
      </c>
      <c r="D35" s="184">
        <v>42514</v>
      </c>
      <c r="E35" s="184">
        <v>42523</v>
      </c>
      <c r="F35" s="197">
        <f t="shared" si="0"/>
        <v>9</v>
      </c>
      <c r="G35" s="197">
        <v>28</v>
      </c>
      <c r="H35" s="198"/>
    </row>
    <row r="36" spans="1:8" x14ac:dyDescent="0.35">
      <c r="A36" s="173">
        <v>50412609</v>
      </c>
      <c r="B36" s="193" t="s">
        <v>290</v>
      </c>
      <c r="C36" s="174" t="s">
        <v>293</v>
      </c>
      <c r="D36" s="175">
        <v>42444</v>
      </c>
      <c r="E36" s="175">
        <v>42451</v>
      </c>
      <c r="F36">
        <f t="shared" si="0"/>
        <v>7</v>
      </c>
      <c r="G36" s="194"/>
      <c r="H36" s="198"/>
    </row>
    <row r="37" spans="1:8" x14ac:dyDescent="0.35">
      <c r="A37" s="173">
        <v>68387055</v>
      </c>
      <c r="B37" s="193" t="s">
        <v>290</v>
      </c>
      <c r="C37" s="174" t="s">
        <v>293</v>
      </c>
      <c r="D37" s="175">
        <v>42480</v>
      </c>
      <c r="E37" s="175">
        <v>42487</v>
      </c>
      <c r="F37">
        <f t="shared" si="0"/>
        <v>7</v>
      </c>
      <c r="G37" s="194"/>
      <c r="H37" s="198"/>
    </row>
    <row r="38" spans="1:8" x14ac:dyDescent="0.35">
      <c r="A38" s="192">
        <v>74762666</v>
      </c>
      <c r="B38" s="193" t="s">
        <v>290</v>
      </c>
      <c r="C38" s="174" t="s">
        <v>293</v>
      </c>
      <c r="D38" s="175">
        <v>42578</v>
      </c>
      <c r="E38" s="175">
        <v>42584</v>
      </c>
      <c r="F38">
        <f t="shared" si="0"/>
        <v>6</v>
      </c>
      <c r="G38" s="194"/>
      <c r="H38" s="194"/>
    </row>
    <row r="39" spans="1:8" x14ac:dyDescent="0.35">
      <c r="A39" s="192">
        <v>23463864</v>
      </c>
      <c r="B39" s="193" t="s">
        <v>290</v>
      </c>
      <c r="C39" s="174" t="s">
        <v>293</v>
      </c>
      <c r="D39" s="175">
        <v>42591</v>
      </c>
      <c r="E39" s="175">
        <v>42598</v>
      </c>
      <c r="F39">
        <f t="shared" si="0"/>
        <v>7</v>
      </c>
      <c r="G39" s="198"/>
      <c r="H39" s="198"/>
    </row>
    <row r="40" spans="1:8" x14ac:dyDescent="0.35">
      <c r="A40" s="192">
        <v>94603398</v>
      </c>
      <c r="B40" s="193" t="s">
        <v>290</v>
      </c>
      <c r="C40" s="174" t="s">
        <v>293</v>
      </c>
      <c r="D40" s="175">
        <v>42620</v>
      </c>
      <c r="E40" s="175">
        <v>42627</v>
      </c>
      <c r="F40">
        <f t="shared" si="0"/>
        <v>7</v>
      </c>
      <c r="G40" s="198"/>
      <c r="H40" s="198"/>
    </row>
    <row r="41" spans="1:8" x14ac:dyDescent="0.35">
      <c r="A41" s="195">
        <v>96879911</v>
      </c>
      <c r="B41" s="196" t="s">
        <v>290</v>
      </c>
      <c r="C41" s="183" t="s">
        <v>293</v>
      </c>
      <c r="D41" s="184">
        <v>42641</v>
      </c>
      <c r="E41" s="184">
        <v>42647</v>
      </c>
      <c r="F41" s="197">
        <f t="shared" si="0"/>
        <v>6</v>
      </c>
      <c r="G41" s="197">
        <f>SUM(F36:F41)</f>
        <v>40</v>
      </c>
      <c r="H41" s="198"/>
    </row>
    <row r="42" spans="1:8" x14ac:dyDescent="0.35">
      <c r="A42" s="173">
        <v>58522922</v>
      </c>
      <c r="B42" s="193" t="s">
        <v>290</v>
      </c>
      <c r="C42" s="174" t="s">
        <v>294</v>
      </c>
      <c r="D42" s="175">
        <v>42444</v>
      </c>
      <c r="E42" s="175">
        <v>42451</v>
      </c>
      <c r="F42">
        <f t="shared" si="0"/>
        <v>7</v>
      </c>
      <c r="G42" s="198"/>
      <c r="H42" s="198"/>
    </row>
    <row r="43" spans="1:8" x14ac:dyDescent="0.35">
      <c r="A43" s="195">
        <v>82480586</v>
      </c>
      <c r="B43" s="196" t="s">
        <v>290</v>
      </c>
      <c r="C43" s="183" t="s">
        <v>294</v>
      </c>
      <c r="D43" s="184">
        <v>42703</v>
      </c>
      <c r="E43" s="184">
        <v>42717</v>
      </c>
      <c r="F43" s="197">
        <f t="shared" si="0"/>
        <v>14</v>
      </c>
      <c r="G43" s="197">
        <v>21</v>
      </c>
      <c r="H43" s="198"/>
    </row>
    <row r="44" spans="1:8" x14ac:dyDescent="0.35">
      <c r="A44" s="173">
        <v>33598688</v>
      </c>
      <c r="B44" s="193" t="s">
        <v>290</v>
      </c>
      <c r="C44" s="174" t="s">
        <v>295</v>
      </c>
      <c r="D44" s="175">
        <v>42530</v>
      </c>
      <c r="E44" s="175">
        <v>42543</v>
      </c>
      <c r="F44">
        <f t="shared" si="0"/>
        <v>13</v>
      </c>
      <c r="G44" s="198"/>
      <c r="H44" s="198"/>
    </row>
    <row r="45" spans="1:8" x14ac:dyDescent="0.35">
      <c r="A45" s="173">
        <v>86668413</v>
      </c>
      <c r="B45" s="193" t="s">
        <v>290</v>
      </c>
      <c r="C45" s="174" t="s">
        <v>295</v>
      </c>
      <c r="D45" s="175">
        <v>42549</v>
      </c>
      <c r="E45" s="175">
        <v>42558</v>
      </c>
      <c r="F45">
        <f t="shared" si="0"/>
        <v>9</v>
      </c>
      <c r="G45" s="198"/>
      <c r="H45" s="198"/>
    </row>
    <row r="46" spans="1:8" x14ac:dyDescent="0.35">
      <c r="A46" s="192">
        <v>57847395</v>
      </c>
      <c r="B46" s="193" t="s">
        <v>290</v>
      </c>
      <c r="C46" s="174" t="s">
        <v>295</v>
      </c>
      <c r="D46" s="175">
        <v>42620</v>
      </c>
      <c r="E46" s="175">
        <v>42627</v>
      </c>
      <c r="F46">
        <f t="shared" si="0"/>
        <v>7</v>
      </c>
      <c r="G46" s="198"/>
      <c r="H46" s="198"/>
    </row>
    <row r="47" spans="1:8" x14ac:dyDescent="0.35">
      <c r="A47" s="195">
        <v>23240517</v>
      </c>
      <c r="B47" s="196" t="s">
        <v>290</v>
      </c>
      <c r="C47" s="183" t="s">
        <v>295</v>
      </c>
      <c r="D47" s="184">
        <v>42723</v>
      </c>
      <c r="E47" s="184">
        <v>42731</v>
      </c>
      <c r="F47" s="197">
        <f t="shared" si="0"/>
        <v>8</v>
      </c>
      <c r="G47" s="197">
        <f>SUM(F44:F47)</f>
        <v>37</v>
      </c>
      <c r="H47" s="198"/>
    </row>
    <row r="48" spans="1:8" x14ac:dyDescent="0.35">
      <c r="A48" s="173">
        <v>82155394</v>
      </c>
      <c r="B48" s="193" t="s">
        <v>290</v>
      </c>
      <c r="C48" s="174" t="s">
        <v>296</v>
      </c>
      <c r="D48" s="175">
        <v>42396</v>
      </c>
      <c r="E48" s="175">
        <v>42403</v>
      </c>
      <c r="F48">
        <f t="shared" si="0"/>
        <v>7</v>
      </c>
      <c r="G48" s="194"/>
      <c r="H48" s="198"/>
    </row>
    <row r="49" spans="1:8" x14ac:dyDescent="0.35">
      <c r="A49" s="173">
        <v>32470226</v>
      </c>
      <c r="B49" s="193" t="s">
        <v>290</v>
      </c>
      <c r="C49" s="174" t="s">
        <v>296</v>
      </c>
      <c r="D49" s="175">
        <v>42409</v>
      </c>
      <c r="E49" s="175">
        <v>42418</v>
      </c>
      <c r="F49">
        <f t="shared" si="0"/>
        <v>9</v>
      </c>
      <c r="G49" s="194"/>
      <c r="H49" s="198"/>
    </row>
    <row r="50" spans="1:8" x14ac:dyDescent="0.35">
      <c r="A50" s="173">
        <v>72768298</v>
      </c>
      <c r="B50" s="193" t="s">
        <v>290</v>
      </c>
      <c r="C50" s="174" t="s">
        <v>296</v>
      </c>
      <c r="D50" s="175">
        <v>42458</v>
      </c>
      <c r="E50" s="175">
        <v>42466</v>
      </c>
      <c r="F50">
        <f t="shared" si="0"/>
        <v>8</v>
      </c>
      <c r="G50" s="198"/>
      <c r="H50" s="198"/>
    </row>
    <row r="51" spans="1:8" x14ac:dyDescent="0.35">
      <c r="A51" s="173">
        <v>67384195</v>
      </c>
      <c r="B51" s="193" t="s">
        <v>290</v>
      </c>
      <c r="C51" s="174" t="s">
        <v>296</v>
      </c>
      <c r="D51" s="175">
        <v>42480</v>
      </c>
      <c r="E51" s="175">
        <v>42487</v>
      </c>
      <c r="F51">
        <f t="shared" si="0"/>
        <v>7</v>
      </c>
      <c r="G51" s="198"/>
      <c r="H51" s="198"/>
    </row>
    <row r="52" spans="1:8" x14ac:dyDescent="0.35">
      <c r="A52" s="173">
        <v>36259335</v>
      </c>
      <c r="B52" s="193" t="s">
        <v>290</v>
      </c>
      <c r="C52" s="174" t="s">
        <v>296</v>
      </c>
      <c r="D52" s="175">
        <v>42530</v>
      </c>
      <c r="E52" s="175">
        <v>42536</v>
      </c>
      <c r="F52">
        <f t="shared" si="0"/>
        <v>6</v>
      </c>
      <c r="G52" s="198"/>
      <c r="H52" s="198"/>
    </row>
    <row r="53" spans="1:8" x14ac:dyDescent="0.35">
      <c r="A53" s="192">
        <v>10868116</v>
      </c>
      <c r="B53" s="193" t="s">
        <v>290</v>
      </c>
      <c r="C53" s="174" t="s">
        <v>296</v>
      </c>
      <c r="D53" s="175">
        <v>42591</v>
      </c>
      <c r="E53" s="175">
        <v>42598</v>
      </c>
      <c r="F53">
        <f t="shared" si="0"/>
        <v>7</v>
      </c>
      <c r="G53" s="198"/>
      <c r="H53" s="198"/>
    </row>
    <row r="54" spans="1:8" x14ac:dyDescent="0.35">
      <c r="A54" s="192">
        <v>40487768</v>
      </c>
      <c r="B54" s="193" t="s">
        <v>290</v>
      </c>
      <c r="C54" s="174" t="s">
        <v>296</v>
      </c>
      <c r="D54" s="175">
        <v>42647</v>
      </c>
      <c r="E54" s="175">
        <v>42655</v>
      </c>
      <c r="F54">
        <f t="shared" si="0"/>
        <v>8</v>
      </c>
      <c r="G54" s="198"/>
      <c r="H54" s="198"/>
    </row>
    <row r="55" spans="1:8" x14ac:dyDescent="0.35">
      <c r="A55" s="192">
        <v>30781522</v>
      </c>
      <c r="B55" s="193" t="s">
        <v>290</v>
      </c>
      <c r="C55" s="174" t="s">
        <v>296</v>
      </c>
      <c r="D55" s="175">
        <v>42717</v>
      </c>
      <c r="E55" s="175">
        <v>42724</v>
      </c>
      <c r="F55">
        <f t="shared" si="0"/>
        <v>7</v>
      </c>
      <c r="G55" s="198"/>
      <c r="H55" s="198"/>
    </row>
    <row r="56" spans="1:8" x14ac:dyDescent="0.35">
      <c r="A56" s="195">
        <v>89719912</v>
      </c>
      <c r="B56" s="196" t="s">
        <v>290</v>
      </c>
      <c r="C56" s="183" t="s">
        <v>296</v>
      </c>
      <c r="D56" s="184">
        <v>42731</v>
      </c>
      <c r="E56" s="184">
        <v>42735</v>
      </c>
      <c r="F56" s="197">
        <f t="shared" si="0"/>
        <v>4</v>
      </c>
      <c r="G56" s="197">
        <f>SUM(F48:F56)</f>
        <v>63</v>
      </c>
      <c r="H56" s="198"/>
    </row>
    <row r="57" spans="1:8" x14ac:dyDescent="0.35">
      <c r="A57" s="173">
        <v>43244166</v>
      </c>
      <c r="B57" s="193" t="s">
        <v>290</v>
      </c>
      <c r="C57" s="174" t="s">
        <v>297</v>
      </c>
      <c r="D57" s="175">
        <v>42381</v>
      </c>
      <c r="E57" s="175">
        <v>42396</v>
      </c>
      <c r="F57">
        <f t="shared" si="0"/>
        <v>15</v>
      </c>
      <c r="G57" s="194"/>
      <c r="H57" s="198"/>
    </row>
    <row r="58" spans="1:8" x14ac:dyDescent="0.35">
      <c r="A58" s="173">
        <v>48429134</v>
      </c>
      <c r="B58" s="193" t="s">
        <v>290</v>
      </c>
      <c r="C58" s="174" t="s">
        <v>297</v>
      </c>
      <c r="D58" s="175">
        <v>42408</v>
      </c>
      <c r="E58" s="175">
        <v>42423</v>
      </c>
      <c r="F58">
        <f t="shared" si="0"/>
        <v>15</v>
      </c>
      <c r="G58" s="194"/>
      <c r="H58" s="198"/>
    </row>
    <row r="59" spans="1:8" x14ac:dyDescent="0.35">
      <c r="A59" s="173">
        <v>96851189</v>
      </c>
      <c r="B59" s="193" t="s">
        <v>290</v>
      </c>
      <c r="C59" s="174" t="s">
        <v>297</v>
      </c>
      <c r="D59" s="175">
        <v>42530</v>
      </c>
      <c r="E59" s="175">
        <v>42536</v>
      </c>
      <c r="F59">
        <f t="shared" si="0"/>
        <v>6</v>
      </c>
      <c r="G59" s="194"/>
      <c r="H59" s="198"/>
    </row>
    <row r="60" spans="1:8" x14ac:dyDescent="0.35">
      <c r="A60" s="192">
        <v>79210363</v>
      </c>
      <c r="B60" s="193" t="s">
        <v>290</v>
      </c>
      <c r="C60" s="174" t="s">
        <v>297</v>
      </c>
      <c r="D60" s="175">
        <v>42627</v>
      </c>
      <c r="E60" s="175">
        <v>42647</v>
      </c>
      <c r="F60">
        <f t="shared" si="0"/>
        <v>20</v>
      </c>
      <c r="G60" s="194"/>
      <c r="H60" s="194"/>
    </row>
    <row r="61" spans="1:8" x14ac:dyDescent="0.35">
      <c r="A61" s="192">
        <v>24034182</v>
      </c>
      <c r="B61" s="193" t="s">
        <v>290</v>
      </c>
      <c r="C61" s="174" t="s">
        <v>297</v>
      </c>
      <c r="D61" s="175">
        <v>42689</v>
      </c>
      <c r="E61" s="175">
        <v>42696</v>
      </c>
      <c r="F61">
        <f t="shared" si="0"/>
        <v>7</v>
      </c>
      <c r="G61" s="198"/>
      <c r="H61" s="198"/>
    </row>
    <row r="62" spans="1:8" x14ac:dyDescent="0.35">
      <c r="A62" s="192">
        <v>28775380</v>
      </c>
      <c r="B62" s="193" t="s">
        <v>290</v>
      </c>
      <c r="C62" s="174" t="s">
        <v>297</v>
      </c>
      <c r="D62" s="175">
        <v>42710</v>
      </c>
      <c r="E62" s="175">
        <v>42723</v>
      </c>
      <c r="F62">
        <f t="shared" si="0"/>
        <v>13</v>
      </c>
      <c r="G62" s="198"/>
      <c r="H62" s="198"/>
    </row>
    <row r="63" spans="1:8" x14ac:dyDescent="0.35">
      <c r="A63" s="195">
        <v>89715542</v>
      </c>
      <c r="B63" s="196" t="s">
        <v>290</v>
      </c>
      <c r="C63" s="183" t="s">
        <v>297</v>
      </c>
      <c r="D63" s="184">
        <v>42731</v>
      </c>
      <c r="E63" s="213">
        <v>42735</v>
      </c>
      <c r="F63" s="197">
        <f t="shared" si="0"/>
        <v>4</v>
      </c>
      <c r="G63" s="197">
        <f>SUM(F57:F63)</f>
        <v>80</v>
      </c>
      <c r="H63" s="197">
        <f>SUM(F32:F63)</f>
        <v>269</v>
      </c>
    </row>
    <row r="64" spans="1:8" x14ac:dyDescent="0.35">
      <c r="A64" s="173">
        <v>49118295</v>
      </c>
      <c r="B64" s="193" t="s">
        <v>298</v>
      </c>
      <c r="C64" s="174" t="s">
        <v>299</v>
      </c>
      <c r="D64" s="175">
        <v>42391</v>
      </c>
      <c r="E64" s="175">
        <v>42487</v>
      </c>
      <c r="F64">
        <f t="shared" si="0"/>
        <v>96</v>
      </c>
      <c r="G64" s="198"/>
      <c r="H64" s="198"/>
    </row>
    <row r="65" spans="1:8" x14ac:dyDescent="0.35">
      <c r="A65" s="182">
        <v>71830648</v>
      </c>
      <c r="B65" s="196" t="s">
        <v>298</v>
      </c>
      <c r="C65" s="183" t="s">
        <v>299</v>
      </c>
      <c r="D65" s="184">
        <v>42536</v>
      </c>
      <c r="E65" s="184">
        <v>42690</v>
      </c>
      <c r="F65" s="197">
        <f t="shared" si="0"/>
        <v>154</v>
      </c>
      <c r="G65" s="197">
        <f>F64+F65</f>
        <v>250</v>
      </c>
      <c r="H65" s="197">
        <v>250</v>
      </c>
    </row>
    <row r="66" spans="1:8" x14ac:dyDescent="0.35">
      <c r="A66" s="195">
        <v>51738285</v>
      </c>
      <c r="B66" s="212" t="s">
        <v>300</v>
      </c>
      <c r="C66" s="183" t="s">
        <v>301</v>
      </c>
      <c r="D66" s="184">
        <v>42627</v>
      </c>
      <c r="E66" s="184">
        <v>42641</v>
      </c>
      <c r="F66" s="197">
        <f t="shared" si="0"/>
        <v>14</v>
      </c>
      <c r="G66" s="197">
        <v>14</v>
      </c>
      <c r="H66" s="198"/>
    </row>
    <row r="67" spans="1:8" x14ac:dyDescent="0.35">
      <c r="A67" s="192">
        <v>59675247</v>
      </c>
      <c r="B67" s="193" t="s">
        <v>300</v>
      </c>
      <c r="C67" s="174" t="s">
        <v>302</v>
      </c>
      <c r="D67" s="175">
        <v>42627</v>
      </c>
      <c r="E67" s="175">
        <v>42641</v>
      </c>
      <c r="F67">
        <f t="shared" ref="F67:F130" si="1">E67-D67</f>
        <v>14</v>
      </c>
      <c r="G67" s="198"/>
      <c r="H67" s="198"/>
    </row>
    <row r="68" spans="1:8" x14ac:dyDescent="0.35">
      <c r="A68" s="195">
        <v>86479031</v>
      </c>
      <c r="B68" s="196" t="s">
        <v>300</v>
      </c>
      <c r="C68" s="183" t="s">
        <v>302</v>
      </c>
      <c r="D68" s="184">
        <v>42669</v>
      </c>
      <c r="E68" s="214">
        <v>42683</v>
      </c>
      <c r="F68" s="197">
        <f t="shared" si="1"/>
        <v>14</v>
      </c>
      <c r="G68" s="197">
        <v>28</v>
      </c>
      <c r="H68" s="210"/>
    </row>
    <row r="69" spans="1:8" x14ac:dyDescent="0.35">
      <c r="A69" s="199">
        <v>11966692</v>
      </c>
      <c r="B69" s="215" t="s">
        <v>300</v>
      </c>
      <c r="C69" s="201" t="s">
        <v>303</v>
      </c>
      <c r="D69" s="202">
        <v>42627</v>
      </c>
      <c r="E69" s="202">
        <v>42641</v>
      </c>
      <c r="F69" s="197">
        <f t="shared" si="1"/>
        <v>14</v>
      </c>
      <c r="G69" s="203">
        <v>14</v>
      </c>
      <c r="H69" s="203">
        <f>SUM(F66:F69)</f>
        <v>56</v>
      </c>
    </row>
    <row r="70" spans="1:8" x14ac:dyDescent="0.35">
      <c r="A70" s="173">
        <v>94239262</v>
      </c>
      <c r="B70" s="193" t="s">
        <v>304</v>
      </c>
      <c r="C70" s="174" t="s">
        <v>305</v>
      </c>
      <c r="D70" s="175">
        <v>42543</v>
      </c>
      <c r="E70" s="175">
        <v>42549</v>
      </c>
      <c r="F70">
        <f t="shared" si="1"/>
        <v>6</v>
      </c>
      <c r="G70" s="198"/>
      <c r="H70" s="198"/>
    </row>
    <row r="71" spans="1:8" x14ac:dyDescent="0.35">
      <c r="A71" s="195">
        <v>33114059</v>
      </c>
      <c r="B71" s="196" t="s">
        <v>304</v>
      </c>
      <c r="C71" s="183" t="s">
        <v>305</v>
      </c>
      <c r="D71" s="184">
        <v>42570</v>
      </c>
      <c r="E71" s="184">
        <v>42584</v>
      </c>
      <c r="F71" s="197">
        <f t="shared" si="1"/>
        <v>14</v>
      </c>
      <c r="G71" s="197">
        <v>20</v>
      </c>
      <c r="H71" s="198"/>
    </row>
    <row r="72" spans="1:8" x14ac:dyDescent="0.35">
      <c r="A72" s="173">
        <v>35421085</v>
      </c>
      <c r="B72" s="193" t="s">
        <v>304</v>
      </c>
      <c r="C72" s="174" t="s">
        <v>306</v>
      </c>
      <c r="D72" s="175">
        <v>42549</v>
      </c>
      <c r="E72" s="175">
        <v>42557</v>
      </c>
      <c r="F72">
        <f t="shared" si="1"/>
        <v>8</v>
      </c>
      <c r="G72" s="198"/>
      <c r="H72" s="198"/>
    </row>
    <row r="73" spans="1:8" x14ac:dyDescent="0.35">
      <c r="A73" s="192">
        <v>48793049</v>
      </c>
      <c r="B73" s="193" t="s">
        <v>304</v>
      </c>
      <c r="C73" s="174" t="s">
        <v>306</v>
      </c>
      <c r="D73" s="175">
        <v>42570</v>
      </c>
      <c r="E73" s="175">
        <v>42583</v>
      </c>
      <c r="F73">
        <f t="shared" si="1"/>
        <v>13</v>
      </c>
      <c r="G73" s="198"/>
      <c r="H73" s="198"/>
    </row>
    <row r="74" spans="1:8" x14ac:dyDescent="0.35">
      <c r="A74" s="195">
        <v>33639958</v>
      </c>
      <c r="B74" s="196" t="s">
        <v>304</v>
      </c>
      <c r="C74" s="183" t="s">
        <v>306</v>
      </c>
      <c r="D74" s="184">
        <v>42613</v>
      </c>
      <c r="E74" s="184">
        <v>42627</v>
      </c>
      <c r="F74" s="197">
        <f t="shared" si="1"/>
        <v>14</v>
      </c>
      <c r="G74" s="197">
        <f>F72+F73+F74</f>
        <v>35</v>
      </c>
      <c r="H74" s="198"/>
    </row>
    <row r="75" spans="1:8" x14ac:dyDescent="0.35">
      <c r="A75" s="173">
        <v>47917398</v>
      </c>
      <c r="B75" s="193" t="s">
        <v>304</v>
      </c>
      <c r="C75" s="174" t="s">
        <v>307</v>
      </c>
      <c r="D75" s="175">
        <v>42465</v>
      </c>
      <c r="E75" s="175">
        <v>42473</v>
      </c>
      <c r="F75">
        <f t="shared" si="1"/>
        <v>8</v>
      </c>
      <c r="G75" s="198"/>
      <c r="H75" s="198"/>
    </row>
    <row r="76" spans="1:8" x14ac:dyDescent="0.35">
      <c r="A76" s="173">
        <v>23119455</v>
      </c>
      <c r="B76" s="193" t="s">
        <v>304</v>
      </c>
      <c r="C76" s="174" t="s">
        <v>307</v>
      </c>
      <c r="D76" s="175">
        <v>42480</v>
      </c>
      <c r="E76" s="175">
        <v>42486</v>
      </c>
      <c r="F76">
        <f t="shared" si="1"/>
        <v>6</v>
      </c>
      <c r="G76" s="198"/>
      <c r="H76" s="198"/>
    </row>
    <row r="77" spans="1:8" x14ac:dyDescent="0.35">
      <c r="A77" s="173">
        <v>92215658</v>
      </c>
      <c r="B77" s="193" t="s">
        <v>304</v>
      </c>
      <c r="C77" s="174" t="s">
        <v>307</v>
      </c>
      <c r="D77" s="175">
        <v>42530</v>
      </c>
      <c r="E77" s="175">
        <v>42536</v>
      </c>
      <c r="F77">
        <f t="shared" si="1"/>
        <v>6</v>
      </c>
      <c r="G77" s="198"/>
      <c r="H77" s="198"/>
    </row>
    <row r="78" spans="1:8" x14ac:dyDescent="0.35">
      <c r="A78" s="182">
        <v>80572006</v>
      </c>
      <c r="B78" s="196" t="s">
        <v>304</v>
      </c>
      <c r="C78" s="183" t="s">
        <v>307</v>
      </c>
      <c r="D78" s="184">
        <v>42549</v>
      </c>
      <c r="E78" s="212" t="s">
        <v>308</v>
      </c>
      <c r="F78" s="197">
        <f t="shared" si="1"/>
        <v>7</v>
      </c>
      <c r="G78" s="197">
        <v>27</v>
      </c>
      <c r="H78" s="198"/>
    </row>
    <row r="79" spans="1:8" x14ac:dyDescent="0.35">
      <c r="A79" s="173">
        <v>70512046</v>
      </c>
      <c r="B79" s="193" t="s">
        <v>304</v>
      </c>
      <c r="C79" s="174" t="s">
        <v>309</v>
      </c>
      <c r="D79" s="175">
        <v>42465</v>
      </c>
      <c r="E79" s="175">
        <v>42473</v>
      </c>
      <c r="F79">
        <f t="shared" si="1"/>
        <v>8</v>
      </c>
      <c r="G79" s="198"/>
      <c r="H79" s="198"/>
    </row>
    <row r="80" spans="1:8" x14ac:dyDescent="0.35">
      <c r="A80" s="192">
        <v>74571471</v>
      </c>
      <c r="B80" s="193" t="s">
        <v>304</v>
      </c>
      <c r="C80" s="174" t="s">
        <v>309</v>
      </c>
      <c r="D80" s="175">
        <v>42557</v>
      </c>
      <c r="E80" s="175">
        <v>42570</v>
      </c>
      <c r="F80">
        <f t="shared" si="1"/>
        <v>13</v>
      </c>
      <c r="G80" s="198"/>
      <c r="H80" s="198"/>
    </row>
    <row r="81" spans="1:8" x14ac:dyDescent="0.35">
      <c r="A81" s="192">
        <v>26543832</v>
      </c>
      <c r="B81" s="193" t="s">
        <v>304</v>
      </c>
      <c r="C81" s="174" t="s">
        <v>309</v>
      </c>
      <c r="D81" s="175">
        <v>42613</v>
      </c>
      <c r="E81" s="175">
        <v>42627</v>
      </c>
      <c r="F81">
        <f t="shared" si="1"/>
        <v>14</v>
      </c>
      <c r="G81" s="198"/>
      <c r="H81" s="198"/>
    </row>
    <row r="82" spans="1:8" x14ac:dyDescent="0.35">
      <c r="A82" s="195">
        <v>15071305</v>
      </c>
      <c r="B82" s="196" t="s">
        <v>304</v>
      </c>
      <c r="C82" s="183" t="s">
        <v>309</v>
      </c>
      <c r="D82" s="184">
        <v>42640</v>
      </c>
      <c r="E82" s="184">
        <v>42654</v>
      </c>
      <c r="F82" s="197">
        <f t="shared" si="1"/>
        <v>14</v>
      </c>
      <c r="G82" s="197">
        <f>F79+F80+F81+F82</f>
        <v>49</v>
      </c>
      <c r="H82" s="198"/>
    </row>
    <row r="83" spans="1:8" x14ac:dyDescent="0.35">
      <c r="A83" s="185">
        <v>33544050</v>
      </c>
      <c r="B83" s="206" t="s">
        <v>304</v>
      </c>
      <c r="C83" s="186" t="s">
        <v>310</v>
      </c>
      <c r="D83" s="187">
        <v>42458</v>
      </c>
      <c r="E83" s="187">
        <v>42473</v>
      </c>
      <c r="F83">
        <f t="shared" si="1"/>
        <v>15</v>
      </c>
      <c r="G83" s="207"/>
      <c r="H83" s="198"/>
    </row>
    <row r="84" spans="1:8" x14ac:dyDescent="0.35">
      <c r="A84" s="173">
        <v>56509739</v>
      </c>
      <c r="B84" s="193" t="s">
        <v>304</v>
      </c>
      <c r="C84" s="174" t="s">
        <v>310</v>
      </c>
      <c r="D84" s="175">
        <v>42480</v>
      </c>
      <c r="E84" s="175">
        <v>42486</v>
      </c>
      <c r="F84">
        <f t="shared" si="1"/>
        <v>6</v>
      </c>
      <c r="G84" s="198"/>
      <c r="H84" s="198"/>
    </row>
    <row r="85" spans="1:8" x14ac:dyDescent="0.35">
      <c r="A85" s="173">
        <v>65490794</v>
      </c>
      <c r="B85" s="193" t="s">
        <v>304</v>
      </c>
      <c r="C85" s="174" t="s">
        <v>310</v>
      </c>
      <c r="D85" s="175">
        <v>42543</v>
      </c>
      <c r="E85" s="175">
        <v>42557</v>
      </c>
      <c r="F85">
        <f t="shared" si="1"/>
        <v>14</v>
      </c>
      <c r="G85" s="198"/>
      <c r="H85" s="198"/>
    </row>
    <row r="86" spans="1:8" x14ac:dyDescent="0.35">
      <c r="A86" s="195">
        <v>78698415</v>
      </c>
      <c r="B86" s="196" t="s">
        <v>304</v>
      </c>
      <c r="C86" s="183" t="s">
        <v>310</v>
      </c>
      <c r="D86" s="184">
        <v>42613</v>
      </c>
      <c r="E86" s="184">
        <v>42627</v>
      </c>
      <c r="F86" s="197">
        <f t="shared" si="1"/>
        <v>14</v>
      </c>
      <c r="G86" s="197">
        <f>F83+F84+F85+F86</f>
        <v>49</v>
      </c>
      <c r="H86" s="198"/>
    </row>
    <row r="87" spans="1:8" x14ac:dyDescent="0.35">
      <c r="A87" s="182">
        <v>61144044</v>
      </c>
      <c r="B87" s="196" t="s">
        <v>304</v>
      </c>
      <c r="C87" s="183" t="s">
        <v>311</v>
      </c>
      <c r="D87" s="184">
        <v>42480</v>
      </c>
      <c r="E87" s="184">
        <v>42486</v>
      </c>
      <c r="F87" s="197">
        <f t="shared" si="1"/>
        <v>6</v>
      </c>
      <c r="G87" s="197">
        <v>6</v>
      </c>
      <c r="H87" s="198"/>
    </row>
    <row r="88" spans="1:8" x14ac:dyDescent="0.35">
      <c r="A88" s="173">
        <v>81620985</v>
      </c>
      <c r="B88" s="193" t="s">
        <v>304</v>
      </c>
      <c r="C88" s="174" t="s">
        <v>312</v>
      </c>
      <c r="D88" s="175">
        <v>42549</v>
      </c>
      <c r="E88" s="175">
        <v>42557</v>
      </c>
      <c r="F88">
        <f t="shared" si="1"/>
        <v>8</v>
      </c>
      <c r="G88" s="198"/>
      <c r="H88" s="198"/>
    </row>
    <row r="89" spans="1:8" x14ac:dyDescent="0.35">
      <c r="A89" s="192">
        <v>55231143</v>
      </c>
      <c r="B89" s="193" t="s">
        <v>304</v>
      </c>
      <c r="C89" s="174" t="s">
        <v>312</v>
      </c>
      <c r="D89" s="175">
        <v>42584</v>
      </c>
      <c r="E89" s="175">
        <v>42598</v>
      </c>
      <c r="F89">
        <f t="shared" si="1"/>
        <v>14</v>
      </c>
      <c r="G89" s="198"/>
      <c r="H89" s="198"/>
    </row>
    <row r="90" spans="1:8" x14ac:dyDescent="0.35">
      <c r="A90" s="195">
        <v>52861143</v>
      </c>
      <c r="B90" s="196" t="s">
        <v>304</v>
      </c>
      <c r="C90" s="183" t="s">
        <v>312</v>
      </c>
      <c r="D90" s="184">
        <v>42613</v>
      </c>
      <c r="E90" s="184">
        <v>42627</v>
      </c>
      <c r="F90" s="197">
        <f t="shared" si="1"/>
        <v>14</v>
      </c>
      <c r="G90" s="197">
        <v>36</v>
      </c>
      <c r="H90" s="198"/>
    </row>
    <row r="91" spans="1:8" x14ac:dyDescent="0.35">
      <c r="A91" s="173">
        <v>59174589</v>
      </c>
      <c r="B91" s="193" t="s">
        <v>304</v>
      </c>
      <c r="C91" s="174" t="s">
        <v>313</v>
      </c>
      <c r="D91" s="175">
        <v>42530</v>
      </c>
      <c r="E91" s="175">
        <v>42536</v>
      </c>
      <c r="F91">
        <f t="shared" si="1"/>
        <v>6</v>
      </c>
      <c r="G91" s="194"/>
      <c r="H91" s="198"/>
    </row>
    <row r="92" spans="1:8" x14ac:dyDescent="0.35">
      <c r="A92" s="173">
        <v>39562228</v>
      </c>
      <c r="B92" s="193" t="s">
        <v>304</v>
      </c>
      <c r="C92" s="174" t="s">
        <v>313</v>
      </c>
      <c r="D92" s="175">
        <v>42543</v>
      </c>
      <c r="E92" s="175">
        <v>42549</v>
      </c>
      <c r="F92">
        <f t="shared" si="1"/>
        <v>6</v>
      </c>
      <c r="G92" s="198"/>
      <c r="H92" s="198"/>
    </row>
    <row r="93" spans="1:8" x14ac:dyDescent="0.35">
      <c r="A93" s="195">
        <v>17668317</v>
      </c>
      <c r="B93" s="196" t="s">
        <v>304</v>
      </c>
      <c r="C93" s="183" t="s">
        <v>313</v>
      </c>
      <c r="D93" s="184">
        <v>42613</v>
      </c>
      <c r="E93" s="184">
        <v>42627</v>
      </c>
      <c r="F93" s="197">
        <f t="shared" si="1"/>
        <v>14</v>
      </c>
      <c r="G93" s="197">
        <v>26</v>
      </c>
      <c r="H93" s="198"/>
    </row>
    <row r="94" spans="1:8" x14ac:dyDescent="0.35">
      <c r="A94" s="182">
        <v>98830290</v>
      </c>
      <c r="B94" s="196" t="s">
        <v>304</v>
      </c>
      <c r="C94" s="183" t="s">
        <v>314</v>
      </c>
      <c r="D94" s="184">
        <v>42458</v>
      </c>
      <c r="E94" s="184">
        <v>42465</v>
      </c>
      <c r="F94" s="197">
        <f t="shared" si="1"/>
        <v>7</v>
      </c>
      <c r="G94" s="197">
        <v>7</v>
      </c>
      <c r="H94" s="198"/>
    </row>
    <row r="95" spans="1:8" x14ac:dyDescent="0.35">
      <c r="A95" s="185">
        <v>19008539</v>
      </c>
      <c r="B95" s="206" t="s">
        <v>304</v>
      </c>
      <c r="C95" s="186" t="s">
        <v>315</v>
      </c>
      <c r="D95" s="187">
        <v>42458</v>
      </c>
      <c r="E95" s="187">
        <v>42465</v>
      </c>
      <c r="F95">
        <f t="shared" si="1"/>
        <v>7</v>
      </c>
      <c r="G95" s="207"/>
      <c r="H95" s="198"/>
    </row>
    <row r="96" spans="1:8" x14ac:dyDescent="0.35">
      <c r="A96" s="182">
        <v>70984877</v>
      </c>
      <c r="B96" s="196" t="s">
        <v>304</v>
      </c>
      <c r="C96" s="183" t="s">
        <v>315</v>
      </c>
      <c r="D96" s="184">
        <v>42535</v>
      </c>
      <c r="E96" s="184">
        <v>42543</v>
      </c>
      <c r="F96" s="197">
        <f t="shared" si="1"/>
        <v>8</v>
      </c>
      <c r="G96" s="197">
        <v>15</v>
      </c>
      <c r="H96" s="198"/>
    </row>
    <row r="97" spans="1:8" x14ac:dyDescent="0.35">
      <c r="A97" s="216">
        <v>72303090</v>
      </c>
      <c r="B97" s="200" t="s">
        <v>304</v>
      </c>
      <c r="C97" s="201" t="s">
        <v>316</v>
      </c>
      <c r="D97" s="202">
        <v>42549</v>
      </c>
      <c r="E97" s="202">
        <v>42557</v>
      </c>
      <c r="F97" s="197">
        <f t="shared" si="1"/>
        <v>8</v>
      </c>
      <c r="G97" s="203">
        <v>8</v>
      </c>
      <c r="H97" s="198"/>
    </row>
    <row r="98" spans="1:8" x14ac:dyDescent="0.35">
      <c r="A98" s="173">
        <v>33045365</v>
      </c>
      <c r="B98" s="193" t="s">
        <v>304</v>
      </c>
      <c r="C98" s="174" t="s">
        <v>317</v>
      </c>
      <c r="D98" s="175">
        <v>42465</v>
      </c>
      <c r="E98" s="175">
        <v>42473</v>
      </c>
      <c r="F98">
        <f t="shared" si="1"/>
        <v>8</v>
      </c>
      <c r="G98" s="198"/>
      <c r="H98" s="198"/>
    </row>
    <row r="99" spans="1:8" x14ac:dyDescent="0.35">
      <c r="A99" s="173">
        <v>73515103</v>
      </c>
      <c r="B99" s="193" t="s">
        <v>304</v>
      </c>
      <c r="C99" s="174" t="s">
        <v>317</v>
      </c>
      <c r="D99" s="175">
        <v>42529</v>
      </c>
      <c r="E99" s="175">
        <v>42557</v>
      </c>
      <c r="F99">
        <f t="shared" si="1"/>
        <v>28</v>
      </c>
      <c r="G99" s="198"/>
      <c r="H99" s="198"/>
    </row>
    <row r="100" spans="1:8" x14ac:dyDescent="0.35">
      <c r="A100" s="195">
        <v>83326399</v>
      </c>
      <c r="B100" s="196" t="s">
        <v>304</v>
      </c>
      <c r="C100" s="183" t="s">
        <v>317</v>
      </c>
      <c r="D100" s="184">
        <v>42626</v>
      </c>
      <c r="E100" s="184">
        <v>42654</v>
      </c>
      <c r="F100" s="197">
        <f t="shared" si="1"/>
        <v>28</v>
      </c>
      <c r="G100" s="197">
        <f>F98+F99+F100</f>
        <v>64</v>
      </c>
      <c r="H100" s="197">
        <f>SUM(F70:F100)</f>
        <v>342</v>
      </c>
    </row>
    <row r="101" spans="1:8" x14ac:dyDescent="0.35">
      <c r="A101" s="195">
        <v>63420067</v>
      </c>
      <c r="B101" s="196" t="s">
        <v>318</v>
      </c>
      <c r="C101" s="183" t="s">
        <v>319</v>
      </c>
      <c r="D101" s="184">
        <v>42647</v>
      </c>
      <c r="E101" s="184">
        <v>42649</v>
      </c>
      <c r="F101" s="197">
        <f t="shared" si="1"/>
        <v>2</v>
      </c>
      <c r="G101" s="197">
        <v>2</v>
      </c>
      <c r="H101" s="198"/>
    </row>
    <row r="102" spans="1:8" x14ac:dyDescent="0.35">
      <c r="A102" s="173">
        <v>62959151</v>
      </c>
      <c r="B102" s="193" t="s">
        <v>318</v>
      </c>
      <c r="C102" s="174" t="s">
        <v>320</v>
      </c>
      <c r="D102" s="175">
        <v>42409</v>
      </c>
      <c r="E102" s="175">
        <v>42412</v>
      </c>
      <c r="F102">
        <f t="shared" si="1"/>
        <v>3</v>
      </c>
      <c r="G102" s="198"/>
      <c r="H102" s="198"/>
    </row>
    <row r="103" spans="1:8" x14ac:dyDescent="0.35">
      <c r="A103" s="173">
        <v>93787832</v>
      </c>
      <c r="B103" s="193" t="s">
        <v>318</v>
      </c>
      <c r="C103" s="174" t="s">
        <v>320</v>
      </c>
      <c r="D103" s="175">
        <v>42437</v>
      </c>
      <c r="E103" s="175">
        <v>42439</v>
      </c>
      <c r="F103">
        <f t="shared" si="1"/>
        <v>2</v>
      </c>
      <c r="G103" s="198"/>
      <c r="H103" s="198"/>
    </row>
    <row r="104" spans="1:8" x14ac:dyDescent="0.35">
      <c r="A104" s="173">
        <v>38579013</v>
      </c>
      <c r="B104" s="193" t="s">
        <v>318</v>
      </c>
      <c r="C104" s="174" t="s">
        <v>320</v>
      </c>
      <c r="D104" s="175">
        <v>42479</v>
      </c>
      <c r="E104" s="175">
        <v>42481</v>
      </c>
      <c r="F104">
        <f t="shared" si="1"/>
        <v>2</v>
      </c>
      <c r="G104" s="198"/>
      <c r="H104" s="198"/>
    </row>
    <row r="105" spans="1:8" x14ac:dyDescent="0.35">
      <c r="A105" s="195">
        <v>22978286</v>
      </c>
      <c r="B105" s="196" t="s">
        <v>318</v>
      </c>
      <c r="C105" s="183" t="s">
        <v>320</v>
      </c>
      <c r="D105" s="184">
        <v>42703</v>
      </c>
      <c r="E105" s="184">
        <v>42705</v>
      </c>
      <c r="F105" s="197">
        <f t="shared" si="1"/>
        <v>2</v>
      </c>
      <c r="G105" s="197">
        <v>9</v>
      </c>
      <c r="H105" s="198"/>
    </row>
    <row r="106" spans="1:8" x14ac:dyDescent="0.35">
      <c r="A106" s="185">
        <v>86779369</v>
      </c>
      <c r="B106" s="206" t="s">
        <v>318</v>
      </c>
      <c r="C106" s="186" t="s">
        <v>321</v>
      </c>
      <c r="D106" s="187">
        <v>42394</v>
      </c>
      <c r="E106" s="187">
        <v>42397</v>
      </c>
      <c r="F106">
        <f t="shared" si="1"/>
        <v>3</v>
      </c>
      <c r="G106" s="207"/>
      <c r="H106" s="198"/>
    </row>
    <row r="107" spans="1:8" x14ac:dyDescent="0.35">
      <c r="A107" s="173">
        <v>17974061</v>
      </c>
      <c r="B107" s="193" t="s">
        <v>318</v>
      </c>
      <c r="C107" s="174" t="s">
        <v>321</v>
      </c>
      <c r="D107" s="175">
        <v>42479</v>
      </c>
      <c r="E107" s="175">
        <v>42481</v>
      </c>
      <c r="F107">
        <f t="shared" si="1"/>
        <v>2</v>
      </c>
      <c r="G107" s="198"/>
      <c r="H107" s="198"/>
    </row>
    <row r="108" spans="1:8" x14ac:dyDescent="0.35">
      <c r="A108" s="173">
        <v>39121293</v>
      </c>
      <c r="B108" s="193" t="s">
        <v>318</v>
      </c>
      <c r="C108" s="174" t="s">
        <v>321</v>
      </c>
      <c r="D108" s="175">
        <v>42535</v>
      </c>
      <c r="E108" s="175">
        <v>42537</v>
      </c>
      <c r="F108">
        <f t="shared" si="1"/>
        <v>2</v>
      </c>
      <c r="G108" s="198"/>
      <c r="H108" s="198"/>
    </row>
    <row r="109" spans="1:8" x14ac:dyDescent="0.35">
      <c r="A109" s="173">
        <v>10638475</v>
      </c>
      <c r="B109" s="193" t="s">
        <v>318</v>
      </c>
      <c r="C109" s="174" t="s">
        <v>321</v>
      </c>
      <c r="D109" s="175">
        <v>42549</v>
      </c>
      <c r="E109" s="175">
        <v>42551</v>
      </c>
      <c r="F109">
        <f t="shared" si="1"/>
        <v>2</v>
      </c>
      <c r="G109" s="198"/>
      <c r="H109" s="198"/>
    </row>
    <row r="110" spans="1:8" x14ac:dyDescent="0.35">
      <c r="A110" s="192">
        <v>19497668</v>
      </c>
      <c r="B110" s="193" t="s">
        <v>318</v>
      </c>
      <c r="C110" s="174" t="s">
        <v>321</v>
      </c>
      <c r="D110" s="175">
        <v>42620</v>
      </c>
      <c r="E110" s="175">
        <v>42622</v>
      </c>
      <c r="F110">
        <f t="shared" si="1"/>
        <v>2</v>
      </c>
      <c r="G110" s="198"/>
      <c r="H110" s="198"/>
    </row>
    <row r="111" spans="1:8" x14ac:dyDescent="0.35">
      <c r="A111" s="195">
        <v>28601200</v>
      </c>
      <c r="B111" s="196" t="s">
        <v>318</v>
      </c>
      <c r="C111" s="183" t="s">
        <v>321</v>
      </c>
      <c r="D111" s="184">
        <v>42633</v>
      </c>
      <c r="E111" s="184">
        <v>42635</v>
      </c>
      <c r="F111" s="197">
        <f t="shared" si="1"/>
        <v>2</v>
      </c>
      <c r="G111" s="197">
        <v>13</v>
      </c>
      <c r="H111" s="198"/>
    </row>
    <row r="112" spans="1:8" x14ac:dyDescent="0.35">
      <c r="A112" s="192">
        <v>40549704</v>
      </c>
      <c r="B112" s="193" t="s">
        <v>318</v>
      </c>
      <c r="C112" s="174" t="s">
        <v>322</v>
      </c>
      <c r="D112" s="175">
        <v>42661</v>
      </c>
      <c r="E112" s="175">
        <v>42663</v>
      </c>
      <c r="F112">
        <f t="shared" si="1"/>
        <v>2</v>
      </c>
      <c r="G112" s="198"/>
      <c r="H112" s="198"/>
    </row>
    <row r="113" spans="1:8" x14ac:dyDescent="0.35">
      <c r="A113" s="195">
        <v>88003714</v>
      </c>
      <c r="B113" s="196" t="s">
        <v>318</v>
      </c>
      <c r="C113" s="183" t="s">
        <v>322</v>
      </c>
      <c r="D113" s="184">
        <v>42675</v>
      </c>
      <c r="E113" s="184">
        <v>42677</v>
      </c>
      <c r="F113" s="197">
        <f t="shared" si="1"/>
        <v>2</v>
      </c>
      <c r="G113" s="197">
        <v>4</v>
      </c>
      <c r="H113" s="197">
        <f>SUM(F101:F113)</f>
        <v>28</v>
      </c>
    </row>
    <row r="114" spans="1:8" x14ac:dyDescent="0.35">
      <c r="A114" s="199">
        <v>39547291</v>
      </c>
      <c r="B114" s="200" t="s">
        <v>323</v>
      </c>
      <c r="C114" s="201" t="s">
        <v>324</v>
      </c>
      <c r="D114" s="202">
        <v>42612</v>
      </c>
      <c r="E114" s="202">
        <v>42626</v>
      </c>
      <c r="F114" s="197">
        <f t="shared" si="1"/>
        <v>14</v>
      </c>
      <c r="G114" s="203">
        <v>14</v>
      </c>
      <c r="H114" s="207"/>
    </row>
    <row r="115" spans="1:8" x14ac:dyDescent="0.35">
      <c r="A115" s="182">
        <v>96845281</v>
      </c>
      <c r="B115" s="196" t="s">
        <v>323</v>
      </c>
      <c r="C115" s="183" t="s">
        <v>325</v>
      </c>
      <c r="D115" s="184">
        <v>42459</v>
      </c>
      <c r="E115" s="184">
        <v>42471</v>
      </c>
      <c r="F115" s="197">
        <f t="shared" si="1"/>
        <v>12</v>
      </c>
      <c r="G115" s="197">
        <v>12</v>
      </c>
      <c r="H115" s="198"/>
    </row>
    <row r="116" spans="1:8" x14ac:dyDescent="0.35">
      <c r="A116" s="199">
        <v>90434829</v>
      </c>
      <c r="B116" s="200" t="s">
        <v>323</v>
      </c>
      <c r="C116" s="201" t="s">
        <v>326</v>
      </c>
      <c r="D116" s="202">
        <v>42643</v>
      </c>
      <c r="E116" s="202">
        <v>42648</v>
      </c>
      <c r="F116" s="197">
        <f t="shared" si="1"/>
        <v>5</v>
      </c>
      <c r="G116" s="203">
        <v>5</v>
      </c>
      <c r="H116" s="198"/>
    </row>
    <row r="117" spans="1:8" x14ac:dyDescent="0.35">
      <c r="A117" s="192">
        <v>21657940</v>
      </c>
      <c r="B117" s="193" t="s">
        <v>323</v>
      </c>
      <c r="C117" s="174" t="s">
        <v>327</v>
      </c>
      <c r="D117" s="175">
        <v>42599</v>
      </c>
      <c r="E117" s="175">
        <v>42606</v>
      </c>
      <c r="F117">
        <f t="shared" si="1"/>
        <v>7</v>
      </c>
      <c r="G117" s="198"/>
      <c r="H117" s="198"/>
    </row>
    <row r="118" spans="1:8" x14ac:dyDescent="0.35">
      <c r="A118" s="192">
        <v>11602827</v>
      </c>
      <c r="B118" s="193" t="s">
        <v>323</v>
      </c>
      <c r="C118" s="174" t="s">
        <v>327</v>
      </c>
      <c r="D118" s="175">
        <v>42612</v>
      </c>
      <c r="E118" s="175">
        <v>42626</v>
      </c>
      <c r="F118">
        <f t="shared" si="1"/>
        <v>14</v>
      </c>
      <c r="G118" s="198"/>
      <c r="H118" s="198"/>
    </row>
    <row r="119" spans="1:8" x14ac:dyDescent="0.35">
      <c r="A119" s="192">
        <v>24762237</v>
      </c>
      <c r="B119" s="193" t="s">
        <v>323</v>
      </c>
      <c r="C119" s="174" t="s">
        <v>327</v>
      </c>
      <c r="D119" s="175">
        <v>42643</v>
      </c>
      <c r="E119" s="175">
        <v>42648</v>
      </c>
      <c r="F119">
        <f t="shared" si="1"/>
        <v>5</v>
      </c>
      <c r="G119" s="198"/>
      <c r="H119" s="198"/>
    </row>
    <row r="120" spans="1:8" x14ac:dyDescent="0.35">
      <c r="A120" s="195">
        <v>45808357</v>
      </c>
      <c r="B120" s="196" t="s">
        <v>323</v>
      </c>
      <c r="C120" s="183" t="s">
        <v>327</v>
      </c>
      <c r="D120" s="184">
        <v>42655</v>
      </c>
      <c r="E120" s="184">
        <v>42662</v>
      </c>
      <c r="F120" s="197">
        <f t="shared" si="1"/>
        <v>7</v>
      </c>
      <c r="G120" s="197">
        <f>F117+F118+F119+F120</f>
        <v>33</v>
      </c>
      <c r="H120" s="198"/>
    </row>
    <row r="121" spans="1:8" x14ac:dyDescent="0.35">
      <c r="A121" s="216">
        <v>35670697</v>
      </c>
      <c r="B121" s="200" t="s">
        <v>323</v>
      </c>
      <c r="C121" s="201" t="s">
        <v>328</v>
      </c>
      <c r="D121" s="202">
        <v>42452</v>
      </c>
      <c r="E121" s="202">
        <v>42459</v>
      </c>
      <c r="F121" s="197">
        <f t="shared" si="1"/>
        <v>7</v>
      </c>
      <c r="G121" s="203">
        <v>7</v>
      </c>
      <c r="H121" s="197">
        <f>SUM(F114:F121)</f>
        <v>71</v>
      </c>
    </row>
    <row r="122" spans="1:8" x14ac:dyDescent="0.35">
      <c r="A122" s="195">
        <v>46353252</v>
      </c>
      <c r="B122" s="196" t="s">
        <v>329</v>
      </c>
      <c r="C122" s="183" t="s">
        <v>330</v>
      </c>
      <c r="D122" s="184">
        <v>42614</v>
      </c>
      <c r="E122" s="184">
        <v>42620</v>
      </c>
      <c r="F122" s="197">
        <f t="shared" si="1"/>
        <v>6</v>
      </c>
      <c r="G122" s="197">
        <v>6</v>
      </c>
      <c r="H122" s="198"/>
    </row>
    <row r="123" spans="1:8" x14ac:dyDescent="0.35">
      <c r="A123" s="195">
        <v>99139826</v>
      </c>
      <c r="B123" s="196" t="s">
        <v>329</v>
      </c>
      <c r="C123" s="183" t="s">
        <v>331</v>
      </c>
      <c r="D123" s="184">
        <v>42614</v>
      </c>
      <c r="E123" s="184">
        <v>42620</v>
      </c>
      <c r="F123" s="197">
        <f t="shared" si="1"/>
        <v>6</v>
      </c>
      <c r="G123" s="197">
        <v>6</v>
      </c>
      <c r="H123" s="198"/>
    </row>
    <row r="124" spans="1:8" x14ac:dyDescent="0.35">
      <c r="A124" s="195">
        <v>26025029</v>
      </c>
      <c r="B124" s="196" t="s">
        <v>329</v>
      </c>
      <c r="C124" s="183" t="s">
        <v>332</v>
      </c>
      <c r="D124" s="184">
        <v>42614</v>
      </c>
      <c r="E124" s="184">
        <v>42620</v>
      </c>
      <c r="F124" s="197">
        <f t="shared" si="1"/>
        <v>6</v>
      </c>
      <c r="G124" s="197">
        <v>6</v>
      </c>
      <c r="H124" s="198"/>
    </row>
    <row r="125" spans="1:8" x14ac:dyDescent="0.35">
      <c r="A125" s="195">
        <v>77444036</v>
      </c>
      <c r="B125" s="196" t="s">
        <v>329</v>
      </c>
      <c r="C125" s="183" t="s">
        <v>333</v>
      </c>
      <c r="D125" s="184">
        <v>42614</v>
      </c>
      <c r="E125" s="184">
        <v>42620</v>
      </c>
      <c r="F125" s="197">
        <f t="shared" si="1"/>
        <v>6</v>
      </c>
      <c r="G125" s="197">
        <v>6</v>
      </c>
      <c r="H125" s="197">
        <f>SUM(F122:F125)</f>
        <v>24</v>
      </c>
    </row>
    <row r="126" spans="1:8" x14ac:dyDescent="0.35">
      <c r="A126" s="199">
        <v>20361409</v>
      </c>
      <c r="B126" s="200" t="s">
        <v>334</v>
      </c>
      <c r="C126" s="201" t="s">
        <v>335</v>
      </c>
      <c r="D126" s="202">
        <v>42642</v>
      </c>
      <c r="E126" s="202">
        <v>42643</v>
      </c>
      <c r="F126" s="197">
        <f t="shared" si="1"/>
        <v>1</v>
      </c>
      <c r="G126" s="203">
        <v>1</v>
      </c>
      <c r="H126" s="207"/>
    </row>
    <row r="127" spans="1:8" x14ac:dyDescent="0.35">
      <c r="A127" s="205">
        <v>50289631</v>
      </c>
      <c r="B127" s="206" t="s">
        <v>334</v>
      </c>
      <c r="C127" s="186" t="s">
        <v>336</v>
      </c>
      <c r="D127" s="187">
        <v>42572</v>
      </c>
      <c r="E127" s="187">
        <v>42574</v>
      </c>
      <c r="F127">
        <f t="shared" si="1"/>
        <v>2</v>
      </c>
      <c r="G127" s="207"/>
      <c r="H127" s="198"/>
    </row>
    <row r="128" spans="1:8" x14ac:dyDescent="0.35">
      <c r="A128" s="195">
        <v>65111584</v>
      </c>
      <c r="B128" s="196" t="s">
        <v>334</v>
      </c>
      <c r="C128" s="183" t="s">
        <v>336</v>
      </c>
      <c r="D128" s="184">
        <v>42642</v>
      </c>
      <c r="E128" s="184">
        <v>42646</v>
      </c>
      <c r="F128" s="197">
        <f t="shared" si="1"/>
        <v>4</v>
      </c>
      <c r="G128" s="197">
        <v>6</v>
      </c>
      <c r="H128" s="198"/>
    </row>
    <row r="129" spans="1:9" x14ac:dyDescent="0.35">
      <c r="A129" s="199">
        <v>19523440</v>
      </c>
      <c r="B129" s="200" t="s">
        <v>334</v>
      </c>
      <c r="C129" s="201" t="s">
        <v>337</v>
      </c>
      <c r="D129" s="202">
        <v>42642</v>
      </c>
      <c r="E129" s="202">
        <v>42644</v>
      </c>
      <c r="F129" s="197">
        <f t="shared" si="1"/>
        <v>2</v>
      </c>
      <c r="G129" s="203">
        <v>2</v>
      </c>
      <c r="H129" s="198"/>
    </row>
    <row r="130" spans="1:9" x14ac:dyDescent="0.35">
      <c r="A130" s="199">
        <v>41346624</v>
      </c>
      <c r="B130" s="200" t="s">
        <v>334</v>
      </c>
      <c r="C130" s="201" t="s">
        <v>338</v>
      </c>
      <c r="D130" s="202">
        <v>42614</v>
      </c>
      <c r="E130" s="202">
        <v>42619</v>
      </c>
      <c r="F130" s="197">
        <f t="shared" si="1"/>
        <v>5</v>
      </c>
      <c r="G130" s="203">
        <v>5</v>
      </c>
      <c r="H130" s="198"/>
    </row>
    <row r="131" spans="1:9" x14ac:dyDescent="0.35">
      <c r="A131" s="205">
        <v>21853690</v>
      </c>
      <c r="B131" s="206" t="s">
        <v>334</v>
      </c>
      <c r="C131" s="186" t="s">
        <v>339</v>
      </c>
      <c r="D131" s="187">
        <v>42614</v>
      </c>
      <c r="E131" s="187">
        <v>42618</v>
      </c>
      <c r="F131">
        <f t="shared" ref="F131:F154" si="2">E131-D131</f>
        <v>4</v>
      </c>
      <c r="G131" s="207"/>
      <c r="H131" s="198"/>
    </row>
    <row r="132" spans="1:9" x14ac:dyDescent="0.35">
      <c r="A132" s="195">
        <v>67428353</v>
      </c>
      <c r="B132" s="196" t="s">
        <v>334</v>
      </c>
      <c r="C132" s="183" t="s">
        <v>339</v>
      </c>
      <c r="D132" s="184">
        <v>42642</v>
      </c>
      <c r="E132" s="184">
        <v>42643</v>
      </c>
      <c r="F132" s="197">
        <f t="shared" si="2"/>
        <v>1</v>
      </c>
      <c r="G132" s="197">
        <v>5</v>
      </c>
      <c r="H132" s="198"/>
    </row>
    <row r="133" spans="1:9" x14ac:dyDescent="0.35">
      <c r="A133" s="199">
        <v>21627021</v>
      </c>
      <c r="B133" s="200" t="s">
        <v>334</v>
      </c>
      <c r="C133" s="201" t="s">
        <v>340</v>
      </c>
      <c r="D133" s="202">
        <v>42642</v>
      </c>
      <c r="E133" s="202">
        <v>42646</v>
      </c>
      <c r="F133" s="197">
        <f t="shared" si="2"/>
        <v>4</v>
      </c>
      <c r="G133" s="203">
        <v>4</v>
      </c>
      <c r="H133" s="198"/>
    </row>
    <row r="134" spans="1:9" x14ac:dyDescent="0.35">
      <c r="A134" s="192">
        <v>88796466</v>
      </c>
      <c r="B134" s="193" t="s">
        <v>334</v>
      </c>
      <c r="C134" s="174" t="s">
        <v>341</v>
      </c>
      <c r="D134" s="175">
        <v>42586</v>
      </c>
      <c r="E134" s="175">
        <v>42593</v>
      </c>
      <c r="F134">
        <f t="shared" si="2"/>
        <v>7</v>
      </c>
      <c r="G134" s="198"/>
      <c r="H134" s="198"/>
    </row>
    <row r="135" spans="1:9" x14ac:dyDescent="0.35">
      <c r="A135" s="195">
        <v>23571211</v>
      </c>
      <c r="B135" s="196" t="s">
        <v>334</v>
      </c>
      <c r="C135" s="183" t="s">
        <v>341</v>
      </c>
      <c r="D135" s="184">
        <v>42614</v>
      </c>
      <c r="E135" s="184">
        <v>42618</v>
      </c>
      <c r="F135" s="197">
        <f t="shared" si="2"/>
        <v>4</v>
      </c>
      <c r="G135" s="197">
        <v>11</v>
      </c>
      <c r="H135" s="197">
        <f>SUM(F126:F135)</f>
        <v>34</v>
      </c>
    </row>
    <row r="136" spans="1:9" x14ac:dyDescent="0.35">
      <c r="A136" s="216">
        <v>80621927</v>
      </c>
      <c r="B136" s="200" t="s">
        <v>342</v>
      </c>
      <c r="C136" s="201" t="s">
        <v>343</v>
      </c>
      <c r="D136" s="202">
        <v>42444</v>
      </c>
      <c r="E136" s="202">
        <v>42460</v>
      </c>
      <c r="F136" s="197">
        <f t="shared" si="2"/>
        <v>16</v>
      </c>
      <c r="G136" s="203">
        <v>16</v>
      </c>
      <c r="H136" s="207"/>
    </row>
    <row r="137" spans="1:9" x14ac:dyDescent="0.35">
      <c r="A137" s="182">
        <v>48381557</v>
      </c>
      <c r="B137" s="182" t="s">
        <v>342</v>
      </c>
      <c r="C137" s="183" t="s">
        <v>344</v>
      </c>
      <c r="D137" s="184">
        <v>42444</v>
      </c>
      <c r="E137" s="184">
        <v>42460</v>
      </c>
      <c r="F137" s="197">
        <f t="shared" si="2"/>
        <v>16</v>
      </c>
      <c r="G137" s="197">
        <v>16</v>
      </c>
      <c r="H137" s="208">
        <v>32</v>
      </c>
      <c r="I137" t="s">
        <v>345</v>
      </c>
    </row>
    <row r="138" spans="1:9" x14ac:dyDescent="0.35">
      <c r="A138" s="199">
        <v>25073217</v>
      </c>
      <c r="B138" s="200" t="s">
        <v>346</v>
      </c>
      <c r="C138" s="201" t="s">
        <v>347</v>
      </c>
      <c r="D138" s="202">
        <v>42594</v>
      </c>
      <c r="E138" s="202">
        <v>42598</v>
      </c>
      <c r="F138" s="197">
        <f t="shared" si="2"/>
        <v>4</v>
      </c>
      <c r="G138" s="203">
        <v>4</v>
      </c>
      <c r="H138" s="208">
        <v>4</v>
      </c>
    </row>
    <row r="139" spans="1:9" x14ac:dyDescent="0.35">
      <c r="A139" s="195">
        <v>26651833</v>
      </c>
      <c r="B139" s="196" t="s">
        <v>348</v>
      </c>
      <c r="C139" s="183" t="s">
        <v>349</v>
      </c>
      <c r="D139" s="184">
        <v>42647</v>
      </c>
      <c r="E139" s="184">
        <v>42657</v>
      </c>
      <c r="F139" s="197">
        <f t="shared" si="2"/>
        <v>10</v>
      </c>
      <c r="G139" s="197">
        <v>10</v>
      </c>
      <c r="H139" s="198"/>
    </row>
    <row r="140" spans="1:9" x14ac:dyDescent="0.35">
      <c r="A140" s="195">
        <v>17642975</v>
      </c>
      <c r="B140" s="196" t="s">
        <v>348</v>
      </c>
      <c r="C140" s="183" t="s">
        <v>350</v>
      </c>
      <c r="D140" s="184">
        <v>42647</v>
      </c>
      <c r="E140" s="184">
        <v>42655</v>
      </c>
      <c r="F140" s="197">
        <f t="shared" si="2"/>
        <v>8</v>
      </c>
      <c r="G140" s="197">
        <v>8</v>
      </c>
      <c r="H140" s="198"/>
    </row>
    <row r="141" spans="1:9" x14ac:dyDescent="0.35">
      <c r="A141" s="173">
        <v>44962425</v>
      </c>
      <c r="B141" s="193" t="s">
        <v>348</v>
      </c>
      <c r="C141" s="174" t="s">
        <v>351</v>
      </c>
      <c r="D141" s="175">
        <v>42524</v>
      </c>
      <c r="E141" s="175">
        <v>42525</v>
      </c>
      <c r="F141">
        <f t="shared" si="2"/>
        <v>1</v>
      </c>
      <c r="G141" s="198"/>
      <c r="H141" s="198"/>
    </row>
    <row r="142" spans="1:9" x14ac:dyDescent="0.35">
      <c r="A142" s="195">
        <v>75021052</v>
      </c>
      <c r="B142" s="196" t="s">
        <v>348</v>
      </c>
      <c r="C142" s="183" t="s">
        <v>351</v>
      </c>
      <c r="D142" s="184">
        <v>42647</v>
      </c>
      <c r="E142" s="184">
        <v>42655</v>
      </c>
      <c r="F142" s="197">
        <f t="shared" si="2"/>
        <v>8</v>
      </c>
      <c r="G142" s="197">
        <v>9</v>
      </c>
      <c r="H142" s="198"/>
    </row>
    <row r="143" spans="1:9" x14ac:dyDescent="0.35">
      <c r="A143" s="199">
        <v>59284387</v>
      </c>
      <c r="B143" s="200" t="s">
        <v>348</v>
      </c>
      <c r="C143" s="201" t="s">
        <v>352</v>
      </c>
      <c r="D143" s="202">
        <v>42647</v>
      </c>
      <c r="E143" s="202">
        <v>42657</v>
      </c>
      <c r="F143" s="197">
        <f t="shared" si="2"/>
        <v>10</v>
      </c>
      <c r="G143" s="203">
        <v>10</v>
      </c>
      <c r="H143" s="197">
        <f>SUM(F139:F143)</f>
        <v>37</v>
      </c>
    </row>
    <row r="144" spans="1:9" x14ac:dyDescent="0.35">
      <c r="A144" s="173">
        <v>71862607</v>
      </c>
      <c r="B144" s="193" t="s">
        <v>353</v>
      </c>
      <c r="C144" s="174" t="s">
        <v>354</v>
      </c>
      <c r="D144" s="175">
        <v>42529</v>
      </c>
      <c r="E144" s="175">
        <v>42535</v>
      </c>
      <c r="F144">
        <f t="shared" si="2"/>
        <v>6</v>
      </c>
      <c r="G144" s="198"/>
      <c r="H144" s="198"/>
    </row>
    <row r="145" spans="1:8" x14ac:dyDescent="0.35">
      <c r="A145" s="173">
        <v>53235937</v>
      </c>
      <c r="B145" s="193" t="s">
        <v>353</v>
      </c>
      <c r="C145" s="174" t="s">
        <v>354</v>
      </c>
      <c r="D145" s="175">
        <v>42549</v>
      </c>
      <c r="E145" s="175">
        <v>42552</v>
      </c>
      <c r="F145">
        <f t="shared" si="2"/>
        <v>3</v>
      </c>
      <c r="G145" s="198"/>
      <c r="H145" s="198"/>
    </row>
    <row r="146" spans="1:8" x14ac:dyDescent="0.35">
      <c r="A146" s="195">
        <v>75295673</v>
      </c>
      <c r="B146" s="196" t="s">
        <v>353</v>
      </c>
      <c r="C146" s="183" t="s">
        <v>354</v>
      </c>
      <c r="D146" s="184">
        <v>42647</v>
      </c>
      <c r="E146" s="184">
        <v>42653</v>
      </c>
      <c r="F146" s="197">
        <f t="shared" si="2"/>
        <v>6</v>
      </c>
      <c r="G146" s="197">
        <v>15</v>
      </c>
      <c r="H146" s="198"/>
    </row>
    <row r="147" spans="1:8" x14ac:dyDescent="0.35">
      <c r="A147" s="173">
        <v>58224486</v>
      </c>
      <c r="B147" s="193" t="s">
        <v>353</v>
      </c>
      <c r="C147" s="174" t="s">
        <v>355</v>
      </c>
      <c r="D147" s="175">
        <v>42529</v>
      </c>
      <c r="E147" s="175">
        <v>42535</v>
      </c>
      <c r="F147">
        <f t="shared" si="2"/>
        <v>6</v>
      </c>
      <c r="G147" s="198"/>
      <c r="H147" s="198"/>
    </row>
    <row r="148" spans="1:8" x14ac:dyDescent="0.35">
      <c r="A148" s="182">
        <v>77482391</v>
      </c>
      <c r="B148" s="196" t="s">
        <v>353</v>
      </c>
      <c r="C148" s="183" t="s">
        <v>355</v>
      </c>
      <c r="D148" s="184">
        <v>42549</v>
      </c>
      <c r="E148" s="184">
        <v>42551</v>
      </c>
      <c r="F148" s="197">
        <f t="shared" si="2"/>
        <v>2</v>
      </c>
      <c r="G148" s="197">
        <v>8</v>
      </c>
      <c r="H148" s="198"/>
    </row>
    <row r="149" spans="1:8" x14ac:dyDescent="0.35">
      <c r="A149" s="173">
        <v>36561656</v>
      </c>
      <c r="B149" s="193" t="s">
        <v>353</v>
      </c>
      <c r="C149" s="174" t="s">
        <v>356</v>
      </c>
      <c r="D149" s="175">
        <v>42529</v>
      </c>
      <c r="E149" s="175">
        <v>42535</v>
      </c>
      <c r="F149">
        <f t="shared" si="2"/>
        <v>6</v>
      </c>
      <c r="G149" s="198"/>
      <c r="H149" s="198"/>
    </row>
    <row r="150" spans="1:8" x14ac:dyDescent="0.35">
      <c r="A150" s="195">
        <v>76644840</v>
      </c>
      <c r="B150" s="196" t="s">
        <v>353</v>
      </c>
      <c r="C150" s="183" t="s">
        <v>356</v>
      </c>
      <c r="D150" s="184">
        <v>42612</v>
      </c>
      <c r="E150" s="184">
        <v>42619</v>
      </c>
      <c r="F150" s="197">
        <f t="shared" si="2"/>
        <v>7</v>
      </c>
      <c r="G150" s="197">
        <v>13</v>
      </c>
      <c r="H150" s="198"/>
    </row>
    <row r="151" spans="1:8" x14ac:dyDescent="0.35">
      <c r="A151" s="195">
        <v>51870167</v>
      </c>
      <c r="B151" s="196" t="s">
        <v>353</v>
      </c>
      <c r="C151" s="183" t="s">
        <v>357</v>
      </c>
      <c r="D151" s="184">
        <v>42612</v>
      </c>
      <c r="E151" s="184">
        <v>42619</v>
      </c>
      <c r="F151" s="197">
        <f t="shared" si="2"/>
        <v>7</v>
      </c>
      <c r="G151" s="197">
        <v>7</v>
      </c>
      <c r="H151" s="198"/>
    </row>
    <row r="152" spans="1:8" x14ac:dyDescent="0.35">
      <c r="A152" s="185">
        <v>35277817</v>
      </c>
      <c r="B152" s="206" t="s">
        <v>353</v>
      </c>
      <c r="C152" s="186" t="s">
        <v>358</v>
      </c>
      <c r="D152" s="187">
        <v>42458</v>
      </c>
      <c r="E152" s="187">
        <v>42465</v>
      </c>
      <c r="F152">
        <f t="shared" si="2"/>
        <v>7</v>
      </c>
      <c r="G152" s="207"/>
      <c r="H152" s="198"/>
    </row>
    <row r="153" spans="1:8" x14ac:dyDescent="0.35">
      <c r="A153" s="182">
        <v>97986186</v>
      </c>
      <c r="B153" s="196" t="s">
        <v>353</v>
      </c>
      <c r="C153" s="183" t="s">
        <v>358</v>
      </c>
      <c r="D153" s="184">
        <v>42529</v>
      </c>
      <c r="E153" s="184">
        <v>42535</v>
      </c>
      <c r="F153" s="197">
        <f t="shared" si="2"/>
        <v>6</v>
      </c>
      <c r="G153" s="197">
        <v>13</v>
      </c>
      <c r="H153" s="210"/>
    </row>
    <row r="154" spans="1:8" x14ac:dyDescent="0.35">
      <c r="A154" s="195">
        <v>77925808</v>
      </c>
      <c r="B154" s="196" t="s">
        <v>353</v>
      </c>
      <c r="C154" s="183" t="s">
        <v>359</v>
      </c>
      <c r="D154" s="184">
        <v>42612</v>
      </c>
      <c r="E154" s="184">
        <v>42619</v>
      </c>
      <c r="F154" s="197">
        <f t="shared" si="2"/>
        <v>7</v>
      </c>
      <c r="G154" s="197">
        <v>7</v>
      </c>
      <c r="H154" s="197">
        <f>SUM(F144:F154)</f>
        <v>63</v>
      </c>
    </row>
    <row r="155" spans="1:8" x14ac:dyDescent="0.35">
      <c r="F155" s="218">
        <f>SUM(F2:F154)</f>
        <v>1523</v>
      </c>
      <c r="G155" s="218">
        <f t="shared" ref="G155:H155" si="3">SUM(G2:G154)</f>
        <v>1523</v>
      </c>
      <c r="H155" s="218">
        <f t="shared" si="3"/>
        <v>1523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G40"/>
  <sheetViews>
    <sheetView workbookViewId="0">
      <selection activeCell="I15" sqref="I15"/>
    </sheetView>
  </sheetViews>
  <sheetFormatPr defaultRowHeight="14.5" x14ac:dyDescent="0.35"/>
  <cols>
    <col min="1" max="1" width="10.08984375" style="145" bestFit="1" customWidth="1"/>
    <col min="2" max="2" width="22.90625" bestFit="1" customWidth="1"/>
    <col min="3" max="4" width="11" bestFit="1" customWidth="1"/>
    <col min="5" max="5" width="9.453125" bestFit="1" customWidth="1"/>
    <col min="6" max="7" width="9.54296875" bestFit="1" customWidth="1"/>
  </cols>
  <sheetData>
    <row r="1" spans="1:7" ht="56.5" thickBot="1" x14ac:dyDescent="0.4">
      <c r="A1" s="170" t="s">
        <v>4</v>
      </c>
      <c r="B1" s="171" t="s">
        <v>250</v>
      </c>
      <c r="C1" s="170" t="s">
        <v>251</v>
      </c>
      <c r="D1" s="170" t="s">
        <v>252</v>
      </c>
      <c r="E1" s="172" t="s">
        <v>253</v>
      </c>
      <c r="F1" s="172" t="s">
        <v>267</v>
      </c>
      <c r="G1" s="172" t="s">
        <v>268</v>
      </c>
    </row>
    <row r="2" spans="1:7" x14ac:dyDescent="0.35">
      <c r="A2" s="219" t="s">
        <v>257</v>
      </c>
      <c r="B2" s="220" t="s">
        <v>360</v>
      </c>
      <c r="C2" s="221">
        <v>43017</v>
      </c>
      <c r="D2" s="221">
        <v>43020</v>
      </c>
      <c r="E2" s="222">
        <f>D2-C2</f>
        <v>3</v>
      </c>
      <c r="F2" s="222">
        <v>3</v>
      </c>
      <c r="G2" s="223"/>
    </row>
    <row r="3" spans="1:7" x14ac:dyDescent="0.35">
      <c r="A3" s="173" t="s">
        <v>257</v>
      </c>
      <c r="B3" s="174" t="s">
        <v>228</v>
      </c>
      <c r="C3" s="175">
        <v>42458</v>
      </c>
      <c r="D3" s="175">
        <v>42473</v>
      </c>
      <c r="E3" s="176">
        <f t="shared" ref="E3:E39" si="0">D3-C3</f>
        <v>15</v>
      </c>
      <c r="F3" s="177"/>
      <c r="G3" s="177"/>
    </row>
    <row r="4" spans="1:7" x14ac:dyDescent="0.35">
      <c r="A4" s="173" t="s">
        <v>257</v>
      </c>
      <c r="B4" s="174" t="s">
        <v>228</v>
      </c>
      <c r="C4" s="175">
        <v>42487</v>
      </c>
      <c r="D4" s="175">
        <v>42501</v>
      </c>
      <c r="E4" s="176">
        <f t="shared" si="0"/>
        <v>14</v>
      </c>
      <c r="F4" s="177"/>
      <c r="G4" s="178"/>
    </row>
    <row r="5" spans="1:7" x14ac:dyDescent="0.35">
      <c r="A5" s="173" t="s">
        <v>257</v>
      </c>
      <c r="B5" s="174" t="s">
        <v>228</v>
      </c>
      <c r="C5" s="175">
        <v>42598</v>
      </c>
      <c r="D5" s="175">
        <v>42626</v>
      </c>
      <c r="E5" s="179">
        <f t="shared" si="0"/>
        <v>28</v>
      </c>
      <c r="F5" s="177"/>
      <c r="G5" s="178"/>
    </row>
    <row r="6" spans="1:7" x14ac:dyDescent="0.35">
      <c r="A6" s="173" t="s">
        <v>257</v>
      </c>
      <c r="B6" s="174" t="s">
        <v>228</v>
      </c>
      <c r="C6" s="175">
        <v>42829</v>
      </c>
      <c r="D6" s="175">
        <v>42843</v>
      </c>
      <c r="E6" s="179">
        <f t="shared" si="0"/>
        <v>14</v>
      </c>
      <c r="F6" s="177"/>
      <c r="G6" s="178"/>
    </row>
    <row r="7" spans="1:7" x14ac:dyDescent="0.35">
      <c r="A7" s="173" t="s">
        <v>257</v>
      </c>
      <c r="B7" s="174" t="s">
        <v>228</v>
      </c>
      <c r="C7" s="175">
        <v>42857</v>
      </c>
      <c r="D7" s="175">
        <v>42871</v>
      </c>
      <c r="E7" s="179">
        <f t="shared" si="0"/>
        <v>14</v>
      </c>
      <c r="F7" s="177"/>
      <c r="G7" s="178"/>
    </row>
    <row r="8" spans="1:7" x14ac:dyDescent="0.35">
      <c r="A8" s="173" t="s">
        <v>257</v>
      </c>
      <c r="B8" s="174" t="s">
        <v>228</v>
      </c>
      <c r="C8" s="175">
        <v>42886</v>
      </c>
      <c r="D8" s="175">
        <v>42941</v>
      </c>
      <c r="E8" s="179">
        <f t="shared" si="0"/>
        <v>55</v>
      </c>
      <c r="F8" s="177"/>
      <c r="G8" s="178"/>
    </row>
    <row r="9" spans="1:7" x14ac:dyDescent="0.35">
      <c r="A9" s="173" t="s">
        <v>257</v>
      </c>
      <c r="B9" s="174" t="s">
        <v>228</v>
      </c>
      <c r="C9" s="175">
        <v>42970</v>
      </c>
      <c r="D9" s="175">
        <v>43026</v>
      </c>
      <c r="E9" s="179">
        <f t="shared" si="0"/>
        <v>56</v>
      </c>
      <c r="F9" s="177"/>
      <c r="G9" s="178"/>
    </row>
    <row r="10" spans="1:7" x14ac:dyDescent="0.35">
      <c r="A10" s="182" t="s">
        <v>257</v>
      </c>
      <c r="B10" s="183" t="s">
        <v>228</v>
      </c>
      <c r="C10" s="184">
        <v>43040</v>
      </c>
      <c r="D10" s="184">
        <v>43054</v>
      </c>
      <c r="E10" s="180">
        <f t="shared" si="0"/>
        <v>14</v>
      </c>
      <c r="F10" s="180">
        <f>SUM(E3:E10)</f>
        <v>210</v>
      </c>
      <c r="G10" s="178"/>
    </row>
    <row r="11" spans="1:7" x14ac:dyDescent="0.35">
      <c r="A11" s="173" t="s">
        <v>257</v>
      </c>
      <c r="B11" s="224" t="s">
        <v>280</v>
      </c>
      <c r="C11" s="175">
        <v>42382</v>
      </c>
      <c r="D11" s="175">
        <v>42402</v>
      </c>
      <c r="E11" s="176">
        <f t="shared" si="0"/>
        <v>20</v>
      </c>
      <c r="F11" s="225"/>
      <c r="G11" s="178"/>
    </row>
    <row r="12" spans="1:7" x14ac:dyDescent="0.35">
      <c r="A12" s="173" t="s">
        <v>257</v>
      </c>
      <c r="B12" s="224" t="s">
        <v>280</v>
      </c>
      <c r="C12" s="175">
        <v>42410</v>
      </c>
      <c r="D12" s="175">
        <v>42432</v>
      </c>
      <c r="E12" s="176">
        <f t="shared" si="0"/>
        <v>22</v>
      </c>
      <c r="F12" s="178"/>
      <c r="G12" s="178"/>
    </row>
    <row r="13" spans="1:7" x14ac:dyDescent="0.35">
      <c r="A13" s="173" t="s">
        <v>257</v>
      </c>
      <c r="B13" s="224" t="s">
        <v>280</v>
      </c>
      <c r="C13" s="175">
        <v>42444</v>
      </c>
      <c r="D13" s="175">
        <v>42452</v>
      </c>
      <c r="E13" s="179">
        <f t="shared" si="0"/>
        <v>8</v>
      </c>
      <c r="F13" s="178"/>
      <c r="G13" s="178"/>
    </row>
    <row r="14" spans="1:7" x14ac:dyDescent="0.35">
      <c r="A14" s="173" t="s">
        <v>257</v>
      </c>
      <c r="B14" s="174" t="s">
        <v>280</v>
      </c>
      <c r="C14" s="175">
        <v>42612</v>
      </c>
      <c r="D14" s="175">
        <v>42620</v>
      </c>
      <c r="E14" s="176">
        <f t="shared" si="0"/>
        <v>8</v>
      </c>
      <c r="F14" s="178"/>
      <c r="G14" s="178"/>
    </row>
    <row r="15" spans="1:7" x14ac:dyDescent="0.35">
      <c r="A15" s="173" t="s">
        <v>257</v>
      </c>
      <c r="B15" s="174" t="s">
        <v>280</v>
      </c>
      <c r="C15" s="175">
        <v>42710</v>
      </c>
      <c r="D15" s="175">
        <v>42719</v>
      </c>
      <c r="E15" s="179">
        <f t="shared" si="0"/>
        <v>9</v>
      </c>
      <c r="F15" s="178"/>
      <c r="G15" s="178"/>
    </row>
    <row r="16" spans="1:7" x14ac:dyDescent="0.35">
      <c r="A16" s="173" t="s">
        <v>257</v>
      </c>
      <c r="B16" s="174" t="s">
        <v>280</v>
      </c>
      <c r="C16" s="175">
        <v>42724</v>
      </c>
      <c r="D16" s="209">
        <v>42746</v>
      </c>
      <c r="E16" s="179">
        <f t="shared" si="0"/>
        <v>22</v>
      </c>
      <c r="F16" s="178"/>
      <c r="G16" s="178"/>
    </row>
    <row r="17" spans="1:7" x14ac:dyDescent="0.35">
      <c r="A17" s="173" t="s">
        <v>257</v>
      </c>
      <c r="B17" s="174" t="s">
        <v>280</v>
      </c>
      <c r="C17" s="175">
        <v>42760</v>
      </c>
      <c r="D17" s="209">
        <v>42767</v>
      </c>
      <c r="E17" s="179">
        <f t="shared" si="0"/>
        <v>7</v>
      </c>
      <c r="F17" s="178"/>
      <c r="G17" s="178"/>
    </row>
    <row r="18" spans="1:7" x14ac:dyDescent="0.35">
      <c r="A18" s="173" t="s">
        <v>257</v>
      </c>
      <c r="B18" s="174" t="s">
        <v>280</v>
      </c>
      <c r="C18" s="175">
        <v>42829</v>
      </c>
      <c r="D18" s="209">
        <v>42837</v>
      </c>
      <c r="E18" s="179">
        <f t="shared" si="0"/>
        <v>8</v>
      </c>
      <c r="F18" s="178"/>
      <c r="G18" s="178"/>
    </row>
    <row r="19" spans="1:7" x14ac:dyDescent="0.35">
      <c r="A19" s="173" t="s">
        <v>257</v>
      </c>
      <c r="B19" s="174" t="s">
        <v>280</v>
      </c>
      <c r="C19" s="175">
        <v>42857</v>
      </c>
      <c r="D19" s="209">
        <v>42865</v>
      </c>
      <c r="E19" s="179">
        <f t="shared" si="0"/>
        <v>8</v>
      </c>
      <c r="F19" s="178"/>
      <c r="G19" s="178"/>
    </row>
    <row r="20" spans="1:7" x14ac:dyDescent="0.35">
      <c r="A20" s="173" t="s">
        <v>257</v>
      </c>
      <c r="B20" s="174" t="s">
        <v>280</v>
      </c>
      <c r="C20" s="175">
        <v>42878</v>
      </c>
      <c r="D20" s="209">
        <v>42906</v>
      </c>
      <c r="E20" s="179">
        <f t="shared" si="0"/>
        <v>28</v>
      </c>
      <c r="F20" s="178"/>
      <c r="G20" s="178"/>
    </row>
    <row r="21" spans="1:7" x14ac:dyDescent="0.35">
      <c r="A21" s="173" t="s">
        <v>257</v>
      </c>
      <c r="B21" s="174" t="s">
        <v>280</v>
      </c>
      <c r="C21" s="175">
        <v>42935</v>
      </c>
      <c r="D21" s="209">
        <v>42941</v>
      </c>
      <c r="E21" s="179">
        <f t="shared" si="0"/>
        <v>6</v>
      </c>
      <c r="F21" s="178"/>
      <c r="G21" s="178"/>
    </row>
    <row r="22" spans="1:7" x14ac:dyDescent="0.35">
      <c r="A22" s="173" t="s">
        <v>257</v>
      </c>
      <c r="B22" s="174" t="s">
        <v>280</v>
      </c>
      <c r="C22" s="175">
        <v>43005</v>
      </c>
      <c r="D22" s="209">
        <v>43011</v>
      </c>
      <c r="E22" s="179">
        <f t="shared" si="0"/>
        <v>6</v>
      </c>
      <c r="F22" s="178"/>
      <c r="G22" s="178"/>
    </row>
    <row r="23" spans="1:7" x14ac:dyDescent="0.35">
      <c r="A23" s="173" t="s">
        <v>257</v>
      </c>
      <c r="B23" s="174" t="s">
        <v>280</v>
      </c>
      <c r="C23" s="175">
        <v>43016</v>
      </c>
      <c r="D23" s="209">
        <v>43021</v>
      </c>
      <c r="E23" s="179">
        <f t="shared" si="0"/>
        <v>5</v>
      </c>
      <c r="F23" s="178"/>
      <c r="G23" s="178"/>
    </row>
    <row r="24" spans="1:7" x14ac:dyDescent="0.35">
      <c r="A24" s="173" t="s">
        <v>257</v>
      </c>
      <c r="B24" s="174" t="s">
        <v>280</v>
      </c>
      <c r="C24" s="175">
        <v>43032</v>
      </c>
      <c r="D24" s="209">
        <v>43040</v>
      </c>
      <c r="E24" s="179">
        <f t="shared" si="0"/>
        <v>8</v>
      </c>
      <c r="F24" s="178"/>
      <c r="G24" s="178"/>
    </row>
    <row r="25" spans="1:7" x14ac:dyDescent="0.35">
      <c r="A25" s="182" t="s">
        <v>257</v>
      </c>
      <c r="B25" s="183" t="s">
        <v>280</v>
      </c>
      <c r="C25" s="184">
        <v>43054</v>
      </c>
      <c r="D25" s="213">
        <v>43060</v>
      </c>
      <c r="E25" s="180">
        <f t="shared" si="0"/>
        <v>6</v>
      </c>
      <c r="F25" s="180">
        <f>SUM(E11:E25)</f>
        <v>171</v>
      </c>
      <c r="G25" s="178"/>
    </row>
    <row r="26" spans="1:7" x14ac:dyDescent="0.35">
      <c r="A26" s="173" t="s">
        <v>257</v>
      </c>
      <c r="B26" s="224" t="s">
        <v>361</v>
      </c>
      <c r="C26" s="187">
        <v>42458</v>
      </c>
      <c r="D26" s="187">
        <v>42473</v>
      </c>
      <c r="E26" s="176">
        <f t="shared" si="0"/>
        <v>15</v>
      </c>
      <c r="F26" s="225"/>
      <c r="G26" s="178"/>
    </row>
    <row r="27" spans="1:7" x14ac:dyDescent="0.35">
      <c r="A27" s="173" t="s">
        <v>257</v>
      </c>
      <c r="B27" s="224" t="s">
        <v>361</v>
      </c>
      <c r="C27" s="175">
        <v>42528</v>
      </c>
      <c r="D27" s="175">
        <v>42542</v>
      </c>
      <c r="E27" s="176">
        <f t="shared" si="0"/>
        <v>14</v>
      </c>
      <c r="F27" s="178"/>
      <c r="G27" s="178"/>
    </row>
    <row r="28" spans="1:7" x14ac:dyDescent="0.35">
      <c r="A28" s="173" t="s">
        <v>257</v>
      </c>
      <c r="B28" s="224" t="s">
        <v>361</v>
      </c>
      <c r="C28" s="175">
        <v>42598</v>
      </c>
      <c r="D28" s="175">
        <v>42612</v>
      </c>
      <c r="E28" s="179">
        <f t="shared" si="0"/>
        <v>14</v>
      </c>
      <c r="F28" s="178"/>
      <c r="G28" s="178"/>
    </row>
    <row r="29" spans="1:7" x14ac:dyDescent="0.35">
      <c r="A29" s="173" t="s">
        <v>257</v>
      </c>
      <c r="B29" s="224" t="s">
        <v>361</v>
      </c>
      <c r="C29" s="175">
        <v>42857</v>
      </c>
      <c r="D29" s="175">
        <v>42871</v>
      </c>
      <c r="E29" s="176">
        <f t="shared" si="0"/>
        <v>14</v>
      </c>
      <c r="F29" s="178"/>
      <c r="G29" s="178"/>
    </row>
    <row r="30" spans="1:7" x14ac:dyDescent="0.35">
      <c r="A30" s="173" t="s">
        <v>257</v>
      </c>
      <c r="B30" s="224" t="s">
        <v>361</v>
      </c>
      <c r="C30" s="175">
        <v>42899</v>
      </c>
      <c r="D30" s="175">
        <v>42998</v>
      </c>
      <c r="E30" s="179">
        <f t="shared" si="0"/>
        <v>99</v>
      </c>
      <c r="F30" s="178"/>
      <c r="G30" s="178"/>
    </row>
    <row r="31" spans="1:7" x14ac:dyDescent="0.35">
      <c r="A31" s="182" t="s">
        <v>257</v>
      </c>
      <c r="B31" s="226" t="s">
        <v>361</v>
      </c>
      <c r="C31" s="184">
        <v>43011</v>
      </c>
      <c r="D31" s="184">
        <v>43040</v>
      </c>
      <c r="E31" s="180">
        <f t="shared" si="0"/>
        <v>29</v>
      </c>
      <c r="F31" s="180">
        <f>SUM(E26:E31)</f>
        <v>185</v>
      </c>
      <c r="G31" s="178"/>
    </row>
    <row r="32" spans="1:7" x14ac:dyDescent="0.35">
      <c r="A32" s="185" t="s">
        <v>257</v>
      </c>
      <c r="B32" s="186" t="s">
        <v>223</v>
      </c>
      <c r="C32" s="187">
        <v>42818</v>
      </c>
      <c r="D32" s="187">
        <v>42823</v>
      </c>
      <c r="E32" s="188">
        <f t="shared" si="0"/>
        <v>5</v>
      </c>
      <c r="F32" s="189"/>
      <c r="G32" s="178"/>
    </row>
    <row r="33" spans="1:7" x14ac:dyDescent="0.35">
      <c r="A33" s="173" t="s">
        <v>257</v>
      </c>
      <c r="B33" s="174" t="s">
        <v>223</v>
      </c>
      <c r="C33" s="175">
        <v>42893</v>
      </c>
      <c r="D33" s="175">
        <v>42914</v>
      </c>
      <c r="E33" s="176">
        <f t="shared" si="0"/>
        <v>21</v>
      </c>
      <c r="F33" s="189"/>
      <c r="G33" s="178"/>
    </row>
    <row r="34" spans="1:7" x14ac:dyDescent="0.35">
      <c r="A34" s="173" t="s">
        <v>257</v>
      </c>
      <c r="B34" s="174" t="s">
        <v>223</v>
      </c>
      <c r="C34" s="175">
        <v>42935</v>
      </c>
      <c r="D34" s="175">
        <v>42949</v>
      </c>
      <c r="E34" s="179">
        <f t="shared" si="0"/>
        <v>14</v>
      </c>
      <c r="F34" s="189"/>
      <c r="G34" s="178"/>
    </row>
    <row r="35" spans="1:7" x14ac:dyDescent="0.35">
      <c r="A35" s="173" t="s">
        <v>257</v>
      </c>
      <c r="B35" s="174" t="s">
        <v>223</v>
      </c>
      <c r="C35" s="175">
        <v>42976</v>
      </c>
      <c r="D35" s="175">
        <v>42984</v>
      </c>
      <c r="E35" s="179">
        <f t="shared" si="0"/>
        <v>8</v>
      </c>
      <c r="F35" s="189"/>
      <c r="G35" s="178"/>
    </row>
    <row r="36" spans="1:7" x14ac:dyDescent="0.35">
      <c r="A36" s="173" t="s">
        <v>257</v>
      </c>
      <c r="B36" s="174" t="s">
        <v>223</v>
      </c>
      <c r="C36" s="175">
        <v>43016</v>
      </c>
      <c r="D36" s="175">
        <v>43026</v>
      </c>
      <c r="E36" s="179">
        <f t="shared" si="0"/>
        <v>10</v>
      </c>
      <c r="F36" s="189"/>
      <c r="G36" s="178"/>
    </row>
    <row r="37" spans="1:7" x14ac:dyDescent="0.35">
      <c r="A37" s="182" t="s">
        <v>257</v>
      </c>
      <c r="B37" s="183" t="s">
        <v>223</v>
      </c>
      <c r="C37" s="184">
        <v>43016</v>
      </c>
      <c r="D37" s="184">
        <v>43026</v>
      </c>
      <c r="E37" s="180">
        <f t="shared" si="0"/>
        <v>10</v>
      </c>
      <c r="F37" s="180">
        <f>SUM(E32:E37)</f>
        <v>68</v>
      </c>
      <c r="G37" s="181"/>
    </row>
    <row r="38" spans="1:7" x14ac:dyDescent="0.35">
      <c r="A38" s="185" t="s">
        <v>257</v>
      </c>
      <c r="B38" s="186" t="s">
        <v>283</v>
      </c>
      <c r="C38" s="187">
        <v>43017</v>
      </c>
      <c r="D38" s="187">
        <v>43021</v>
      </c>
      <c r="E38" s="188">
        <f t="shared" si="0"/>
        <v>4</v>
      </c>
      <c r="F38" s="225"/>
      <c r="G38" s="225"/>
    </row>
    <row r="39" spans="1:7" x14ac:dyDescent="0.35">
      <c r="A39" s="182" t="s">
        <v>257</v>
      </c>
      <c r="B39" s="183" t="s">
        <v>283</v>
      </c>
      <c r="C39" s="184">
        <v>42587</v>
      </c>
      <c r="D39" s="184">
        <v>42591</v>
      </c>
      <c r="E39" s="180">
        <f t="shared" si="0"/>
        <v>4</v>
      </c>
      <c r="F39" s="180">
        <f>SUM(E38:E39)</f>
        <v>8</v>
      </c>
      <c r="G39" s="180">
        <f>SUM(E2:E39)</f>
        <v>645</v>
      </c>
    </row>
    <row r="40" spans="1:7" x14ac:dyDescent="0.35">
      <c r="E40" s="227">
        <f>SUM(E2:E39)</f>
        <v>645</v>
      </c>
      <c r="F40" s="227">
        <f>SUM(F2:F39)</f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E45"/>
  <sheetViews>
    <sheetView workbookViewId="0">
      <selection activeCell="N10" sqref="N10"/>
    </sheetView>
  </sheetViews>
  <sheetFormatPr defaultColWidth="9.08984375" defaultRowHeight="14.5" x14ac:dyDescent="0.3"/>
  <cols>
    <col min="1" max="1" width="8.08984375" style="53" customWidth="1"/>
    <col min="2" max="2" width="9.36328125" style="53" customWidth="1"/>
    <col min="3" max="3" width="50.54296875" style="53" customWidth="1"/>
    <col min="4" max="4" width="15.36328125" style="53" customWidth="1"/>
    <col min="5" max="5" width="11.6328125" style="53" customWidth="1"/>
    <col min="6" max="6" width="23.54296875" style="53" customWidth="1"/>
    <col min="7" max="7" width="19.36328125" style="53" customWidth="1"/>
    <col min="8" max="8" width="10.90625" style="53" customWidth="1"/>
    <col min="9" max="9" width="3.453125" style="28" customWidth="1"/>
    <col min="10" max="16384" width="9.08984375" style="28"/>
  </cols>
  <sheetData>
    <row r="1" spans="1:31" ht="15" thickBot="1" x14ac:dyDescent="0.4">
      <c r="C1" s="241" t="s">
        <v>152</v>
      </c>
      <c r="D1" s="241"/>
      <c r="E1" s="241"/>
      <c r="F1" s="241"/>
      <c r="G1" s="241"/>
      <c r="H1" s="241"/>
      <c r="I1" s="65"/>
      <c r="J1" s="57"/>
      <c r="K1" s="56"/>
    </row>
    <row r="2" spans="1:31" ht="89.25" customHeight="1" thickTop="1" thickBot="1" x14ac:dyDescent="0.4">
      <c r="A2" s="64" t="s">
        <v>151</v>
      </c>
      <c r="B2" s="63" t="s">
        <v>115</v>
      </c>
      <c r="C2" s="62" t="s">
        <v>150</v>
      </c>
      <c r="D2" s="62" t="s">
        <v>199</v>
      </c>
      <c r="E2" s="62" t="s">
        <v>170</v>
      </c>
      <c r="F2" s="62" t="s">
        <v>149</v>
      </c>
      <c r="G2" s="62" t="s">
        <v>148</v>
      </c>
      <c r="H2" s="61" t="s">
        <v>147</v>
      </c>
      <c r="J2" s="57"/>
      <c r="K2" s="56"/>
      <c r="P2" s="91"/>
    </row>
    <row r="3" spans="1:31" ht="15" thickTop="1" x14ac:dyDescent="0.35">
      <c r="A3" s="67">
        <v>8466</v>
      </c>
      <c r="B3" s="60">
        <v>33020118</v>
      </c>
      <c r="C3" s="60" t="s">
        <v>35</v>
      </c>
      <c r="D3" s="60">
        <v>54</v>
      </c>
      <c r="E3" s="60">
        <v>16</v>
      </c>
      <c r="F3" s="98">
        <v>9</v>
      </c>
      <c r="G3" s="60" t="s">
        <v>146</v>
      </c>
      <c r="H3" s="59">
        <f>E3/D3</f>
        <v>0.29629629629629628</v>
      </c>
      <c r="J3" s="93" t="s">
        <v>182</v>
      </c>
      <c r="K3" s="94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31" x14ac:dyDescent="0.35">
      <c r="A4" s="67" t="s">
        <v>16</v>
      </c>
      <c r="B4" s="60">
        <v>33020221</v>
      </c>
      <c r="C4" s="60" t="s">
        <v>22</v>
      </c>
      <c r="D4" s="60">
        <v>54</v>
      </c>
      <c r="E4" s="60">
        <v>26</v>
      </c>
      <c r="F4" s="98">
        <v>9</v>
      </c>
      <c r="G4" s="60" t="s">
        <v>146</v>
      </c>
      <c r="H4" s="59">
        <f>E4/D4</f>
        <v>0.48148148148148145</v>
      </c>
      <c r="J4" s="96"/>
      <c r="K4" s="97" t="s">
        <v>183</v>
      </c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</row>
    <row r="5" spans="1:31" x14ac:dyDescent="0.35">
      <c r="A5" s="67" t="s">
        <v>16</v>
      </c>
      <c r="B5" s="60">
        <v>33020222</v>
      </c>
      <c r="C5" s="60" t="s">
        <v>14</v>
      </c>
      <c r="D5" s="60">
        <v>37</v>
      </c>
      <c r="E5" s="60">
        <v>12</v>
      </c>
      <c r="F5" s="98">
        <v>7</v>
      </c>
      <c r="G5" s="60" t="s">
        <v>146</v>
      </c>
      <c r="H5" s="59">
        <f>E5/D5</f>
        <v>0.32432432432432434</v>
      </c>
      <c r="J5" s="57"/>
      <c r="K5" s="56"/>
    </row>
    <row r="6" spans="1:31" x14ac:dyDescent="0.35">
      <c r="A6" s="67" t="s">
        <v>29</v>
      </c>
      <c r="B6" s="60" t="s">
        <v>27</v>
      </c>
      <c r="C6" s="60" t="s">
        <v>28</v>
      </c>
      <c r="D6" s="60">
        <v>54</v>
      </c>
      <c r="E6" s="60">
        <v>16</v>
      </c>
      <c r="F6" s="98">
        <v>9</v>
      </c>
      <c r="G6" s="60" t="s">
        <v>146</v>
      </c>
      <c r="H6" s="59">
        <f>E6/D6</f>
        <v>0.29629629629629628</v>
      </c>
      <c r="J6" s="57"/>
      <c r="K6" s="56"/>
    </row>
    <row r="7" spans="1:31" ht="15" thickBot="1" x14ac:dyDescent="0.4">
      <c r="A7" s="68">
        <v>846</v>
      </c>
      <c r="B7" s="69" t="s">
        <v>49</v>
      </c>
      <c r="C7" s="69" t="s">
        <v>50</v>
      </c>
      <c r="D7" s="69">
        <v>54</v>
      </c>
      <c r="E7" s="69">
        <v>12</v>
      </c>
      <c r="F7" s="99">
        <v>9</v>
      </c>
      <c r="G7" s="69" t="s">
        <v>146</v>
      </c>
      <c r="H7" s="70">
        <f>E7/D7</f>
        <v>0.22222222222222221</v>
      </c>
      <c r="J7" s="57"/>
      <c r="K7" s="56"/>
    </row>
    <row r="8" spans="1:31" ht="15" thickTop="1" x14ac:dyDescent="0.35">
      <c r="J8" s="57"/>
      <c r="K8" s="56"/>
    </row>
    <row r="9" spans="1:31" ht="15" thickBot="1" x14ac:dyDescent="0.4">
      <c r="J9" s="57"/>
      <c r="K9" s="56"/>
    </row>
    <row r="10" spans="1:31" ht="74.5" thickTop="1" thickBot="1" x14ac:dyDescent="0.4">
      <c r="A10" s="64" t="s">
        <v>151</v>
      </c>
      <c r="B10" s="63" t="s">
        <v>115</v>
      </c>
      <c r="C10" s="62" t="s">
        <v>150</v>
      </c>
      <c r="D10" s="62" t="s">
        <v>200</v>
      </c>
      <c r="E10" s="62" t="s">
        <v>171</v>
      </c>
      <c r="F10" s="62" t="s">
        <v>149</v>
      </c>
      <c r="G10" s="62" t="s">
        <v>148</v>
      </c>
      <c r="H10" s="61" t="s">
        <v>147</v>
      </c>
      <c r="J10" s="57"/>
      <c r="K10" s="56"/>
    </row>
    <row r="11" spans="1:31" ht="15" thickTop="1" x14ac:dyDescent="0.35">
      <c r="A11" s="67" t="s">
        <v>36</v>
      </c>
      <c r="B11" s="60">
        <v>33020118</v>
      </c>
      <c r="C11" s="60" t="s">
        <v>35</v>
      </c>
      <c r="D11" s="60">
        <v>10</v>
      </c>
      <c r="E11" s="60">
        <v>0</v>
      </c>
      <c r="F11" s="98">
        <v>5</v>
      </c>
      <c r="G11" s="60" t="s">
        <v>146</v>
      </c>
      <c r="H11" s="59">
        <f>E11/D11</f>
        <v>0</v>
      </c>
      <c r="J11" s="93" t="s">
        <v>184</v>
      </c>
      <c r="K11" s="94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</row>
    <row r="12" spans="1:31" x14ac:dyDescent="0.35">
      <c r="A12" s="67" t="s">
        <v>16</v>
      </c>
      <c r="B12" s="60">
        <v>33020221</v>
      </c>
      <c r="C12" s="60" t="s">
        <v>22</v>
      </c>
      <c r="D12" s="60">
        <v>12</v>
      </c>
      <c r="E12" s="60">
        <v>5</v>
      </c>
      <c r="F12" s="98">
        <v>5</v>
      </c>
      <c r="G12" s="60" t="s">
        <v>146</v>
      </c>
      <c r="H12" s="59">
        <f>E12/D12</f>
        <v>0.41666666666666669</v>
      </c>
      <c r="J12" s="57"/>
      <c r="K12" s="56"/>
    </row>
    <row r="13" spans="1:31" ht="15" thickBot="1" x14ac:dyDescent="0.4">
      <c r="A13" s="68" t="s">
        <v>16</v>
      </c>
      <c r="B13" s="69">
        <v>33020222</v>
      </c>
      <c r="C13" s="69" t="s">
        <v>14</v>
      </c>
      <c r="D13" s="69">
        <v>11</v>
      </c>
      <c r="E13" s="69">
        <v>3</v>
      </c>
      <c r="F13" s="99">
        <v>5</v>
      </c>
      <c r="G13" s="69" t="s">
        <v>146</v>
      </c>
      <c r="H13" s="70">
        <f>E13/D13</f>
        <v>0.27272727272727271</v>
      </c>
      <c r="J13" s="57"/>
      <c r="K13" s="56"/>
    </row>
    <row r="14" spans="1:31" ht="15" thickTop="1" x14ac:dyDescent="0.35">
      <c r="A14" s="58"/>
      <c r="B14" s="58"/>
      <c r="C14" s="58"/>
      <c r="D14" s="58"/>
      <c r="J14" s="57"/>
      <c r="K14" s="56"/>
    </row>
    <row r="15" spans="1:31" ht="15" thickBot="1" x14ac:dyDescent="0.4">
      <c r="J15" s="57"/>
      <c r="K15" s="56"/>
    </row>
    <row r="16" spans="1:31" ht="74.5" thickTop="1" thickBot="1" x14ac:dyDescent="0.4">
      <c r="A16" s="64" t="s">
        <v>151</v>
      </c>
      <c r="B16" s="63" t="s">
        <v>115</v>
      </c>
      <c r="C16" s="62" t="s">
        <v>150</v>
      </c>
      <c r="D16" s="62" t="s">
        <v>199</v>
      </c>
      <c r="E16" s="62" t="s">
        <v>172</v>
      </c>
      <c r="F16" s="62" t="s">
        <v>149</v>
      </c>
      <c r="G16" s="62" t="s">
        <v>148</v>
      </c>
      <c r="H16" s="61" t="s">
        <v>147</v>
      </c>
      <c r="J16" s="57"/>
      <c r="K16" s="56"/>
    </row>
    <row r="17" spans="1:11" ht="15" thickTop="1" x14ac:dyDescent="0.3">
      <c r="A17" s="67" t="s">
        <v>29</v>
      </c>
      <c r="B17" s="60" t="s">
        <v>27</v>
      </c>
      <c r="C17" s="60" t="s">
        <v>28</v>
      </c>
      <c r="D17" s="60">
        <v>62</v>
      </c>
      <c r="E17" s="60">
        <v>25</v>
      </c>
      <c r="F17" s="98">
        <v>10</v>
      </c>
      <c r="G17" s="60" t="s">
        <v>146</v>
      </c>
      <c r="H17" s="59">
        <f>E17/D17</f>
        <v>0.40322580645161288</v>
      </c>
      <c r="I17" s="54"/>
      <c r="J17" s="54"/>
      <c r="K17" s="54"/>
    </row>
    <row r="18" spans="1:11" ht="15" thickBot="1" x14ac:dyDescent="0.35">
      <c r="A18" s="68">
        <v>846</v>
      </c>
      <c r="B18" s="69" t="s">
        <v>49</v>
      </c>
      <c r="C18" s="69" t="s">
        <v>50</v>
      </c>
      <c r="D18" s="69">
        <v>63</v>
      </c>
      <c r="E18" s="69">
        <v>13</v>
      </c>
      <c r="F18" s="99">
        <v>10</v>
      </c>
      <c r="G18" s="69" t="s">
        <v>146</v>
      </c>
      <c r="H18" s="70">
        <f>E18/D18</f>
        <v>0.20634920634920634</v>
      </c>
      <c r="I18" s="54"/>
      <c r="J18" s="54"/>
      <c r="K18" s="54"/>
    </row>
    <row r="19" spans="1:11" ht="15" thickTop="1" x14ac:dyDescent="0.3">
      <c r="A19" s="55"/>
      <c r="B19" s="55"/>
      <c r="C19" s="55"/>
      <c r="D19" s="55"/>
      <c r="I19" s="54"/>
      <c r="J19" s="54"/>
      <c r="K19" s="54"/>
    </row>
    <row r="20" spans="1:11" x14ac:dyDescent="0.3">
      <c r="I20" s="54"/>
      <c r="J20" s="54"/>
      <c r="K20" s="54"/>
    </row>
    <row r="45" spans="9:11" s="53" customFormat="1" ht="41.25" customHeight="1" x14ac:dyDescent="0.3">
      <c r="I45" s="28"/>
      <c r="J45" s="28"/>
      <c r="K45" s="28"/>
    </row>
  </sheetData>
  <mergeCells count="1">
    <mergeCell ref="C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Z43"/>
  <sheetViews>
    <sheetView workbookViewId="0">
      <selection activeCell="N10" sqref="N10"/>
    </sheetView>
  </sheetViews>
  <sheetFormatPr defaultColWidth="9.08984375" defaultRowHeight="14.5" x14ac:dyDescent="0.3"/>
  <cols>
    <col min="1" max="1" width="8.08984375" style="53" customWidth="1"/>
    <col min="2" max="2" width="17" style="53" bestFit="1" customWidth="1"/>
    <col min="3" max="3" width="15.36328125" style="53" customWidth="1"/>
    <col min="4" max="4" width="11.6328125" style="53" customWidth="1"/>
    <col min="5" max="5" width="23.54296875" style="53" customWidth="1"/>
    <col min="6" max="6" width="10.90625" style="53" customWidth="1"/>
    <col min="7" max="7" width="3.453125" style="92" customWidth="1"/>
    <col min="8" max="16384" width="9.08984375" style="92"/>
  </cols>
  <sheetData>
    <row r="1" spans="1:26" ht="15" thickBot="1" x14ac:dyDescent="0.4">
      <c r="B1" s="241" t="s">
        <v>152</v>
      </c>
      <c r="C1" s="241"/>
      <c r="D1" s="241"/>
      <c r="E1" s="241"/>
      <c r="F1" s="241"/>
      <c r="G1" s="65"/>
      <c r="H1" s="57"/>
      <c r="I1" s="56"/>
    </row>
    <row r="2" spans="1:26" ht="56.5" thickTop="1" thickBot="1" x14ac:dyDescent="0.4">
      <c r="A2" s="64" t="s">
        <v>151</v>
      </c>
      <c r="B2" s="62" t="s">
        <v>150</v>
      </c>
      <c r="C2" s="62" t="s">
        <v>196</v>
      </c>
      <c r="D2" s="62" t="s">
        <v>191</v>
      </c>
      <c r="E2" s="62" t="s">
        <v>195</v>
      </c>
      <c r="F2" s="61" t="s">
        <v>130</v>
      </c>
      <c r="H2" s="57"/>
      <c r="I2" s="56"/>
      <c r="N2" s="91"/>
    </row>
    <row r="3" spans="1:26" ht="15" thickTop="1" x14ac:dyDescent="0.35">
      <c r="A3" s="67" t="s">
        <v>36</v>
      </c>
      <c r="B3" s="60" t="s">
        <v>189</v>
      </c>
      <c r="C3" s="60">
        <v>54</v>
      </c>
      <c r="D3" s="60">
        <v>16</v>
      </c>
      <c r="E3" s="110">
        <v>9</v>
      </c>
      <c r="F3" s="59">
        <f>D3/C3</f>
        <v>0.29629629629629628</v>
      </c>
      <c r="H3" s="93" t="s">
        <v>182</v>
      </c>
      <c r="I3" s="94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x14ac:dyDescent="0.35">
      <c r="A4" s="67" t="s">
        <v>16</v>
      </c>
      <c r="B4" s="60" t="s">
        <v>188</v>
      </c>
      <c r="C4" s="60">
        <v>91</v>
      </c>
      <c r="D4" s="60">
        <v>38</v>
      </c>
      <c r="E4" s="110">
        <v>14</v>
      </c>
      <c r="F4" s="59">
        <f>D4/C4</f>
        <v>0.4175824175824176</v>
      </c>
      <c r="H4" s="57"/>
      <c r="I4" s="56"/>
    </row>
    <row r="5" spans="1:26" x14ac:dyDescent="0.35">
      <c r="A5" s="67" t="s">
        <v>29</v>
      </c>
      <c r="B5" s="60" t="s">
        <v>187</v>
      </c>
      <c r="C5" s="60">
        <v>54</v>
      </c>
      <c r="D5" s="60">
        <v>16</v>
      </c>
      <c r="E5" s="110">
        <v>9</v>
      </c>
      <c r="F5" s="59">
        <f>D5/C5</f>
        <v>0.29629629629629628</v>
      </c>
      <c r="H5" s="57"/>
      <c r="I5" s="56"/>
    </row>
    <row r="6" spans="1:26" ht="15" thickBot="1" x14ac:dyDescent="0.4">
      <c r="A6" s="68">
        <v>846</v>
      </c>
      <c r="B6" s="69" t="s">
        <v>186</v>
      </c>
      <c r="C6" s="69">
        <v>54</v>
      </c>
      <c r="D6" s="69">
        <v>12</v>
      </c>
      <c r="E6" s="111">
        <v>9</v>
      </c>
      <c r="F6" s="70">
        <f>D6/C6</f>
        <v>0.22222222222222221</v>
      </c>
      <c r="H6" s="57"/>
      <c r="I6" s="56"/>
    </row>
    <row r="7" spans="1:26" ht="15" thickTop="1" x14ac:dyDescent="0.35">
      <c r="H7" s="57"/>
      <c r="I7" s="56"/>
    </row>
    <row r="8" spans="1:26" ht="15" thickBot="1" x14ac:dyDescent="0.4">
      <c r="H8" s="57"/>
      <c r="I8" s="56"/>
    </row>
    <row r="9" spans="1:26" ht="56.5" thickTop="1" thickBot="1" x14ac:dyDescent="0.4">
      <c r="A9" s="64" t="s">
        <v>151</v>
      </c>
      <c r="B9" s="62" t="s">
        <v>150</v>
      </c>
      <c r="C9" s="62" t="s">
        <v>197</v>
      </c>
      <c r="D9" s="62" t="s">
        <v>192</v>
      </c>
      <c r="E9" s="62" t="s">
        <v>195</v>
      </c>
      <c r="F9" s="61" t="s">
        <v>130</v>
      </c>
      <c r="H9" s="57"/>
      <c r="I9" s="56"/>
    </row>
    <row r="10" spans="1:26" ht="15" thickTop="1" x14ac:dyDescent="0.35">
      <c r="A10" s="67" t="s">
        <v>36</v>
      </c>
      <c r="B10" s="60" t="s">
        <v>189</v>
      </c>
      <c r="C10" s="60">
        <v>10</v>
      </c>
      <c r="D10" s="60">
        <v>0</v>
      </c>
      <c r="E10" s="110">
        <v>5</v>
      </c>
      <c r="F10" s="59">
        <f>D10/C10</f>
        <v>0</v>
      </c>
      <c r="H10" s="93" t="s">
        <v>184</v>
      </c>
      <c r="I10" s="94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5" thickBot="1" x14ac:dyDescent="0.4">
      <c r="A11" s="68" t="s">
        <v>16</v>
      </c>
      <c r="B11" s="60" t="s">
        <v>188</v>
      </c>
      <c r="C11" s="69">
        <v>23</v>
      </c>
      <c r="D11" s="69">
        <v>8</v>
      </c>
      <c r="E11" s="111">
        <v>5</v>
      </c>
      <c r="F11" s="70">
        <f>D11/C11</f>
        <v>0.34782608695652173</v>
      </c>
      <c r="H11" s="57"/>
      <c r="I11" s="56"/>
    </row>
    <row r="12" spans="1:26" ht="15" thickTop="1" x14ac:dyDescent="0.35">
      <c r="A12" s="58"/>
      <c r="B12" s="58"/>
      <c r="C12" s="58"/>
      <c r="D12" s="58"/>
      <c r="H12" s="57"/>
      <c r="I12" s="56"/>
    </row>
    <row r="13" spans="1:26" ht="15" thickBot="1" x14ac:dyDescent="0.4">
      <c r="H13" s="57"/>
      <c r="I13" s="56"/>
    </row>
    <row r="14" spans="1:26" ht="56.5" thickTop="1" thickBot="1" x14ac:dyDescent="0.4">
      <c r="A14" s="64" t="s">
        <v>151</v>
      </c>
      <c r="B14" s="62" t="s">
        <v>150</v>
      </c>
      <c r="C14" s="62" t="s">
        <v>198</v>
      </c>
      <c r="D14" s="62" t="s">
        <v>192</v>
      </c>
      <c r="E14" s="62" t="s">
        <v>195</v>
      </c>
      <c r="F14" s="61" t="s">
        <v>130</v>
      </c>
      <c r="H14" s="57"/>
      <c r="I14" s="56"/>
    </row>
    <row r="15" spans="1:26" ht="15" thickTop="1" x14ac:dyDescent="0.3">
      <c r="A15" s="67" t="s">
        <v>29</v>
      </c>
      <c r="B15" s="60" t="s">
        <v>187</v>
      </c>
      <c r="C15" s="60">
        <v>62</v>
      </c>
      <c r="D15" s="60">
        <v>25</v>
      </c>
      <c r="E15" s="110">
        <v>10</v>
      </c>
      <c r="F15" s="59">
        <f>D15/C15</f>
        <v>0.40322580645161288</v>
      </c>
      <c r="G15" s="54"/>
      <c r="H15" s="54"/>
      <c r="I15" s="54"/>
    </row>
    <row r="16" spans="1:26" ht="15" thickBot="1" x14ac:dyDescent="0.35">
      <c r="A16" s="68">
        <v>846</v>
      </c>
      <c r="B16" s="69" t="s">
        <v>186</v>
      </c>
      <c r="C16" s="69">
        <v>63</v>
      </c>
      <c r="D16" s="69">
        <v>13</v>
      </c>
      <c r="E16" s="111">
        <v>10</v>
      </c>
      <c r="F16" s="70">
        <f>D16/C16</f>
        <v>0.20634920634920634</v>
      </c>
      <c r="G16" s="54"/>
      <c r="H16" s="54"/>
      <c r="I16" s="54"/>
    </row>
    <row r="17" spans="1:9" ht="15" thickTop="1" x14ac:dyDescent="0.3">
      <c r="A17" s="55"/>
      <c r="B17" s="55"/>
      <c r="C17" s="55"/>
      <c r="G17" s="54"/>
      <c r="H17" s="54"/>
      <c r="I17" s="54"/>
    </row>
    <row r="18" spans="1:9" x14ac:dyDescent="0.3">
      <c r="G18" s="54"/>
      <c r="H18" s="54"/>
      <c r="I18" s="54"/>
    </row>
    <row r="19" spans="1:9" ht="16.5" x14ac:dyDescent="0.3">
      <c r="A19" s="112" t="s">
        <v>194</v>
      </c>
    </row>
    <row r="20" spans="1:9" x14ac:dyDescent="0.3">
      <c r="A20" s="112"/>
    </row>
    <row r="21" spans="1:9" ht="16.5" x14ac:dyDescent="0.3">
      <c r="A21" s="112" t="s">
        <v>193</v>
      </c>
    </row>
    <row r="43" spans="7:9" s="53" customFormat="1" ht="41.25" customHeight="1" x14ac:dyDescent="0.3">
      <c r="G43" s="92"/>
      <c r="H43" s="92"/>
      <c r="I43" s="92"/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44"/>
  <sheetViews>
    <sheetView workbookViewId="0">
      <selection activeCell="C12" sqref="C12"/>
    </sheetView>
  </sheetViews>
  <sheetFormatPr defaultColWidth="9.08984375" defaultRowHeight="14.5" x14ac:dyDescent="0.3"/>
  <cols>
    <col min="1" max="1" width="8.08984375" style="53" customWidth="1"/>
    <col min="2" max="2" width="9.36328125" style="53" customWidth="1"/>
    <col min="3" max="3" width="50.54296875" style="53" customWidth="1"/>
    <col min="4" max="4" width="15.36328125" style="53" customWidth="1"/>
    <col min="5" max="5" width="11.6328125" style="53" customWidth="1"/>
    <col min="6" max="6" width="23.54296875" style="53" customWidth="1"/>
    <col min="7" max="7" width="19.36328125" style="53" customWidth="1"/>
    <col min="8" max="8" width="10.90625" style="53" customWidth="1"/>
    <col min="9" max="9" width="3.453125" style="108" customWidth="1"/>
    <col min="10" max="16384" width="9.08984375" style="108"/>
  </cols>
  <sheetData>
    <row r="1" spans="1:11" ht="15" thickBot="1" x14ac:dyDescent="0.4">
      <c r="C1" s="241" t="s">
        <v>152</v>
      </c>
      <c r="D1" s="241"/>
      <c r="E1" s="241"/>
      <c r="F1" s="241"/>
      <c r="G1" s="241"/>
      <c r="H1" s="241"/>
      <c r="I1" s="65"/>
      <c r="J1" s="57"/>
      <c r="K1" s="56"/>
    </row>
    <row r="2" spans="1:11" ht="89.25" customHeight="1" thickTop="1" thickBot="1" x14ac:dyDescent="0.35">
      <c r="A2" s="64" t="s">
        <v>151</v>
      </c>
      <c r="B2" s="63" t="s">
        <v>115</v>
      </c>
      <c r="C2" s="62" t="s">
        <v>150</v>
      </c>
      <c r="D2" s="62" t="s">
        <v>199</v>
      </c>
      <c r="E2" s="62" t="s">
        <v>170</v>
      </c>
      <c r="F2" s="62" t="s">
        <v>149</v>
      </c>
      <c r="G2" s="62" t="s">
        <v>148</v>
      </c>
      <c r="H2" s="61" t="s">
        <v>147</v>
      </c>
    </row>
    <row r="3" spans="1:11" ht="15" thickTop="1" x14ac:dyDescent="0.3">
      <c r="A3" s="67">
        <v>846</v>
      </c>
      <c r="B3" s="60">
        <v>33020118</v>
      </c>
      <c r="C3" s="60" t="s">
        <v>35</v>
      </c>
      <c r="D3" s="60">
        <v>54</v>
      </c>
      <c r="E3" s="60">
        <v>16</v>
      </c>
      <c r="F3" s="60">
        <v>9</v>
      </c>
      <c r="G3" s="60" t="s">
        <v>146</v>
      </c>
      <c r="H3" s="59">
        <f>E3/D3</f>
        <v>0.29629629629629628</v>
      </c>
    </row>
    <row r="4" spans="1:11" x14ac:dyDescent="0.3">
      <c r="A4" s="67" t="s">
        <v>16</v>
      </c>
      <c r="B4" s="60">
        <v>33020221</v>
      </c>
      <c r="C4" s="60" t="s">
        <v>22</v>
      </c>
      <c r="D4" s="60">
        <v>54</v>
      </c>
      <c r="E4" s="60">
        <v>26</v>
      </c>
      <c r="F4" s="60">
        <v>9</v>
      </c>
      <c r="G4" s="60" t="s">
        <v>146</v>
      </c>
      <c r="H4" s="59">
        <f>E4/D4</f>
        <v>0.48148148148148145</v>
      </c>
      <c r="J4" s="120"/>
      <c r="K4" s="120"/>
    </row>
    <row r="5" spans="1:11" x14ac:dyDescent="0.3">
      <c r="A5" s="67" t="s">
        <v>16</v>
      </c>
      <c r="B5" s="60">
        <v>33020222</v>
      </c>
      <c r="C5" s="60" t="s">
        <v>14</v>
      </c>
      <c r="D5" s="60">
        <v>37</v>
      </c>
      <c r="E5" s="60">
        <v>12</v>
      </c>
      <c r="F5" s="60">
        <v>7</v>
      </c>
      <c r="G5" s="60" t="s">
        <v>146</v>
      </c>
      <c r="H5" s="59">
        <f>E5/D5</f>
        <v>0.32432432432432434</v>
      </c>
    </row>
    <row r="6" spans="1:11" x14ac:dyDescent="0.3">
      <c r="A6" s="67" t="s">
        <v>29</v>
      </c>
      <c r="B6" s="60" t="s">
        <v>27</v>
      </c>
      <c r="C6" s="60" t="s">
        <v>28</v>
      </c>
      <c r="D6" s="60">
        <v>54</v>
      </c>
      <c r="E6" s="60">
        <v>16</v>
      </c>
      <c r="F6" s="60">
        <v>9</v>
      </c>
      <c r="G6" s="60" t="s">
        <v>146</v>
      </c>
      <c r="H6" s="59">
        <f>E6/D6</f>
        <v>0.29629629629629628</v>
      </c>
    </row>
    <row r="7" spans="1:11" ht="15" thickBot="1" x14ac:dyDescent="0.35">
      <c r="A7" s="68">
        <v>846</v>
      </c>
      <c r="B7" s="69" t="s">
        <v>49</v>
      </c>
      <c r="C7" s="69" t="s">
        <v>50</v>
      </c>
      <c r="D7" s="69">
        <v>54</v>
      </c>
      <c r="E7" s="69">
        <v>12</v>
      </c>
      <c r="F7" s="69">
        <v>9</v>
      </c>
      <c r="G7" s="69" t="s">
        <v>146</v>
      </c>
      <c r="H7" s="70">
        <f>E7/D7</f>
        <v>0.22222222222222221</v>
      </c>
    </row>
    <row r="8" spans="1:11" ht="15" thickTop="1" x14ac:dyDescent="0.3"/>
    <row r="9" spans="1:11" ht="15" thickBot="1" x14ac:dyDescent="0.4">
      <c r="J9" s="57"/>
      <c r="K9" s="56"/>
    </row>
    <row r="10" spans="1:11" ht="74.5" thickTop="1" thickBot="1" x14ac:dyDescent="0.4">
      <c r="A10" s="64" t="s">
        <v>151</v>
      </c>
      <c r="B10" s="63" t="s">
        <v>115</v>
      </c>
      <c r="C10" s="62" t="s">
        <v>150</v>
      </c>
      <c r="D10" s="62" t="s">
        <v>200</v>
      </c>
      <c r="E10" s="62" t="s">
        <v>171</v>
      </c>
      <c r="F10" s="62" t="s">
        <v>149</v>
      </c>
      <c r="G10" s="62" t="s">
        <v>148</v>
      </c>
      <c r="H10" s="61" t="s">
        <v>147</v>
      </c>
      <c r="J10" s="57"/>
      <c r="K10" s="56"/>
    </row>
    <row r="11" spans="1:11" ht="15" thickTop="1" x14ac:dyDescent="0.35">
      <c r="A11" s="67" t="s">
        <v>16</v>
      </c>
      <c r="B11" s="60">
        <v>33020221</v>
      </c>
      <c r="C11" s="60" t="s">
        <v>22</v>
      </c>
      <c r="D11" s="60">
        <v>12</v>
      </c>
      <c r="E11" s="60">
        <v>5</v>
      </c>
      <c r="F11" s="60">
        <v>5</v>
      </c>
      <c r="G11" s="60" t="s">
        <v>146</v>
      </c>
      <c r="H11" s="59">
        <f>E11/D11</f>
        <v>0.41666666666666669</v>
      </c>
      <c r="J11" s="57"/>
      <c r="K11" s="56"/>
    </row>
    <row r="12" spans="1:11" ht="15" thickBot="1" x14ac:dyDescent="0.4">
      <c r="A12" s="68" t="s">
        <v>16</v>
      </c>
      <c r="B12" s="69">
        <v>33020222</v>
      </c>
      <c r="C12" s="69" t="s">
        <v>14</v>
      </c>
      <c r="D12" s="69">
        <v>11</v>
      </c>
      <c r="E12" s="69">
        <v>3</v>
      </c>
      <c r="F12" s="69">
        <v>5</v>
      </c>
      <c r="G12" s="69" t="s">
        <v>146</v>
      </c>
      <c r="H12" s="70">
        <f>E12/D12</f>
        <v>0.27272727272727271</v>
      </c>
      <c r="J12" s="57"/>
      <c r="K12" s="56"/>
    </row>
    <row r="13" spans="1:11" ht="15" thickTop="1" x14ac:dyDescent="0.35">
      <c r="A13" s="58"/>
      <c r="B13" s="58"/>
      <c r="C13" s="58"/>
      <c r="D13" s="58"/>
      <c r="J13" s="57"/>
      <c r="K13" s="56"/>
    </row>
    <row r="14" spans="1:11" ht="15" thickBot="1" x14ac:dyDescent="0.4">
      <c r="J14" s="57"/>
      <c r="K14" s="56"/>
    </row>
    <row r="15" spans="1:11" ht="74.5" thickTop="1" thickBot="1" x14ac:dyDescent="0.4">
      <c r="A15" s="64" t="s">
        <v>151</v>
      </c>
      <c r="B15" s="63" t="s">
        <v>115</v>
      </c>
      <c r="C15" s="62" t="s">
        <v>150</v>
      </c>
      <c r="D15" s="62" t="s">
        <v>202</v>
      </c>
      <c r="E15" s="62" t="s">
        <v>172</v>
      </c>
      <c r="F15" s="62" t="s">
        <v>149</v>
      </c>
      <c r="G15" s="62" t="s">
        <v>148</v>
      </c>
      <c r="H15" s="61" t="s">
        <v>147</v>
      </c>
      <c r="J15" s="57"/>
      <c r="K15" s="56"/>
    </row>
    <row r="16" spans="1:11" ht="15" thickTop="1" x14ac:dyDescent="0.3">
      <c r="A16" s="118" t="s">
        <v>29</v>
      </c>
      <c r="B16" s="117" t="s">
        <v>27</v>
      </c>
      <c r="C16" s="117" t="s">
        <v>28</v>
      </c>
      <c r="D16" s="117">
        <v>62</v>
      </c>
      <c r="E16" s="117">
        <v>25</v>
      </c>
      <c r="F16" s="117">
        <v>10</v>
      </c>
      <c r="G16" s="117" t="s">
        <v>146</v>
      </c>
      <c r="H16" s="116">
        <f>E16/D16</f>
        <v>0.40322580645161288</v>
      </c>
      <c r="I16" s="54"/>
      <c r="J16" s="54"/>
      <c r="K16" s="54"/>
    </row>
    <row r="17" spans="1:11" x14ac:dyDescent="0.3">
      <c r="A17" s="67">
        <v>846</v>
      </c>
      <c r="B17" s="60" t="s">
        <v>49</v>
      </c>
      <c r="C17" s="60" t="s">
        <v>50</v>
      </c>
      <c r="D17" s="60">
        <v>63</v>
      </c>
      <c r="E17" s="60">
        <v>13</v>
      </c>
      <c r="F17" s="60">
        <v>10</v>
      </c>
      <c r="G17" s="60" t="s">
        <v>146</v>
      </c>
      <c r="H17" s="59">
        <f>E17/D17</f>
        <v>0.20634920634920634</v>
      </c>
      <c r="I17" s="54"/>
      <c r="J17" s="54"/>
      <c r="K17" s="54"/>
    </row>
    <row r="18" spans="1:11" ht="15" thickBot="1" x14ac:dyDescent="0.35">
      <c r="A18" s="68">
        <v>846</v>
      </c>
      <c r="B18" s="69">
        <v>33020118</v>
      </c>
      <c r="C18" s="69" t="s">
        <v>35</v>
      </c>
      <c r="D18" s="69">
        <v>61</v>
      </c>
      <c r="E18" s="69">
        <v>30</v>
      </c>
      <c r="F18" s="69">
        <v>10</v>
      </c>
      <c r="G18" s="69" t="s">
        <v>146</v>
      </c>
      <c r="H18" s="70">
        <f>E18/D18</f>
        <v>0.49180327868852458</v>
      </c>
      <c r="I18" s="54"/>
      <c r="J18" s="54"/>
      <c r="K18" s="54"/>
    </row>
    <row r="19" spans="1:11" ht="15" thickTop="1" x14ac:dyDescent="0.3">
      <c r="I19" s="54"/>
      <c r="J19" s="54"/>
      <c r="K19" s="54"/>
    </row>
    <row r="44" spans="9:11" s="53" customFormat="1" ht="41.25" customHeight="1" x14ac:dyDescent="0.3">
      <c r="I44" s="108"/>
      <c r="J44" s="108"/>
      <c r="K44" s="108"/>
    </row>
  </sheetData>
  <mergeCells count="1">
    <mergeCell ref="C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I46"/>
  <sheetViews>
    <sheetView topLeftCell="A4" workbookViewId="0">
      <selection activeCell="E8" sqref="E8"/>
    </sheetView>
  </sheetViews>
  <sheetFormatPr defaultColWidth="9.08984375" defaultRowHeight="14" x14ac:dyDescent="0.3"/>
  <cols>
    <col min="1" max="4" width="20.6328125" style="122" customWidth="1"/>
    <col min="5" max="5" width="22.08984375" style="122" customWidth="1"/>
    <col min="6" max="6" width="20.6328125" style="122" customWidth="1"/>
    <col min="7" max="7" width="3.453125" style="126" customWidth="1"/>
    <col min="8" max="16384" width="9.08984375" style="126"/>
  </cols>
  <sheetData>
    <row r="1" spans="1:9" ht="14.5" thickBot="1" x14ac:dyDescent="0.35">
      <c r="A1" s="242" t="s">
        <v>152</v>
      </c>
      <c r="B1" s="242"/>
      <c r="C1" s="242"/>
      <c r="D1" s="242"/>
      <c r="E1" s="242"/>
      <c r="F1" s="242"/>
      <c r="G1" s="123"/>
      <c r="H1" s="124"/>
      <c r="I1" s="125"/>
    </row>
    <row r="2" spans="1:9" ht="73.5" thickTop="1" thickBot="1" x14ac:dyDescent="0.35">
      <c r="A2" s="162" t="s">
        <v>151</v>
      </c>
      <c r="B2" s="163" t="s">
        <v>150</v>
      </c>
      <c r="C2" s="163" t="s">
        <v>230</v>
      </c>
      <c r="D2" s="163" t="s">
        <v>191</v>
      </c>
      <c r="E2" s="163" t="s">
        <v>231</v>
      </c>
      <c r="F2" s="164" t="s">
        <v>130</v>
      </c>
      <c r="H2" s="124"/>
      <c r="I2" s="125"/>
    </row>
    <row r="3" spans="1:9" ht="14.5" thickTop="1" x14ac:dyDescent="0.3">
      <c r="A3" s="127" t="s">
        <v>16</v>
      </c>
      <c r="B3" s="128" t="s">
        <v>188</v>
      </c>
      <c r="C3" s="128">
        <v>91</v>
      </c>
      <c r="D3" s="128">
        <v>38</v>
      </c>
      <c r="E3" s="129">
        <v>14</v>
      </c>
      <c r="F3" s="130">
        <f>D3/C3</f>
        <v>0.4175824175824176</v>
      </c>
      <c r="H3" s="124"/>
      <c r="I3" s="125"/>
    </row>
    <row r="4" spans="1:9" x14ac:dyDescent="0.3">
      <c r="A4" s="127" t="s">
        <v>29</v>
      </c>
      <c r="B4" s="128" t="s">
        <v>187</v>
      </c>
      <c r="C4" s="128">
        <v>54</v>
      </c>
      <c r="D4" s="128">
        <v>16</v>
      </c>
      <c r="E4" s="129">
        <v>9</v>
      </c>
      <c r="F4" s="130">
        <f>D4/C4</f>
        <v>0.29629629629629628</v>
      </c>
      <c r="H4" s="124"/>
      <c r="I4" s="125"/>
    </row>
    <row r="5" spans="1:9" x14ac:dyDescent="0.3">
      <c r="A5" s="127">
        <v>846</v>
      </c>
      <c r="B5" s="128" t="s">
        <v>186</v>
      </c>
      <c r="C5" s="128">
        <v>108</v>
      </c>
      <c r="D5" s="128">
        <v>28</v>
      </c>
      <c r="E5" s="128">
        <v>16</v>
      </c>
      <c r="F5" s="130">
        <f>D5/C5</f>
        <v>0.25925925925925924</v>
      </c>
      <c r="H5" s="124"/>
      <c r="I5" s="125"/>
    </row>
    <row r="6" spans="1:9" ht="14.5" thickBot="1" x14ac:dyDescent="0.35">
      <c r="A6" s="166" t="s">
        <v>36</v>
      </c>
      <c r="B6" s="167" t="s">
        <v>240</v>
      </c>
      <c r="C6" s="167" t="s">
        <v>125</v>
      </c>
      <c r="D6" s="167" t="s">
        <v>125</v>
      </c>
      <c r="E6" s="167" t="s">
        <v>125</v>
      </c>
      <c r="F6" s="168" t="s">
        <v>125</v>
      </c>
      <c r="H6" s="124"/>
      <c r="I6" s="125"/>
    </row>
    <row r="7" spans="1:9" ht="14.5" thickTop="1" x14ac:dyDescent="0.3">
      <c r="F7" s="165"/>
      <c r="H7" s="124"/>
      <c r="I7" s="125"/>
    </row>
    <row r="8" spans="1:9" ht="16" x14ac:dyDescent="0.3">
      <c r="A8" s="139" t="s">
        <v>232</v>
      </c>
      <c r="H8" s="124"/>
      <c r="I8" s="125"/>
    </row>
    <row r="9" spans="1:9" ht="16" x14ac:dyDescent="0.35">
      <c r="A9" s="139" t="s">
        <v>233</v>
      </c>
      <c r="D9"/>
      <c r="H9" s="124"/>
      <c r="I9" s="125"/>
    </row>
    <row r="10" spans="1:9" ht="16" x14ac:dyDescent="0.3">
      <c r="A10" s="139" t="s">
        <v>237</v>
      </c>
      <c r="H10" s="124"/>
      <c r="I10" s="125"/>
    </row>
    <row r="11" spans="1:9" ht="16.5" thickBot="1" x14ac:dyDescent="0.35">
      <c r="A11" s="139" t="s">
        <v>239</v>
      </c>
      <c r="H11" s="124"/>
      <c r="I11" s="125"/>
    </row>
    <row r="12" spans="1:9" ht="59.5" thickTop="1" thickBot="1" x14ac:dyDescent="0.35">
      <c r="A12" s="162" t="s">
        <v>151</v>
      </c>
      <c r="B12" s="163" t="s">
        <v>150</v>
      </c>
      <c r="C12" s="163" t="s">
        <v>234</v>
      </c>
      <c r="D12" s="163" t="s">
        <v>192</v>
      </c>
      <c r="E12" s="163" t="s">
        <v>231</v>
      </c>
      <c r="F12" s="164" t="s">
        <v>130</v>
      </c>
      <c r="H12" s="124"/>
      <c r="I12" s="125"/>
    </row>
    <row r="13" spans="1:9" ht="15" thickTop="1" thickBot="1" x14ac:dyDescent="0.35">
      <c r="A13" s="131" t="s">
        <v>16</v>
      </c>
      <c r="B13" s="134" t="s">
        <v>188</v>
      </c>
      <c r="C13" s="132">
        <v>23</v>
      </c>
      <c r="D13" s="132">
        <v>8</v>
      </c>
      <c r="E13" s="135">
        <v>5</v>
      </c>
      <c r="F13" s="133">
        <f>D13/C13</f>
        <v>0.34782608695652173</v>
      </c>
      <c r="H13" s="124"/>
      <c r="I13" s="125"/>
    </row>
    <row r="14" spans="1:9" ht="17" thickTop="1" thickBot="1" x14ac:dyDescent="0.35">
      <c r="A14" s="166" t="s">
        <v>243</v>
      </c>
      <c r="B14" s="167" t="s">
        <v>242</v>
      </c>
      <c r="C14" s="167" t="s">
        <v>125</v>
      </c>
      <c r="D14" s="167" t="s">
        <v>125</v>
      </c>
      <c r="E14" s="167" t="s">
        <v>125</v>
      </c>
      <c r="F14" s="168" t="s">
        <v>125</v>
      </c>
      <c r="H14" s="124"/>
      <c r="I14" s="125"/>
    </row>
    <row r="15" spans="1:9" ht="16.5" thickTop="1" x14ac:dyDescent="0.3">
      <c r="A15" s="139" t="s">
        <v>232</v>
      </c>
      <c r="B15" s="136"/>
      <c r="C15" s="136"/>
      <c r="D15" s="136"/>
      <c r="H15" s="124"/>
      <c r="I15" s="125"/>
    </row>
    <row r="16" spans="1:9" ht="16" x14ac:dyDescent="0.3">
      <c r="A16" s="139" t="s">
        <v>233</v>
      </c>
      <c r="B16" s="136"/>
      <c r="C16" s="136"/>
      <c r="D16" s="136"/>
      <c r="H16" s="124"/>
      <c r="I16" s="125"/>
    </row>
    <row r="17" spans="1:9" ht="16.5" thickBot="1" x14ac:dyDescent="0.35">
      <c r="A17" s="139" t="s">
        <v>241</v>
      </c>
      <c r="H17" s="124"/>
      <c r="I17" s="125"/>
    </row>
    <row r="18" spans="1:9" ht="73.5" thickTop="1" thickBot="1" x14ac:dyDescent="0.35">
      <c r="A18" s="162" t="s">
        <v>151</v>
      </c>
      <c r="B18" s="163" t="s">
        <v>150</v>
      </c>
      <c r="C18" s="163" t="s">
        <v>235</v>
      </c>
      <c r="D18" s="163" t="s">
        <v>192</v>
      </c>
      <c r="E18" s="163" t="s">
        <v>231</v>
      </c>
      <c r="F18" s="164" t="s">
        <v>130</v>
      </c>
      <c r="G18" s="137"/>
      <c r="H18" s="137"/>
      <c r="I18" s="137"/>
    </row>
    <row r="19" spans="1:9" ht="14.5" thickTop="1" x14ac:dyDescent="0.3">
      <c r="A19" s="127" t="s">
        <v>29</v>
      </c>
      <c r="B19" s="128" t="s">
        <v>187</v>
      </c>
      <c r="C19" s="128">
        <v>62</v>
      </c>
      <c r="D19" s="128">
        <v>25</v>
      </c>
      <c r="E19" s="129">
        <v>10</v>
      </c>
      <c r="F19" s="130">
        <f>D19/C19</f>
        <v>0.40322580645161288</v>
      </c>
      <c r="G19" s="137"/>
      <c r="H19" s="137"/>
      <c r="I19" s="137"/>
    </row>
    <row r="20" spans="1:9" ht="16.5" thickBot="1" x14ac:dyDescent="0.35">
      <c r="A20" s="131" t="s">
        <v>236</v>
      </c>
      <c r="B20" s="132" t="s">
        <v>186</v>
      </c>
      <c r="C20" s="132">
        <v>124</v>
      </c>
      <c r="D20" s="132">
        <v>43</v>
      </c>
      <c r="E20" s="135">
        <v>18</v>
      </c>
      <c r="F20" s="133">
        <f>D20/C20</f>
        <v>0.34677419354838712</v>
      </c>
      <c r="G20" s="137"/>
      <c r="H20" s="137"/>
      <c r="I20" s="137"/>
    </row>
    <row r="21" spans="1:9" ht="16.5" thickTop="1" x14ac:dyDescent="0.3">
      <c r="A21" s="139" t="s">
        <v>232</v>
      </c>
      <c r="B21" s="138"/>
      <c r="C21" s="138"/>
      <c r="G21" s="137"/>
      <c r="H21" s="137"/>
      <c r="I21" s="137"/>
    </row>
    <row r="22" spans="1:9" ht="16" x14ac:dyDescent="0.3">
      <c r="A22" s="139" t="s">
        <v>233</v>
      </c>
    </row>
    <row r="23" spans="1:9" ht="16" x14ac:dyDescent="0.3">
      <c r="A23" s="139" t="s">
        <v>237</v>
      </c>
      <c r="E23" s="155"/>
      <c r="F23" s="155"/>
    </row>
    <row r="24" spans="1:9" x14ac:dyDescent="0.3">
      <c r="A24" s="139"/>
      <c r="E24" s="155"/>
      <c r="F24" s="155"/>
    </row>
    <row r="25" spans="1:9" x14ac:dyDescent="0.3">
      <c r="A25" s="139"/>
      <c r="E25" s="155"/>
      <c r="F25" s="155"/>
    </row>
    <row r="26" spans="1:9" x14ac:dyDescent="0.3">
      <c r="E26" s="155"/>
      <c r="F26" s="155"/>
    </row>
    <row r="27" spans="1:9" x14ac:dyDescent="0.3">
      <c r="E27" s="155"/>
      <c r="F27" s="155"/>
    </row>
    <row r="46" spans="7:9" s="122" customFormat="1" ht="41.25" customHeight="1" x14ac:dyDescent="0.3">
      <c r="G46" s="126"/>
      <c r="H46" s="126"/>
      <c r="I46" s="126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Y734"/>
  <sheetViews>
    <sheetView topLeftCell="A132" workbookViewId="0">
      <selection sqref="A1:XFD342"/>
    </sheetView>
  </sheetViews>
  <sheetFormatPr defaultRowHeight="14.5" x14ac:dyDescent="0.35"/>
  <cols>
    <col min="1" max="1" width="8.6328125" customWidth="1"/>
    <col min="2" max="2" width="52.08984375" customWidth="1"/>
    <col min="3" max="3" width="11.90625" customWidth="1"/>
    <col min="4" max="4" width="8.08984375" customWidth="1"/>
    <col min="5" max="5" width="10.6328125" customWidth="1"/>
    <col min="6" max="6" width="11.54296875" customWidth="1"/>
    <col min="7" max="7" width="10.90625" customWidth="1"/>
    <col min="8" max="8" width="15.08984375" customWidth="1"/>
    <col min="9" max="9" width="12" customWidth="1"/>
    <col min="10" max="10" width="13.6328125" customWidth="1"/>
    <col min="11" max="11" width="16.54296875" customWidth="1"/>
    <col min="12" max="12" width="26.54296875" customWidth="1"/>
    <col min="13" max="13" width="14.453125" customWidth="1"/>
    <col min="14" max="14" width="13.90625" customWidth="1"/>
    <col min="15" max="15" width="6" customWidth="1"/>
    <col min="16" max="16" width="15.08984375" customWidth="1"/>
    <col min="17" max="17" width="15.54296875" customWidth="1"/>
    <col min="18" max="18" width="18.36328125" customWidth="1"/>
    <col min="19" max="19" width="121.36328125" customWidth="1"/>
    <col min="20" max="20" width="17.54296875" customWidth="1"/>
    <col min="21" max="21" width="7.08984375" customWidth="1"/>
    <col min="22" max="22" width="12.08984375" customWidth="1"/>
    <col min="23" max="23" width="6.6328125" customWidth="1"/>
    <col min="24" max="24" width="10.6328125" customWidth="1"/>
    <col min="25" max="25" width="13.54296875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5</v>
      </c>
      <c r="E1" t="s">
        <v>111</v>
      </c>
      <c r="F1" t="s">
        <v>110</v>
      </c>
      <c r="G1" t="s">
        <v>109</v>
      </c>
      <c r="H1" t="s">
        <v>108</v>
      </c>
      <c r="I1" t="s">
        <v>107</v>
      </c>
      <c r="J1" t="s">
        <v>106</v>
      </c>
      <c r="K1" t="s">
        <v>105</v>
      </c>
      <c r="L1" t="s">
        <v>104</v>
      </c>
      <c r="M1" t="s">
        <v>103</v>
      </c>
      <c r="N1" t="s">
        <v>102</v>
      </c>
      <c r="O1" t="s">
        <v>101</v>
      </c>
      <c r="P1" t="s">
        <v>100</v>
      </c>
      <c r="Q1" t="s">
        <v>99</v>
      </c>
      <c r="R1" t="s">
        <v>98</v>
      </c>
      <c r="S1" t="s">
        <v>97</v>
      </c>
      <c r="T1" t="s">
        <v>96</v>
      </c>
      <c r="U1" t="s">
        <v>95</v>
      </c>
      <c r="V1" t="s">
        <v>94</v>
      </c>
      <c r="W1" t="s">
        <v>93</v>
      </c>
      <c r="X1" t="s">
        <v>92</v>
      </c>
      <c r="Y1" t="s">
        <v>91</v>
      </c>
    </row>
    <row r="2" spans="1:25" hidden="1" x14ac:dyDescent="0.35">
      <c r="A2" t="s">
        <v>12</v>
      </c>
      <c r="B2" t="s">
        <v>13</v>
      </c>
      <c r="C2" t="s">
        <v>27</v>
      </c>
      <c r="D2" t="s">
        <v>29</v>
      </c>
      <c r="E2" s="6">
        <v>41024</v>
      </c>
      <c r="F2" s="5">
        <v>0.47916666666666669</v>
      </c>
      <c r="G2" t="s">
        <v>63</v>
      </c>
      <c r="H2" t="s">
        <v>62</v>
      </c>
      <c r="I2">
        <v>0.2</v>
      </c>
      <c r="J2" t="s">
        <v>61</v>
      </c>
      <c r="L2" t="s">
        <v>86</v>
      </c>
      <c r="M2">
        <v>350</v>
      </c>
      <c r="N2" t="s">
        <v>55</v>
      </c>
      <c r="P2" s="6">
        <v>41024</v>
      </c>
      <c r="Q2" s="5">
        <v>0.57638888888888895</v>
      </c>
      <c r="T2" t="s">
        <v>56</v>
      </c>
      <c r="U2">
        <v>2</v>
      </c>
      <c r="V2" t="s">
        <v>55</v>
      </c>
      <c r="W2">
        <v>2</v>
      </c>
      <c r="X2" t="s">
        <v>54</v>
      </c>
      <c r="Y2" t="s">
        <v>64</v>
      </c>
    </row>
    <row r="3" spans="1:25" hidden="1" x14ac:dyDescent="0.35">
      <c r="A3" t="s">
        <v>12</v>
      </c>
      <c r="B3" t="s">
        <v>13</v>
      </c>
      <c r="C3" t="s">
        <v>49</v>
      </c>
      <c r="D3">
        <v>846</v>
      </c>
      <c r="E3" s="6">
        <v>41024</v>
      </c>
      <c r="F3" s="5">
        <v>0.46527777777777773</v>
      </c>
      <c r="G3" t="s">
        <v>63</v>
      </c>
      <c r="H3" t="s">
        <v>62</v>
      </c>
      <c r="I3">
        <v>0.2</v>
      </c>
      <c r="J3" t="s">
        <v>61</v>
      </c>
      <c r="L3" t="s">
        <v>86</v>
      </c>
      <c r="M3">
        <v>20</v>
      </c>
      <c r="N3" t="s">
        <v>55</v>
      </c>
      <c r="O3" t="s">
        <v>59</v>
      </c>
      <c r="P3" s="6">
        <v>41024</v>
      </c>
      <c r="Q3" s="5">
        <v>0.57430555555555551</v>
      </c>
      <c r="S3" t="s">
        <v>57</v>
      </c>
      <c r="T3" t="s">
        <v>56</v>
      </c>
      <c r="U3">
        <v>2</v>
      </c>
      <c r="V3" t="s">
        <v>55</v>
      </c>
      <c r="W3">
        <v>2</v>
      </c>
      <c r="X3" t="s">
        <v>54</v>
      </c>
      <c r="Y3" t="s">
        <v>32</v>
      </c>
    </row>
    <row r="4" spans="1:25" hidden="1" x14ac:dyDescent="0.35">
      <c r="A4" t="s">
        <v>12</v>
      </c>
      <c r="B4" t="s">
        <v>13</v>
      </c>
      <c r="C4">
        <v>33020221</v>
      </c>
      <c r="D4" t="s">
        <v>16</v>
      </c>
      <c r="E4" s="6">
        <v>41024</v>
      </c>
      <c r="F4" s="5">
        <v>0.44791666666666669</v>
      </c>
      <c r="G4" t="s">
        <v>63</v>
      </c>
      <c r="H4" t="s">
        <v>62</v>
      </c>
      <c r="I4">
        <v>0.1</v>
      </c>
      <c r="J4" t="s">
        <v>61</v>
      </c>
      <c r="L4" t="s">
        <v>86</v>
      </c>
      <c r="M4">
        <v>260</v>
      </c>
      <c r="N4" t="s">
        <v>55</v>
      </c>
      <c r="P4" s="6">
        <v>41024</v>
      </c>
      <c r="Q4" s="5">
        <v>0.57222222222222219</v>
      </c>
      <c r="T4" t="s">
        <v>56</v>
      </c>
      <c r="U4">
        <v>2</v>
      </c>
      <c r="V4" t="s">
        <v>55</v>
      </c>
      <c r="W4">
        <v>2</v>
      </c>
      <c r="X4" t="s">
        <v>54</v>
      </c>
      <c r="Y4" t="s">
        <v>64</v>
      </c>
    </row>
    <row r="5" spans="1:25" x14ac:dyDescent="0.35">
      <c r="A5" t="s">
        <v>12</v>
      </c>
      <c r="B5" t="s">
        <v>13</v>
      </c>
      <c r="C5">
        <v>33020118</v>
      </c>
      <c r="D5" t="s">
        <v>36</v>
      </c>
      <c r="E5" s="6">
        <v>41024</v>
      </c>
      <c r="F5" s="5">
        <v>0.43402777777777773</v>
      </c>
      <c r="G5" t="s">
        <v>63</v>
      </c>
      <c r="H5" t="s">
        <v>62</v>
      </c>
      <c r="I5">
        <v>0.2</v>
      </c>
      <c r="J5" t="s">
        <v>61</v>
      </c>
      <c r="L5" t="s">
        <v>86</v>
      </c>
      <c r="M5">
        <v>85</v>
      </c>
      <c r="N5" t="s">
        <v>55</v>
      </c>
      <c r="P5" s="6">
        <v>41024</v>
      </c>
      <c r="Q5" s="5">
        <v>0.56736111111111109</v>
      </c>
      <c r="T5" t="s">
        <v>56</v>
      </c>
      <c r="U5">
        <v>2</v>
      </c>
      <c r="V5" t="s">
        <v>55</v>
      </c>
      <c r="W5">
        <v>2</v>
      </c>
      <c r="X5" t="s">
        <v>54</v>
      </c>
      <c r="Y5" t="s">
        <v>64</v>
      </c>
    </row>
    <row r="6" spans="1:25" hidden="1" x14ac:dyDescent="0.35">
      <c r="A6" t="s">
        <v>12</v>
      </c>
      <c r="B6" t="s">
        <v>13</v>
      </c>
      <c r="C6" t="s">
        <v>44</v>
      </c>
      <c r="D6" t="s">
        <v>46</v>
      </c>
      <c r="E6" s="6">
        <v>41024</v>
      </c>
      <c r="F6" s="5">
        <v>0.41319444444444442</v>
      </c>
      <c r="G6" t="s">
        <v>63</v>
      </c>
      <c r="H6" t="s">
        <v>62</v>
      </c>
      <c r="I6">
        <v>0.2</v>
      </c>
      <c r="J6" t="s">
        <v>61</v>
      </c>
      <c r="L6" t="s">
        <v>86</v>
      </c>
      <c r="M6">
        <v>6</v>
      </c>
      <c r="N6" t="s">
        <v>55</v>
      </c>
      <c r="O6" t="s">
        <v>59</v>
      </c>
      <c r="P6" s="6">
        <v>41024</v>
      </c>
      <c r="Q6" s="5">
        <v>0.56527777777777777</v>
      </c>
      <c r="S6" t="s">
        <v>57</v>
      </c>
      <c r="T6" t="s">
        <v>56</v>
      </c>
      <c r="U6">
        <v>2</v>
      </c>
      <c r="V6" t="s">
        <v>55</v>
      </c>
      <c r="W6">
        <v>2</v>
      </c>
      <c r="X6" t="s">
        <v>54</v>
      </c>
      <c r="Y6" t="s">
        <v>32</v>
      </c>
    </row>
    <row r="7" spans="1:25" hidden="1" x14ac:dyDescent="0.35">
      <c r="A7" t="s">
        <v>12</v>
      </c>
      <c r="B7" t="s">
        <v>13</v>
      </c>
      <c r="C7" t="s">
        <v>27</v>
      </c>
      <c r="D7" t="s">
        <v>29</v>
      </c>
      <c r="E7" s="6">
        <v>41045</v>
      </c>
      <c r="F7" s="5">
        <v>0.51041666666666663</v>
      </c>
      <c r="G7" t="s">
        <v>63</v>
      </c>
      <c r="H7" t="s">
        <v>62</v>
      </c>
      <c r="I7">
        <v>0.14000000000000001</v>
      </c>
      <c r="J7" t="s">
        <v>61</v>
      </c>
      <c r="L7" t="s">
        <v>86</v>
      </c>
      <c r="M7">
        <v>370</v>
      </c>
      <c r="N7" t="s">
        <v>55</v>
      </c>
      <c r="P7" s="6">
        <v>41045</v>
      </c>
      <c r="Q7" s="5">
        <v>0.625</v>
      </c>
      <c r="T7" t="s">
        <v>56</v>
      </c>
      <c r="U7">
        <v>2</v>
      </c>
      <c r="V7" t="s">
        <v>55</v>
      </c>
      <c r="W7">
        <v>2</v>
      </c>
      <c r="X7" t="s">
        <v>54</v>
      </c>
      <c r="Y7" t="s">
        <v>32</v>
      </c>
    </row>
    <row r="8" spans="1:25" hidden="1" x14ac:dyDescent="0.35">
      <c r="A8" t="s">
        <v>12</v>
      </c>
      <c r="B8" t="s">
        <v>13</v>
      </c>
      <c r="C8" t="s">
        <v>49</v>
      </c>
      <c r="D8">
        <v>846</v>
      </c>
      <c r="E8" s="6">
        <v>41045</v>
      </c>
      <c r="F8" s="5">
        <v>0.4826388888888889</v>
      </c>
      <c r="G8" t="s">
        <v>63</v>
      </c>
      <c r="H8" t="s">
        <v>62</v>
      </c>
      <c r="I8">
        <v>0.15</v>
      </c>
      <c r="J8" t="s">
        <v>61</v>
      </c>
      <c r="L8" t="s">
        <v>86</v>
      </c>
      <c r="M8">
        <v>14</v>
      </c>
      <c r="N8" t="s">
        <v>55</v>
      </c>
      <c r="O8" t="s">
        <v>59</v>
      </c>
      <c r="P8" s="6">
        <v>41045</v>
      </c>
      <c r="Q8" s="5">
        <v>0.61944444444444446</v>
      </c>
      <c r="S8" t="s">
        <v>57</v>
      </c>
      <c r="T8" t="s">
        <v>56</v>
      </c>
      <c r="U8">
        <v>2</v>
      </c>
      <c r="V8" t="s">
        <v>55</v>
      </c>
      <c r="W8">
        <v>2</v>
      </c>
      <c r="X8" t="s">
        <v>54</v>
      </c>
      <c r="Y8" t="s">
        <v>32</v>
      </c>
    </row>
    <row r="9" spans="1:25" hidden="1" x14ac:dyDescent="0.35">
      <c r="A9" t="s">
        <v>12</v>
      </c>
      <c r="B9" t="s">
        <v>13</v>
      </c>
      <c r="C9">
        <v>33020221</v>
      </c>
      <c r="D9" t="s">
        <v>16</v>
      </c>
      <c r="E9" s="6">
        <v>41045</v>
      </c>
      <c r="F9" s="5">
        <v>0.47222222222222227</v>
      </c>
      <c r="G9" t="s">
        <v>63</v>
      </c>
      <c r="H9" t="s">
        <v>62</v>
      </c>
      <c r="I9">
        <v>7.0000000000000007E-2</v>
      </c>
      <c r="J9" t="s">
        <v>61</v>
      </c>
      <c r="L9" t="s">
        <v>86</v>
      </c>
      <c r="M9">
        <v>1270</v>
      </c>
      <c r="N9" t="s">
        <v>55</v>
      </c>
      <c r="O9" t="s">
        <v>59</v>
      </c>
      <c r="P9" s="6">
        <v>41045</v>
      </c>
      <c r="Q9" s="5">
        <v>0.6166666666666667</v>
      </c>
      <c r="S9" t="s">
        <v>57</v>
      </c>
      <c r="T9" t="s">
        <v>56</v>
      </c>
      <c r="U9">
        <v>2</v>
      </c>
      <c r="V9" t="s">
        <v>55</v>
      </c>
      <c r="W9">
        <v>2</v>
      </c>
      <c r="X9" t="s">
        <v>54</v>
      </c>
      <c r="Y9" t="s">
        <v>64</v>
      </c>
    </row>
    <row r="10" spans="1:25" x14ac:dyDescent="0.35">
      <c r="A10" t="s">
        <v>12</v>
      </c>
      <c r="B10" t="s">
        <v>13</v>
      </c>
      <c r="C10">
        <v>33020118</v>
      </c>
      <c r="D10" t="s">
        <v>36</v>
      </c>
      <c r="E10" s="6">
        <v>41045</v>
      </c>
      <c r="F10" s="5">
        <v>0.45833333333333331</v>
      </c>
      <c r="G10" t="s">
        <v>63</v>
      </c>
      <c r="H10" t="s">
        <v>62</v>
      </c>
      <c r="I10">
        <v>0.15</v>
      </c>
      <c r="J10" t="s">
        <v>61</v>
      </c>
      <c r="L10" t="s">
        <v>86</v>
      </c>
      <c r="M10">
        <v>196</v>
      </c>
      <c r="N10" t="s">
        <v>55</v>
      </c>
      <c r="P10" s="6">
        <v>41045</v>
      </c>
      <c r="Q10" s="5">
        <v>0.61388888888888882</v>
      </c>
      <c r="T10" t="s">
        <v>56</v>
      </c>
      <c r="U10">
        <v>2</v>
      </c>
      <c r="V10" t="s">
        <v>55</v>
      </c>
      <c r="W10">
        <v>2</v>
      </c>
      <c r="X10" t="s">
        <v>54</v>
      </c>
      <c r="Y10" t="s">
        <v>64</v>
      </c>
    </row>
    <row r="11" spans="1:25" hidden="1" x14ac:dyDescent="0.35">
      <c r="A11" t="s">
        <v>12</v>
      </c>
      <c r="B11" t="s">
        <v>13</v>
      </c>
      <c r="C11" t="s">
        <v>44</v>
      </c>
      <c r="D11" t="s">
        <v>46</v>
      </c>
      <c r="E11" s="6">
        <v>41045</v>
      </c>
      <c r="F11" s="5">
        <v>0.4375</v>
      </c>
      <c r="G11" t="s">
        <v>63</v>
      </c>
      <c r="H11" t="s">
        <v>62</v>
      </c>
      <c r="I11">
        <v>0.15</v>
      </c>
      <c r="J11" t="s">
        <v>61</v>
      </c>
      <c r="L11" t="s">
        <v>86</v>
      </c>
      <c r="M11">
        <v>212</v>
      </c>
      <c r="N11" t="s">
        <v>55</v>
      </c>
      <c r="P11" s="6">
        <v>41045</v>
      </c>
      <c r="Q11" s="5">
        <v>0.61111111111111105</v>
      </c>
      <c r="T11" t="s">
        <v>56</v>
      </c>
      <c r="U11">
        <v>2</v>
      </c>
      <c r="V11" t="s">
        <v>55</v>
      </c>
      <c r="W11">
        <v>2</v>
      </c>
      <c r="X11" t="s">
        <v>54</v>
      </c>
      <c r="Y11" t="s">
        <v>32</v>
      </c>
    </row>
    <row r="12" spans="1:25" hidden="1" x14ac:dyDescent="0.35">
      <c r="A12" t="s">
        <v>12</v>
      </c>
      <c r="B12" t="s">
        <v>13</v>
      </c>
      <c r="C12" t="s">
        <v>27</v>
      </c>
      <c r="D12" t="s">
        <v>29</v>
      </c>
      <c r="E12" s="6">
        <v>41080</v>
      </c>
      <c r="F12" s="5">
        <v>0.53125</v>
      </c>
      <c r="G12" t="s">
        <v>63</v>
      </c>
      <c r="H12" t="s">
        <v>62</v>
      </c>
      <c r="I12">
        <v>0.15</v>
      </c>
      <c r="J12" t="s">
        <v>61</v>
      </c>
      <c r="L12" t="s">
        <v>86</v>
      </c>
      <c r="M12">
        <v>120</v>
      </c>
      <c r="N12" t="s">
        <v>55</v>
      </c>
      <c r="P12" s="6">
        <v>41080</v>
      </c>
      <c r="Q12" s="5">
        <v>0.59166666666666667</v>
      </c>
      <c r="T12" t="s">
        <v>56</v>
      </c>
      <c r="U12">
        <v>2</v>
      </c>
      <c r="V12" t="s">
        <v>55</v>
      </c>
      <c r="W12">
        <v>2</v>
      </c>
      <c r="X12" t="s">
        <v>54</v>
      </c>
      <c r="Y12" t="s">
        <v>32</v>
      </c>
    </row>
    <row r="13" spans="1:25" hidden="1" x14ac:dyDescent="0.35">
      <c r="A13" t="s">
        <v>12</v>
      </c>
      <c r="B13" t="s">
        <v>13</v>
      </c>
      <c r="C13" t="s">
        <v>49</v>
      </c>
      <c r="D13">
        <v>846</v>
      </c>
      <c r="E13" s="6">
        <v>41080</v>
      </c>
      <c r="F13" s="5">
        <v>0.50347222222222221</v>
      </c>
      <c r="G13" t="s">
        <v>63</v>
      </c>
      <c r="H13" t="s">
        <v>62</v>
      </c>
      <c r="I13">
        <v>0.15</v>
      </c>
      <c r="J13" t="s">
        <v>61</v>
      </c>
      <c r="L13" t="s">
        <v>86</v>
      </c>
      <c r="M13">
        <v>56</v>
      </c>
      <c r="N13" t="s">
        <v>55</v>
      </c>
      <c r="P13" s="6">
        <v>41080</v>
      </c>
      <c r="Q13" s="5">
        <v>0.58680555555555558</v>
      </c>
      <c r="T13" t="s">
        <v>56</v>
      </c>
      <c r="U13">
        <v>2</v>
      </c>
      <c r="V13" t="s">
        <v>55</v>
      </c>
      <c r="W13">
        <v>2</v>
      </c>
      <c r="X13" t="s">
        <v>54</v>
      </c>
      <c r="Y13" t="s">
        <v>32</v>
      </c>
    </row>
    <row r="14" spans="1:25" hidden="1" x14ac:dyDescent="0.35">
      <c r="A14" t="s">
        <v>12</v>
      </c>
      <c r="B14" t="s">
        <v>13</v>
      </c>
      <c r="C14">
        <v>33020221</v>
      </c>
      <c r="D14" t="s">
        <v>16</v>
      </c>
      <c r="E14" s="6">
        <v>41080</v>
      </c>
      <c r="F14" s="5">
        <v>0.4826388888888889</v>
      </c>
      <c r="G14" t="s">
        <v>63</v>
      </c>
      <c r="H14" t="s">
        <v>62</v>
      </c>
      <c r="I14">
        <v>0.15</v>
      </c>
      <c r="J14" t="s">
        <v>61</v>
      </c>
      <c r="L14" t="s">
        <v>86</v>
      </c>
      <c r="M14">
        <v>250</v>
      </c>
      <c r="N14" t="s">
        <v>55</v>
      </c>
      <c r="P14" s="6">
        <v>41080</v>
      </c>
      <c r="Q14" s="5">
        <v>0.58472222222222225</v>
      </c>
      <c r="T14" t="s">
        <v>56</v>
      </c>
      <c r="U14">
        <v>2</v>
      </c>
      <c r="V14" t="s">
        <v>55</v>
      </c>
      <c r="W14">
        <v>2</v>
      </c>
      <c r="X14" t="s">
        <v>54</v>
      </c>
      <c r="Y14" t="s">
        <v>64</v>
      </c>
    </row>
    <row r="15" spans="1:25" x14ac:dyDescent="0.35">
      <c r="A15" t="s">
        <v>12</v>
      </c>
      <c r="B15" t="s">
        <v>13</v>
      </c>
      <c r="C15">
        <v>33020118</v>
      </c>
      <c r="D15" t="s">
        <v>36</v>
      </c>
      <c r="E15" s="6">
        <v>41080</v>
      </c>
      <c r="F15" s="5">
        <v>0.46875</v>
      </c>
      <c r="G15" t="s">
        <v>63</v>
      </c>
      <c r="H15" t="s">
        <v>62</v>
      </c>
      <c r="I15">
        <v>0.15</v>
      </c>
      <c r="J15" t="s">
        <v>61</v>
      </c>
      <c r="L15" t="s">
        <v>86</v>
      </c>
      <c r="M15">
        <v>97</v>
      </c>
      <c r="N15" t="s">
        <v>55</v>
      </c>
      <c r="P15" s="6">
        <v>41080</v>
      </c>
      <c r="Q15" s="5">
        <v>0.58194444444444449</v>
      </c>
      <c r="T15" t="s">
        <v>56</v>
      </c>
      <c r="U15">
        <v>2</v>
      </c>
      <c r="V15" t="s">
        <v>55</v>
      </c>
      <c r="W15">
        <v>2</v>
      </c>
      <c r="X15" t="s">
        <v>54</v>
      </c>
      <c r="Y15" t="s">
        <v>64</v>
      </c>
    </row>
    <row r="16" spans="1:25" hidden="1" x14ac:dyDescent="0.35">
      <c r="A16" t="s">
        <v>12</v>
      </c>
      <c r="B16" t="s">
        <v>13</v>
      </c>
      <c r="C16" t="s">
        <v>44</v>
      </c>
      <c r="D16" t="s">
        <v>46</v>
      </c>
      <c r="E16" s="6">
        <v>41080</v>
      </c>
      <c r="F16" s="5">
        <v>0.44791666666666669</v>
      </c>
      <c r="G16" t="s">
        <v>63</v>
      </c>
      <c r="H16" t="s">
        <v>62</v>
      </c>
      <c r="I16">
        <v>0.15</v>
      </c>
      <c r="J16" t="s">
        <v>61</v>
      </c>
      <c r="L16" t="s">
        <v>86</v>
      </c>
      <c r="M16">
        <v>200</v>
      </c>
      <c r="N16" t="s">
        <v>55</v>
      </c>
      <c r="P16" s="6">
        <v>41080</v>
      </c>
      <c r="Q16" s="5">
        <v>0.57986111111111105</v>
      </c>
      <c r="T16" t="s">
        <v>56</v>
      </c>
      <c r="U16">
        <v>2</v>
      </c>
      <c r="V16" t="s">
        <v>55</v>
      </c>
      <c r="W16">
        <v>2</v>
      </c>
      <c r="X16" t="s">
        <v>54</v>
      </c>
      <c r="Y16" t="s">
        <v>32</v>
      </c>
    </row>
    <row r="17" spans="1:25" hidden="1" x14ac:dyDescent="0.35">
      <c r="A17" t="s">
        <v>12</v>
      </c>
      <c r="B17" t="s">
        <v>13</v>
      </c>
      <c r="C17" t="s">
        <v>27</v>
      </c>
      <c r="D17" t="s">
        <v>29</v>
      </c>
      <c r="E17" s="6">
        <v>41106</v>
      </c>
      <c r="F17" s="5">
        <v>0.53819444444444442</v>
      </c>
      <c r="G17" t="s">
        <v>63</v>
      </c>
      <c r="H17" t="s">
        <v>62</v>
      </c>
      <c r="I17">
        <v>0.86</v>
      </c>
      <c r="J17" t="s">
        <v>61</v>
      </c>
      <c r="L17" t="s">
        <v>86</v>
      </c>
      <c r="M17">
        <v>189</v>
      </c>
      <c r="N17" t="s">
        <v>55</v>
      </c>
      <c r="P17" s="6">
        <v>41106</v>
      </c>
      <c r="Q17" s="5">
        <v>0.59027777777777779</v>
      </c>
      <c r="T17" t="s">
        <v>56</v>
      </c>
      <c r="U17">
        <v>2</v>
      </c>
      <c r="V17" t="s">
        <v>55</v>
      </c>
      <c r="W17">
        <v>2</v>
      </c>
      <c r="X17" t="s">
        <v>54</v>
      </c>
      <c r="Y17" t="s">
        <v>32</v>
      </c>
    </row>
    <row r="18" spans="1:25" hidden="1" x14ac:dyDescent="0.35">
      <c r="A18" t="s">
        <v>12</v>
      </c>
      <c r="B18" t="s">
        <v>13</v>
      </c>
      <c r="C18" t="s">
        <v>49</v>
      </c>
      <c r="D18">
        <v>846</v>
      </c>
      <c r="E18" s="6">
        <v>41106</v>
      </c>
      <c r="F18" s="5">
        <v>0.52430555555555558</v>
      </c>
      <c r="G18" t="s">
        <v>63</v>
      </c>
      <c r="H18" t="s">
        <v>62</v>
      </c>
      <c r="I18">
        <v>0.89</v>
      </c>
      <c r="J18" t="s">
        <v>61</v>
      </c>
      <c r="L18" t="s">
        <v>86</v>
      </c>
      <c r="M18">
        <v>2</v>
      </c>
      <c r="N18" t="s">
        <v>55</v>
      </c>
      <c r="O18" t="s">
        <v>59</v>
      </c>
      <c r="P18" s="6">
        <v>41106</v>
      </c>
      <c r="Q18" s="5">
        <v>0.58819444444444446</v>
      </c>
      <c r="S18" t="s">
        <v>57</v>
      </c>
      <c r="T18" t="s">
        <v>56</v>
      </c>
      <c r="U18">
        <v>2</v>
      </c>
      <c r="V18" t="s">
        <v>55</v>
      </c>
      <c r="W18">
        <v>2</v>
      </c>
      <c r="X18" t="s">
        <v>54</v>
      </c>
      <c r="Y18" t="s">
        <v>32</v>
      </c>
    </row>
    <row r="19" spans="1:25" hidden="1" x14ac:dyDescent="0.35">
      <c r="A19" t="s">
        <v>12</v>
      </c>
      <c r="B19" t="s">
        <v>13</v>
      </c>
      <c r="C19">
        <v>33020221</v>
      </c>
      <c r="D19" t="s">
        <v>16</v>
      </c>
      <c r="E19" s="6">
        <v>41106</v>
      </c>
      <c r="F19" s="5">
        <v>0.51041666666666663</v>
      </c>
      <c r="G19" t="s">
        <v>63</v>
      </c>
      <c r="H19" t="s">
        <v>62</v>
      </c>
      <c r="I19">
        <v>0.15</v>
      </c>
      <c r="J19" t="s">
        <v>61</v>
      </c>
      <c r="L19" t="s">
        <v>86</v>
      </c>
      <c r="M19">
        <v>360</v>
      </c>
      <c r="N19" t="s">
        <v>55</v>
      </c>
      <c r="P19" s="6">
        <v>41106</v>
      </c>
      <c r="Q19" s="5">
        <v>0.58611111111111114</v>
      </c>
      <c r="T19" t="s">
        <v>56</v>
      </c>
      <c r="U19">
        <v>2</v>
      </c>
      <c r="V19" t="s">
        <v>55</v>
      </c>
      <c r="W19">
        <v>2</v>
      </c>
      <c r="X19" t="s">
        <v>54</v>
      </c>
      <c r="Y19" t="s">
        <v>64</v>
      </c>
    </row>
    <row r="20" spans="1:25" x14ac:dyDescent="0.35">
      <c r="A20" t="s">
        <v>12</v>
      </c>
      <c r="B20" t="s">
        <v>13</v>
      </c>
      <c r="C20">
        <v>33020118</v>
      </c>
      <c r="D20" t="s">
        <v>36</v>
      </c>
      <c r="E20" s="6">
        <v>41106</v>
      </c>
      <c r="F20" s="5">
        <v>0.49305555555555558</v>
      </c>
      <c r="G20" t="s">
        <v>63</v>
      </c>
      <c r="H20" t="s">
        <v>62</v>
      </c>
      <c r="I20">
        <v>0.87</v>
      </c>
      <c r="J20" t="s">
        <v>61</v>
      </c>
      <c r="L20" t="s">
        <v>86</v>
      </c>
      <c r="M20">
        <v>125</v>
      </c>
      <c r="N20" t="s">
        <v>55</v>
      </c>
      <c r="P20" s="6">
        <v>41106</v>
      </c>
      <c r="Q20" s="5">
        <v>0.58402777777777781</v>
      </c>
      <c r="T20" t="s">
        <v>56</v>
      </c>
      <c r="U20">
        <v>2</v>
      </c>
      <c r="V20" t="s">
        <v>55</v>
      </c>
      <c r="W20">
        <v>2</v>
      </c>
      <c r="X20" t="s">
        <v>54</v>
      </c>
      <c r="Y20" t="s">
        <v>64</v>
      </c>
    </row>
    <row r="21" spans="1:25" hidden="1" x14ac:dyDescent="0.35">
      <c r="A21" t="s">
        <v>12</v>
      </c>
      <c r="B21" t="s">
        <v>13</v>
      </c>
      <c r="C21" t="s">
        <v>44</v>
      </c>
      <c r="D21" t="s">
        <v>46</v>
      </c>
      <c r="E21" s="6">
        <v>41106</v>
      </c>
      <c r="F21" s="5">
        <v>0.46875</v>
      </c>
      <c r="G21" t="s">
        <v>63</v>
      </c>
      <c r="H21" t="s">
        <v>62</v>
      </c>
      <c r="I21">
        <v>0.5</v>
      </c>
      <c r="J21" t="s">
        <v>61</v>
      </c>
      <c r="L21" t="s">
        <v>86</v>
      </c>
      <c r="M21">
        <v>124</v>
      </c>
      <c r="N21" t="s">
        <v>55</v>
      </c>
      <c r="P21" s="6">
        <v>41106</v>
      </c>
      <c r="Q21" s="5">
        <v>0.58124999999999993</v>
      </c>
      <c r="T21" t="s">
        <v>56</v>
      </c>
      <c r="U21">
        <v>2</v>
      </c>
      <c r="V21" t="s">
        <v>55</v>
      </c>
      <c r="W21">
        <v>2</v>
      </c>
      <c r="X21" t="s">
        <v>54</v>
      </c>
      <c r="Y21" t="s">
        <v>32</v>
      </c>
    </row>
    <row r="22" spans="1:25" hidden="1" x14ac:dyDescent="0.35">
      <c r="A22" t="s">
        <v>12</v>
      </c>
      <c r="B22" t="s">
        <v>13</v>
      </c>
      <c r="C22" t="s">
        <v>27</v>
      </c>
      <c r="D22" t="s">
        <v>29</v>
      </c>
      <c r="E22" s="6">
        <v>41141</v>
      </c>
      <c r="F22" s="5">
        <v>0.5625</v>
      </c>
      <c r="G22" t="s">
        <v>63</v>
      </c>
      <c r="H22" t="s">
        <v>62</v>
      </c>
      <c r="I22">
        <v>0.15</v>
      </c>
      <c r="J22" t="s">
        <v>61</v>
      </c>
      <c r="L22" t="s">
        <v>86</v>
      </c>
      <c r="M22">
        <v>600</v>
      </c>
      <c r="N22" t="s">
        <v>55</v>
      </c>
      <c r="O22" t="s">
        <v>66</v>
      </c>
      <c r="P22" s="6">
        <v>41141</v>
      </c>
      <c r="Q22" s="5">
        <v>0.65763888888888888</v>
      </c>
      <c r="S22" t="s">
        <v>65</v>
      </c>
      <c r="T22" t="s">
        <v>56</v>
      </c>
      <c r="U22">
        <v>2</v>
      </c>
      <c r="V22" t="s">
        <v>55</v>
      </c>
      <c r="W22">
        <v>2</v>
      </c>
      <c r="X22" t="s">
        <v>54</v>
      </c>
      <c r="Y22" t="s">
        <v>64</v>
      </c>
    </row>
    <row r="23" spans="1:25" hidden="1" x14ac:dyDescent="0.35">
      <c r="A23" t="s">
        <v>12</v>
      </c>
      <c r="B23" t="s">
        <v>13</v>
      </c>
      <c r="C23" t="s">
        <v>49</v>
      </c>
      <c r="D23">
        <v>846</v>
      </c>
      <c r="E23" s="6">
        <v>41141</v>
      </c>
      <c r="F23" s="5">
        <v>0.54166666666666663</v>
      </c>
      <c r="G23" t="s">
        <v>63</v>
      </c>
      <c r="H23" t="s">
        <v>62</v>
      </c>
      <c r="I23">
        <v>0.15</v>
      </c>
      <c r="J23" t="s">
        <v>61</v>
      </c>
      <c r="L23" t="s">
        <v>86</v>
      </c>
      <c r="M23">
        <v>600</v>
      </c>
      <c r="N23" t="s">
        <v>55</v>
      </c>
      <c r="O23" t="s">
        <v>66</v>
      </c>
      <c r="P23" s="6">
        <v>41141</v>
      </c>
      <c r="Q23" s="5">
        <v>0.65555555555555556</v>
      </c>
      <c r="S23" t="s">
        <v>65</v>
      </c>
      <c r="T23" t="s">
        <v>56</v>
      </c>
      <c r="U23">
        <v>2</v>
      </c>
      <c r="V23" t="s">
        <v>55</v>
      </c>
      <c r="W23">
        <v>2</v>
      </c>
      <c r="X23" t="s">
        <v>54</v>
      </c>
      <c r="Y23" t="s">
        <v>32</v>
      </c>
    </row>
    <row r="24" spans="1:25" hidden="1" x14ac:dyDescent="0.35">
      <c r="A24" t="s">
        <v>12</v>
      </c>
      <c r="B24" t="s">
        <v>13</v>
      </c>
      <c r="C24">
        <v>33020221</v>
      </c>
      <c r="D24" t="s">
        <v>16</v>
      </c>
      <c r="E24" s="6">
        <v>41141</v>
      </c>
      <c r="F24" s="5">
        <v>0.52083333333333337</v>
      </c>
      <c r="G24" t="s">
        <v>63</v>
      </c>
      <c r="H24" t="s">
        <v>62</v>
      </c>
      <c r="I24">
        <v>0.15</v>
      </c>
      <c r="J24" t="s">
        <v>61</v>
      </c>
      <c r="L24" t="s">
        <v>86</v>
      </c>
      <c r="M24">
        <v>600</v>
      </c>
      <c r="N24" t="s">
        <v>55</v>
      </c>
      <c r="O24" t="s">
        <v>66</v>
      </c>
      <c r="P24" s="6">
        <v>41141</v>
      </c>
      <c r="Q24" s="5">
        <v>0.65347222222222223</v>
      </c>
      <c r="S24" t="s">
        <v>65</v>
      </c>
      <c r="T24" t="s">
        <v>56</v>
      </c>
      <c r="U24">
        <v>2</v>
      </c>
      <c r="V24" t="s">
        <v>55</v>
      </c>
      <c r="W24">
        <v>2</v>
      </c>
      <c r="X24" t="s">
        <v>54</v>
      </c>
      <c r="Y24" t="s">
        <v>64</v>
      </c>
    </row>
    <row r="25" spans="1:25" x14ac:dyDescent="0.35">
      <c r="A25" t="s">
        <v>12</v>
      </c>
      <c r="B25" t="s">
        <v>13</v>
      </c>
      <c r="C25">
        <v>33020118</v>
      </c>
      <c r="D25" t="s">
        <v>36</v>
      </c>
      <c r="E25" s="6">
        <v>41141</v>
      </c>
      <c r="F25" s="5">
        <v>0.50347222222222221</v>
      </c>
      <c r="G25" t="s">
        <v>63</v>
      </c>
      <c r="H25" t="s">
        <v>62</v>
      </c>
      <c r="I25">
        <v>0.15</v>
      </c>
      <c r="J25" t="s">
        <v>61</v>
      </c>
      <c r="L25" t="s">
        <v>86</v>
      </c>
      <c r="M25">
        <v>1060</v>
      </c>
      <c r="N25" t="s">
        <v>55</v>
      </c>
      <c r="O25" t="s">
        <v>59</v>
      </c>
      <c r="P25" s="6">
        <v>41141</v>
      </c>
      <c r="Q25" s="5">
        <v>0.65138888888888891</v>
      </c>
      <c r="S25" t="s">
        <v>57</v>
      </c>
      <c r="T25" t="s">
        <v>56</v>
      </c>
      <c r="U25">
        <v>2</v>
      </c>
      <c r="V25" t="s">
        <v>55</v>
      </c>
      <c r="W25">
        <v>2</v>
      </c>
      <c r="X25" t="s">
        <v>54</v>
      </c>
      <c r="Y25" t="s">
        <v>64</v>
      </c>
    </row>
    <row r="26" spans="1:25" hidden="1" x14ac:dyDescent="0.35">
      <c r="A26" t="s">
        <v>12</v>
      </c>
      <c r="B26" t="s">
        <v>13</v>
      </c>
      <c r="C26" t="s">
        <v>44</v>
      </c>
      <c r="D26" t="s">
        <v>46</v>
      </c>
      <c r="E26" s="6">
        <v>41141</v>
      </c>
      <c r="F26" s="5">
        <v>0.47916666666666669</v>
      </c>
      <c r="G26" t="s">
        <v>63</v>
      </c>
      <c r="H26" t="s">
        <v>62</v>
      </c>
      <c r="I26">
        <v>0.15</v>
      </c>
      <c r="J26" t="s">
        <v>61</v>
      </c>
      <c r="L26" t="s">
        <v>86</v>
      </c>
      <c r="M26">
        <v>700</v>
      </c>
      <c r="N26" t="s">
        <v>55</v>
      </c>
      <c r="O26" t="s">
        <v>59</v>
      </c>
      <c r="P26" s="6">
        <v>41141</v>
      </c>
      <c r="Q26" s="5">
        <v>0.64930555555555558</v>
      </c>
      <c r="S26" t="s">
        <v>57</v>
      </c>
      <c r="T26" t="s">
        <v>56</v>
      </c>
      <c r="U26">
        <v>2</v>
      </c>
      <c r="V26" t="s">
        <v>55</v>
      </c>
      <c r="W26">
        <v>2</v>
      </c>
      <c r="X26" t="s">
        <v>54</v>
      </c>
      <c r="Y26" t="s">
        <v>32</v>
      </c>
    </row>
    <row r="27" spans="1:25" hidden="1" x14ac:dyDescent="0.35">
      <c r="A27" t="s">
        <v>12</v>
      </c>
      <c r="B27" t="s">
        <v>13</v>
      </c>
      <c r="C27" t="s">
        <v>27</v>
      </c>
      <c r="D27" t="s">
        <v>29</v>
      </c>
      <c r="E27" s="6">
        <v>41176</v>
      </c>
      <c r="F27" s="5">
        <v>0.60416666666666663</v>
      </c>
      <c r="G27" t="s">
        <v>63</v>
      </c>
      <c r="H27" t="s">
        <v>62</v>
      </c>
      <c r="I27">
        <v>0.15</v>
      </c>
      <c r="J27" t="s">
        <v>61</v>
      </c>
      <c r="L27" t="s">
        <v>86</v>
      </c>
      <c r="M27">
        <v>28</v>
      </c>
      <c r="N27" t="s">
        <v>55</v>
      </c>
      <c r="O27" t="s">
        <v>59</v>
      </c>
      <c r="P27" s="6">
        <v>41176</v>
      </c>
      <c r="Q27" s="5">
        <v>0.66666666666666663</v>
      </c>
      <c r="S27" t="s">
        <v>57</v>
      </c>
      <c r="T27" t="s">
        <v>56</v>
      </c>
      <c r="U27">
        <v>2</v>
      </c>
      <c r="V27" t="s">
        <v>55</v>
      </c>
      <c r="W27">
        <v>2</v>
      </c>
      <c r="X27" t="s">
        <v>54</v>
      </c>
      <c r="Y27" t="s">
        <v>32</v>
      </c>
    </row>
    <row r="28" spans="1:25" hidden="1" x14ac:dyDescent="0.35">
      <c r="A28" t="s">
        <v>12</v>
      </c>
      <c r="B28" t="s">
        <v>13</v>
      </c>
      <c r="C28" t="s">
        <v>49</v>
      </c>
      <c r="D28">
        <v>846</v>
      </c>
      <c r="E28" s="6">
        <v>41176</v>
      </c>
      <c r="F28" s="5">
        <v>0.58680555555555558</v>
      </c>
      <c r="G28" t="s">
        <v>63</v>
      </c>
      <c r="H28" t="s">
        <v>62</v>
      </c>
      <c r="I28">
        <v>0.15</v>
      </c>
      <c r="J28" t="s">
        <v>61</v>
      </c>
      <c r="L28" t="s">
        <v>86</v>
      </c>
      <c r="M28">
        <v>6</v>
      </c>
      <c r="N28" t="s">
        <v>55</v>
      </c>
      <c r="O28" t="s">
        <v>59</v>
      </c>
      <c r="P28" s="6">
        <v>41176</v>
      </c>
      <c r="Q28" s="5">
        <v>0.66388888888888886</v>
      </c>
      <c r="S28" t="s">
        <v>57</v>
      </c>
      <c r="T28" t="s">
        <v>56</v>
      </c>
      <c r="U28">
        <v>2</v>
      </c>
      <c r="V28" t="s">
        <v>55</v>
      </c>
      <c r="W28">
        <v>2</v>
      </c>
      <c r="X28" t="s">
        <v>54</v>
      </c>
      <c r="Y28" t="s">
        <v>32</v>
      </c>
    </row>
    <row r="29" spans="1:25" hidden="1" x14ac:dyDescent="0.35">
      <c r="A29" t="s">
        <v>12</v>
      </c>
      <c r="B29" t="s">
        <v>13</v>
      </c>
      <c r="C29">
        <v>33020221</v>
      </c>
      <c r="D29" t="s">
        <v>16</v>
      </c>
      <c r="E29" s="6">
        <v>41176</v>
      </c>
      <c r="F29" s="5">
        <v>0.57291666666666663</v>
      </c>
      <c r="G29" t="s">
        <v>63</v>
      </c>
      <c r="H29" t="s">
        <v>62</v>
      </c>
      <c r="I29">
        <v>0.15</v>
      </c>
      <c r="J29" t="s">
        <v>61</v>
      </c>
      <c r="L29" t="s">
        <v>86</v>
      </c>
      <c r="M29">
        <v>200</v>
      </c>
      <c r="N29" t="s">
        <v>55</v>
      </c>
      <c r="P29" s="6">
        <v>41176</v>
      </c>
      <c r="Q29" s="5">
        <v>0.66111111111111109</v>
      </c>
      <c r="T29" t="s">
        <v>56</v>
      </c>
      <c r="U29">
        <v>2</v>
      </c>
      <c r="V29" t="s">
        <v>55</v>
      </c>
      <c r="W29">
        <v>2</v>
      </c>
      <c r="X29" t="s">
        <v>54</v>
      </c>
      <c r="Y29" t="s">
        <v>64</v>
      </c>
    </row>
    <row r="30" spans="1:25" x14ac:dyDescent="0.35">
      <c r="A30" t="s">
        <v>12</v>
      </c>
      <c r="B30" t="s">
        <v>13</v>
      </c>
      <c r="C30">
        <v>33020118</v>
      </c>
      <c r="D30" t="s">
        <v>36</v>
      </c>
      <c r="E30" s="6">
        <v>41176</v>
      </c>
      <c r="F30" s="5">
        <v>0.54513888888888895</v>
      </c>
      <c r="G30" t="s">
        <v>63</v>
      </c>
      <c r="H30" t="s">
        <v>62</v>
      </c>
      <c r="I30">
        <v>0.15</v>
      </c>
      <c r="J30" t="s">
        <v>61</v>
      </c>
      <c r="L30" t="s">
        <v>86</v>
      </c>
      <c r="M30">
        <v>190</v>
      </c>
      <c r="N30" t="s">
        <v>55</v>
      </c>
      <c r="O30" t="s">
        <v>59</v>
      </c>
      <c r="P30" s="6">
        <v>41176</v>
      </c>
      <c r="Q30" s="5">
        <v>0.65833333333333333</v>
      </c>
      <c r="S30" t="s">
        <v>57</v>
      </c>
      <c r="T30" t="s">
        <v>56</v>
      </c>
      <c r="U30">
        <v>2</v>
      </c>
      <c r="V30" t="s">
        <v>55</v>
      </c>
      <c r="W30">
        <v>2</v>
      </c>
      <c r="X30" t="s">
        <v>54</v>
      </c>
      <c r="Y30" t="s">
        <v>64</v>
      </c>
    </row>
    <row r="31" spans="1:25" hidden="1" x14ac:dyDescent="0.35">
      <c r="A31" t="s">
        <v>12</v>
      </c>
      <c r="B31" t="s">
        <v>13</v>
      </c>
      <c r="C31" t="s">
        <v>44</v>
      </c>
      <c r="D31" t="s">
        <v>46</v>
      </c>
      <c r="E31" s="6">
        <v>41176</v>
      </c>
      <c r="F31" s="5">
        <v>0.51041666666666663</v>
      </c>
      <c r="G31" t="s">
        <v>63</v>
      </c>
      <c r="H31" t="s">
        <v>62</v>
      </c>
      <c r="I31">
        <v>0.15</v>
      </c>
      <c r="J31" t="s">
        <v>61</v>
      </c>
      <c r="L31" t="s">
        <v>86</v>
      </c>
      <c r="M31">
        <v>36</v>
      </c>
      <c r="N31" t="s">
        <v>55</v>
      </c>
      <c r="O31" t="s">
        <v>59</v>
      </c>
      <c r="P31" s="6">
        <v>41176</v>
      </c>
      <c r="Q31" s="5">
        <v>0.65277777777777779</v>
      </c>
      <c r="S31" t="s">
        <v>57</v>
      </c>
      <c r="T31" t="s">
        <v>56</v>
      </c>
      <c r="U31">
        <v>2</v>
      </c>
      <c r="V31" t="s">
        <v>55</v>
      </c>
      <c r="W31">
        <v>2</v>
      </c>
      <c r="X31" t="s">
        <v>54</v>
      </c>
      <c r="Y31" t="s">
        <v>32</v>
      </c>
    </row>
    <row r="32" spans="1:25" hidden="1" x14ac:dyDescent="0.35">
      <c r="A32" t="s">
        <v>12</v>
      </c>
      <c r="B32" t="s">
        <v>13</v>
      </c>
      <c r="C32" t="s">
        <v>27</v>
      </c>
      <c r="D32" t="s">
        <v>29</v>
      </c>
      <c r="E32" s="6">
        <v>41204</v>
      </c>
      <c r="F32" s="5">
        <v>0.55902777777777779</v>
      </c>
      <c r="G32" t="s">
        <v>63</v>
      </c>
      <c r="H32" t="s">
        <v>62</v>
      </c>
      <c r="I32">
        <v>0.11</v>
      </c>
      <c r="J32" t="s">
        <v>61</v>
      </c>
      <c r="L32" t="s">
        <v>86</v>
      </c>
      <c r="M32">
        <v>22</v>
      </c>
      <c r="N32" t="s">
        <v>55</v>
      </c>
      <c r="O32" t="s">
        <v>59</v>
      </c>
      <c r="P32" s="6">
        <v>41204</v>
      </c>
      <c r="Q32" s="5">
        <v>0.65277777777777779</v>
      </c>
      <c r="S32" t="s">
        <v>57</v>
      </c>
      <c r="T32" t="s">
        <v>56</v>
      </c>
      <c r="U32">
        <v>2</v>
      </c>
      <c r="V32" t="s">
        <v>55</v>
      </c>
      <c r="W32">
        <v>2</v>
      </c>
      <c r="X32" t="s">
        <v>54</v>
      </c>
      <c r="Y32" t="s">
        <v>32</v>
      </c>
    </row>
    <row r="33" spans="1:25" hidden="1" x14ac:dyDescent="0.35">
      <c r="A33" t="s">
        <v>12</v>
      </c>
      <c r="B33" t="s">
        <v>13</v>
      </c>
      <c r="C33" t="s">
        <v>49</v>
      </c>
      <c r="D33">
        <v>846</v>
      </c>
      <c r="E33" s="6">
        <v>41204</v>
      </c>
      <c r="F33" s="5">
        <v>0.54513888888888895</v>
      </c>
      <c r="G33" t="s">
        <v>63</v>
      </c>
      <c r="H33" t="s">
        <v>62</v>
      </c>
      <c r="I33">
        <v>0.15</v>
      </c>
      <c r="J33" t="s">
        <v>61</v>
      </c>
      <c r="L33" t="s">
        <v>86</v>
      </c>
      <c r="M33">
        <v>10</v>
      </c>
      <c r="N33" t="s">
        <v>55</v>
      </c>
      <c r="O33" t="s">
        <v>59</v>
      </c>
      <c r="P33" s="6">
        <v>41204</v>
      </c>
      <c r="Q33" s="5">
        <v>0.65069444444444446</v>
      </c>
      <c r="S33" t="s">
        <v>57</v>
      </c>
      <c r="T33" t="s">
        <v>56</v>
      </c>
      <c r="U33">
        <v>2</v>
      </c>
      <c r="V33" t="s">
        <v>55</v>
      </c>
      <c r="W33">
        <v>2</v>
      </c>
      <c r="X33" t="s">
        <v>54</v>
      </c>
      <c r="Y33" t="s">
        <v>32</v>
      </c>
    </row>
    <row r="34" spans="1:25" hidden="1" x14ac:dyDescent="0.35">
      <c r="A34" t="s">
        <v>12</v>
      </c>
      <c r="B34" t="s">
        <v>13</v>
      </c>
      <c r="C34">
        <v>33020221</v>
      </c>
      <c r="D34" t="s">
        <v>16</v>
      </c>
      <c r="E34" s="6">
        <v>41204</v>
      </c>
      <c r="F34" s="5">
        <v>0.52777777777777779</v>
      </c>
      <c r="G34" t="s">
        <v>63</v>
      </c>
      <c r="H34" t="s">
        <v>62</v>
      </c>
      <c r="I34">
        <v>7.0000000000000007E-2</v>
      </c>
      <c r="J34" t="s">
        <v>61</v>
      </c>
      <c r="L34" t="s">
        <v>86</v>
      </c>
      <c r="M34">
        <v>290</v>
      </c>
      <c r="N34" t="s">
        <v>55</v>
      </c>
      <c r="P34" s="6">
        <v>41204</v>
      </c>
      <c r="Q34" s="5">
        <v>0.64861111111111114</v>
      </c>
      <c r="T34" t="s">
        <v>56</v>
      </c>
      <c r="U34">
        <v>2</v>
      </c>
      <c r="V34" t="s">
        <v>55</v>
      </c>
      <c r="W34">
        <v>2</v>
      </c>
      <c r="X34" t="s">
        <v>54</v>
      </c>
      <c r="Y34" t="s">
        <v>64</v>
      </c>
    </row>
    <row r="35" spans="1:25" x14ac:dyDescent="0.35">
      <c r="A35" t="s">
        <v>12</v>
      </c>
      <c r="B35" t="s">
        <v>13</v>
      </c>
      <c r="C35">
        <v>33020118</v>
      </c>
      <c r="D35" t="s">
        <v>36</v>
      </c>
      <c r="E35" s="6">
        <v>41204</v>
      </c>
      <c r="F35" s="5">
        <v>0.51388888888888895</v>
      </c>
      <c r="G35" t="s">
        <v>63</v>
      </c>
      <c r="H35" t="s">
        <v>62</v>
      </c>
      <c r="I35">
        <v>0.15</v>
      </c>
      <c r="J35" t="s">
        <v>61</v>
      </c>
      <c r="L35" t="s">
        <v>86</v>
      </c>
      <c r="M35">
        <v>510</v>
      </c>
      <c r="N35" t="s">
        <v>55</v>
      </c>
      <c r="P35" s="6">
        <v>41204</v>
      </c>
      <c r="Q35" s="5">
        <v>0.64652777777777781</v>
      </c>
      <c r="T35" t="s">
        <v>56</v>
      </c>
      <c r="U35">
        <v>2</v>
      </c>
      <c r="V35" t="s">
        <v>55</v>
      </c>
      <c r="W35">
        <v>2</v>
      </c>
      <c r="X35" t="s">
        <v>54</v>
      </c>
      <c r="Y35" t="s">
        <v>32</v>
      </c>
    </row>
    <row r="36" spans="1:25" hidden="1" x14ac:dyDescent="0.35">
      <c r="A36" t="s">
        <v>12</v>
      </c>
      <c r="B36" t="s">
        <v>13</v>
      </c>
      <c r="C36" t="s">
        <v>44</v>
      </c>
      <c r="D36" t="s">
        <v>46</v>
      </c>
      <c r="E36" s="6">
        <v>41204</v>
      </c>
      <c r="F36" s="5">
        <v>0.49652777777777773</v>
      </c>
      <c r="G36" t="s">
        <v>63</v>
      </c>
      <c r="H36" t="s">
        <v>62</v>
      </c>
      <c r="I36">
        <v>0.15</v>
      </c>
      <c r="J36" t="s">
        <v>61</v>
      </c>
      <c r="L36" t="s">
        <v>86</v>
      </c>
      <c r="M36">
        <v>22</v>
      </c>
      <c r="N36" t="s">
        <v>55</v>
      </c>
      <c r="O36" t="s">
        <v>59</v>
      </c>
      <c r="P36" s="6">
        <v>41204</v>
      </c>
      <c r="Q36" s="5">
        <v>0.64236111111111105</v>
      </c>
      <c r="S36" t="s">
        <v>57</v>
      </c>
      <c r="T36" t="s">
        <v>56</v>
      </c>
      <c r="U36">
        <v>2</v>
      </c>
      <c r="V36" t="s">
        <v>55</v>
      </c>
      <c r="W36">
        <v>2</v>
      </c>
      <c r="X36" t="s">
        <v>54</v>
      </c>
      <c r="Y36" t="s">
        <v>32</v>
      </c>
    </row>
    <row r="37" spans="1:25" hidden="1" x14ac:dyDescent="0.35">
      <c r="A37" t="s">
        <v>12</v>
      </c>
      <c r="B37" t="s">
        <v>13</v>
      </c>
      <c r="C37" t="s">
        <v>27</v>
      </c>
      <c r="D37" t="s">
        <v>29</v>
      </c>
      <c r="E37" s="6">
        <v>41232</v>
      </c>
      <c r="F37" s="5">
        <v>0.59722222222222221</v>
      </c>
      <c r="G37" t="s">
        <v>63</v>
      </c>
      <c r="H37" t="s">
        <v>62</v>
      </c>
      <c r="I37">
        <v>0.15</v>
      </c>
      <c r="J37" t="s">
        <v>61</v>
      </c>
      <c r="L37" t="s">
        <v>86</v>
      </c>
      <c r="M37">
        <v>4</v>
      </c>
      <c r="N37" t="s">
        <v>55</v>
      </c>
      <c r="O37" t="s">
        <v>59</v>
      </c>
      <c r="P37" s="6">
        <v>41232</v>
      </c>
      <c r="Q37" s="5">
        <v>0.70277777777777783</v>
      </c>
      <c r="S37" t="s">
        <v>57</v>
      </c>
      <c r="T37" t="s">
        <v>56</v>
      </c>
      <c r="U37">
        <v>2</v>
      </c>
      <c r="V37" t="s">
        <v>55</v>
      </c>
      <c r="W37">
        <v>2</v>
      </c>
      <c r="X37" t="s">
        <v>54</v>
      </c>
      <c r="Y37" t="s">
        <v>32</v>
      </c>
    </row>
    <row r="38" spans="1:25" hidden="1" x14ac:dyDescent="0.35">
      <c r="A38" t="s">
        <v>12</v>
      </c>
      <c r="B38" t="s">
        <v>13</v>
      </c>
      <c r="C38" t="s">
        <v>49</v>
      </c>
      <c r="D38">
        <v>846</v>
      </c>
      <c r="E38" s="6">
        <v>41232</v>
      </c>
      <c r="F38" s="5">
        <v>0.58333333333333337</v>
      </c>
      <c r="G38" t="s">
        <v>63</v>
      </c>
      <c r="H38" t="s">
        <v>62</v>
      </c>
      <c r="I38">
        <v>0.15</v>
      </c>
      <c r="J38" t="s">
        <v>61</v>
      </c>
      <c r="L38" t="s">
        <v>86</v>
      </c>
      <c r="M38">
        <v>10</v>
      </c>
      <c r="N38" t="s">
        <v>55</v>
      </c>
      <c r="O38" t="s">
        <v>59</v>
      </c>
      <c r="P38" s="6">
        <v>41232</v>
      </c>
      <c r="Q38" s="5">
        <v>0.70486111111111116</v>
      </c>
      <c r="S38" t="s">
        <v>57</v>
      </c>
      <c r="T38" t="s">
        <v>56</v>
      </c>
      <c r="U38">
        <v>2</v>
      </c>
      <c r="V38" t="s">
        <v>55</v>
      </c>
      <c r="W38">
        <v>2</v>
      </c>
      <c r="X38" t="s">
        <v>54</v>
      </c>
      <c r="Y38" t="s">
        <v>32</v>
      </c>
    </row>
    <row r="39" spans="1:25" hidden="1" x14ac:dyDescent="0.35">
      <c r="A39" t="s">
        <v>12</v>
      </c>
      <c r="B39" t="s">
        <v>13</v>
      </c>
      <c r="C39">
        <v>33020221</v>
      </c>
      <c r="D39" t="s">
        <v>16</v>
      </c>
      <c r="E39" s="6">
        <v>41232</v>
      </c>
      <c r="F39" s="5">
        <v>0.55902777777777779</v>
      </c>
      <c r="G39" t="s">
        <v>63</v>
      </c>
      <c r="H39" t="s">
        <v>62</v>
      </c>
      <c r="I39">
        <v>0.15</v>
      </c>
      <c r="J39" t="s">
        <v>61</v>
      </c>
      <c r="L39" t="s">
        <v>86</v>
      </c>
      <c r="M39">
        <v>96</v>
      </c>
      <c r="N39" t="s">
        <v>55</v>
      </c>
      <c r="P39" s="6">
        <v>41232</v>
      </c>
      <c r="Q39" s="5">
        <v>0.70694444444444438</v>
      </c>
      <c r="T39" t="s">
        <v>56</v>
      </c>
      <c r="U39">
        <v>2</v>
      </c>
      <c r="V39" t="s">
        <v>55</v>
      </c>
      <c r="W39">
        <v>2</v>
      </c>
      <c r="X39" t="s">
        <v>54</v>
      </c>
      <c r="Y39" t="s">
        <v>64</v>
      </c>
    </row>
    <row r="40" spans="1:25" x14ac:dyDescent="0.35">
      <c r="A40" t="s">
        <v>12</v>
      </c>
      <c r="B40" t="s">
        <v>13</v>
      </c>
      <c r="C40">
        <v>33020118</v>
      </c>
      <c r="D40" t="s">
        <v>36</v>
      </c>
      <c r="E40" s="6">
        <v>41232</v>
      </c>
      <c r="F40" s="5">
        <v>0.54166666666666663</v>
      </c>
      <c r="G40" t="s">
        <v>63</v>
      </c>
      <c r="H40" t="s">
        <v>62</v>
      </c>
      <c r="I40">
        <v>0.15</v>
      </c>
      <c r="J40" t="s">
        <v>61</v>
      </c>
      <c r="L40" t="s">
        <v>86</v>
      </c>
      <c r="M40">
        <v>120</v>
      </c>
      <c r="N40" t="s">
        <v>55</v>
      </c>
      <c r="P40" s="6">
        <v>41232</v>
      </c>
      <c r="Q40" s="5">
        <v>0.71111111111111114</v>
      </c>
      <c r="T40" t="s">
        <v>56</v>
      </c>
      <c r="U40">
        <v>2</v>
      </c>
      <c r="V40" t="s">
        <v>55</v>
      </c>
      <c r="W40">
        <v>2</v>
      </c>
      <c r="X40" t="s">
        <v>54</v>
      </c>
      <c r="Y40" t="s">
        <v>32</v>
      </c>
    </row>
    <row r="41" spans="1:25" hidden="1" x14ac:dyDescent="0.35">
      <c r="A41" t="s">
        <v>12</v>
      </c>
      <c r="B41" t="s">
        <v>13</v>
      </c>
      <c r="C41" t="s">
        <v>44</v>
      </c>
      <c r="D41" t="s">
        <v>46</v>
      </c>
      <c r="E41" s="6">
        <v>41232</v>
      </c>
      <c r="F41" s="5">
        <v>0.51388888888888895</v>
      </c>
      <c r="G41" t="s">
        <v>63</v>
      </c>
      <c r="H41" t="s">
        <v>62</v>
      </c>
      <c r="I41">
        <v>0.15</v>
      </c>
      <c r="J41" t="s">
        <v>61</v>
      </c>
      <c r="L41" t="s">
        <v>86</v>
      </c>
      <c r="M41">
        <v>2</v>
      </c>
      <c r="N41" t="s">
        <v>55</v>
      </c>
      <c r="O41" t="s">
        <v>59</v>
      </c>
      <c r="P41" s="6">
        <v>41232</v>
      </c>
      <c r="Q41" s="5">
        <v>0.71319444444444446</v>
      </c>
      <c r="S41" t="s">
        <v>57</v>
      </c>
      <c r="T41" t="s">
        <v>56</v>
      </c>
      <c r="U41">
        <v>2</v>
      </c>
      <c r="V41" t="s">
        <v>55</v>
      </c>
      <c r="W41">
        <v>2</v>
      </c>
      <c r="X41" t="s">
        <v>54</v>
      </c>
      <c r="Y41" t="s">
        <v>32</v>
      </c>
    </row>
    <row r="42" spans="1:25" hidden="1" x14ac:dyDescent="0.35">
      <c r="A42" t="s">
        <v>12</v>
      </c>
      <c r="B42" t="s">
        <v>13</v>
      </c>
      <c r="C42" t="s">
        <v>27</v>
      </c>
      <c r="D42" t="s">
        <v>29</v>
      </c>
      <c r="E42" s="6">
        <v>41260</v>
      </c>
      <c r="F42" s="5">
        <v>0.51388888888888895</v>
      </c>
      <c r="G42" t="s">
        <v>63</v>
      </c>
      <c r="H42" t="s">
        <v>62</v>
      </c>
      <c r="I42">
        <v>0.15</v>
      </c>
      <c r="J42" t="s">
        <v>61</v>
      </c>
      <c r="L42" t="s">
        <v>86</v>
      </c>
      <c r="M42">
        <v>15900</v>
      </c>
      <c r="N42" t="s">
        <v>55</v>
      </c>
      <c r="O42" t="s">
        <v>59</v>
      </c>
      <c r="P42" s="6">
        <v>41260</v>
      </c>
      <c r="Q42" s="5">
        <v>0.62986111111111109</v>
      </c>
      <c r="S42" t="s">
        <v>57</v>
      </c>
      <c r="T42" t="s">
        <v>56</v>
      </c>
      <c r="U42">
        <v>2</v>
      </c>
      <c r="V42" t="s">
        <v>55</v>
      </c>
      <c r="W42">
        <v>2</v>
      </c>
      <c r="X42" t="s">
        <v>54</v>
      </c>
      <c r="Y42" t="s">
        <v>32</v>
      </c>
    </row>
    <row r="43" spans="1:25" hidden="1" x14ac:dyDescent="0.35">
      <c r="A43" t="s">
        <v>12</v>
      </c>
      <c r="B43" t="s">
        <v>13</v>
      </c>
      <c r="C43" t="s">
        <v>49</v>
      </c>
      <c r="D43">
        <v>846</v>
      </c>
      <c r="E43" s="6">
        <v>41260</v>
      </c>
      <c r="F43" s="5">
        <v>0.49305555555555558</v>
      </c>
      <c r="G43" t="s">
        <v>63</v>
      </c>
      <c r="H43" t="s">
        <v>62</v>
      </c>
      <c r="I43">
        <v>0.15</v>
      </c>
      <c r="J43" t="s">
        <v>61</v>
      </c>
      <c r="L43" t="s">
        <v>86</v>
      </c>
      <c r="M43">
        <v>5000</v>
      </c>
      <c r="N43" t="s">
        <v>55</v>
      </c>
      <c r="P43" s="6">
        <v>41260</v>
      </c>
      <c r="Q43" s="5">
        <v>0.62708333333333333</v>
      </c>
      <c r="T43" t="s">
        <v>56</v>
      </c>
      <c r="U43">
        <v>2</v>
      </c>
      <c r="V43" t="s">
        <v>55</v>
      </c>
      <c r="W43">
        <v>2</v>
      </c>
      <c r="X43" t="s">
        <v>54</v>
      </c>
      <c r="Y43" t="s">
        <v>32</v>
      </c>
    </row>
    <row r="44" spans="1:25" hidden="1" x14ac:dyDescent="0.35">
      <c r="A44" t="s">
        <v>12</v>
      </c>
      <c r="B44" t="s">
        <v>13</v>
      </c>
      <c r="C44">
        <v>33020221</v>
      </c>
      <c r="D44" t="s">
        <v>16</v>
      </c>
      <c r="E44" s="6">
        <v>41260</v>
      </c>
      <c r="F44" s="5">
        <v>0.47222222222222227</v>
      </c>
      <c r="G44" t="s">
        <v>63</v>
      </c>
      <c r="H44" t="s">
        <v>62</v>
      </c>
      <c r="I44">
        <v>0.15</v>
      </c>
      <c r="J44" t="s">
        <v>61</v>
      </c>
      <c r="L44" t="s">
        <v>86</v>
      </c>
      <c r="M44">
        <v>6000</v>
      </c>
      <c r="N44" t="s">
        <v>55</v>
      </c>
      <c r="O44" t="s">
        <v>66</v>
      </c>
      <c r="P44" s="6">
        <v>41260</v>
      </c>
      <c r="Q44" s="5">
        <v>0.62152777777777779</v>
      </c>
      <c r="S44" t="s">
        <v>65</v>
      </c>
      <c r="T44" t="s">
        <v>56</v>
      </c>
      <c r="U44">
        <v>2</v>
      </c>
      <c r="V44" t="s">
        <v>55</v>
      </c>
      <c r="W44">
        <v>2</v>
      </c>
      <c r="X44" t="s">
        <v>54</v>
      </c>
      <c r="Y44" t="s">
        <v>64</v>
      </c>
    </row>
    <row r="45" spans="1:25" x14ac:dyDescent="0.35">
      <c r="A45" t="s">
        <v>12</v>
      </c>
      <c r="B45" t="s">
        <v>13</v>
      </c>
      <c r="C45">
        <v>33020118</v>
      </c>
      <c r="D45" t="s">
        <v>36</v>
      </c>
      <c r="E45" s="6">
        <v>41260</v>
      </c>
      <c r="F45" s="5">
        <v>0.4513888888888889</v>
      </c>
      <c r="G45" t="s">
        <v>63</v>
      </c>
      <c r="H45" t="s">
        <v>62</v>
      </c>
      <c r="I45">
        <v>0.15</v>
      </c>
      <c r="J45" t="s">
        <v>61</v>
      </c>
      <c r="L45" t="s">
        <v>86</v>
      </c>
      <c r="M45">
        <v>110</v>
      </c>
      <c r="N45" t="s">
        <v>55</v>
      </c>
      <c r="O45" t="s">
        <v>59</v>
      </c>
      <c r="P45" s="6">
        <v>41260</v>
      </c>
      <c r="Q45" s="5">
        <v>0.61875000000000002</v>
      </c>
      <c r="S45" t="s">
        <v>57</v>
      </c>
      <c r="T45" t="s">
        <v>56</v>
      </c>
      <c r="U45">
        <v>2</v>
      </c>
      <c r="V45" t="s">
        <v>55</v>
      </c>
      <c r="W45">
        <v>2</v>
      </c>
      <c r="X45" t="s">
        <v>54</v>
      </c>
      <c r="Y45" t="s">
        <v>32</v>
      </c>
    </row>
    <row r="46" spans="1:25" hidden="1" x14ac:dyDescent="0.35">
      <c r="A46" t="s">
        <v>12</v>
      </c>
      <c r="B46" t="s">
        <v>13</v>
      </c>
      <c r="C46" t="s">
        <v>44</v>
      </c>
      <c r="D46" t="s">
        <v>46</v>
      </c>
      <c r="E46" s="6">
        <v>41260</v>
      </c>
      <c r="F46" s="5">
        <v>0.43055555555555558</v>
      </c>
      <c r="G46" t="s">
        <v>63</v>
      </c>
      <c r="H46" t="s">
        <v>62</v>
      </c>
      <c r="I46">
        <v>0.15</v>
      </c>
      <c r="J46" t="s">
        <v>61</v>
      </c>
      <c r="L46" t="s">
        <v>86</v>
      </c>
      <c r="M46">
        <v>18</v>
      </c>
      <c r="N46" t="s">
        <v>55</v>
      </c>
      <c r="O46" t="s">
        <v>72</v>
      </c>
      <c r="P46" s="6">
        <v>41260</v>
      </c>
      <c r="Q46" s="5">
        <v>0.61597222222222225</v>
      </c>
      <c r="S46" t="s">
        <v>90</v>
      </c>
      <c r="T46" t="s">
        <v>56</v>
      </c>
      <c r="U46">
        <v>2</v>
      </c>
      <c r="V46" t="s">
        <v>55</v>
      </c>
      <c r="W46">
        <v>2</v>
      </c>
      <c r="X46" t="s">
        <v>54</v>
      </c>
      <c r="Y46" t="s">
        <v>32</v>
      </c>
    </row>
    <row r="47" spans="1:25" hidden="1" x14ac:dyDescent="0.35">
      <c r="A47" t="s">
        <v>12</v>
      </c>
      <c r="B47" t="s">
        <v>13</v>
      </c>
      <c r="C47" t="s">
        <v>27</v>
      </c>
      <c r="D47" t="s">
        <v>29</v>
      </c>
      <c r="E47" s="6">
        <v>41288</v>
      </c>
      <c r="F47" s="5">
        <v>0.53125</v>
      </c>
      <c r="G47" t="s">
        <v>63</v>
      </c>
      <c r="H47" t="s">
        <v>62</v>
      </c>
      <c r="I47">
        <v>0.15</v>
      </c>
      <c r="J47" t="s">
        <v>61</v>
      </c>
      <c r="L47" t="s">
        <v>86</v>
      </c>
      <c r="M47">
        <v>62</v>
      </c>
      <c r="N47" t="s">
        <v>55</v>
      </c>
      <c r="P47" s="6">
        <v>41288</v>
      </c>
      <c r="Q47" s="5">
        <v>0.64513888888888882</v>
      </c>
      <c r="T47" t="s">
        <v>56</v>
      </c>
      <c r="U47">
        <v>2</v>
      </c>
      <c r="V47" t="s">
        <v>55</v>
      </c>
      <c r="W47">
        <v>2</v>
      </c>
      <c r="X47" t="s">
        <v>54</v>
      </c>
      <c r="Y47" t="s">
        <v>32</v>
      </c>
    </row>
    <row r="48" spans="1:25" hidden="1" x14ac:dyDescent="0.35">
      <c r="A48" t="s">
        <v>12</v>
      </c>
      <c r="B48" t="s">
        <v>13</v>
      </c>
      <c r="C48" t="s">
        <v>49</v>
      </c>
      <c r="D48">
        <v>846</v>
      </c>
      <c r="E48" s="6">
        <v>41288</v>
      </c>
      <c r="F48" s="5">
        <v>0.51736111111111105</v>
      </c>
      <c r="G48" t="s">
        <v>63</v>
      </c>
      <c r="H48" t="s">
        <v>62</v>
      </c>
      <c r="I48">
        <v>0.15</v>
      </c>
      <c r="J48" t="s">
        <v>61</v>
      </c>
      <c r="L48" t="s">
        <v>86</v>
      </c>
      <c r="M48">
        <v>68</v>
      </c>
      <c r="N48" t="s">
        <v>55</v>
      </c>
      <c r="P48" s="6">
        <v>41288</v>
      </c>
      <c r="Q48" s="5">
        <v>0.64097222222222217</v>
      </c>
      <c r="T48" t="s">
        <v>56</v>
      </c>
      <c r="U48">
        <v>2</v>
      </c>
      <c r="V48" t="s">
        <v>55</v>
      </c>
      <c r="W48">
        <v>2</v>
      </c>
      <c r="X48" t="s">
        <v>54</v>
      </c>
      <c r="Y48" t="s">
        <v>32</v>
      </c>
    </row>
    <row r="49" spans="1:25" hidden="1" x14ac:dyDescent="0.35">
      <c r="A49" t="s">
        <v>12</v>
      </c>
      <c r="B49" t="s">
        <v>13</v>
      </c>
      <c r="C49">
        <v>33020221</v>
      </c>
      <c r="D49" t="s">
        <v>16</v>
      </c>
      <c r="E49" s="6">
        <v>41288</v>
      </c>
      <c r="F49" s="5">
        <v>0.49652777777777773</v>
      </c>
      <c r="G49" t="s">
        <v>63</v>
      </c>
      <c r="H49" t="s">
        <v>62</v>
      </c>
      <c r="I49">
        <v>0.15</v>
      </c>
      <c r="J49" t="s">
        <v>61</v>
      </c>
      <c r="L49" t="s">
        <v>86</v>
      </c>
      <c r="M49">
        <v>470</v>
      </c>
      <c r="N49" t="s">
        <v>55</v>
      </c>
      <c r="P49" s="6">
        <v>41288</v>
      </c>
      <c r="Q49" s="5">
        <v>0.63888888888888895</v>
      </c>
      <c r="T49" t="s">
        <v>56</v>
      </c>
      <c r="U49">
        <v>2</v>
      </c>
      <c r="V49" t="s">
        <v>55</v>
      </c>
      <c r="W49">
        <v>2</v>
      </c>
      <c r="X49" t="s">
        <v>54</v>
      </c>
      <c r="Y49" t="s">
        <v>64</v>
      </c>
    </row>
    <row r="50" spans="1:25" x14ac:dyDescent="0.35">
      <c r="A50" t="s">
        <v>12</v>
      </c>
      <c r="B50" t="s">
        <v>13</v>
      </c>
      <c r="C50">
        <v>33020118</v>
      </c>
      <c r="D50" t="s">
        <v>36</v>
      </c>
      <c r="E50" s="6">
        <v>41288</v>
      </c>
      <c r="F50" s="5">
        <v>0.46875</v>
      </c>
      <c r="G50" t="s">
        <v>63</v>
      </c>
      <c r="H50" t="s">
        <v>62</v>
      </c>
      <c r="I50">
        <v>0.15</v>
      </c>
      <c r="J50" t="s">
        <v>61</v>
      </c>
      <c r="L50" t="s">
        <v>86</v>
      </c>
      <c r="M50">
        <v>82</v>
      </c>
      <c r="N50" t="s">
        <v>55</v>
      </c>
      <c r="P50" s="6">
        <v>41288</v>
      </c>
      <c r="Q50" s="5">
        <v>0.63611111111111118</v>
      </c>
      <c r="T50" t="s">
        <v>56</v>
      </c>
      <c r="U50">
        <v>2</v>
      </c>
      <c r="V50" t="s">
        <v>55</v>
      </c>
      <c r="W50">
        <v>2</v>
      </c>
      <c r="X50" t="s">
        <v>54</v>
      </c>
      <c r="Y50" t="s">
        <v>64</v>
      </c>
    </row>
    <row r="51" spans="1:25" hidden="1" x14ac:dyDescent="0.35">
      <c r="A51" t="s">
        <v>12</v>
      </c>
      <c r="B51" t="s">
        <v>13</v>
      </c>
      <c r="C51" t="s">
        <v>44</v>
      </c>
      <c r="D51" t="s">
        <v>46</v>
      </c>
      <c r="E51" s="6">
        <v>41288</v>
      </c>
      <c r="F51" s="5">
        <v>0.44791666666666669</v>
      </c>
      <c r="G51" t="s">
        <v>63</v>
      </c>
      <c r="H51" t="s">
        <v>62</v>
      </c>
      <c r="I51">
        <v>0.15</v>
      </c>
      <c r="J51" t="s">
        <v>61</v>
      </c>
      <c r="L51" t="s">
        <v>86</v>
      </c>
      <c r="M51">
        <v>10</v>
      </c>
      <c r="N51" t="s">
        <v>55</v>
      </c>
      <c r="O51" t="s">
        <v>59</v>
      </c>
      <c r="P51" s="6">
        <v>41288</v>
      </c>
      <c r="Q51" s="5">
        <v>0.6333333333333333</v>
      </c>
      <c r="S51" t="s">
        <v>57</v>
      </c>
      <c r="T51" t="s">
        <v>56</v>
      </c>
      <c r="U51">
        <v>2</v>
      </c>
      <c r="V51" t="s">
        <v>55</v>
      </c>
      <c r="W51">
        <v>2</v>
      </c>
      <c r="X51" t="s">
        <v>54</v>
      </c>
      <c r="Y51" t="s">
        <v>32</v>
      </c>
    </row>
    <row r="52" spans="1:25" hidden="1" x14ac:dyDescent="0.35">
      <c r="A52" t="s">
        <v>12</v>
      </c>
      <c r="B52" t="s">
        <v>13</v>
      </c>
      <c r="C52" t="s">
        <v>27</v>
      </c>
      <c r="D52" t="s">
        <v>29</v>
      </c>
      <c r="E52" s="6">
        <v>41324</v>
      </c>
      <c r="F52" s="5">
        <v>0.58333333333333337</v>
      </c>
      <c r="G52" t="s">
        <v>63</v>
      </c>
      <c r="H52" t="s">
        <v>62</v>
      </c>
      <c r="I52">
        <v>0.15</v>
      </c>
      <c r="J52" t="s">
        <v>61</v>
      </c>
      <c r="L52" t="s">
        <v>86</v>
      </c>
      <c r="M52">
        <v>670</v>
      </c>
      <c r="N52" t="s">
        <v>55</v>
      </c>
      <c r="O52" t="s">
        <v>59</v>
      </c>
      <c r="P52" s="6">
        <v>41324</v>
      </c>
      <c r="Q52" s="5">
        <v>0.63611111111111118</v>
      </c>
      <c r="S52" t="s">
        <v>57</v>
      </c>
      <c r="T52" t="s">
        <v>56</v>
      </c>
      <c r="U52">
        <v>2</v>
      </c>
      <c r="V52" t="s">
        <v>55</v>
      </c>
      <c r="W52">
        <v>2</v>
      </c>
      <c r="X52" t="s">
        <v>54</v>
      </c>
      <c r="Y52" t="s">
        <v>64</v>
      </c>
    </row>
    <row r="53" spans="1:25" hidden="1" x14ac:dyDescent="0.35">
      <c r="A53" t="s">
        <v>12</v>
      </c>
      <c r="B53" t="s">
        <v>13</v>
      </c>
      <c r="C53" t="s">
        <v>49</v>
      </c>
      <c r="D53">
        <v>846</v>
      </c>
      <c r="E53" s="6">
        <v>41324</v>
      </c>
      <c r="F53" s="5">
        <v>0.56944444444444442</v>
      </c>
      <c r="G53" t="s">
        <v>63</v>
      </c>
      <c r="H53" t="s">
        <v>62</v>
      </c>
      <c r="I53">
        <v>0.15</v>
      </c>
      <c r="J53" t="s">
        <v>61</v>
      </c>
      <c r="L53" t="s">
        <v>86</v>
      </c>
      <c r="M53">
        <v>56</v>
      </c>
      <c r="N53" t="s">
        <v>55</v>
      </c>
      <c r="P53" s="6">
        <v>41324</v>
      </c>
      <c r="Q53" s="5">
        <v>0.6381944444444444</v>
      </c>
      <c r="T53" t="s">
        <v>56</v>
      </c>
      <c r="U53">
        <v>2</v>
      </c>
      <c r="V53" t="s">
        <v>55</v>
      </c>
      <c r="W53">
        <v>2</v>
      </c>
      <c r="X53" t="s">
        <v>54</v>
      </c>
      <c r="Y53" t="s">
        <v>32</v>
      </c>
    </row>
    <row r="54" spans="1:25" hidden="1" x14ac:dyDescent="0.35">
      <c r="A54" t="s">
        <v>12</v>
      </c>
      <c r="B54" t="s">
        <v>13</v>
      </c>
      <c r="C54">
        <v>33020221</v>
      </c>
      <c r="D54" t="s">
        <v>16</v>
      </c>
      <c r="E54" s="6">
        <v>41324</v>
      </c>
      <c r="F54" s="5">
        <v>0.55555555555555558</v>
      </c>
      <c r="G54" t="s">
        <v>63</v>
      </c>
      <c r="H54" t="s">
        <v>62</v>
      </c>
      <c r="I54">
        <v>0.15</v>
      </c>
      <c r="J54" t="s">
        <v>61</v>
      </c>
      <c r="L54" t="s">
        <v>86</v>
      </c>
      <c r="M54">
        <v>2000</v>
      </c>
      <c r="N54" t="s">
        <v>55</v>
      </c>
      <c r="P54" s="6">
        <v>41324</v>
      </c>
      <c r="Q54" s="5">
        <v>0.63194444444444442</v>
      </c>
      <c r="T54" t="s">
        <v>56</v>
      </c>
      <c r="U54">
        <v>2</v>
      </c>
      <c r="V54" t="s">
        <v>55</v>
      </c>
      <c r="W54">
        <v>2</v>
      </c>
      <c r="X54" t="s">
        <v>54</v>
      </c>
      <c r="Y54" t="s">
        <v>64</v>
      </c>
    </row>
    <row r="55" spans="1:25" x14ac:dyDescent="0.35">
      <c r="A55" t="s">
        <v>12</v>
      </c>
      <c r="B55" t="s">
        <v>13</v>
      </c>
      <c r="C55">
        <v>33020118</v>
      </c>
      <c r="D55" t="s">
        <v>36</v>
      </c>
      <c r="E55" s="6">
        <v>41324</v>
      </c>
      <c r="F55" s="5">
        <v>0.53819444444444442</v>
      </c>
      <c r="G55" t="s">
        <v>63</v>
      </c>
      <c r="H55" t="s">
        <v>62</v>
      </c>
      <c r="I55">
        <v>0.15</v>
      </c>
      <c r="J55" t="s">
        <v>61</v>
      </c>
      <c r="L55" t="s">
        <v>86</v>
      </c>
      <c r="M55">
        <v>1500</v>
      </c>
      <c r="N55" t="s">
        <v>55</v>
      </c>
      <c r="O55" t="s">
        <v>59</v>
      </c>
      <c r="P55" s="6">
        <v>41324</v>
      </c>
      <c r="Q55" s="5">
        <v>0.64027777777777783</v>
      </c>
      <c r="S55" t="s">
        <v>81</v>
      </c>
      <c r="T55" t="s">
        <v>56</v>
      </c>
      <c r="U55">
        <v>2</v>
      </c>
      <c r="V55" t="s">
        <v>55</v>
      </c>
      <c r="W55">
        <v>2</v>
      </c>
      <c r="X55" t="s">
        <v>54</v>
      </c>
      <c r="Y55" t="s">
        <v>64</v>
      </c>
    </row>
    <row r="56" spans="1:25" hidden="1" x14ac:dyDescent="0.35">
      <c r="A56" t="s">
        <v>12</v>
      </c>
      <c r="B56" t="s">
        <v>13</v>
      </c>
      <c r="C56" t="s">
        <v>44</v>
      </c>
      <c r="D56" t="s">
        <v>46</v>
      </c>
      <c r="E56" s="6">
        <v>41324</v>
      </c>
      <c r="F56" s="5">
        <v>0.51388888888888895</v>
      </c>
      <c r="G56" t="s">
        <v>63</v>
      </c>
      <c r="H56" t="s">
        <v>62</v>
      </c>
      <c r="I56">
        <v>0.15</v>
      </c>
      <c r="J56" t="s">
        <v>61</v>
      </c>
      <c r="L56" t="s">
        <v>86</v>
      </c>
      <c r="M56">
        <v>76</v>
      </c>
      <c r="N56" t="s">
        <v>55</v>
      </c>
      <c r="P56" s="6">
        <v>41324</v>
      </c>
      <c r="Q56" s="5">
        <v>0.64236111111111105</v>
      </c>
      <c r="T56" t="s">
        <v>56</v>
      </c>
      <c r="U56">
        <v>2</v>
      </c>
      <c r="V56" t="s">
        <v>55</v>
      </c>
      <c r="W56">
        <v>2</v>
      </c>
      <c r="X56" t="s">
        <v>54</v>
      </c>
      <c r="Y56" t="s">
        <v>32</v>
      </c>
    </row>
    <row r="57" spans="1:25" hidden="1" x14ac:dyDescent="0.35">
      <c r="A57" t="s">
        <v>12</v>
      </c>
      <c r="B57" t="s">
        <v>13</v>
      </c>
      <c r="C57" t="s">
        <v>27</v>
      </c>
      <c r="D57" t="s">
        <v>29</v>
      </c>
      <c r="E57" s="6">
        <v>41351</v>
      </c>
      <c r="F57" s="5">
        <v>0.53472222222222221</v>
      </c>
      <c r="G57" t="s">
        <v>63</v>
      </c>
      <c r="H57" t="s">
        <v>62</v>
      </c>
      <c r="I57">
        <v>0.15</v>
      </c>
      <c r="J57" t="s">
        <v>61</v>
      </c>
      <c r="L57" t="s">
        <v>86</v>
      </c>
      <c r="M57">
        <v>12</v>
      </c>
      <c r="N57" t="s">
        <v>55</v>
      </c>
      <c r="O57" t="s">
        <v>59</v>
      </c>
      <c r="P57" s="6">
        <v>41351</v>
      </c>
      <c r="Q57" s="5">
        <v>0.65555555555555556</v>
      </c>
      <c r="S57" t="s">
        <v>57</v>
      </c>
      <c r="T57" t="s">
        <v>56</v>
      </c>
      <c r="U57">
        <v>2</v>
      </c>
      <c r="V57" t="s">
        <v>55</v>
      </c>
      <c r="W57">
        <v>2</v>
      </c>
      <c r="X57" t="s">
        <v>54</v>
      </c>
      <c r="Y57" t="s">
        <v>32</v>
      </c>
    </row>
    <row r="58" spans="1:25" hidden="1" x14ac:dyDescent="0.35">
      <c r="A58" t="s">
        <v>12</v>
      </c>
      <c r="B58" t="s">
        <v>13</v>
      </c>
      <c r="C58" t="s">
        <v>49</v>
      </c>
      <c r="D58">
        <v>846</v>
      </c>
      <c r="E58" s="6">
        <v>41351</v>
      </c>
      <c r="F58" s="5">
        <v>0.52083333333333337</v>
      </c>
      <c r="G58" t="s">
        <v>63</v>
      </c>
      <c r="H58" t="s">
        <v>62</v>
      </c>
      <c r="I58">
        <v>0.15</v>
      </c>
      <c r="J58" t="s">
        <v>61</v>
      </c>
      <c r="L58" t="s">
        <v>86</v>
      </c>
      <c r="M58">
        <v>250</v>
      </c>
      <c r="N58" t="s">
        <v>55</v>
      </c>
      <c r="P58" s="6">
        <v>41351</v>
      </c>
      <c r="Q58" s="5">
        <v>0.65833333333333333</v>
      </c>
      <c r="T58" t="s">
        <v>56</v>
      </c>
      <c r="U58">
        <v>2</v>
      </c>
      <c r="V58" t="s">
        <v>55</v>
      </c>
      <c r="W58">
        <v>2</v>
      </c>
      <c r="X58" t="s">
        <v>54</v>
      </c>
      <c r="Y58" t="s">
        <v>32</v>
      </c>
    </row>
    <row r="59" spans="1:25" hidden="1" x14ac:dyDescent="0.35">
      <c r="A59" t="s">
        <v>12</v>
      </c>
      <c r="B59" t="s">
        <v>13</v>
      </c>
      <c r="C59">
        <v>33020221</v>
      </c>
      <c r="D59" t="s">
        <v>16</v>
      </c>
      <c r="E59" s="6">
        <v>41351</v>
      </c>
      <c r="F59" s="5">
        <v>0.49652777777777773</v>
      </c>
      <c r="G59" t="s">
        <v>63</v>
      </c>
      <c r="H59" t="s">
        <v>62</v>
      </c>
      <c r="I59">
        <v>0.15</v>
      </c>
      <c r="J59" t="s">
        <v>61</v>
      </c>
      <c r="L59" t="s">
        <v>86</v>
      </c>
      <c r="M59">
        <v>114</v>
      </c>
      <c r="N59" t="s">
        <v>55</v>
      </c>
      <c r="P59" s="6">
        <v>41351</v>
      </c>
      <c r="Q59" s="5">
        <v>0.65277777777777779</v>
      </c>
      <c r="T59" t="s">
        <v>56</v>
      </c>
      <c r="U59">
        <v>2</v>
      </c>
      <c r="V59" t="s">
        <v>55</v>
      </c>
      <c r="W59">
        <v>2</v>
      </c>
      <c r="X59" t="s">
        <v>54</v>
      </c>
      <c r="Y59" t="s">
        <v>64</v>
      </c>
    </row>
    <row r="60" spans="1:25" x14ac:dyDescent="0.35">
      <c r="A60" t="s">
        <v>12</v>
      </c>
      <c r="B60" t="s">
        <v>13</v>
      </c>
      <c r="C60">
        <v>33020118</v>
      </c>
      <c r="D60" t="s">
        <v>36</v>
      </c>
      <c r="E60" s="6">
        <v>41351</v>
      </c>
      <c r="F60" s="5">
        <v>0.47916666666666669</v>
      </c>
      <c r="G60" t="s">
        <v>63</v>
      </c>
      <c r="H60" t="s">
        <v>62</v>
      </c>
      <c r="I60">
        <v>0.15</v>
      </c>
      <c r="J60" t="s">
        <v>61</v>
      </c>
      <c r="L60" t="s">
        <v>86</v>
      </c>
      <c r="M60">
        <v>84</v>
      </c>
      <c r="N60" t="s">
        <v>55</v>
      </c>
      <c r="P60" s="6">
        <v>41351</v>
      </c>
      <c r="Q60" s="5">
        <v>0.6645833333333333</v>
      </c>
      <c r="T60" t="s">
        <v>56</v>
      </c>
      <c r="U60">
        <v>2</v>
      </c>
      <c r="V60" t="s">
        <v>55</v>
      </c>
      <c r="W60">
        <v>2</v>
      </c>
      <c r="X60" t="s">
        <v>54</v>
      </c>
      <c r="Y60" t="s">
        <v>64</v>
      </c>
    </row>
    <row r="61" spans="1:25" hidden="1" x14ac:dyDescent="0.35">
      <c r="A61" t="s">
        <v>12</v>
      </c>
      <c r="B61" t="s">
        <v>13</v>
      </c>
      <c r="C61" t="s">
        <v>44</v>
      </c>
      <c r="D61" t="s">
        <v>46</v>
      </c>
      <c r="E61" s="6">
        <v>41351</v>
      </c>
      <c r="F61" s="5">
        <v>0.4513888888888889</v>
      </c>
      <c r="G61" t="s">
        <v>63</v>
      </c>
      <c r="H61" t="s">
        <v>62</v>
      </c>
      <c r="I61">
        <v>0.15</v>
      </c>
      <c r="J61" t="s">
        <v>61</v>
      </c>
      <c r="L61" t="s">
        <v>86</v>
      </c>
      <c r="M61">
        <v>20</v>
      </c>
      <c r="N61" t="s">
        <v>55</v>
      </c>
      <c r="O61" t="s">
        <v>59</v>
      </c>
      <c r="P61" s="6">
        <v>41351</v>
      </c>
      <c r="Q61" s="5">
        <v>0.66736111111111107</v>
      </c>
      <c r="S61" t="s">
        <v>57</v>
      </c>
      <c r="T61" t="s">
        <v>56</v>
      </c>
      <c r="U61">
        <v>2</v>
      </c>
      <c r="V61" t="s">
        <v>55</v>
      </c>
      <c r="W61">
        <v>2</v>
      </c>
      <c r="X61" t="s">
        <v>54</v>
      </c>
      <c r="Y61" t="s">
        <v>32</v>
      </c>
    </row>
    <row r="62" spans="1:25" hidden="1" x14ac:dyDescent="0.35">
      <c r="A62" t="s">
        <v>12</v>
      </c>
      <c r="B62" t="s">
        <v>13</v>
      </c>
      <c r="C62" t="s">
        <v>27</v>
      </c>
      <c r="D62" t="s">
        <v>29</v>
      </c>
      <c r="E62" s="6">
        <v>41386</v>
      </c>
      <c r="F62" s="5">
        <v>0.5625</v>
      </c>
      <c r="G62" t="s">
        <v>63</v>
      </c>
      <c r="H62" t="s">
        <v>62</v>
      </c>
      <c r="I62">
        <v>0.15</v>
      </c>
      <c r="J62" t="s">
        <v>61</v>
      </c>
      <c r="L62" t="s">
        <v>86</v>
      </c>
      <c r="M62">
        <v>54</v>
      </c>
      <c r="N62" t="s">
        <v>55</v>
      </c>
      <c r="P62" s="6">
        <v>41386</v>
      </c>
      <c r="Q62" s="5">
        <v>0.64236111111111105</v>
      </c>
      <c r="T62" t="s">
        <v>56</v>
      </c>
      <c r="U62">
        <v>2</v>
      </c>
      <c r="V62" t="s">
        <v>55</v>
      </c>
      <c r="W62">
        <v>2</v>
      </c>
      <c r="X62" t="s">
        <v>54</v>
      </c>
      <c r="Y62" t="s">
        <v>32</v>
      </c>
    </row>
    <row r="63" spans="1:25" hidden="1" x14ac:dyDescent="0.35">
      <c r="A63" t="s">
        <v>12</v>
      </c>
      <c r="B63" t="s">
        <v>13</v>
      </c>
      <c r="C63" t="s">
        <v>49</v>
      </c>
      <c r="D63">
        <v>846</v>
      </c>
      <c r="E63" s="6">
        <v>41386</v>
      </c>
      <c r="F63" s="5">
        <v>0.54861111111111105</v>
      </c>
      <c r="G63" t="s">
        <v>63</v>
      </c>
      <c r="H63" t="s">
        <v>62</v>
      </c>
      <c r="I63">
        <v>0.15</v>
      </c>
      <c r="J63" t="s">
        <v>61</v>
      </c>
      <c r="L63" t="s">
        <v>86</v>
      </c>
      <c r="M63">
        <v>4</v>
      </c>
      <c r="N63" t="s">
        <v>55</v>
      </c>
      <c r="O63" t="s">
        <v>59</v>
      </c>
      <c r="P63" s="6">
        <v>41386</v>
      </c>
      <c r="Q63" s="5">
        <v>0.64513888888888882</v>
      </c>
      <c r="S63" t="s">
        <v>57</v>
      </c>
      <c r="T63" t="s">
        <v>56</v>
      </c>
      <c r="U63">
        <v>2</v>
      </c>
      <c r="V63" t="s">
        <v>55</v>
      </c>
      <c r="W63">
        <v>2</v>
      </c>
      <c r="X63" t="s">
        <v>54</v>
      </c>
      <c r="Y63" t="s">
        <v>32</v>
      </c>
    </row>
    <row r="64" spans="1:25" hidden="1" x14ac:dyDescent="0.35">
      <c r="A64" t="s">
        <v>12</v>
      </c>
      <c r="B64" t="s">
        <v>13</v>
      </c>
      <c r="C64">
        <v>33020221</v>
      </c>
      <c r="D64" t="s">
        <v>16</v>
      </c>
      <c r="E64" s="6">
        <v>41386</v>
      </c>
      <c r="F64" s="5">
        <v>0.52777777777777779</v>
      </c>
      <c r="G64" t="s">
        <v>63</v>
      </c>
      <c r="H64" t="s">
        <v>62</v>
      </c>
      <c r="I64">
        <v>0.15</v>
      </c>
      <c r="J64" t="s">
        <v>61</v>
      </c>
      <c r="L64" t="s">
        <v>86</v>
      </c>
      <c r="M64">
        <v>180</v>
      </c>
      <c r="N64" t="s">
        <v>55</v>
      </c>
      <c r="O64" t="s">
        <v>59</v>
      </c>
      <c r="P64" s="6">
        <v>41386</v>
      </c>
      <c r="Q64" s="5">
        <v>0.63680555555555551</v>
      </c>
      <c r="S64" t="s">
        <v>57</v>
      </c>
      <c r="T64" t="s">
        <v>56</v>
      </c>
      <c r="U64">
        <v>2</v>
      </c>
      <c r="V64" t="s">
        <v>55</v>
      </c>
      <c r="W64">
        <v>2</v>
      </c>
      <c r="X64" t="s">
        <v>54</v>
      </c>
      <c r="Y64" t="s">
        <v>32</v>
      </c>
    </row>
    <row r="65" spans="1:25" x14ac:dyDescent="0.35">
      <c r="A65" t="s">
        <v>12</v>
      </c>
      <c r="B65" t="s">
        <v>13</v>
      </c>
      <c r="C65">
        <v>33020118</v>
      </c>
      <c r="D65" t="s">
        <v>36</v>
      </c>
      <c r="E65" s="6">
        <v>41386</v>
      </c>
      <c r="F65" s="5">
        <v>0.51041666666666663</v>
      </c>
      <c r="G65" t="s">
        <v>63</v>
      </c>
      <c r="H65" t="s">
        <v>62</v>
      </c>
      <c r="I65">
        <v>0.15</v>
      </c>
      <c r="J65" t="s">
        <v>61</v>
      </c>
      <c r="L65" t="s">
        <v>86</v>
      </c>
      <c r="M65">
        <v>98</v>
      </c>
      <c r="N65" t="s">
        <v>55</v>
      </c>
      <c r="P65" s="6">
        <v>41386</v>
      </c>
      <c r="Q65" s="5">
        <v>0.6479166666666667</v>
      </c>
      <c r="T65" t="s">
        <v>56</v>
      </c>
      <c r="U65">
        <v>2</v>
      </c>
      <c r="V65" t="s">
        <v>55</v>
      </c>
      <c r="W65">
        <v>2</v>
      </c>
      <c r="X65" t="s">
        <v>54</v>
      </c>
      <c r="Y65" t="s">
        <v>32</v>
      </c>
    </row>
    <row r="66" spans="1:25" hidden="1" x14ac:dyDescent="0.35">
      <c r="A66" t="s">
        <v>12</v>
      </c>
      <c r="B66" t="s">
        <v>13</v>
      </c>
      <c r="C66" t="s">
        <v>44</v>
      </c>
      <c r="D66" t="s">
        <v>46</v>
      </c>
      <c r="E66" s="6">
        <v>41386</v>
      </c>
      <c r="F66" s="5">
        <v>0.49305555555555558</v>
      </c>
      <c r="G66" t="s">
        <v>63</v>
      </c>
      <c r="H66" t="s">
        <v>62</v>
      </c>
      <c r="I66">
        <v>0.15</v>
      </c>
      <c r="J66" t="s">
        <v>61</v>
      </c>
      <c r="L66" t="s">
        <v>86</v>
      </c>
      <c r="M66">
        <v>12</v>
      </c>
      <c r="N66" t="s">
        <v>55</v>
      </c>
      <c r="O66" t="s">
        <v>59</v>
      </c>
      <c r="P66" s="6">
        <v>41386</v>
      </c>
      <c r="Q66" s="5">
        <v>0.65069444444444446</v>
      </c>
      <c r="S66" t="s">
        <v>57</v>
      </c>
      <c r="T66" t="s">
        <v>56</v>
      </c>
      <c r="U66">
        <v>2</v>
      </c>
      <c r="V66" t="s">
        <v>55</v>
      </c>
      <c r="W66">
        <v>2</v>
      </c>
      <c r="X66" t="s">
        <v>54</v>
      </c>
      <c r="Y66" t="s">
        <v>32</v>
      </c>
    </row>
    <row r="67" spans="1:25" hidden="1" x14ac:dyDescent="0.35">
      <c r="A67" t="s">
        <v>12</v>
      </c>
      <c r="B67" t="s">
        <v>13</v>
      </c>
      <c r="C67" t="s">
        <v>27</v>
      </c>
      <c r="D67" t="s">
        <v>29</v>
      </c>
      <c r="E67" s="6">
        <v>41407</v>
      </c>
      <c r="F67" s="5">
        <v>0.58680555555555558</v>
      </c>
      <c r="G67" t="s">
        <v>63</v>
      </c>
      <c r="H67" t="s">
        <v>62</v>
      </c>
      <c r="I67">
        <v>0.15</v>
      </c>
      <c r="J67" t="s">
        <v>61</v>
      </c>
      <c r="L67" t="s">
        <v>86</v>
      </c>
      <c r="M67">
        <v>32</v>
      </c>
      <c r="N67" t="s">
        <v>55</v>
      </c>
      <c r="O67" t="s">
        <v>59</v>
      </c>
      <c r="P67" s="6">
        <v>41407</v>
      </c>
      <c r="Q67" s="5">
        <v>0.69791666666666663</v>
      </c>
      <c r="S67" t="s">
        <v>57</v>
      </c>
      <c r="T67" t="s">
        <v>56</v>
      </c>
      <c r="U67">
        <v>2</v>
      </c>
      <c r="V67" t="s">
        <v>55</v>
      </c>
      <c r="W67">
        <v>2</v>
      </c>
      <c r="X67" t="s">
        <v>54</v>
      </c>
      <c r="Y67" t="s">
        <v>32</v>
      </c>
    </row>
    <row r="68" spans="1:25" hidden="1" x14ac:dyDescent="0.35">
      <c r="A68" t="s">
        <v>12</v>
      </c>
      <c r="B68" t="s">
        <v>13</v>
      </c>
      <c r="C68" t="s">
        <v>49</v>
      </c>
      <c r="D68">
        <v>846</v>
      </c>
      <c r="E68" s="6">
        <v>41407</v>
      </c>
      <c r="F68" s="5">
        <v>0.56944444444444442</v>
      </c>
      <c r="G68" t="s">
        <v>63</v>
      </c>
      <c r="H68" t="s">
        <v>62</v>
      </c>
      <c r="I68">
        <v>0.15</v>
      </c>
      <c r="J68" t="s">
        <v>61</v>
      </c>
      <c r="L68" t="s">
        <v>86</v>
      </c>
      <c r="M68">
        <v>4</v>
      </c>
      <c r="N68" t="s">
        <v>55</v>
      </c>
      <c r="O68" t="s">
        <v>59</v>
      </c>
      <c r="P68" s="6">
        <v>41407</v>
      </c>
      <c r="Q68" s="5">
        <v>0.70000000000000007</v>
      </c>
      <c r="S68" t="s">
        <v>57</v>
      </c>
      <c r="T68" t="s">
        <v>56</v>
      </c>
      <c r="U68">
        <v>2</v>
      </c>
      <c r="V68" t="s">
        <v>55</v>
      </c>
      <c r="W68">
        <v>2</v>
      </c>
      <c r="X68" t="s">
        <v>54</v>
      </c>
      <c r="Y68" t="s">
        <v>32</v>
      </c>
    </row>
    <row r="69" spans="1:25" hidden="1" x14ac:dyDescent="0.35">
      <c r="A69" t="s">
        <v>12</v>
      </c>
      <c r="B69" t="s">
        <v>13</v>
      </c>
      <c r="C69">
        <v>33020221</v>
      </c>
      <c r="D69" t="s">
        <v>16</v>
      </c>
      <c r="E69" s="6">
        <v>41407</v>
      </c>
      <c r="F69" s="5">
        <v>0.54861111111111105</v>
      </c>
      <c r="G69" t="s">
        <v>63</v>
      </c>
      <c r="H69" t="s">
        <v>62</v>
      </c>
      <c r="I69">
        <v>0.15</v>
      </c>
      <c r="J69" t="s">
        <v>61</v>
      </c>
      <c r="L69" t="s">
        <v>86</v>
      </c>
      <c r="M69">
        <v>170</v>
      </c>
      <c r="N69" t="s">
        <v>55</v>
      </c>
      <c r="O69" t="s">
        <v>59</v>
      </c>
      <c r="P69" s="6">
        <v>41407</v>
      </c>
      <c r="Q69" s="5">
        <v>0.69374999999999998</v>
      </c>
      <c r="S69" t="s">
        <v>57</v>
      </c>
      <c r="T69" t="s">
        <v>56</v>
      </c>
      <c r="U69">
        <v>1</v>
      </c>
      <c r="V69" t="s">
        <v>55</v>
      </c>
      <c r="W69">
        <v>1</v>
      </c>
      <c r="X69" t="s">
        <v>54</v>
      </c>
      <c r="Y69" t="s">
        <v>64</v>
      </c>
    </row>
    <row r="70" spans="1:25" x14ac:dyDescent="0.35">
      <c r="A70" t="s">
        <v>12</v>
      </c>
      <c r="B70" t="s">
        <v>13</v>
      </c>
      <c r="C70">
        <v>33020118</v>
      </c>
      <c r="D70" t="s">
        <v>36</v>
      </c>
      <c r="E70" s="6">
        <v>41407</v>
      </c>
      <c r="F70" s="5">
        <v>0.52083333333333337</v>
      </c>
      <c r="G70" t="s">
        <v>63</v>
      </c>
      <c r="H70" t="s">
        <v>62</v>
      </c>
      <c r="I70">
        <v>0.15</v>
      </c>
      <c r="J70" t="s">
        <v>61</v>
      </c>
      <c r="L70" t="s">
        <v>86</v>
      </c>
      <c r="M70">
        <v>50</v>
      </c>
      <c r="N70" t="s">
        <v>55</v>
      </c>
      <c r="P70" s="6">
        <v>41407</v>
      </c>
      <c r="Q70" s="5">
        <v>0.70208333333333339</v>
      </c>
      <c r="T70" t="s">
        <v>56</v>
      </c>
      <c r="U70">
        <v>2</v>
      </c>
      <c r="V70" t="s">
        <v>55</v>
      </c>
      <c r="W70">
        <v>2</v>
      </c>
      <c r="X70" t="s">
        <v>54</v>
      </c>
      <c r="Y70" t="s">
        <v>64</v>
      </c>
    </row>
    <row r="71" spans="1:25" hidden="1" x14ac:dyDescent="0.35">
      <c r="A71" t="s">
        <v>12</v>
      </c>
      <c r="B71" t="s">
        <v>13</v>
      </c>
      <c r="C71" t="s">
        <v>44</v>
      </c>
      <c r="D71" t="s">
        <v>46</v>
      </c>
      <c r="E71" s="6">
        <v>41407</v>
      </c>
      <c r="F71" s="5">
        <v>0.5</v>
      </c>
      <c r="G71" t="s">
        <v>63</v>
      </c>
      <c r="H71" t="s">
        <v>62</v>
      </c>
      <c r="I71">
        <v>0.15</v>
      </c>
      <c r="J71" t="s">
        <v>61</v>
      </c>
      <c r="L71" t="s">
        <v>86</v>
      </c>
      <c r="M71">
        <v>18</v>
      </c>
      <c r="N71" t="s">
        <v>55</v>
      </c>
      <c r="O71" t="s">
        <v>59</v>
      </c>
      <c r="P71" s="6">
        <v>41407</v>
      </c>
      <c r="Q71" s="5">
        <v>0.70416666666666661</v>
      </c>
      <c r="S71" t="s">
        <v>57</v>
      </c>
      <c r="T71" t="s">
        <v>56</v>
      </c>
      <c r="U71">
        <v>2</v>
      </c>
      <c r="V71" t="s">
        <v>55</v>
      </c>
      <c r="W71">
        <v>2</v>
      </c>
      <c r="X71" t="s">
        <v>54</v>
      </c>
      <c r="Y71" t="s">
        <v>32</v>
      </c>
    </row>
    <row r="72" spans="1:25" hidden="1" x14ac:dyDescent="0.35">
      <c r="A72" t="s">
        <v>12</v>
      </c>
      <c r="B72" t="s">
        <v>13</v>
      </c>
      <c r="C72" t="s">
        <v>27</v>
      </c>
      <c r="D72" t="s">
        <v>29</v>
      </c>
      <c r="E72" s="6">
        <v>41449</v>
      </c>
      <c r="F72" s="5">
        <v>0.55555555555555558</v>
      </c>
      <c r="G72" t="s">
        <v>63</v>
      </c>
      <c r="H72" t="s">
        <v>62</v>
      </c>
      <c r="I72">
        <v>0.15</v>
      </c>
      <c r="J72" t="s">
        <v>61</v>
      </c>
      <c r="L72" t="s">
        <v>86</v>
      </c>
      <c r="M72">
        <v>210</v>
      </c>
      <c r="N72" t="s">
        <v>55</v>
      </c>
      <c r="P72" s="6">
        <v>41449</v>
      </c>
      <c r="Q72" s="5">
        <v>0.65486111111111112</v>
      </c>
      <c r="T72" t="s">
        <v>56</v>
      </c>
      <c r="U72">
        <v>2</v>
      </c>
      <c r="V72" t="s">
        <v>55</v>
      </c>
      <c r="W72">
        <v>2</v>
      </c>
      <c r="X72" t="s">
        <v>54</v>
      </c>
      <c r="Y72" t="s">
        <v>32</v>
      </c>
    </row>
    <row r="73" spans="1:25" hidden="1" x14ac:dyDescent="0.35">
      <c r="A73" t="s">
        <v>12</v>
      </c>
      <c r="B73" t="s">
        <v>13</v>
      </c>
      <c r="C73" t="s">
        <v>49</v>
      </c>
      <c r="D73">
        <v>846</v>
      </c>
      <c r="E73" s="6">
        <v>41449</v>
      </c>
      <c r="F73" s="5">
        <v>0.54166666666666663</v>
      </c>
      <c r="G73" t="s">
        <v>63</v>
      </c>
      <c r="H73" t="s">
        <v>62</v>
      </c>
      <c r="I73">
        <v>0.15</v>
      </c>
      <c r="J73" t="s">
        <v>61</v>
      </c>
      <c r="L73" t="s">
        <v>86</v>
      </c>
      <c r="M73">
        <v>10</v>
      </c>
      <c r="N73" t="s">
        <v>55</v>
      </c>
      <c r="O73" t="s">
        <v>59</v>
      </c>
      <c r="P73" s="6">
        <v>41449</v>
      </c>
      <c r="Q73" s="5">
        <v>0.65694444444444444</v>
      </c>
      <c r="S73" t="s">
        <v>57</v>
      </c>
      <c r="T73" t="s">
        <v>56</v>
      </c>
      <c r="U73">
        <v>2</v>
      </c>
      <c r="V73" t="s">
        <v>55</v>
      </c>
      <c r="W73">
        <v>2</v>
      </c>
      <c r="X73" t="s">
        <v>54</v>
      </c>
      <c r="Y73" t="s">
        <v>32</v>
      </c>
    </row>
    <row r="74" spans="1:25" hidden="1" x14ac:dyDescent="0.35">
      <c r="A74" t="s">
        <v>12</v>
      </c>
      <c r="B74" t="s">
        <v>13</v>
      </c>
      <c r="C74" t="s">
        <v>44</v>
      </c>
      <c r="D74" t="s">
        <v>46</v>
      </c>
      <c r="E74" s="6">
        <v>41449</v>
      </c>
      <c r="F74" s="5">
        <v>0.51041666666666663</v>
      </c>
      <c r="G74" t="s">
        <v>63</v>
      </c>
      <c r="H74" t="s">
        <v>62</v>
      </c>
      <c r="I74">
        <v>0.15</v>
      </c>
      <c r="J74" t="s">
        <v>61</v>
      </c>
      <c r="L74" t="s">
        <v>86</v>
      </c>
      <c r="M74">
        <v>2</v>
      </c>
      <c r="N74" t="s">
        <v>55</v>
      </c>
      <c r="O74" t="s">
        <v>59</v>
      </c>
      <c r="P74" s="6">
        <v>41449</v>
      </c>
      <c r="Q74" s="5">
        <v>0.66319444444444442</v>
      </c>
      <c r="S74" t="s">
        <v>57</v>
      </c>
      <c r="T74" t="s">
        <v>56</v>
      </c>
      <c r="U74">
        <v>2</v>
      </c>
      <c r="V74" t="s">
        <v>55</v>
      </c>
      <c r="W74">
        <v>2</v>
      </c>
      <c r="X74" t="s">
        <v>54</v>
      </c>
      <c r="Y74" t="s">
        <v>32</v>
      </c>
    </row>
    <row r="75" spans="1:25" hidden="1" x14ac:dyDescent="0.35">
      <c r="A75" t="s">
        <v>12</v>
      </c>
      <c r="B75" t="s">
        <v>13</v>
      </c>
      <c r="C75">
        <v>33020221</v>
      </c>
      <c r="D75" t="s">
        <v>16</v>
      </c>
      <c r="E75" s="6">
        <v>41449</v>
      </c>
      <c r="F75" s="5">
        <v>0.47916666666666669</v>
      </c>
      <c r="G75" t="s">
        <v>63</v>
      </c>
      <c r="H75" t="s">
        <v>62</v>
      </c>
      <c r="I75">
        <v>0.15</v>
      </c>
      <c r="J75" t="s">
        <v>61</v>
      </c>
      <c r="L75" t="s">
        <v>86</v>
      </c>
      <c r="M75">
        <v>370</v>
      </c>
      <c r="N75" t="s">
        <v>55</v>
      </c>
      <c r="P75" s="6">
        <v>41449</v>
      </c>
      <c r="Q75" s="5">
        <v>0.65277777777777779</v>
      </c>
      <c r="T75" t="s">
        <v>56</v>
      </c>
      <c r="U75">
        <v>2</v>
      </c>
      <c r="V75" t="s">
        <v>55</v>
      </c>
      <c r="W75">
        <v>2</v>
      </c>
      <c r="X75" t="s">
        <v>54</v>
      </c>
      <c r="Y75" t="s">
        <v>64</v>
      </c>
    </row>
    <row r="76" spans="1:25" x14ac:dyDescent="0.35">
      <c r="A76" t="s">
        <v>12</v>
      </c>
      <c r="B76" t="s">
        <v>13</v>
      </c>
      <c r="C76">
        <v>33020118</v>
      </c>
      <c r="D76" t="s">
        <v>36</v>
      </c>
      <c r="E76" s="6">
        <v>41449</v>
      </c>
      <c r="F76" s="5">
        <v>0.42708333333333331</v>
      </c>
      <c r="G76" t="s">
        <v>63</v>
      </c>
      <c r="H76" t="s">
        <v>62</v>
      </c>
      <c r="I76">
        <v>0.15</v>
      </c>
      <c r="J76" t="s">
        <v>61</v>
      </c>
      <c r="L76" t="s">
        <v>86</v>
      </c>
      <c r="M76">
        <v>230</v>
      </c>
      <c r="N76" t="s">
        <v>55</v>
      </c>
      <c r="P76" s="6">
        <v>41449</v>
      </c>
      <c r="Q76" s="5">
        <v>0.65902777777777777</v>
      </c>
      <c r="T76" t="s">
        <v>56</v>
      </c>
      <c r="U76">
        <v>2</v>
      </c>
      <c r="V76" t="s">
        <v>55</v>
      </c>
      <c r="W76">
        <v>2</v>
      </c>
      <c r="X76" t="s">
        <v>54</v>
      </c>
      <c r="Y76" t="s">
        <v>64</v>
      </c>
    </row>
    <row r="77" spans="1:25" hidden="1" x14ac:dyDescent="0.35">
      <c r="A77" t="s">
        <v>12</v>
      </c>
      <c r="B77" t="s">
        <v>13</v>
      </c>
      <c r="C77" t="s">
        <v>27</v>
      </c>
      <c r="D77" t="s">
        <v>29</v>
      </c>
      <c r="E77" s="6">
        <v>41477</v>
      </c>
      <c r="F77" s="5">
        <v>0.625</v>
      </c>
      <c r="G77" t="s">
        <v>63</v>
      </c>
      <c r="H77" t="s">
        <v>62</v>
      </c>
      <c r="I77">
        <v>0.15</v>
      </c>
      <c r="J77" t="s">
        <v>61</v>
      </c>
      <c r="L77" t="s">
        <v>86</v>
      </c>
      <c r="M77">
        <v>5600</v>
      </c>
      <c r="N77" t="s">
        <v>55</v>
      </c>
      <c r="P77" s="6">
        <v>41477</v>
      </c>
      <c r="Q77" s="5">
        <v>0.72222222222222221</v>
      </c>
      <c r="T77" t="s">
        <v>56</v>
      </c>
      <c r="U77">
        <v>2</v>
      </c>
      <c r="V77" t="s">
        <v>55</v>
      </c>
      <c r="W77">
        <v>2</v>
      </c>
      <c r="X77" t="s">
        <v>54</v>
      </c>
      <c r="Y77" t="s">
        <v>64</v>
      </c>
    </row>
    <row r="78" spans="1:25" hidden="1" x14ac:dyDescent="0.35">
      <c r="A78" t="s">
        <v>12</v>
      </c>
      <c r="B78" t="s">
        <v>13</v>
      </c>
      <c r="C78" t="s">
        <v>49</v>
      </c>
      <c r="D78">
        <v>846</v>
      </c>
      <c r="E78" s="6">
        <v>41477</v>
      </c>
      <c r="F78" s="5">
        <v>0.60416666666666663</v>
      </c>
      <c r="G78" t="s">
        <v>63</v>
      </c>
      <c r="H78" t="s">
        <v>62</v>
      </c>
      <c r="I78">
        <v>0.15</v>
      </c>
      <c r="J78" t="s">
        <v>61</v>
      </c>
      <c r="L78" t="s">
        <v>86</v>
      </c>
      <c r="M78">
        <v>590</v>
      </c>
      <c r="N78" t="s">
        <v>55</v>
      </c>
      <c r="P78" s="6">
        <v>41477</v>
      </c>
      <c r="Q78" s="5">
        <v>0.72499999999999998</v>
      </c>
      <c r="T78" t="s">
        <v>56</v>
      </c>
      <c r="U78">
        <v>2</v>
      </c>
      <c r="V78" t="s">
        <v>55</v>
      </c>
      <c r="W78">
        <v>2</v>
      </c>
      <c r="X78" t="s">
        <v>54</v>
      </c>
      <c r="Y78" t="s">
        <v>70</v>
      </c>
    </row>
    <row r="79" spans="1:25" hidden="1" x14ac:dyDescent="0.35">
      <c r="A79" t="s">
        <v>12</v>
      </c>
      <c r="B79" t="s">
        <v>13</v>
      </c>
      <c r="C79">
        <v>33020221</v>
      </c>
      <c r="D79" t="s">
        <v>16</v>
      </c>
      <c r="E79" s="6">
        <v>41477</v>
      </c>
      <c r="F79" s="5">
        <v>0.53125</v>
      </c>
      <c r="G79" t="s">
        <v>63</v>
      </c>
      <c r="H79" t="s">
        <v>62</v>
      </c>
      <c r="I79">
        <v>0.15</v>
      </c>
      <c r="J79" t="s">
        <v>61</v>
      </c>
      <c r="L79" t="s">
        <v>86</v>
      </c>
      <c r="M79">
        <v>10400</v>
      </c>
      <c r="N79" t="s">
        <v>55</v>
      </c>
      <c r="O79" t="s">
        <v>59</v>
      </c>
      <c r="P79" s="6">
        <v>41477</v>
      </c>
      <c r="Q79" s="5">
        <v>0.71805555555555556</v>
      </c>
      <c r="S79" t="s">
        <v>57</v>
      </c>
      <c r="T79" t="s">
        <v>56</v>
      </c>
      <c r="U79">
        <v>2</v>
      </c>
      <c r="V79" t="s">
        <v>55</v>
      </c>
      <c r="W79">
        <v>2</v>
      </c>
      <c r="X79" t="s">
        <v>54</v>
      </c>
      <c r="Y79" t="s">
        <v>64</v>
      </c>
    </row>
    <row r="80" spans="1:25" x14ac:dyDescent="0.35">
      <c r="A80" t="s">
        <v>12</v>
      </c>
      <c r="B80" t="s">
        <v>13</v>
      </c>
      <c r="C80">
        <v>33020118</v>
      </c>
      <c r="D80" t="s">
        <v>36</v>
      </c>
      <c r="E80" s="6">
        <v>41477</v>
      </c>
      <c r="F80" s="5">
        <v>0.5</v>
      </c>
      <c r="G80" t="s">
        <v>63</v>
      </c>
      <c r="H80" t="s">
        <v>62</v>
      </c>
      <c r="I80">
        <v>0.15</v>
      </c>
      <c r="J80" t="s">
        <v>61</v>
      </c>
      <c r="L80" t="s">
        <v>86</v>
      </c>
      <c r="M80">
        <v>1200</v>
      </c>
      <c r="N80" t="s">
        <v>55</v>
      </c>
      <c r="O80" t="s">
        <v>59</v>
      </c>
      <c r="P80" s="6">
        <v>41477</v>
      </c>
      <c r="Q80" s="5">
        <v>0.7270833333333333</v>
      </c>
      <c r="S80" t="s">
        <v>57</v>
      </c>
      <c r="T80" t="s">
        <v>56</v>
      </c>
      <c r="U80">
        <v>2</v>
      </c>
      <c r="V80" t="s">
        <v>55</v>
      </c>
      <c r="W80">
        <v>2</v>
      </c>
      <c r="X80" t="s">
        <v>54</v>
      </c>
      <c r="Y80" t="s">
        <v>64</v>
      </c>
    </row>
    <row r="81" spans="1:25" hidden="1" x14ac:dyDescent="0.35">
      <c r="A81" t="s">
        <v>12</v>
      </c>
      <c r="B81" t="s">
        <v>13</v>
      </c>
      <c r="C81" t="s">
        <v>44</v>
      </c>
      <c r="D81" t="s">
        <v>46</v>
      </c>
      <c r="E81" s="6">
        <v>41477</v>
      </c>
      <c r="F81" s="5">
        <v>0.47916666666666669</v>
      </c>
      <c r="G81" t="s">
        <v>63</v>
      </c>
      <c r="H81" t="s">
        <v>62</v>
      </c>
      <c r="I81">
        <v>0.15</v>
      </c>
      <c r="J81" t="s">
        <v>61</v>
      </c>
      <c r="L81" t="s">
        <v>86</v>
      </c>
      <c r="M81">
        <v>40</v>
      </c>
      <c r="N81" t="s">
        <v>55</v>
      </c>
      <c r="O81" t="s">
        <v>59</v>
      </c>
      <c r="P81" s="6">
        <v>41477</v>
      </c>
      <c r="Q81" s="5">
        <v>0.72986111111111107</v>
      </c>
      <c r="S81" t="s">
        <v>57</v>
      </c>
      <c r="T81" t="s">
        <v>56</v>
      </c>
      <c r="U81">
        <v>2</v>
      </c>
      <c r="V81" t="s">
        <v>55</v>
      </c>
      <c r="W81">
        <v>2</v>
      </c>
      <c r="X81" t="s">
        <v>54</v>
      </c>
      <c r="Y81" t="s">
        <v>32</v>
      </c>
    </row>
    <row r="82" spans="1:25" hidden="1" x14ac:dyDescent="0.35">
      <c r="A82" t="s">
        <v>12</v>
      </c>
      <c r="B82" t="s">
        <v>13</v>
      </c>
      <c r="C82" t="s">
        <v>27</v>
      </c>
      <c r="D82" t="s">
        <v>29</v>
      </c>
      <c r="E82" s="6">
        <v>41505</v>
      </c>
      <c r="F82" s="5">
        <v>0.63194444444444442</v>
      </c>
      <c r="G82" t="s">
        <v>63</v>
      </c>
      <c r="H82" t="s">
        <v>62</v>
      </c>
      <c r="I82">
        <v>0.15</v>
      </c>
      <c r="J82" t="s">
        <v>61</v>
      </c>
      <c r="L82" t="s">
        <v>86</v>
      </c>
      <c r="M82">
        <v>510</v>
      </c>
      <c r="N82" t="s">
        <v>55</v>
      </c>
      <c r="P82" s="6">
        <v>41505</v>
      </c>
      <c r="Q82" s="5">
        <v>0.73611111111111116</v>
      </c>
      <c r="T82" t="s">
        <v>56</v>
      </c>
      <c r="U82">
        <v>2</v>
      </c>
      <c r="V82" t="s">
        <v>55</v>
      </c>
      <c r="W82">
        <v>2</v>
      </c>
      <c r="X82" t="s">
        <v>54</v>
      </c>
      <c r="Y82" t="s">
        <v>64</v>
      </c>
    </row>
    <row r="83" spans="1:25" hidden="1" x14ac:dyDescent="0.35">
      <c r="A83" t="s">
        <v>12</v>
      </c>
      <c r="B83" t="s">
        <v>13</v>
      </c>
      <c r="C83" t="s">
        <v>49</v>
      </c>
      <c r="D83">
        <v>846</v>
      </c>
      <c r="E83" s="6">
        <v>41505</v>
      </c>
      <c r="F83" s="5">
        <v>0.59722222222222221</v>
      </c>
      <c r="G83" t="s">
        <v>63</v>
      </c>
      <c r="H83" t="s">
        <v>62</v>
      </c>
      <c r="I83">
        <v>0.15</v>
      </c>
      <c r="J83" t="s">
        <v>61</v>
      </c>
      <c r="L83" t="s">
        <v>86</v>
      </c>
      <c r="M83">
        <v>200</v>
      </c>
      <c r="N83" t="s">
        <v>55</v>
      </c>
      <c r="P83" s="6">
        <v>41505</v>
      </c>
      <c r="Q83" s="5">
        <v>0.73888888888888893</v>
      </c>
      <c r="T83" t="s">
        <v>56</v>
      </c>
      <c r="U83">
        <v>2</v>
      </c>
      <c r="V83" t="s">
        <v>55</v>
      </c>
      <c r="W83">
        <v>2</v>
      </c>
      <c r="X83" t="s">
        <v>54</v>
      </c>
    </row>
    <row r="84" spans="1:25" hidden="1" x14ac:dyDescent="0.35">
      <c r="A84" t="s">
        <v>12</v>
      </c>
      <c r="B84" t="s">
        <v>13</v>
      </c>
      <c r="C84">
        <v>33020221</v>
      </c>
      <c r="D84" t="s">
        <v>16</v>
      </c>
      <c r="E84" s="6">
        <v>41505</v>
      </c>
      <c r="F84" s="5">
        <v>0.58333333333333337</v>
      </c>
      <c r="G84" t="s">
        <v>63</v>
      </c>
      <c r="H84" t="s">
        <v>62</v>
      </c>
      <c r="I84">
        <v>0.15</v>
      </c>
      <c r="J84" t="s">
        <v>61</v>
      </c>
      <c r="L84" t="s">
        <v>86</v>
      </c>
      <c r="M84">
        <v>260</v>
      </c>
      <c r="N84" t="s">
        <v>55</v>
      </c>
      <c r="P84" s="6">
        <v>41505</v>
      </c>
      <c r="Q84" s="5">
        <v>0.73402777777777783</v>
      </c>
      <c r="T84" t="s">
        <v>56</v>
      </c>
      <c r="U84">
        <v>2</v>
      </c>
      <c r="V84" t="s">
        <v>55</v>
      </c>
      <c r="W84">
        <v>2</v>
      </c>
      <c r="X84" t="s">
        <v>54</v>
      </c>
      <c r="Y84" t="s">
        <v>64</v>
      </c>
    </row>
    <row r="85" spans="1:25" x14ac:dyDescent="0.35">
      <c r="A85" t="s">
        <v>12</v>
      </c>
      <c r="B85" t="s">
        <v>13</v>
      </c>
      <c r="C85">
        <v>33020118</v>
      </c>
      <c r="D85" t="s">
        <v>36</v>
      </c>
      <c r="E85" s="6">
        <v>41505</v>
      </c>
      <c r="F85" s="5">
        <v>0.55208333333333337</v>
      </c>
      <c r="G85" t="s">
        <v>63</v>
      </c>
      <c r="H85" t="s">
        <v>62</v>
      </c>
      <c r="I85">
        <v>0.15</v>
      </c>
      <c r="J85" t="s">
        <v>61</v>
      </c>
      <c r="L85" t="s">
        <v>86</v>
      </c>
      <c r="M85">
        <v>150</v>
      </c>
      <c r="N85" t="s">
        <v>55</v>
      </c>
      <c r="O85" t="s">
        <v>59</v>
      </c>
      <c r="P85" s="6">
        <v>41505</v>
      </c>
      <c r="Q85" s="5">
        <v>0.74375000000000002</v>
      </c>
      <c r="S85" t="s">
        <v>57</v>
      </c>
      <c r="T85" t="s">
        <v>56</v>
      </c>
      <c r="U85">
        <v>2</v>
      </c>
      <c r="V85" t="s">
        <v>55</v>
      </c>
      <c r="W85">
        <v>2</v>
      </c>
      <c r="X85" t="s">
        <v>54</v>
      </c>
      <c r="Y85" t="s">
        <v>64</v>
      </c>
    </row>
    <row r="86" spans="1:25" hidden="1" x14ac:dyDescent="0.35">
      <c r="A86" t="s">
        <v>12</v>
      </c>
      <c r="B86" t="s">
        <v>13</v>
      </c>
      <c r="C86" t="s">
        <v>44</v>
      </c>
      <c r="D86" t="s">
        <v>46</v>
      </c>
      <c r="E86" s="6">
        <v>41505</v>
      </c>
      <c r="F86" s="5">
        <v>0.53125</v>
      </c>
      <c r="G86" t="s">
        <v>63</v>
      </c>
      <c r="H86" t="s">
        <v>62</v>
      </c>
      <c r="I86">
        <v>0.15</v>
      </c>
      <c r="J86" t="s">
        <v>61</v>
      </c>
      <c r="L86" t="s">
        <v>86</v>
      </c>
      <c r="M86">
        <v>500</v>
      </c>
      <c r="N86" t="s">
        <v>55</v>
      </c>
      <c r="P86" s="6">
        <v>41505</v>
      </c>
      <c r="Q86" s="5">
        <v>0.74583333333333324</v>
      </c>
      <c r="T86" t="s">
        <v>56</v>
      </c>
      <c r="U86">
        <v>2</v>
      </c>
      <c r="V86" t="s">
        <v>55</v>
      </c>
      <c r="W86">
        <v>2</v>
      </c>
      <c r="X86" t="s">
        <v>54</v>
      </c>
    </row>
    <row r="87" spans="1:25" hidden="1" x14ac:dyDescent="0.35">
      <c r="A87" t="s">
        <v>12</v>
      </c>
      <c r="B87" t="s">
        <v>13</v>
      </c>
      <c r="C87" t="s">
        <v>27</v>
      </c>
      <c r="D87" t="s">
        <v>29</v>
      </c>
      <c r="E87" s="6">
        <v>41540</v>
      </c>
      <c r="F87" s="5">
        <v>0.5625</v>
      </c>
      <c r="G87" t="s">
        <v>63</v>
      </c>
      <c r="H87" t="s">
        <v>62</v>
      </c>
      <c r="I87">
        <v>0.15</v>
      </c>
      <c r="J87" t="s">
        <v>61</v>
      </c>
      <c r="L87" t="s">
        <v>86</v>
      </c>
      <c r="M87">
        <v>40</v>
      </c>
      <c r="N87" t="s">
        <v>55</v>
      </c>
      <c r="P87" s="6">
        <v>41540</v>
      </c>
      <c r="Q87" s="5">
        <v>0.67222222222222217</v>
      </c>
      <c r="T87" t="s">
        <v>56</v>
      </c>
      <c r="U87">
        <v>2</v>
      </c>
      <c r="V87" t="s">
        <v>55</v>
      </c>
      <c r="W87">
        <v>2</v>
      </c>
      <c r="X87" t="s">
        <v>54</v>
      </c>
      <c r="Y87" t="s">
        <v>32</v>
      </c>
    </row>
    <row r="88" spans="1:25" hidden="1" x14ac:dyDescent="0.35">
      <c r="A88" t="s">
        <v>12</v>
      </c>
      <c r="B88" t="s">
        <v>13</v>
      </c>
      <c r="C88" t="s">
        <v>49</v>
      </c>
      <c r="D88">
        <v>846</v>
      </c>
      <c r="E88" s="6">
        <v>41540</v>
      </c>
      <c r="F88" s="5">
        <v>0.54513888888888895</v>
      </c>
      <c r="G88" t="s">
        <v>63</v>
      </c>
      <c r="H88" t="s">
        <v>62</v>
      </c>
      <c r="I88">
        <v>0.15</v>
      </c>
      <c r="J88" t="s">
        <v>61</v>
      </c>
      <c r="L88" t="s">
        <v>86</v>
      </c>
      <c r="M88">
        <v>12</v>
      </c>
      <c r="N88" t="s">
        <v>55</v>
      </c>
      <c r="O88" t="s">
        <v>59</v>
      </c>
      <c r="P88" s="6">
        <v>41540</v>
      </c>
      <c r="Q88" s="5">
        <v>0.6743055555555556</v>
      </c>
      <c r="S88" t="s">
        <v>57</v>
      </c>
      <c r="T88" t="s">
        <v>56</v>
      </c>
      <c r="U88">
        <v>2</v>
      </c>
      <c r="V88" t="s">
        <v>55</v>
      </c>
      <c r="W88">
        <v>2</v>
      </c>
      <c r="X88" t="s">
        <v>54</v>
      </c>
      <c r="Y88" t="s">
        <v>32</v>
      </c>
    </row>
    <row r="89" spans="1:25" hidden="1" x14ac:dyDescent="0.35">
      <c r="A89" t="s">
        <v>12</v>
      </c>
      <c r="B89" t="s">
        <v>13</v>
      </c>
      <c r="C89">
        <v>33020221</v>
      </c>
      <c r="D89" t="s">
        <v>16</v>
      </c>
      <c r="E89" s="6">
        <v>41540</v>
      </c>
      <c r="F89" s="5">
        <v>0.49652777777777773</v>
      </c>
      <c r="G89" t="s">
        <v>63</v>
      </c>
      <c r="H89" t="s">
        <v>62</v>
      </c>
      <c r="I89">
        <v>0.15</v>
      </c>
      <c r="J89" t="s">
        <v>61</v>
      </c>
      <c r="L89" t="s">
        <v>86</v>
      </c>
      <c r="M89">
        <v>400</v>
      </c>
      <c r="N89" t="s">
        <v>55</v>
      </c>
      <c r="P89" s="6">
        <v>41540</v>
      </c>
      <c r="Q89" s="5">
        <v>0.67013888888888884</v>
      </c>
      <c r="T89" t="s">
        <v>56</v>
      </c>
      <c r="U89">
        <v>2</v>
      </c>
      <c r="V89" t="s">
        <v>55</v>
      </c>
      <c r="W89">
        <v>2</v>
      </c>
      <c r="X89" t="s">
        <v>54</v>
      </c>
      <c r="Y89" t="s">
        <v>64</v>
      </c>
    </row>
    <row r="90" spans="1:25" x14ac:dyDescent="0.35">
      <c r="A90" t="s">
        <v>12</v>
      </c>
      <c r="B90" t="s">
        <v>13</v>
      </c>
      <c r="C90">
        <v>33020118</v>
      </c>
      <c r="D90" t="s">
        <v>36</v>
      </c>
      <c r="E90" s="6">
        <v>41540</v>
      </c>
      <c r="F90" s="5">
        <v>0.47916666666666669</v>
      </c>
      <c r="G90" t="s">
        <v>63</v>
      </c>
      <c r="H90" t="s">
        <v>62</v>
      </c>
      <c r="I90">
        <v>0.15</v>
      </c>
      <c r="J90" t="s">
        <v>61</v>
      </c>
      <c r="L90" t="s">
        <v>86</v>
      </c>
      <c r="M90">
        <v>124</v>
      </c>
      <c r="N90" t="s">
        <v>55</v>
      </c>
      <c r="O90" t="s">
        <v>59</v>
      </c>
      <c r="P90" s="6">
        <v>41540</v>
      </c>
      <c r="Q90" s="5">
        <v>0.67638888888888893</v>
      </c>
      <c r="S90" t="s">
        <v>57</v>
      </c>
      <c r="T90" t="s">
        <v>56</v>
      </c>
      <c r="U90">
        <v>2</v>
      </c>
      <c r="V90" t="s">
        <v>55</v>
      </c>
      <c r="W90">
        <v>2</v>
      </c>
      <c r="X90" t="s">
        <v>54</v>
      </c>
      <c r="Y90" t="s">
        <v>64</v>
      </c>
    </row>
    <row r="91" spans="1:25" hidden="1" x14ac:dyDescent="0.35">
      <c r="A91" t="s">
        <v>12</v>
      </c>
      <c r="B91" t="s">
        <v>13</v>
      </c>
      <c r="C91" t="s">
        <v>44</v>
      </c>
      <c r="D91" t="s">
        <v>46</v>
      </c>
      <c r="E91" s="6">
        <v>41540</v>
      </c>
      <c r="F91" s="5">
        <v>0.45833333333333331</v>
      </c>
      <c r="G91" t="s">
        <v>63</v>
      </c>
      <c r="H91" t="s">
        <v>62</v>
      </c>
      <c r="I91">
        <v>0.15</v>
      </c>
      <c r="J91" t="s">
        <v>61</v>
      </c>
      <c r="L91" t="s">
        <v>86</v>
      </c>
      <c r="M91">
        <v>38</v>
      </c>
      <c r="N91" t="s">
        <v>55</v>
      </c>
      <c r="O91" t="s">
        <v>59</v>
      </c>
      <c r="P91" s="6">
        <v>41540</v>
      </c>
      <c r="Q91" s="5">
        <v>0.67847222222222225</v>
      </c>
      <c r="S91" t="s">
        <v>57</v>
      </c>
      <c r="T91" t="s">
        <v>56</v>
      </c>
      <c r="U91">
        <v>2</v>
      </c>
      <c r="V91" t="s">
        <v>55</v>
      </c>
      <c r="W91">
        <v>2</v>
      </c>
      <c r="X91" t="s">
        <v>54</v>
      </c>
      <c r="Y91" t="s">
        <v>32</v>
      </c>
    </row>
    <row r="92" spans="1:25" hidden="1" x14ac:dyDescent="0.35">
      <c r="A92" t="s">
        <v>12</v>
      </c>
      <c r="B92" t="s">
        <v>13</v>
      </c>
      <c r="C92" t="s">
        <v>27</v>
      </c>
      <c r="D92" t="s">
        <v>29</v>
      </c>
      <c r="E92" s="6">
        <v>41568</v>
      </c>
      <c r="F92" s="5">
        <v>0.57291666666666663</v>
      </c>
      <c r="G92" t="s">
        <v>63</v>
      </c>
      <c r="H92" t="s">
        <v>62</v>
      </c>
      <c r="I92">
        <v>0.15</v>
      </c>
      <c r="J92" t="s">
        <v>61</v>
      </c>
      <c r="L92" t="s">
        <v>86</v>
      </c>
      <c r="M92">
        <v>40</v>
      </c>
      <c r="N92" t="s">
        <v>55</v>
      </c>
      <c r="P92" s="6">
        <v>41568</v>
      </c>
      <c r="Q92" s="5">
        <v>0.66388888888888886</v>
      </c>
      <c r="T92" t="s">
        <v>56</v>
      </c>
      <c r="U92">
        <v>2</v>
      </c>
      <c r="V92" t="s">
        <v>55</v>
      </c>
      <c r="W92">
        <v>2</v>
      </c>
      <c r="X92" t="s">
        <v>54</v>
      </c>
      <c r="Y92" t="s">
        <v>32</v>
      </c>
    </row>
    <row r="93" spans="1:25" hidden="1" x14ac:dyDescent="0.35">
      <c r="A93" t="s">
        <v>12</v>
      </c>
      <c r="B93" t="s">
        <v>13</v>
      </c>
      <c r="C93" t="s">
        <v>49</v>
      </c>
      <c r="D93">
        <v>846</v>
      </c>
      <c r="E93" s="6">
        <v>41568</v>
      </c>
      <c r="F93" s="5">
        <v>0.55555555555555558</v>
      </c>
      <c r="G93" t="s">
        <v>63</v>
      </c>
      <c r="H93" t="s">
        <v>62</v>
      </c>
      <c r="I93">
        <v>0.15</v>
      </c>
      <c r="J93" t="s">
        <v>61</v>
      </c>
      <c r="L93" t="s">
        <v>86</v>
      </c>
      <c r="M93">
        <v>20</v>
      </c>
      <c r="N93" t="s">
        <v>55</v>
      </c>
      <c r="O93" t="s">
        <v>59</v>
      </c>
      <c r="P93" s="6">
        <v>41568</v>
      </c>
      <c r="Q93" s="5">
        <v>0.66597222222222219</v>
      </c>
      <c r="S93" t="s">
        <v>57</v>
      </c>
      <c r="T93" t="s">
        <v>56</v>
      </c>
      <c r="U93">
        <v>2</v>
      </c>
      <c r="V93" t="s">
        <v>55</v>
      </c>
      <c r="W93">
        <v>2</v>
      </c>
      <c r="X93" t="s">
        <v>54</v>
      </c>
      <c r="Y93" t="s">
        <v>32</v>
      </c>
    </row>
    <row r="94" spans="1:25" hidden="1" x14ac:dyDescent="0.35">
      <c r="A94" t="s">
        <v>12</v>
      </c>
      <c r="B94" t="s">
        <v>13</v>
      </c>
      <c r="C94">
        <v>33020222</v>
      </c>
      <c r="D94" t="s">
        <v>16</v>
      </c>
      <c r="E94" s="6">
        <v>41568</v>
      </c>
      <c r="F94" s="5">
        <v>0.53819444444444442</v>
      </c>
      <c r="G94" t="s">
        <v>63</v>
      </c>
      <c r="H94" t="s">
        <v>62</v>
      </c>
      <c r="I94">
        <v>0.15</v>
      </c>
      <c r="J94" t="s">
        <v>61</v>
      </c>
      <c r="L94" t="s">
        <v>86</v>
      </c>
      <c r="M94">
        <v>200</v>
      </c>
      <c r="N94" t="s">
        <v>55</v>
      </c>
      <c r="P94" s="6">
        <v>41568</v>
      </c>
      <c r="Q94" s="5">
        <v>0.67222222222222217</v>
      </c>
      <c r="T94" t="s">
        <v>56</v>
      </c>
      <c r="U94">
        <v>2</v>
      </c>
      <c r="V94" t="s">
        <v>55</v>
      </c>
      <c r="W94">
        <v>2</v>
      </c>
      <c r="X94" t="s">
        <v>54</v>
      </c>
      <c r="Y94" t="s">
        <v>64</v>
      </c>
    </row>
    <row r="95" spans="1:25" hidden="1" x14ac:dyDescent="0.35">
      <c r="A95" t="s">
        <v>12</v>
      </c>
      <c r="B95" t="s">
        <v>13</v>
      </c>
      <c r="C95">
        <v>33020221</v>
      </c>
      <c r="D95" t="s">
        <v>16</v>
      </c>
      <c r="E95" s="6">
        <v>41568</v>
      </c>
      <c r="F95" s="5">
        <v>0.52083333333333337</v>
      </c>
      <c r="G95" t="s">
        <v>63</v>
      </c>
      <c r="H95" t="s">
        <v>62</v>
      </c>
      <c r="I95">
        <v>0.15</v>
      </c>
      <c r="J95" t="s">
        <v>61</v>
      </c>
      <c r="L95" t="s">
        <v>86</v>
      </c>
      <c r="M95">
        <v>200</v>
      </c>
      <c r="N95" t="s">
        <v>55</v>
      </c>
      <c r="P95" s="6">
        <v>41568</v>
      </c>
      <c r="Q95" s="5">
        <v>0.65972222222222221</v>
      </c>
      <c r="T95" t="s">
        <v>56</v>
      </c>
      <c r="U95">
        <v>2</v>
      </c>
      <c r="V95" t="s">
        <v>55</v>
      </c>
      <c r="W95">
        <v>2</v>
      </c>
      <c r="X95" t="s">
        <v>54</v>
      </c>
      <c r="Y95" t="s">
        <v>64</v>
      </c>
    </row>
    <row r="96" spans="1:25" x14ac:dyDescent="0.35">
      <c r="A96" t="s">
        <v>12</v>
      </c>
      <c r="B96" t="s">
        <v>13</v>
      </c>
      <c r="C96">
        <v>33020118</v>
      </c>
      <c r="D96" t="s">
        <v>36</v>
      </c>
      <c r="E96" s="6">
        <v>41568</v>
      </c>
      <c r="F96" s="5">
        <v>0.50347222222222221</v>
      </c>
      <c r="G96" t="s">
        <v>63</v>
      </c>
      <c r="H96" t="s">
        <v>62</v>
      </c>
      <c r="I96">
        <v>0.15</v>
      </c>
      <c r="J96" t="s">
        <v>61</v>
      </c>
      <c r="L96" t="s">
        <v>86</v>
      </c>
      <c r="M96">
        <v>122</v>
      </c>
      <c r="N96" t="s">
        <v>55</v>
      </c>
      <c r="O96" t="s">
        <v>59</v>
      </c>
      <c r="P96" s="6">
        <v>41568</v>
      </c>
      <c r="Q96" s="5">
        <v>0.66805555555555562</v>
      </c>
      <c r="S96" t="s">
        <v>57</v>
      </c>
      <c r="T96" t="s">
        <v>56</v>
      </c>
      <c r="U96">
        <v>2</v>
      </c>
      <c r="V96" t="s">
        <v>55</v>
      </c>
      <c r="W96">
        <v>2</v>
      </c>
      <c r="X96" t="s">
        <v>54</v>
      </c>
      <c r="Y96" t="s">
        <v>32</v>
      </c>
    </row>
    <row r="97" spans="1:25" hidden="1" x14ac:dyDescent="0.35">
      <c r="A97" t="s">
        <v>12</v>
      </c>
      <c r="B97" t="s">
        <v>13</v>
      </c>
      <c r="C97" t="s">
        <v>44</v>
      </c>
      <c r="D97" t="s">
        <v>46</v>
      </c>
      <c r="E97" s="6">
        <v>41568</v>
      </c>
      <c r="F97" s="5">
        <v>0.4826388888888889</v>
      </c>
      <c r="G97" t="s">
        <v>63</v>
      </c>
      <c r="H97" t="s">
        <v>62</v>
      </c>
      <c r="I97">
        <v>0.15</v>
      </c>
      <c r="J97" t="s">
        <v>61</v>
      </c>
      <c r="L97" t="s">
        <v>86</v>
      </c>
      <c r="M97">
        <v>84</v>
      </c>
      <c r="N97" t="s">
        <v>55</v>
      </c>
      <c r="P97" s="6">
        <v>41568</v>
      </c>
      <c r="Q97" s="5">
        <v>0.67013888888888884</v>
      </c>
      <c r="T97" t="s">
        <v>56</v>
      </c>
      <c r="U97">
        <v>2</v>
      </c>
      <c r="V97" t="s">
        <v>55</v>
      </c>
      <c r="W97">
        <v>2</v>
      </c>
      <c r="X97" t="s">
        <v>54</v>
      </c>
      <c r="Y97" t="s">
        <v>32</v>
      </c>
    </row>
    <row r="98" spans="1:25" hidden="1" x14ac:dyDescent="0.35">
      <c r="A98" t="s">
        <v>12</v>
      </c>
      <c r="B98" t="s">
        <v>13</v>
      </c>
      <c r="C98" t="s">
        <v>27</v>
      </c>
      <c r="D98" t="s">
        <v>29</v>
      </c>
      <c r="E98" s="6">
        <v>41596</v>
      </c>
      <c r="F98" s="5">
        <v>0.56944444444444442</v>
      </c>
      <c r="G98" t="s">
        <v>63</v>
      </c>
      <c r="H98" t="s">
        <v>62</v>
      </c>
      <c r="I98">
        <v>0.15</v>
      </c>
      <c r="J98" t="s">
        <v>61</v>
      </c>
      <c r="L98" t="s">
        <v>86</v>
      </c>
      <c r="M98">
        <v>6000</v>
      </c>
      <c r="N98" t="s">
        <v>55</v>
      </c>
      <c r="O98" t="s">
        <v>66</v>
      </c>
      <c r="P98" s="6">
        <v>41596</v>
      </c>
      <c r="Q98" s="5">
        <v>0.6958333333333333</v>
      </c>
      <c r="S98" t="s">
        <v>65</v>
      </c>
      <c r="T98" t="s">
        <v>56</v>
      </c>
      <c r="U98">
        <v>2</v>
      </c>
      <c r="V98" t="s">
        <v>55</v>
      </c>
      <c r="W98">
        <v>2</v>
      </c>
      <c r="X98" t="s">
        <v>54</v>
      </c>
      <c r="Y98" t="s">
        <v>64</v>
      </c>
    </row>
    <row r="99" spans="1:25" hidden="1" x14ac:dyDescent="0.35">
      <c r="A99" t="s">
        <v>12</v>
      </c>
      <c r="B99" t="s">
        <v>13</v>
      </c>
      <c r="C99" t="s">
        <v>44</v>
      </c>
      <c r="D99" t="s">
        <v>46</v>
      </c>
      <c r="E99" s="6">
        <v>41596</v>
      </c>
      <c r="F99" s="5">
        <v>0.55208333333333337</v>
      </c>
      <c r="G99" t="s">
        <v>63</v>
      </c>
      <c r="H99" t="s">
        <v>62</v>
      </c>
      <c r="I99">
        <v>0.15</v>
      </c>
      <c r="J99" t="s">
        <v>61</v>
      </c>
      <c r="L99" t="s">
        <v>86</v>
      </c>
      <c r="M99">
        <v>2500</v>
      </c>
      <c r="N99" t="s">
        <v>55</v>
      </c>
      <c r="P99" s="6">
        <v>41596</v>
      </c>
      <c r="Q99" s="5">
        <v>0.70277777777777783</v>
      </c>
      <c r="T99" t="s">
        <v>56</v>
      </c>
      <c r="U99">
        <v>2</v>
      </c>
      <c r="V99" t="s">
        <v>55</v>
      </c>
      <c r="W99">
        <v>2</v>
      </c>
      <c r="X99" t="s">
        <v>54</v>
      </c>
      <c r="Y99" t="s">
        <v>32</v>
      </c>
    </row>
    <row r="100" spans="1:25" hidden="1" x14ac:dyDescent="0.35">
      <c r="A100" t="s">
        <v>12</v>
      </c>
      <c r="B100" t="s">
        <v>13</v>
      </c>
      <c r="C100" t="s">
        <v>49</v>
      </c>
      <c r="D100">
        <v>846</v>
      </c>
      <c r="E100" s="6">
        <v>41596</v>
      </c>
      <c r="F100" s="5">
        <v>0.53472222222222221</v>
      </c>
      <c r="G100" t="s">
        <v>63</v>
      </c>
      <c r="H100" t="s">
        <v>62</v>
      </c>
      <c r="I100">
        <v>0.15</v>
      </c>
      <c r="J100" t="s">
        <v>61</v>
      </c>
      <c r="L100" t="s">
        <v>86</v>
      </c>
      <c r="M100">
        <v>7700</v>
      </c>
      <c r="N100" t="s">
        <v>55</v>
      </c>
      <c r="O100" t="s">
        <v>59</v>
      </c>
      <c r="P100" s="6">
        <v>41596</v>
      </c>
      <c r="Q100" s="5">
        <v>0.69861111111111107</v>
      </c>
      <c r="S100" t="s">
        <v>57</v>
      </c>
      <c r="T100" t="s">
        <v>56</v>
      </c>
      <c r="U100">
        <v>2</v>
      </c>
      <c r="V100" t="s">
        <v>55</v>
      </c>
      <c r="W100">
        <v>2</v>
      </c>
      <c r="X100" t="s">
        <v>54</v>
      </c>
      <c r="Y100" t="s">
        <v>32</v>
      </c>
    </row>
    <row r="101" spans="1:25" x14ac:dyDescent="0.35">
      <c r="A101" t="s">
        <v>12</v>
      </c>
      <c r="B101" t="s">
        <v>13</v>
      </c>
      <c r="C101">
        <v>33020118</v>
      </c>
      <c r="D101" t="s">
        <v>36</v>
      </c>
      <c r="E101" s="6">
        <v>41596</v>
      </c>
      <c r="F101" s="5">
        <v>0.5</v>
      </c>
      <c r="G101" t="s">
        <v>63</v>
      </c>
      <c r="H101" t="s">
        <v>62</v>
      </c>
      <c r="I101">
        <v>0.15</v>
      </c>
      <c r="J101" t="s">
        <v>61</v>
      </c>
      <c r="L101" t="s">
        <v>86</v>
      </c>
      <c r="M101">
        <v>10600</v>
      </c>
      <c r="N101" t="s">
        <v>55</v>
      </c>
      <c r="O101" t="s">
        <v>59</v>
      </c>
      <c r="P101" s="6">
        <v>41596</v>
      </c>
      <c r="Q101" s="5">
        <v>0.7006944444444444</v>
      </c>
      <c r="S101" t="s">
        <v>57</v>
      </c>
      <c r="T101" t="s">
        <v>56</v>
      </c>
      <c r="U101">
        <v>2</v>
      </c>
      <c r="V101" t="s">
        <v>55</v>
      </c>
      <c r="W101">
        <v>2</v>
      </c>
      <c r="X101" t="s">
        <v>54</v>
      </c>
      <c r="Y101" t="s">
        <v>64</v>
      </c>
    </row>
    <row r="102" spans="1:25" hidden="1" x14ac:dyDescent="0.35">
      <c r="A102" t="s">
        <v>12</v>
      </c>
      <c r="B102" t="s">
        <v>13</v>
      </c>
      <c r="C102">
        <v>33020221</v>
      </c>
      <c r="D102" t="s">
        <v>16</v>
      </c>
      <c r="E102" s="6">
        <v>41596</v>
      </c>
      <c r="F102" s="5">
        <v>0.48958333333333331</v>
      </c>
      <c r="G102" t="s">
        <v>63</v>
      </c>
      <c r="H102" t="s">
        <v>62</v>
      </c>
      <c r="I102">
        <v>0.15</v>
      </c>
      <c r="J102" t="s">
        <v>61</v>
      </c>
      <c r="L102" t="s">
        <v>86</v>
      </c>
      <c r="M102">
        <v>6000</v>
      </c>
      <c r="N102" t="s">
        <v>55</v>
      </c>
      <c r="O102" t="s">
        <v>66</v>
      </c>
      <c r="P102" s="6">
        <v>41596</v>
      </c>
      <c r="Q102" s="5">
        <v>0.69374999999999998</v>
      </c>
      <c r="S102" t="s">
        <v>65</v>
      </c>
      <c r="T102" t="s">
        <v>56</v>
      </c>
      <c r="U102">
        <v>2</v>
      </c>
      <c r="V102" t="s">
        <v>55</v>
      </c>
      <c r="W102">
        <v>2</v>
      </c>
      <c r="X102" t="s">
        <v>54</v>
      </c>
      <c r="Y102" t="s">
        <v>64</v>
      </c>
    </row>
    <row r="103" spans="1:25" hidden="1" x14ac:dyDescent="0.35">
      <c r="A103" t="s">
        <v>12</v>
      </c>
      <c r="B103" t="s">
        <v>13</v>
      </c>
      <c r="C103">
        <v>33020222</v>
      </c>
      <c r="D103" t="s">
        <v>16</v>
      </c>
      <c r="E103" s="6">
        <v>41596</v>
      </c>
      <c r="F103" s="5">
        <v>0.47222222222222227</v>
      </c>
      <c r="G103" t="s">
        <v>63</v>
      </c>
      <c r="H103" t="s">
        <v>62</v>
      </c>
      <c r="I103">
        <v>0.15</v>
      </c>
      <c r="J103" t="s">
        <v>61</v>
      </c>
      <c r="L103" t="s">
        <v>86</v>
      </c>
      <c r="M103">
        <v>7900</v>
      </c>
      <c r="N103" t="s">
        <v>55</v>
      </c>
      <c r="O103" t="s">
        <v>59</v>
      </c>
      <c r="P103" s="6">
        <v>41596</v>
      </c>
      <c r="Q103" s="5">
        <v>0.7055555555555556</v>
      </c>
      <c r="S103" t="s">
        <v>57</v>
      </c>
      <c r="T103" t="s">
        <v>56</v>
      </c>
      <c r="U103">
        <v>2</v>
      </c>
      <c r="V103" t="s">
        <v>55</v>
      </c>
      <c r="W103">
        <v>2</v>
      </c>
      <c r="X103" t="s">
        <v>54</v>
      </c>
      <c r="Y103" t="s">
        <v>64</v>
      </c>
    </row>
    <row r="104" spans="1:25" hidden="1" x14ac:dyDescent="0.35">
      <c r="A104" t="s">
        <v>12</v>
      </c>
      <c r="B104" t="s">
        <v>13</v>
      </c>
      <c r="C104" t="s">
        <v>27</v>
      </c>
      <c r="D104" t="s">
        <v>29</v>
      </c>
      <c r="E104" s="6">
        <v>41624</v>
      </c>
      <c r="F104" s="5">
        <v>0.56944444444444442</v>
      </c>
      <c r="G104" t="s">
        <v>63</v>
      </c>
      <c r="H104" t="s">
        <v>62</v>
      </c>
      <c r="I104">
        <v>0.15</v>
      </c>
      <c r="J104" t="s">
        <v>61</v>
      </c>
      <c r="L104" t="s">
        <v>86</v>
      </c>
      <c r="M104">
        <v>24</v>
      </c>
      <c r="N104" t="s">
        <v>55</v>
      </c>
      <c r="O104" t="s">
        <v>59</v>
      </c>
      <c r="P104" s="6">
        <v>41624</v>
      </c>
      <c r="Q104" s="5">
        <v>0.66527777777777775</v>
      </c>
      <c r="S104" t="s">
        <v>57</v>
      </c>
      <c r="T104" t="s">
        <v>56</v>
      </c>
      <c r="U104">
        <v>2</v>
      </c>
      <c r="V104" t="s">
        <v>55</v>
      </c>
      <c r="W104">
        <v>2</v>
      </c>
      <c r="X104" t="s">
        <v>54</v>
      </c>
      <c r="Y104" t="s">
        <v>32</v>
      </c>
    </row>
    <row r="105" spans="1:25" hidden="1" x14ac:dyDescent="0.35">
      <c r="A105" t="s">
        <v>12</v>
      </c>
      <c r="B105" t="s">
        <v>13</v>
      </c>
      <c r="C105" t="s">
        <v>49</v>
      </c>
      <c r="D105">
        <v>846</v>
      </c>
      <c r="E105" s="6">
        <v>41624</v>
      </c>
      <c r="F105" s="5">
        <v>0.54861111111111105</v>
      </c>
      <c r="G105" t="s">
        <v>63</v>
      </c>
      <c r="H105" t="s">
        <v>62</v>
      </c>
      <c r="I105">
        <v>0.15</v>
      </c>
      <c r="J105" t="s">
        <v>61</v>
      </c>
      <c r="L105" t="s">
        <v>86</v>
      </c>
      <c r="M105">
        <v>4</v>
      </c>
      <c r="N105" t="s">
        <v>55</v>
      </c>
      <c r="O105" t="s">
        <v>59</v>
      </c>
      <c r="P105" s="6">
        <v>41624</v>
      </c>
      <c r="Q105" s="5">
        <v>0.66805555555555562</v>
      </c>
      <c r="S105" t="s">
        <v>57</v>
      </c>
      <c r="T105" t="s">
        <v>56</v>
      </c>
      <c r="U105">
        <v>2</v>
      </c>
      <c r="V105" t="s">
        <v>55</v>
      </c>
      <c r="W105">
        <v>2</v>
      </c>
      <c r="X105" t="s">
        <v>54</v>
      </c>
      <c r="Y105" t="s">
        <v>32</v>
      </c>
    </row>
    <row r="106" spans="1:25" hidden="1" x14ac:dyDescent="0.35">
      <c r="A106" t="s">
        <v>12</v>
      </c>
      <c r="B106" t="s">
        <v>13</v>
      </c>
      <c r="C106">
        <v>33020222</v>
      </c>
      <c r="D106" t="s">
        <v>16</v>
      </c>
      <c r="E106" s="6">
        <v>41624</v>
      </c>
      <c r="F106" s="5">
        <v>0.52083333333333337</v>
      </c>
      <c r="G106" t="s">
        <v>63</v>
      </c>
      <c r="H106" t="s">
        <v>62</v>
      </c>
      <c r="I106">
        <v>0.15</v>
      </c>
      <c r="J106" t="s">
        <v>61</v>
      </c>
      <c r="L106" t="s">
        <v>86</v>
      </c>
      <c r="M106">
        <v>114</v>
      </c>
      <c r="N106" t="s">
        <v>55</v>
      </c>
      <c r="P106" s="6">
        <v>41624</v>
      </c>
      <c r="Q106" s="5">
        <v>0.67499999999999993</v>
      </c>
      <c r="S106" t="s">
        <v>69</v>
      </c>
      <c r="T106" t="s">
        <v>56</v>
      </c>
      <c r="U106">
        <v>2</v>
      </c>
      <c r="V106" t="s">
        <v>55</v>
      </c>
      <c r="W106">
        <v>2</v>
      </c>
      <c r="X106" t="s">
        <v>54</v>
      </c>
      <c r="Y106" t="s">
        <v>64</v>
      </c>
    </row>
    <row r="107" spans="1:25" hidden="1" x14ac:dyDescent="0.35">
      <c r="A107" t="s">
        <v>12</v>
      </c>
      <c r="B107" t="s">
        <v>13</v>
      </c>
      <c r="C107">
        <v>33020221</v>
      </c>
      <c r="D107" t="s">
        <v>16</v>
      </c>
      <c r="E107" s="6">
        <v>41624</v>
      </c>
      <c r="F107" s="5">
        <v>0.50694444444444442</v>
      </c>
      <c r="G107" t="s">
        <v>63</v>
      </c>
      <c r="H107" t="s">
        <v>62</v>
      </c>
      <c r="I107">
        <v>0.15</v>
      </c>
      <c r="J107" t="s">
        <v>61</v>
      </c>
      <c r="L107" t="s">
        <v>86</v>
      </c>
      <c r="M107">
        <v>280</v>
      </c>
      <c r="N107" t="s">
        <v>55</v>
      </c>
      <c r="P107" s="6">
        <v>41624</v>
      </c>
      <c r="Q107" s="5">
        <v>0.66319444444444442</v>
      </c>
      <c r="T107" t="s">
        <v>56</v>
      </c>
      <c r="U107">
        <v>2</v>
      </c>
      <c r="V107" t="s">
        <v>55</v>
      </c>
      <c r="W107">
        <v>2</v>
      </c>
      <c r="X107" t="s">
        <v>54</v>
      </c>
      <c r="Y107" t="s">
        <v>64</v>
      </c>
    </row>
    <row r="108" spans="1:25" x14ac:dyDescent="0.35">
      <c r="A108" t="s">
        <v>12</v>
      </c>
      <c r="B108" t="s">
        <v>13</v>
      </c>
      <c r="C108">
        <v>33020118</v>
      </c>
      <c r="D108" t="s">
        <v>36</v>
      </c>
      <c r="E108" s="6">
        <v>41624</v>
      </c>
      <c r="F108" s="5">
        <v>0.4861111111111111</v>
      </c>
      <c r="G108" t="s">
        <v>63</v>
      </c>
      <c r="H108" t="s">
        <v>62</v>
      </c>
      <c r="I108">
        <v>0.15</v>
      </c>
      <c r="J108" t="s">
        <v>61</v>
      </c>
      <c r="L108" t="s">
        <v>86</v>
      </c>
      <c r="M108">
        <v>50</v>
      </c>
      <c r="N108" t="s">
        <v>55</v>
      </c>
      <c r="P108" s="6">
        <v>41624</v>
      </c>
      <c r="Q108" s="5">
        <v>0.67013888888888884</v>
      </c>
      <c r="T108" t="s">
        <v>56</v>
      </c>
      <c r="U108">
        <v>2</v>
      </c>
      <c r="V108" t="s">
        <v>55</v>
      </c>
      <c r="W108">
        <v>2</v>
      </c>
      <c r="X108" t="s">
        <v>54</v>
      </c>
      <c r="Y108" t="s">
        <v>64</v>
      </c>
    </row>
    <row r="109" spans="1:25" hidden="1" x14ac:dyDescent="0.35">
      <c r="A109" t="s">
        <v>12</v>
      </c>
      <c r="B109" t="s">
        <v>13</v>
      </c>
      <c r="C109" t="s">
        <v>44</v>
      </c>
      <c r="D109" t="s">
        <v>46</v>
      </c>
      <c r="E109" s="6">
        <v>41624</v>
      </c>
      <c r="F109" s="5">
        <v>0.46875</v>
      </c>
      <c r="G109" t="s">
        <v>63</v>
      </c>
      <c r="H109" t="s">
        <v>62</v>
      </c>
      <c r="I109">
        <v>0.15</v>
      </c>
      <c r="J109" t="s">
        <v>61</v>
      </c>
      <c r="L109" t="s">
        <v>86</v>
      </c>
      <c r="M109">
        <v>26</v>
      </c>
      <c r="N109" t="s">
        <v>55</v>
      </c>
      <c r="O109" t="s">
        <v>59</v>
      </c>
      <c r="P109" s="6">
        <v>41624</v>
      </c>
      <c r="Q109" s="5">
        <v>0.67291666666666661</v>
      </c>
      <c r="S109" t="s">
        <v>57</v>
      </c>
      <c r="T109" t="s">
        <v>56</v>
      </c>
      <c r="U109">
        <v>2</v>
      </c>
      <c r="V109" t="s">
        <v>55</v>
      </c>
      <c r="W109">
        <v>2</v>
      </c>
      <c r="X109" t="s">
        <v>54</v>
      </c>
      <c r="Y109" t="s">
        <v>32</v>
      </c>
    </row>
    <row r="110" spans="1:25" hidden="1" x14ac:dyDescent="0.35">
      <c r="A110" t="s">
        <v>12</v>
      </c>
      <c r="B110" t="s">
        <v>13</v>
      </c>
      <c r="C110" t="s">
        <v>27</v>
      </c>
      <c r="D110" t="s">
        <v>29</v>
      </c>
      <c r="E110" s="6">
        <v>41660</v>
      </c>
      <c r="F110" s="5">
        <v>0.56597222222222221</v>
      </c>
      <c r="G110" t="s">
        <v>63</v>
      </c>
      <c r="H110" t="s">
        <v>62</v>
      </c>
      <c r="I110">
        <v>0.15</v>
      </c>
      <c r="J110" t="s">
        <v>61</v>
      </c>
      <c r="L110" t="s">
        <v>86</v>
      </c>
      <c r="M110">
        <v>86</v>
      </c>
      <c r="N110" t="s">
        <v>55</v>
      </c>
      <c r="P110" s="6">
        <v>41660</v>
      </c>
      <c r="Q110" s="5">
        <v>0.68611111111111101</v>
      </c>
      <c r="T110" t="s">
        <v>56</v>
      </c>
      <c r="U110">
        <v>2</v>
      </c>
      <c r="V110" t="s">
        <v>55</v>
      </c>
      <c r="W110">
        <v>2</v>
      </c>
      <c r="X110" t="s">
        <v>54</v>
      </c>
      <c r="Y110" t="s">
        <v>64</v>
      </c>
    </row>
    <row r="111" spans="1:25" hidden="1" x14ac:dyDescent="0.35">
      <c r="A111" t="s">
        <v>12</v>
      </c>
      <c r="B111" t="s">
        <v>13</v>
      </c>
      <c r="C111" t="s">
        <v>49</v>
      </c>
      <c r="D111">
        <v>846</v>
      </c>
      <c r="E111" s="6">
        <v>41660</v>
      </c>
      <c r="F111" s="5">
        <v>0.54513888888888895</v>
      </c>
      <c r="G111" t="s">
        <v>63</v>
      </c>
      <c r="H111" t="s">
        <v>62</v>
      </c>
      <c r="I111">
        <v>0.15</v>
      </c>
      <c r="J111" t="s">
        <v>61</v>
      </c>
      <c r="L111" t="s">
        <v>86</v>
      </c>
      <c r="M111">
        <v>32</v>
      </c>
      <c r="N111" t="s">
        <v>55</v>
      </c>
      <c r="O111" t="s">
        <v>59</v>
      </c>
      <c r="P111" s="6">
        <v>41660</v>
      </c>
      <c r="Q111" s="5">
        <v>0.68888888888888899</v>
      </c>
      <c r="S111" t="s">
        <v>57</v>
      </c>
      <c r="T111" t="s">
        <v>56</v>
      </c>
      <c r="U111">
        <v>2</v>
      </c>
      <c r="V111" t="s">
        <v>55</v>
      </c>
      <c r="W111">
        <v>2</v>
      </c>
      <c r="X111" t="s">
        <v>54</v>
      </c>
      <c r="Y111" t="s">
        <v>32</v>
      </c>
    </row>
    <row r="112" spans="1:25" hidden="1" x14ac:dyDescent="0.35">
      <c r="A112" t="s">
        <v>12</v>
      </c>
      <c r="B112" t="s">
        <v>13</v>
      </c>
      <c r="C112">
        <v>33020222</v>
      </c>
      <c r="D112" t="s">
        <v>16</v>
      </c>
      <c r="E112" s="6">
        <v>41660</v>
      </c>
      <c r="F112" s="5">
        <v>0.52777777777777779</v>
      </c>
      <c r="G112" t="s">
        <v>63</v>
      </c>
      <c r="H112" t="s">
        <v>62</v>
      </c>
      <c r="I112">
        <v>0.15</v>
      </c>
      <c r="J112" t="s">
        <v>61</v>
      </c>
      <c r="L112" t="s">
        <v>86</v>
      </c>
      <c r="M112">
        <v>350</v>
      </c>
      <c r="N112" t="s">
        <v>55</v>
      </c>
      <c r="P112" s="6">
        <v>41660</v>
      </c>
      <c r="Q112" s="5">
        <v>0.6958333333333333</v>
      </c>
      <c r="T112" t="s">
        <v>56</v>
      </c>
      <c r="U112">
        <v>2</v>
      </c>
      <c r="V112" t="s">
        <v>55</v>
      </c>
      <c r="W112">
        <v>2</v>
      </c>
      <c r="X112" t="s">
        <v>54</v>
      </c>
      <c r="Y112" t="s">
        <v>64</v>
      </c>
    </row>
    <row r="113" spans="1:25" hidden="1" x14ac:dyDescent="0.35">
      <c r="A113" t="s">
        <v>12</v>
      </c>
      <c r="B113" t="s">
        <v>13</v>
      </c>
      <c r="C113">
        <v>33020221</v>
      </c>
      <c r="D113" t="s">
        <v>16</v>
      </c>
      <c r="E113" s="6">
        <v>41660</v>
      </c>
      <c r="F113" s="5">
        <v>0.51736111111111105</v>
      </c>
      <c r="G113" t="s">
        <v>63</v>
      </c>
      <c r="H113" t="s">
        <v>62</v>
      </c>
      <c r="L113" t="s">
        <v>86</v>
      </c>
      <c r="M113">
        <v>390</v>
      </c>
      <c r="N113" t="s">
        <v>55</v>
      </c>
      <c r="P113" s="6">
        <v>41660</v>
      </c>
      <c r="Q113" s="5">
        <v>0.68402777777777779</v>
      </c>
      <c r="T113" t="s">
        <v>56</v>
      </c>
      <c r="U113">
        <v>2</v>
      </c>
      <c r="V113" t="s">
        <v>55</v>
      </c>
      <c r="W113">
        <v>2</v>
      </c>
      <c r="X113" t="s">
        <v>54</v>
      </c>
      <c r="Y113" t="s">
        <v>64</v>
      </c>
    </row>
    <row r="114" spans="1:25" x14ac:dyDescent="0.35">
      <c r="A114" t="s">
        <v>12</v>
      </c>
      <c r="B114" t="s">
        <v>13</v>
      </c>
      <c r="C114">
        <v>33020118</v>
      </c>
      <c r="D114" t="s">
        <v>36</v>
      </c>
      <c r="E114" s="6">
        <v>41660</v>
      </c>
      <c r="F114" s="5">
        <v>0.5</v>
      </c>
      <c r="G114" t="s">
        <v>63</v>
      </c>
      <c r="H114" t="s">
        <v>62</v>
      </c>
      <c r="I114">
        <v>0.15</v>
      </c>
      <c r="J114" t="s">
        <v>61</v>
      </c>
      <c r="L114" t="s">
        <v>86</v>
      </c>
      <c r="M114">
        <v>14</v>
      </c>
      <c r="N114" t="s">
        <v>55</v>
      </c>
      <c r="O114" t="s">
        <v>59</v>
      </c>
      <c r="P114" s="6">
        <v>41660</v>
      </c>
      <c r="Q114" s="5">
        <v>0.69097222222222221</v>
      </c>
      <c r="S114" t="s">
        <v>57</v>
      </c>
      <c r="T114" t="s">
        <v>56</v>
      </c>
      <c r="U114">
        <v>2</v>
      </c>
      <c r="V114" t="s">
        <v>55</v>
      </c>
      <c r="W114">
        <v>2</v>
      </c>
      <c r="X114" t="s">
        <v>54</v>
      </c>
      <c r="Y114" t="s">
        <v>64</v>
      </c>
    </row>
    <row r="115" spans="1:25" hidden="1" x14ac:dyDescent="0.35">
      <c r="A115" t="s">
        <v>12</v>
      </c>
      <c r="B115" t="s">
        <v>13</v>
      </c>
      <c r="C115" t="s">
        <v>44</v>
      </c>
      <c r="D115" t="s">
        <v>46</v>
      </c>
      <c r="E115" s="6">
        <v>41660</v>
      </c>
      <c r="F115" s="5">
        <v>0.47916666666666669</v>
      </c>
      <c r="G115" t="s">
        <v>63</v>
      </c>
      <c r="H115" t="s">
        <v>62</v>
      </c>
      <c r="I115">
        <v>0.15</v>
      </c>
      <c r="J115" t="s">
        <v>61</v>
      </c>
      <c r="L115" t="s">
        <v>86</v>
      </c>
      <c r="M115">
        <v>10</v>
      </c>
      <c r="N115" t="s">
        <v>55</v>
      </c>
      <c r="O115" t="s">
        <v>59</v>
      </c>
      <c r="P115" s="6">
        <v>41660</v>
      </c>
      <c r="Q115" s="5">
        <v>0.69374999999999998</v>
      </c>
      <c r="S115" t="s">
        <v>57</v>
      </c>
      <c r="T115" t="s">
        <v>56</v>
      </c>
      <c r="U115">
        <v>2</v>
      </c>
      <c r="V115" t="s">
        <v>55</v>
      </c>
      <c r="W115">
        <v>2</v>
      </c>
      <c r="X115" t="s">
        <v>54</v>
      </c>
      <c r="Y115" t="s">
        <v>32</v>
      </c>
    </row>
    <row r="116" spans="1:25" hidden="1" x14ac:dyDescent="0.35">
      <c r="A116" t="s">
        <v>12</v>
      </c>
      <c r="B116" t="s">
        <v>13</v>
      </c>
      <c r="C116" t="s">
        <v>27</v>
      </c>
      <c r="D116" t="s">
        <v>29</v>
      </c>
      <c r="E116" s="6">
        <v>41696</v>
      </c>
      <c r="F116" s="5">
        <v>0.5625</v>
      </c>
      <c r="G116" t="s">
        <v>63</v>
      </c>
      <c r="H116" t="s">
        <v>62</v>
      </c>
      <c r="I116">
        <v>0.15</v>
      </c>
      <c r="J116" t="s">
        <v>61</v>
      </c>
      <c r="L116" t="s">
        <v>86</v>
      </c>
      <c r="M116">
        <v>4600</v>
      </c>
      <c r="N116" t="s">
        <v>55</v>
      </c>
      <c r="P116" s="6">
        <v>41696</v>
      </c>
      <c r="Q116" s="5">
        <v>0.68888888888888899</v>
      </c>
      <c r="T116" t="s">
        <v>56</v>
      </c>
      <c r="U116">
        <v>2</v>
      </c>
      <c r="V116" t="s">
        <v>55</v>
      </c>
      <c r="W116">
        <v>2</v>
      </c>
      <c r="X116" t="s">
        <v>54</v>
      </c>
      <c r="Y116" t="s">
        <v>64</v>
      </c>
    </row>
    <row r="117" spans="1:25" hidden="1" x14ac:dyDescent="0.35">
      <c r="A117" t="s">
        <v>12</v>
      </c>
      <c r="B117" t="s">
        <v>13</v>
      </c>
      <c r="C117" t="s">
        <v>49</v>
      </c>
      <c r="D117">
        <v>846</v>
      </c>
      <c r="E117" s="6">
        <v>41696</v>
      </c>
      <c r="F117" s="5">
        <v>0.53125</v>
      </c>
      <c r="G117" t="s">
        <v>63</v>
      </c>
      <c r="H117" t="s">
        <v>62</v>
      </c>
      <c r="I117">
        <v>0.15</v>
      </c>
      <c r="J117" t="s">
        <v>61</v>
      </c>
      <c r="L117" t="s">
        <v>86</v>
      </c>
      <c r="M117">
        <v>620</v>
      </c>
      <c r="N117" t="s">
        <v>55</v>
      </c>
      <c r="O117" t="s">
        <v>59</v>
      </c>
      <c r="P117" s="6">
        <v>41696</v>
      </c>
      <c r="Q117" s="5">
        <v>0.69097222222222221</v>
      </c>
      <c r="S117" t="s">
        <v>57</v>
      </c>
      <c r="T117" t="s">
        <v>56</v>
      </c>
      <c r="U117">
        <v>2</v>
      </c>
      <c r="V117" t="s">
        <v>55</v>
      </c>
      <c r="W117">
        <v>2</v>
      </c>
      <c r="X117" t="s">
        <v>54</v>
      </c>
      <c r="Y117" t="s">
        <v>32</v>
      </c>
    </row>
    <row r="118" spans="1:25" hidden="1" x14ac:dyDescent="0.35">
      <c r="A118" t="s">
        <v>12</v>
      </c>
      <c r="B118" t="s">
        <v>13</v>
      </c>
      <c r="C118">
        <v>33020222</v>
      </c>
      <c r="D118" t="s">
        <v>16</v>
      </c>
      <c r="E118" s="6">
        <v>41696</v>
      </c>
      <c r="F118" s="5">
        <v>0.51041666666666663</v>
      </c>
      <c r="G118" t="s">
        <v>63</v>
      </c>
      <c r="H118" t="s">
        <v>62</v>
      </c>
      <c r="I118">
        <v>0.15</v>
      </c>
      <c r="J118" t="s">
        <v>61</v>
      </c>
      <c r="L118" t="s">
        <v>86</v>
      </c>
      <c r="M118">
        <v>11800</v>
      </c>
      <c r="N118" t="s">
        <v>55</v>
      </c>
      <c r="O118" t="s">
        <v>59</v>
      </c>
      <c r="P118" s="6">
        <v>41696</v>
      </c>
      <c r="Q118" s="5">
        <v>0.6972222222222223</v>
      </c>
      <c r="S118" t="s">
        <v>57</v>
      </c>
      <c r="T118" t="s">
        <v>56</v>
      </c>
      <c r="U118">
        <v>2</v>
      </c>
      <c r="V118" t="s">
        <v>55</v>
      </c>
      <c r="W118">
        <v>2</v>
      </c>
      <c r="X118" t="s">
        <v>54</v>
      </c>
      <c r="Y118" t="s">
        <v>64</v>
      </c>
    </row>
    <row r="119" spans="1:25" hidden="1" x14ac:dyDescent="0.35">
      <c r="A119" t="s">
        <v>12</v>
      </c>
      <c r="B119" t="s">
        <v>13</v>
      </c>
      <c r="C119">
        <v>33020221</v>
      </c>
      <c r="D119" t="s">
        <v>16</v>
      </c>
      <c r="E119" s="6">
        <v>41696</v>
      </c>
      <c r="F119" s="5">
        <v>0.50347222222222221</v>
      </c>
      <c r="G119" t="s">
        <v>63</v>
      </c>
      <c r="H119" t="s">
        <v>62</v>
      </c>
      <c r="I119">
        <v>0.15</v>
      </c>
      <c r="J119" t="s">
        <v>61</v>
      </c>
      <c r="L119" t="s">
        <v>86</v>
      </c>
      <c r="M119">
        <v>15700</v>
      </c>
      <c r="N119" t="s">
        <v>55</v>
      </c>
      <c r="O119" t="s">
        <v>59</v>
      </c>
      <c r="P119" s="6">
        <v>41696</v>
      </c>
      <c r="Q119" s="5">
        <v>0.68680555555555556</v>
      </c>
      <c r="S119" t="s">
        <v>57</v>
      </c>
      <c r="T119" t="s">
        <v>56</v>
      </c>
      <c r="U119">
        <v>2</v>
      </c>
      <c r="V119" t="s">
        <v>55</v>
      </c>
      <c r="W119">
        <v>2</v>
      </c>
      <c r="X119" t="s">
        <v>54</v>
      </c>
      <c r="Y119" t="s">
        <v>64</v>
      </c>
    </row>
    <row r="120" spans="1:25" x14ac:dyDescent="0.35">
      <c r="A120" t="s">
        <v>12</v>
      </c>
      <c r="B120" t="s">
        <v>13</v>
      </c>
      <c r="C120">
        <v>33020118</v>
      </c>
      <c r="D120" t="s">
        <v>36</v>
      </c>
      <c r="E120" s="6">
        <v>41696</v>
      </c>
      <c r="F120" s="5">
        <v>0.46875</v>
      </c>
      <c r="G120" t="s">
        <v>63</v>
      </c>
      <c r="H120" t="s">
        <v>62</v>
      </c>
      <c r="I120">
        <v>0.15</v>
      </c>
      <c r="J120" t="s">
        <v>61</v>
      </c>
      <c r="L120" t="s">
        <v>86</v>
      </c>
      <c r="M120">
        <v>3700</v>
      </c>
      <c r="N120" t="s">
        <v>55</v>
      </c>
      <c r="P120" s="6">
        <v>41696</v>
      </c>
      <c r="Q120" s="5">
        <v>0.69305555555555554</v>
      </c>
      <c r="T120" t="s">
        <v>56</v>
      </c>
      <c r="U120">
        <v>2</v>
      </c>
      <c r="V120" t="s">
        <v>55</v>
      </c>
      <c r="W120">
        <v>2</v>
      </c>
      <c r="X120" t="s">
        <v>54</v>
      </c>
      <c r="Y120" t="s">
        <v>64</v>
      </c>
    </row>
    <row r="121" spans="1:25" hidden="1" x14ac:dyDescent="0.35">
      <c r="A121" t="s">
        <v>12</v>
      </c>
      <c r="B121" t="s">
        <v>13</v>
      </c>
      <c r="C121" t="s">
        <v>44</v>
      </c>
      <c r="D121" t="s">
        <v>46</v>
      </c>
      <c r="E121" s="6">
        <v>41696</v>
      </c>
      <c r="F121" s="5">
        <v>0.44444444444444442</v>
      </c>
      <c r="G121" t="s">
        <v>63</v>
      </c>
      <c r="H121" t="s">
        <v>62</v>
      </c>
      <c r="I121">
        <v>0.15</v>
      </c>
      <c r="J121" t="s">
        <v>61</v>
      </c>
      <c r="L121" t="s">
        <v>86</v>
      </c>
      <c r="M121">
        <v>220</v>
      </c>
      <c r="N121" t="s">
        <v>55</v>
      </c>
      <c r="P121" s="6">
        <v>41696</v>
      </c>
      <c r="Q121" s="5">
        <v>0.69513888888888886</v>
      </c>
      <c r="T121" t="s">
        <v>56</v>
      </c>
      <c r="U121">
        <v>2</v>
      </c>
      <c r="V121" t="s">
        <v>55</v>
      </c>
      <c r="W121">
        <v>2</v>
      </c>
      <c r="X121" t="s">
        <v>54</v>
      </c>
      <c r="Y121" t="s">
        <v>32</v>
      </c>
    </row>
    <row r="122" spans="1:25" hidden="1" x14ac:dyDescent="0.35">
      <c r="A122" t="s">
        <v>12</v>
      </c>
      <c r="B122" t="s">
        <v>13</v>
      </c>
      <c r="C122" t="s">
        <v>27</v>
      </c>
      <c r="D122" t="s">
        <v>29</v>
      </c>
      <c r="E122" s="6">
        <v>41715</v>
      </c>
      <c r="F122" s="5">
        <v>0.62152777777777779</v>
      </c>
      <c r="G122" t="s">
        <v>63</v>
      </c>
      <c r="H122" t="s">
        <v>62</v>
      </c>
      <c r="I122">
        <v>0.15</v>
      </c>
      <c r="J122" t="s">
        <v>61</v>
      </c>
      <c r="L122" t="s">
        <v>86</v>
      </c>
      <c r="M122">
        <v>3900</v>
      </c>
      <c r="N122" t="s">
        <v>55</v>
      </c>
      <c r="P122" s="6">
        <v>41715</v>
      </c>
      <c r="Q122" s="5">
        <v>0.72152777777777777</v>
      </c>
      <c r="T122" t="s">
        <v>56</v>
      </c>
      <c r="U122">
        <v>2</v>
      </c>
      <c r="V122" t="s">
        <v>55</v>
      </c>
      <c r="W122">
        <v>2</v>
      </c>
      <c r="X122" t="s">
        <v>54</v>
      </c>
      <c r="Y122" t="s">
        <v>64</v>
      </c>
    </row>
    <row r="123" spans="1:25" hidden="1" x14ac:dyDescent="0.35">
      <c r="A123" t="s">
        <v>12</v>
      </c>
      <c r="B123" t="s">
        <v>13</v>
      </c>
      <c r="C123" t="s">
        <v>49</v>
      </c>
      <c r="D123">
        <v>846</v>
      </c>
      <c r="E123" s="6">
        <v>41715</v>
      </c>
      <c r="F123" s="5">
        <v>0.59722222222222221</v>
      </c>
      <c r="G123" t="s">
        <v>63</v>
      </c>
      <c r="H123" t="s">
        <v>62</v>
      </c>
      <c r="I123">
        <v>0.15</v>
      </c>
      <c r="J123" t="s">
        <v>61</v>
      </c>
      <c r="L123" t="s">
        <v>86</v>
      </c>
      <c r="M123">
        <v>2300</v>
      </c>
      <c r="N123" t="s">
        <v>55</v>
      </c>
      <c r="P123" s="6">
        <v>41715</v>
      </c>
      <c r="Q123" s="5">
        <v>0.72569444444444453</v>
      </c>
      <c r="T123" t="s">
        <v>56</v>
      </c>
      <c r="U123">
        <v>2</v>
      </c>
      <c r="V123" t="s">
        <v>55</v>
      </c>
      <c r="W123">
        <v>2</v>
      </c>
      <c r="X123" t="s">
        <v>54</v>
      </c>
      <c r="Y123" t="s">
        <v>32</v>
      </c>
    </row>
    <row r="124" spans="1:25" hidden="1" x14ac:dyDescent="0.35">
      <c r="A124" t="s">
        <v>12</v>
      </c>
      <c r="B124" t="s">
        <v>13</v>
      </c>
      <c r="C124">
        <v>33020222</v>
      </c>
      <c r="D124" t="s">
        <v>16</v>
      </c>
      <c r="E124" s="6">
        <v>41715</v>
      </c>
      <c r="F124" s="5">
        <v>0.55555555555555558</v>
      </c>
      <c r="G124" t="s">
        <v>63</v>
      </c>
      <c r="H124" t="s">
        <v>62</v>
      </c>
      <c r="I124">
        <v>0.15</v>
      </c>
      <c r="J124" t="s">
        <v>61</v>
      </c>
      <c r="L124" t="s">
        <v>86</v>
      </c>
      <c r="M124">
        <v>1500</v>
      </c>
      <c r="N124" t="s">
        <v>55</v>
      </c>
      <c r="O124" t="s">
        <v>59</v>
      </c>
      <c r="P124" s="6">
        <v>41715</v>
      </c>
      <c r="Q124" s="5">
        <v>0.73819444444444438</v>
      </c>
      <c r="S124" t="s">
        <v>57</v>
      </c>
      <c r="T124" t="s">
        <v>56</v>
      </c>
      <c r="U124">
        <v>2</v>
      </c>
      <c r="V124" t="s">
        <v>55</v>
      </c>
      <c r="W124">
        <v>2</v>
      </c>
      <c r="X124" t="s">
        <v>54</v>
      </c>
      <c r="Y124" t="s">
        <v>64</v>
      </c>
    </row>
    <row r="125" spans="1:25" hidden="1" x14ac:dyDescent="0.35">
      <c r="A125" t="s">
        <v>12</v>
      </c>
      <c r="B125" t="s">
        <v>13</v>
      </c>
      <c r="C125">
        <v>33020221</v>
      </c>
      <c r="D125" t="s">
        <v>16</v>
      </c>
      <c r="E125" s="6">
        <v>41715</v>
      </c>
      <c r="F125" s="5">
        <v>0.54166666666666663</v>
      </c>
      <c r="G125" t="s">
        <v>63</v>
      </c>
      <c r="H125" t="s">
        <v>62</v>
      </c>
      <c r="I125">
        <v>0.15</v>
      </c>
      <c r="J125" t="s">
        <v>61</v>
      </c>
      <c r="L125" t="s">
        <v>86</v>
      </c>
      <c r="M125">
        <v>18300</v>
      </c>
      <c r="N125" t="s">
        <v>55</v>
      </c>
      <c r="O125" t="s">
        <v>59</v>
      </c>
      <c r="P125" s="6">
        <v>41715</v>
      </c>
      <c r="Q125" s="5">
        <v>0.71875</v>
      </c>
      <c r="S125" t="s">
        <v>57</v>
      </c>
      <c r="T125" t="s">
        <v>56</v>
      </c>
      <c r="U125">
        <v>2</v>
      </c>
      <c r="V125" t="s">
        <v>55</v>
      </c>
      <c r="W125">
        <v>2</v>
      </c>
      <c r="X125" t="s">
        <v>54</v>
      </c>
      <c r="Y125" t="s">
        <v>64</v>
      </c>
    </row>
    <row r="126" spans="1:25" x14ac:dyDescent="0.35">
      <c r="A126" t="s">
        <v>12</v>
      </c>
      <c r="B126" t="s">
        <v>13</v>
      </c>
      <c r="C126">
        <v>33020118</v>
      </c>
      <c r="D126" t="s">
        <v>36</v>
      </c>
      <c r="E126" s="6">
        <v>41715</v>
      </c>
      <c r="F126" s="5">
        <v>0.52430555555555558</v>
      </c>
      <c r="G126" t="s">
        <v>63</v>
      </c>
      <c r="H126" t="s">
        <v>62</v>
      </c>
      <c r="I126">
        <v>0.15</v>
      </c>
      <c r="J126" t="s">
        <v>61</v>
      </c>
      <c r="L126" t="s">
        <v>86</v>
      </c>
      <c r="M126">
        <v>600</v>
      </c>
      <c r="N126" t="s">
        <v>55</v>
      </c>
      <c r="P126" s="6">
        <v>41715</v>
      </c>
      <c r="Q126" s="5">
        <v>0.72986111111111107</v>
      </c>
      <c r="T126" t="s">
        <v>56</v>
      </c>
      <c r="U126">
        <v>2</v>
      </c>
      <c r="V126" t="s">
        <v>55</v>
      </c>
      <c r="W126">
        <v>2</v>
      </c>
      <c r="X126" t="s">
        <v>54</v>
      </c>
      <c r="Y126" t="s">
        <v>64</v>
      </c>
    </row>
    <row r="127" spans="1:25" hidden="1" x14ac:dyDescent="0.35">
      <c r="A127" t="s">
        <v>12</v>
      </c>
      <c r="B127" t="s">
        <v>13</v>
      </c>
      <c r="C127" t="s">
        <v>44</v>
      </c>
      <c r="D127" t="s">
        <v>46</v>
      </c>
      <c r="E127" s="6">
        <v>41715</v>
      </c>
      <c r="F127" s="5">
        <v>0.5</v>
      </c>
      <c r="G127" t="s">
        <v>63</v>
      </c>
      <c r="H127" t="s">
        <v>62</v>
      </c>
      <c r="I127">
        <v>0.15</v>
      </c>
      <c r="J127" t="s">
        <v>61</v>
      </c>
      <c r="L127" t="s">
        <v>86</v>
      </c>
      <c r="M127">
        <v>1400</v>
      </c>
      <c r="N127" t="s">
        <v>55</v>
      </c>
      <c r="O127" t="s">
        <v>59</v>
      </c>
      <c r="P127" s="6">
        <v>41715</v>
      </c>
      <c r="Q127" s="5">
        <v>0.73611111111111116</v>
      </c>
      <c r="S127" t="s">
        <v>57</v>
      </c>
      <c r="T127" t="s">
        <v>56</v>
      </c>
      <c r="U127">
        <v>2</v>
      </c>
      <c r="V127" t="s">
        <v>55</v>
      </c>
      <c r="W127">
        <v>2</v>
      </c>
      <c r="X127" t="s">
        <v>54</v>
      </c>
      <c r="Y127" t="s">
        <v>32</v>
      </c>
    </row>
    <row r="128" spans="1:25" hidden="1" x14ac:dyDescent="0.35">
      <c r="A128" t="s">
        <v>12</v>
      </c>
      <c r="B128" t="s">
        <v>13</v>
      </c>
      <c r="C128" t="s">
        <v>27</v>
      </c>
      <c r="D128" t="s">
        <v>29</v>
      </c>
      <c r="E128" s="6">
        <v>41750</v>
      </c>
      <c r="F128" s="5">
        <v>0.61458333333333337</v>
      </c>
      <c r="G128" t="s">
        <v>63</v>
      </c>
      <c r="H128" t="s">
        <v>62</v>
      </c>
      <c r="I128">
        <v>0.15</v>
      </c>
      <c r="J128" t="s">
        <v>61</v>
      </c>
      <c r="L128" t="s">
        <v>86</v>
      </c>
      <c r="M128">
        <v>28</v>
      </c>
      <c r="N128" t="s">
        <v>55</v>
      </c>
      <c r="O128" t="s">
        <v>59</v>
      </c>
      <c r="P128" s="6">
        <v>41750</v>
      </c>
      <c r="Q128" s="5">
        <v>0.72083333333333333</v>
      </c>
      <c r="S128" t="s">
        <v>57</v>
      </c>
      <c r="T128" t="s">
        <v>56</v>
      </c>
      <c r="U128">
        <v>2</v>
      </c>
      <c r="V128" t="s">
        <v>55</v>
      </c>
      <c r="W128">
        <v>2</v>
      </c>
      <c r="X128" t="s">
        <v>54</v>
      </c>
      <c r="Y128" t="s">
        <v>64</v>
      </c>
    </row>
    <row r="129" spans="1:25" hidden="1" x14ac:dyDescent="0.35">
      <c r="A129" t="s">
        <v>12</v>
      </c>
      <c r="B129" t="s">
        <v>13</v>
      </c>
      <c r="C129" t="s">
        <v>49</v>
      </c>
      <c r="D129">
        <v>846</v>
      </c>
      <c r="E129" s="6">
        <v>41750</v>
      </c>
      <c r="F129" s="5">
        <v>0.57986111111111105</v>
      </c>
      <c r="G129" t="s">
        <v>63</v>
      </c>
      <c r="H129" t="s">
        <v>62</v>
      </c>
      <c r="I129">
        <v>0.15</v>
      </c>
      <c r="J129" t="s">
        <v>61</v>
      </c>
      <c r="L129" t="s">
        <v>86</v>
      </c>
      <c r="M129">
        <v>18</v>
      </c>
      <c r="N129" t="s">
        <v>55</v>
      </c>
      <c r="O129" t="s">
        <v>59</v>
      </c>
      <c r="P129" s="6">
        <v>41750</v>
      </c>
      <c r="Q129" s="5">
        <v>0.72569444444444453</v>
      </c>
      <c r="S129" t="s">
        <v>57</v>
      </c>
      <c r="T129" t="s">
        <v>56</v>
      </c>
      <c r="U129">
        <v>2</v>
      </c>
      <c r="V129" t="s">
        <v>55</v>
      </c>
      <c r="W129">
        <v>2</v>
      </c>
      <c r="X129" t="s">
        <v>54</v>
      </c>
      <c r="Y129" t="s">
        <v>32</v>
      </c>
    </row>
    <row r="130" spans="1:25" hidden="1" x14ac:dyDescent="0.35">
      <c r="A130" t="s">
        <v>12</v>
      </c>
      <c r="B130" t="s">
        <v>13</v>
      </c>
      <c r="C130">
        <v>33020222</v>
      </c>
      <c r="D130" t="s">
        <v>16</v>
      </c>
      <c r="E130" s="6">
        <v>41750</v>
      </c>
      <c r="F130" s="5">
        <v>0.53819444444444442</v>
      </c>
      <c r="G130" t="s">
        <v>63</v>
      </c>
      <c r="H130" t="s">
        <v>62</v>
      </c>
      <c r="I130">
        <v>0.15</v>
      </c>
      <c r="J130" t="s">
        <v>61</v>
      </c>
      <c r="L130" t="s">
        <v>86</v>
      </c>
      <c r="M130">
        <v>210</v>
      </c>
      <c r="N130" t="s">
        <v>55</v>
      </c>
      <c r="P130" s="6">
        <v>41750</v>
      </c>
      <c r="Q130" s="5">
        <v>0.73333333333333339</v>
      </c>
      <c r="T130" t="s">
        <v>56</v>
      </c>
      <c r="U130">
        <v>2</v>
      </c>
      <c r="V130" t="s">
        <v>55</v>
      </c>
      <c r="W130">
        <v>2</v>
      </c>
      <c r="X130" t="s">
        <v>54</v>
      </c>
      <c r="Y130" t="s">
        <v>64</v>
      </c>
    </row>
    <row r="131" spans="1:25" hidden="1" x14ac:dyDescent="0.35">
      <c r="A131" t="s">
        <v>12</v>
      </c>
      <c r="B131" t="s">
        <v>13</v>
      </c>
      <c r="C131">
        <v>33020221</v>
      </c>
      <c r="D131" t="s">
        <v>16</v>
      </c>
      <c r="E131" s="6">
        <v>41750</v>
      </c>
      <c r="F131" s="5">
        <v>0.52777777777777779</v>
      </c>
      <c r="G131" t="s">
        <v>63</v>
      </c>
      <c r="H131" t="s">
        <v>62</v>
      </c>
      <c r="I131">
        <v>0.15</v>
      </c>
      <c r="J131" t="s">
        <v>61</v>
      </c>
      <c r="L131" t="s">
        <v>86</v>
      </c>
      <c r="M131">
        <v>140</v>
      </c>
      <c r="N131" t="s">
        <v>55</v>
      </c>
      <c r="O131" t="s">
        <v>59</v>
      </c>
      <c r="P131" s="6">
        <v>41750</v>
      </c>
      <c r="Q131" s="5">
        <v>0.71875</v>
      </c>
      <c r="S131" t="s">
        <v>57</v>
      </c>
      <c r="T131" t="s">
        <v>56</v>
      </c>
      <c r="U131">
        <v>2</v>
      </c>
      <c r="V131" t="s">
        <v>55</v>
      </c>
      <c r="W131">
        <v>2</v>
      </c>
      <c r="X131" t="s">
        <v>54</v>
      </c>
      <c r="Y131" t="s">
        <v>64</v>
      </c>
    </row>
    <row r="132" spans="1:25" x14ac:dyDescent="0.35">
      <c r="A132" t="s">
        <v>12</v>
      </c>
      <c r="B132" t="s">
        <v>13</v>
      </c>
      <c r="C132">
        <v>33020118</v>
      </c>
      <c r="D132" t="s">
        <v>36</v>
      </c>
      <c r="E132" s="6">
        <v>41750</v>
      </c>
      <c r="F132" s="5">
        <v>0.49652777777777773</v>
      </c>
      <c r="G132" t="s">
        <v>63</v>
      </c>
      <c r="H132" t="s">
        <v>62</v>
      </c>
      <c r="I132">
        <v>0.15</v>
      </c>
      <c r="J132" t="s">
        <v>61</v>
      </c>
      <c r="L132" t="s">
        <v>86</v>
      </c>
      <c r="M132">
        <v>70</v>
      </c>
      <c r="N132" t="s">
        <v>55</v>
      </c>
      <c r="P132" s="6">
        <v>41750</v>
      </c>
      <c r="Q132" s="5">
        <v>0.7284722222222223</v>
      </c>
      <c r="T132" t="s">
        <v>56</v>
      </c>
      <c r="U132">
        <v>2</v>
      </c>
      <c r="V132" t="s">
        <v>55</v>
      </c>
      <c r="W132">
        <v>2</v>
      </c>
      <c r="X132" t="s">
        <v>54</v>
      </c>
      <c r="Y132" t="s">
        <v>64</v>
      </c>
    </row>
    <row r="133" spans="1:25" hidden="1" x14ac:dyDescent="0.35">
      <c r="A133" t="s">
        <v>12</v>
      </c>
      <c r="B133" t="s">
        <v>13</v>
      </c>
      <c r="C133" t="s">
        <v>44</v>
      </c>
      <c r="D133" t="s">
        <v>46</v>
      </c>
      <c r="E133" s="6">
        <v>41750</v>
      </c>
      <c r="F133" s="5">
        <v>0.47916666666666669</v>
      </c>
      <c r="G133" t="s">
        <v>63</v>
      </c>
      <c r="H133" t="s">
        <v>62</v>
      </c>
      <c r="I133">
        <v>0.15</v>
      </c>
      <c r="J133" t="s">
        <v>61</v>
      </c>
      <c r="L133" t="s">
        <v>86</v>
      </c>
      <c r="M133">
        <v>14</v>
      </c>
      <c r="N133" t="s">
        <v>55</v>
      </c>
      <c r="O133" t="s">
        <v>59</v>
      </c>
      <c r="P133" s="6">
        <v>41750</v>
      </c>
      <c r="Q133" s="5">
        <v>0.73055555555555562</v>
      </c>
      <c r="S133" t="s">
        <v>57</v>
      </c>
      <c r="T133" t="s">
        <v>56</v>
      </c>
      <c r="U133">
        <v>2</v>
      </c>
      <c r="V133" t="s">
        <v>55</v>
      </c>
      <c r="W133">
        <v>2</v>
      </c>
      <c r="X133" t="s">
        <v>54</v>
      </c>
      <c r="Y133" t="s">
        <v>32</v>
      </c>
    </row>
    <row r="134" spans="1:25" hidden="1" x14ac:dyDescent="0.35">
      <c r="A134" t="s">
        <v>12</v>
      </c>
      <c r="B134" t="s">
        <v>13</v>
      </c>
      <c r="C134" t="s">
        <v>27</v>
      </c>
      <c r="D134" t="s">
        <v>29</v>
      </c>
      <c r="E134" s="6">
        <v>41778</v>
      </c>
      <c r="F134" s="5">
        <v>0.55902777777777779</v>
      </c>
      <c r="G134" t="s">
        <v>63</v>
      </c>
      <c r="H134" t="s">
        <v>62</v>
      </c>
      <c r="I134">
        <v>0.15</v>
      </c>
      <c r="J134" t="s">
        <v>61</v>
      </c>
      <c r="L134" t="s">
        <v>86</v>
      </c>
      <c r="M134">
        <v>94</v>
      </c>
      <c r="N134" t="s">
        <v>55</v>
      </c>
      <c r="P134" s="6">
        <v>41778</v>
      </c>
      <c r="Q134" s="5">
        <v>0.65208333333333335</v>
      </c>
      <c r="T134" t="s">
        <v>56</v>
      </c>
      <c r="U134">
        <v>2</v>
      </c>
      <c r="V134" t="s">
        <v>55</v>
      </c>
      <c r="W134">
        <v>2</v>
      </c>
      <c r="X134" t="s">
        <v>54</v>
      </c>
      <c r="Y134" t="s">
        <v>64</v>
      </c>
    </row>
    <row r="135" spans="1:25" hidden="1" x14ac:dyDescent="0.35">
      <c r="A135" t="s">
        <v>12</v>
      </c>
      <c r="B135" t="s">
        <v>13</v>
      </c>
      <c r="C135" t="s">
        <v>49</v>
      </c>
      <c r="D135">
        <v>846</v>
      </c>
      <c r="E135" s="6">
        <v>41778</v>
      </c>
      <c r="F135" s="5">
        <v>0.54861111111111105</v>
      </c>
      <c r="G135" t="s">
        <v>63</v>
      </c>
      <c r="H135" t="s">
        <v>62</v>
      </c>
      <c r="I135">
        <v>0.15</v>
      </c>
      <c r="J135" t="s">
        <v>61</v>
      </c>
      <c r="L135" t="s">
        <v>86</v>
      </c>
      <c r="M135">
        <v>40</v>
      </c>
      <c r="N135" t="s">
        <v>55</v>
      </c>
      <c r="P135" s="6">
        <v>41778</v>
      </c>
      <c r="Q135" s="5">
        <v>0.65416666666666667</v>
      </c>
      <c r="T135" t="s">
        <v>56</v>
      </c>
      <c r="U135">
        <v>2</v>
      </c>
      <c r="V135" t="s">
        <v>55</v>
      </c>
      <c r="W135">
        <v>2</v>
      </c>
      <c r="X135" t="s">
        <v>54</v>
      </c>
      <c r="Y135" t="s">
        <v>64</v>
      </c>
    </row>
    <row r="136" spans="1:25" hidden="1" x14ac:dyDescent="0.35">
      <c r="A136" t="s">
        <v>12</v>
      </c>
      <c r="B136" t="s">
        <v>13</v>
      </c>
      <c r="C136">
        <v>33020222</v>
      </c>
      <c r="D136" t="s">
        <v>16</v>
      </c>
      <c r="E136" s="6">
        <v>41778</v>
      </c>
      <c r="F136" s="5">
        <v>0.53472222222222221</v>
      </c>
      <c r="G136" t="s">
        <v>63</v>
      </c>
      <c r="H136" t="s">
        <v>62</v>
      </c>
      <c r="I136">
        <v>0.15</v>
      </c>
      <c r="J136" t="s">
        <v>61</v>
      </c>
      <c r="L136" t="s">
        <v>86</v>
      </c>
      <c r="M136">
        <v>98</v>
      </c>
      <c r="N136" t="s">
        <v>55</v>
      </c>
      <c r="P136" s="6">
        <v>41778</v>
      </c>
      <c r="Q136" s="5">
        <v>0.66180555555555554</v>
      </c>
      <c r="T136" t="s">
        <v>56</v>
      </c>
      <c r="U136">
        <v>2</v>
      </c>
      <c r="V136" t="s">
        <v>55</v>
      </c>
      <c r="W136">
        <v>2</v>
      </c>
      <c r="X136" t="s">
        <v>54</v>
      </c>
      <c r="Y136" t="s">
        <v>64</v>
      </c>
    </row>
    <row r="137" spans="1:25" hidden="1" x14ac:dyDescent="0.35">
      <c r="A137" t="s">
        <v>12</v>
      </c>
      <c r="B137" t="s">
        <v>13</v>
      </c>
      <c r="C137">
        <v>33020221</v>
      </c>
      <c r="D137" t="s">
        <v>16</v>
      </c>
      <c r="E137" s="6">
        <v>41778</v>
      </c>
      <c r="F137" s="5">
        <v>0.52083333333333337</v>
      </c>
      <c r="G137" t="s">
        <v>63</v>
      </c>
      <c r="H137" t="s">
        <v>62</v>
      </c>
      <c r="I137">
        <v>0.15</v>
      </c>
      <c r="J137" t="s">
        <v>61</v>
      </c>
      <c r="L137" t="s">
        <v>86</v>
      </c>
      <c r="M137">
        <v>180</v>
      </c>
      <c r="N137" t="s">
        <v>55</v>
      </c>
      <c r="O137" t="s">
        <v>59</v>
      </c>
      <c r="P137" s="6">
        <v>41778</v>
      </c>
      <c r="Q137" s="5">
        <v>0.64722222222222225</v>
      </c>
      <c r="S137" t="s">
        <v>57</v>
      </c>
      <c r="T137" t="s">
        <v>56</v>
      </c>
      <c r="U137">
        <v>2</v>
      </c>
      <c r="V137" t="s">
        <v>55</v>
      </c>
      <c r="W137">
        <v>2</v>
      </c>
      <c r="X137" t="s">
        <v>54</v>
      </c>
      <c r="Y137" t="s">
        <v>64</v>
      </c>
    </row>
    <row r="138" spans="1:25" x14ac:dyDescent="0.35">
      <c r="A138" t="s">
        <v>12</v>
      </c>
      <c r="B138" t="s">
        <v>13</v>
      </c>
      <c r="C138">
        <v>33020118</v>
      </c>
      <c r="D138" t="s">
        <v>36</v>
      </c>
      <c r="E138" s="6">
        <v>41778</v>
      </c>
      <c r="F138" s="5">
        <v>0.51041666666666663</v>
      </c>
      <c r="G138" t="s">
        <v>63</v>
      </c>
      <c r="H138" t="s">
        <v>62</v>
      </c>
      <c r="I138">
        <v>0.15</v>
      </c>
      <c r="J138" t="s">
        <v>61</v>
      </c>
      <c r="L138" t="s">
        <v>86</v>
      </c>
      <c r="M138">
        <v>138</v>
      </c>
      <c r="N138" t="s">
        <v>55</v>
      </c>
      <c r="O138" t="s">
        <v>59</v>
      </c>
      <c r="P138" s="6">
        <v>41778</v>
      </c>
      <c r="Q138" s="5">
        <v>0.65694444444444444</v>
      </c>
      <c r="S138" t="s">
        <v>57</v>
      </c>
      <c r="T138" t="s">
        <v>56</v>
      </c>
      <c r="U138">
        <v>2</v>
      </c>
      <c r="V138" t="s">
        <v>55</v>
      </c>
      <c r="W138">
        <v>2</v>
      </c>
      <c r="X138" t="s">
        <v>54</v>
      </c>
      <c r="Y138" t="s">
        <v>64</v>
      </c>
    </row>
    <row r="139" spans="1:25" hidden="1" x14ac:dyDescent="0.35">
      <c r="A139" t="s">
        <v>12</v>
      </c>
      <c r="B139" t="s">
        <v>13</v>
      </c>
      <c r="C139" t="s">
        <v>44</v>
      </c>
      <c r="D139" t="s">
        <v>46</v>
      </c>
      <c r="E139" s="6">
        <v>41778</v>
      </c>
      <c r="F139" s="5">
        <v>0.48958333333333331</v>
      </c>
      <c r="G139" t="s">
        <v>63</v>
      </c>
      <c r="H139" t="s">
        <v>62</v>
      </c>
      <c r="I139">
        <v>0.15</v>
      </c>
      <c r="J139" t="s">
        <v>61</v>
      </c>
      <c r="L139" t="s">
        <v>86</v>
      </c>
      <c r="M139">
        <v>22</v>
      </c>
      <c r="N139" t="s">
        <v>55</v>
      </c>
      <c r="O139" t="s">
        <v>59</v>
      </c>
      <c r="P139" s="6">
        <v>41778</v>
      </c>
      <c r="Q139" s="5">
        <v>0.65902777777777777</v>
      </c>
      <c r="S139" t="s">
        <v>57</v>
      </c>
      <c r="T139" t="s">
        <v>56</v>
      </c>
      <c r="U139">
        <v>2</v>
      </c>
      <c r="V139" t="s">
        <v>55</v>
      </c>
      <c r="W139">
        <v>2</v>
      </c>
      <c r="X139" t="s">
        <v>54</v>
      </c>
      <c r="Y139" t="s">
        <v>32</v>
      </c>
    </row>
    <row r="140" spans="1:25" hidden="1" x14ac:dyDescent="0.35">
      <c r="A140" t="s">
        <v>12</v>
      </c>
      <c r="B140" t="s">
        <v>13</v>
      </c>
      <c r="C140" t="s">
        <v>27</v>
      </c>
      <c r="D140" t="s">
        <v>29</v>
      </c>
      <c r="E140" s="6">
        <v>41813</v>
      </c>
      <c r="F140" s="5">
        <v>0.55208333333333337</v>
      </c>
      <c r="G140" t="s">
        <v>63</v>
      </c>
      <c r="H140" t="s">
        <v>62</v>
      </c>
      <c r="I140">
        <v>0.15</v>
      </c>
      <c r="J140" t="s">
        <v>61</v>
      </c>
      <c r="L140" t="s">
        <v>86</v>
      </c>
      <c r="M140">
        <v>4300</v>
      </c>
      <c r="N140" t="s">
        <v>55</v>
      </c>
      <c r="P140" s="6">
        <v>41813</v>
      </c>
      <c r="Q140" s="5">
        <v>0.7006944444444444</v>
      </c>
      <c r="T140" t="s">
        <v>56</v>
      </c>
      <c r="U140">
        <v>2</v>
      </c>
      <c r="V140" t="s">
        <v>55</v>
      </c>
      <c r="W140">
        <v>2</v>
      </c>
      <c r="X140" t="s">
        <v>54</v>
      </c>
      <c r="Y140" t="s">
        <v>64</v>
      </c>
    </row>
    <row r="141" spans="1:25" hidden="1" x14ac:dyDescent="0.35">
      <c r="A141" t="s">
        <v>12</v>
      </c>
      <c r="B141" t="s">
        <v>13</v>
      </c>
      <c r="C141" t="s">
        <v>49</v>
      </c>
      <c r="D141">
        <v>846</v>
      </c>
      <c r="E141" s="6">
        <v>41813</v>
      </c>
      <c r="F141" s="5">
        <v>0.53472222222222221</v>
      </c>
      <c r="G141" t="s">
        <v>63</v>
      </c>
      <c r="H141" t="s">
        <v>62</v>
      </c>
      <c r="I141">
        <v>0.15</v>
      </c>
      <c r="J141" t="s">
        <v>61</v>
      </c>
      <c r="L141" t="s">
        <v>86</v>
      </c>
      <c r="M141">
        <v>32</v>
      </c>
      <c r="N141" t="s">
        <v>55</v>
      </c>
      <c r="O141" t="s">
        <v>59</v>
      </c>
      <c r="P141" s="6">
        <v>41813</v>
      </c>
      <c r="Q141" s="5">
        <v>0.70277777777777783</v>
      </c>
      <c r="S141" t="s">
        <v>57</v>
      </c>
      <c r="T141" t="s">
        <v>56</v>
      </c>
      <c r="U141">
        <v>2</v>
      </c>
      <c r="V141" t="s">
        <v>55</v>
      </c>
      <c r="W141">
        <v>2</v>
      </c>
      <c r="X141" t="s">
        <v>54</v>
      </c>
      <c r="Y141" t="s">
        <v>64</v>
      </c>
    </row>
    <row r="142" spans="1:25" hidden="1" x14ac:dyDescent="0.35">
      <c r="A142" t="s">
        <v>12</v>
      </c>
      <c r="B142" t="s">
        <v>13</v>
      </c>
      <c r="C142">
        <v>33020222</v>
      </c>
      <c r="D142" t="s">
        <v>16</v>
      </c>
      <c r="E142" s="6">
        <v>41813</v>
      </c>
      <c r="F142" s="5">
        <v>0.52430555555555558</v>
      </c>
      <c r="G142" t="s">
        <v>63</v>
      </c>
      <c r="H142" t="s">
        <v>62</v>
      </c>
      <c r="I142">
        <v>0.15</v>
      </c>
      <c r="J142" t="s">
        <v>61</v>
      </c>
      <c r="L142" t="s">
        <v>86</v>
      </c>
      <c r="M142">
        <v>1300</v>
      </c>
      <c r="N142" t="s">
        <v>55</v>
      </c>
      <c r="O142" t="s">
        <v>59</v>
      </c>
      <c r="P142" s="6">
        <v>41813</v>
      </c>
      <c r="Q142" s="5">
        <v>0.7104166666666667</v>
      </c>
      <c r="S142" t="s">
        <v>57</v>
      </c>
      <c r="T142" t="s">
        <v>56</v>
      </c>
      <c r="U142">
        <v>2</v>
      </c>
      <c r="V142" t="s">
        <v>55</v>
      </c>
      <c r="W142">
        <v>2</v>
      </c>
      <c r="X142" t="s">
        <v>54</v>
      </c>
      <c r="Y142" t="s">
        <v>64</v>
      </c>
    </row>
    <row r="143" spans="1:25" hidden="1" x14ac:dyDescent="0.35">
      <c r="A143" t="s">
        <v>12</v>
      </c>
      <c r="B143" t="s">
        <v>13</v>
      </c>
      <c r="C143">
        <v>33020221</v>
      </c>
      <c r="D143" t="s">
        <v>16</v>
      </c>
      <c r="E143" s="6">
        <v>41813</v>
      </c>
      <c r="F143" s="5">
        <v>0.51388888888888895</v>
      </c>
      <c r="G143" t="s">
        <v>63</v>
      </c>
      <c r="H143" t="s">
        <v>62</v>
      </c>
      <c r="I143">
        <v>0.15</v>
      </c>
      <c r="J143" t="s">
        <v>61</v>
      </c>
      <c r="L143" t="s">
        <v>86</v>
      </c>
      <c r="M143">
        <v>900</v>
      </c>
      <c r="N143" t="s">
        <v>55</v>
      </c>
      <c r="O143" t="s">
        <v>59</v>
      </c>
      <c r="P143" s="6">
        <v>41813</v>
      </c>
      <c r="Q143" s="5">
        <v>0.6958333333333333</v>
      </c>
      <c r="S143" t="s">
        <v>57</v>
      </c>
      <c r="T143" t="s">
        <v>56</v>
      </c>
      <c r="U143">
        <v>2</v>
      </c>
      <c r="V143" t="s">
        <v>55</v>
      </c>
      <c r="W143">
        <v>2</v>
      </c>
      <c r="X143" t="s">
        <v>54</v>
      </c>
      <c r="Y143" t="s">
        <v>64</v>
      </c>
    </row>
    <row r="144" spans="1:25" x14ac:dyDescent="0.35">
      <c r="A144" t="s">
        <v>12</v>
      </c>
      <c r="B144" t="s">
        <v>13</v>
      </c>
      <c r="C144">
        <v>33020118</v>
      </c>
      <c r="D144" t="s">
        <v>36</v>
      </c>
      <c r="E144" s="6">
        <v>41813</v>
      </c>
      <c r="F144" s="5">
        <v>0.50347222222222221</v>
      </c>
      <c r="G144" t="s">
        <v>63</v>
      </c>
      <c r="H144" t="s">
        <v>62</v>
      </c>
      <c r="I144">
        <v>0.15</v>
      </c>
      <c r="J144" t="s">
        <v>61</v>
      </c>
      <c r="L144" t="s">
        <v>86</v>
      </c>
      <c r="M144">
        <v>5700</v>
      </c>
      <c r="N144" t="s">
        <v>55</v>
      </c>
      <c r="P144" s="6">
        <v>41813</v>
      </c>
      <c r="Q144" s="5">
        <v>0.7055555555555556</v>
      </c>
      <c r="T144" t="s">
        <v>56</v>
      </c>
      <c r="U144">
        <v>2</v>
      </c>
      <c r="V144" t="s">
        <v>55</v>
      </c>
      <c r="W144">
        <v>2</v>
      </c>
      <c r="X144" t="s">
        <v>54</v>
      </c>
      <c r="Y144" t="s">
        <v>64</v>
      </c>
    </row>
    <row r="145" spans="1:25" hidden="1" x14ac:dyDescent="0.35">
      <c r="A145" t="s">
        <v>12</v>
      </c>
      <c r="B145" t="s">
        <v>13</v>
      </c>
      <c r="C145" t="s">
        <v>44</v>
      </c>
      <c r="D145" t="s">
        <v>46</v>
      </c>
      <c r="E145" s="6">
        <v>41813</v>
      </c>
      <c r="F145" s="5">
        <v>0.4861111111111111</v>
      </c>
      <c r="G145" t="s">
        <v>63</v>
      </c>
      <c r="H145" t="s">
        <v>62</v>
      </c>
      <c r="I145">
        <v>0.15</v>
      </c>
      <c r="J145" t="s">
        <v>61</v>
      </c>
      <c r="L145" t="s">
        <v>86</v>
      </c>
      <c r="M145">
        <v>22</v>
      </c>
      <c r="N145" t="s">
        <v>55</v>
      </c>
      <c r="O145" t="s">
        <v>59</v>
      </c>
      <c r="P145" s="6">
        <v>41813</v>
      </c>
      <c r="Q145" s="5">
        <v>0.70763888888888893</v>
      </c>
      <c r="S145" t="s">
        <v>57</v>
      </c>
      <c r="T145" t="s">
        <v>56</v>
      </c>
      <c r="U145">
        <v>2</v>
      </c>
      <c r="V145" t="s">
        <v>55</v>
      </c>
      <c r="W145">
        <v>2</v>
      </c>
      <c r="X145" t="s">
        <v>54</v>
      </c>
      <c r="Y145" t="s">
        <v>32</v>
      </c>
    </row>
    <row r="146" spans="1:25" hidden="1" x14ac:dyDescent="0.35">
      <c r="A146" t="s">
        <v>12</v>
      </c>
      <c r="B146" t="s">
        <v>13</v>
      </c>
      <c r="C146" t="s">
        <v>27</v>
      </c>
      <c r="D146" t="s">
        <v>29</v>
      </c>
      <c r="E146" s="6">
        <v>41841</v>
      </c>
      <c r="F146" s="5">
        <v>0.61458333333333337</v>
      </c>
      <c r="G146" t="s">
        <v>63</v>
      </c>
      <c r="H146" t="s">
        <v>62</v>
      </c>
      <c r="I146">
        <v>0.15</v>
      </c>
      <c r="J146" t="s">
        <v>61</v>
      </c>
      <c r="L146" t="s">
        <v>86</v>
      </c>
      <c r="M146">
        <v>380</v>
      </c>
      <c r="N146" t="s">
        <v>55</v>
      </c>
      <c r="P146" s="6">
        <v>41841</v>
      </c>
      <c r="Q146" s="5">
        <v>0.69027777777777777</v>
      </c>
      <c r="T146" t="s">
        <v>56</v>
      </c>
      <c r="U146">
        <v>2</v>
      </c>
      <c r="V146" t="s">
        <v>55</v>
      </c>
      <c r="W146">
        <v>2</v>
      </c>
      <c r="X146" t="s">
        <v>54</v>
      </c>
      <c r="Y146" t="s">
        <v>64</v>
      </c>
    </row>
    <row r="147" spans="1:25" hidden="1" x14ac:dyDescent="0.35">
      <c r="A147" t="s">
        <v>12</v>
      </c>
      <c r="B147" t="s">
        <v>13</v>
      </c>
      <c r="C147" t="s">
        <v>49</v>
      </c>
      <c r="D147">
        <v>846</v>
      </c>
      <c r="E147" s="6">
        <v>41841</v>
      </c>
      <c r="F147" s="5">
        <v>0.60069444444444442</v>
      </c>
      <c r="G147" t="s">
        <v>63</v>
      </c>
      <c r="H147" t="s">
        <v>62</v>
      </c>
      <c r="I147">
        <v>0.15</v>
      </c>
      <c r="J147" t="s">
        <v>61</v>
      </c>
      <c r="L147" t="s">
        <v>86</v>
      </c>
      <c r="M147">
        <v>90</v>
      </c>
      <c r="N147" t="s">
        <v>55</v>
      </c>
      <c r="O147" t="s">
        <v>59</v>
      </c>
      <c r="P147" s="6">
        <v>41841</v>
      </c>
      <c r="Q147" s="5">
        <v>0.69236111111111109</v>
      </c>
      <c r="S147" t="s">
        <v>57</v>
      </c>
      <c r="T147" t="s">
        <v>56</v>
      </c>
      <c r="U147">
        <v>2</v>
      </c>
      <c r="V147" t="s">
        <v>55</v>
      </c>
      <c r="W147">
        <v>2</v>
      </c>
      <c r="X147" t="s">
        <v>54</v>
      </c>
      <c r="Y147" t="s">
        <v>64</v>
      </c>
    </row>
    <row r="148" spans="1:25" hidden="1" x14ac:dyDescent="0.35">
      <c r="A148" t="s">
        <v>12</v>
      </c>
      <c r="B148" t="s">
        <v>13</v>
      </c>
      <c r="C148">
        <v>33020222</v>
      </c>
      <c r="D148" t="s">
        <v>16</v>
      </c>
      <c r="E148" s="6">
        <v>41841</v>
      </c>
      <c r="F148" s="5">
        <v>0.59375</v>
      </c>
      <c r="G148" t="s">
        <v>63</v>
      </c>
      <c r="H148" t="s">
        <v>62</v>
      </c>
      <c r="I148">
        <v>0.15</v>
      </c>
      <c r="J148" t="s">
        <v>61</v>
      </c>
      <c r="L148" t="s">
        <v>86</v>
      </c>
      <c r="M148">
        <v>430</v>
      </c>
      <c r="N148" t="s">
        <v>55</v>
      </c>
      <c r="P148" s="6">
        <v>41841</v>
      </c>
      <c r="Q148" s="5">
        <v>0.69930555555555562</v>
      </c>
      <c r="T148" t="s">
        <v>56</v>
      </c>
      <c r="U148">
        <v>2</v>
      </c>
      <c r="V148" t="s">
        <v>55</v>
      </c>
      <c r="W148">
        <v>2</v>
      </c>
      <c r="X148" t="s">
        <v>54</v>
      </c>
      <c r="Y148" t="s">
        <v>64</v>
      </c>
    </row>
    <row r="149" spans="1:25" hidden="1" x14ac:dyDescent="0.35">
      <c r="A149" t="s">
        <v>12</v>
      </c>
      <c r="B149" t="s">
        <v>13</v>
      </c>
      <c r="C149">
        <v>33020221</v>
      </c>
      <c r="D149" t="s">
        <v>16</v>
      </c>
      <c r="E149" s="6">
        <v>41841</v>
      </c>
      <c r="F149" s="5">
        <v>0.58333333333333337</v>
      </c>
      <c r="G149" t="s">
        <v>63</v>
      </c>
      <c r="H149" t="s">
        <v>62</v>
      </c>
      <c r="I149">
        <v>0.15</v>
      </c>
      <c r="J149" t="s">
        <v>61</v>
      </c>
      <c r="L149" t="s">
        <v>86</v>
      </c>
      <c r="M149">
        <v>630</v>
      </c>
      <c r="N149" t="s">
        <v>55</v>
      </c>
      <c r="O149" t="s">
        <v>59</v>
      </c>
      <c r="P149" s="6">
        <v>41841</v>
      </c>
      <c r="Q149" s="5">
        <v>0.6875</v>
      </c>
      <c r="S149" t="s">
        <v>57</v>
      </c>
      <c r="T149" t="s">
        <v>56</v>
      </c>
      <c r="U149">
        <v>2</v>
      </c>
      <c r="V149" t="s">
        <v>55</v>
      </c>
      <c r="W149">
        <v>2</v>
      </c>
      <c r="X149" t="s">
        <v>54</v>
      </c>
      <c r="Y149" t="s">
        <v>64</v>
      </c>
    </row>
    <row r="150" spans="1:25" x14ac:dyDescent="0.35">
      <c r="A150" t="s">
        <v>12</v>
      </c>
      <c r="B150" t="s">
        <v>13</v>
      </c>
      <c r="C150">
        <v>33020118</v>
      </c>
      <c r="D150" t="s">
        <v>36</v>
      </c>
      <c r="E150" s="6">
        <v>41841</v>
      </c>
      <c r="F150" s="5">
        <v>0.56944444444444442</v>
      </c>
      <c r="G150" t="s">
        <v>63</v>
      </c>
      <c r="H150" t="s">
        <v>62</v>
      </c>
      <c r="I150">
        <v>0.15</v>
      </c>
      <c r="J150" t="s">
        <v>61</v>
      </c>
      <c r="L150" t="s">
        <v>86</v>
      </c>
      <c r="M150">
        <v>160</v>
      </c>
      <c r="N150" t="s">
        <v>55</v>
      </c>
      <c r="O150" t="s">
        <v>59</v>
      </c>
      <c r="P150" s="6">
        <v>41841</v>
      </c>
      <c r="Q150" s="5">
        <v>0.69513888888888886</v>
      </c>
      <c r="S150" t="s">
        <v>57</v>
      </c>
      <c r="T150" t="s">
        <v>56</v>
      </c>
      <c r="U150">
        <v>2</v>
      </c>
      <c r="V150" t="s">
        <v>55</v>
      </c>
      <c r="W150">
        <v>2</v>
      </c>
      <c r="X150" t="s">
        <v>54</v>
      </c>
      <c r="Y150" t="s">
        <v>64</v>
      </c>
    </row>
    <row r="151" spans="1:25" hidden="1" x14ac:dyDescent="0.35">
      <c r="A151" t="s">
        <v>12</v>
      </c>
      <c r="B151" t="s">
        <v>13</v>
      </c>
      <c r="C151" t="s">
        <v>44</v>
      </c>
      <c r="D151" t="s">
        <v>46</v>
      </c>
      <c r="E151" s="6">
        <v>41841</v>
      </c>
      <c r="F151" s="5">
        <v>0.50347222222222221</v>
      </c>
      <c r="G151" t="s">
        <v>63</v>
      </c>
      <c r="H151" t="s">
        <v>62</v>
      </c>
      <c r="I151">
        <v>0.15</v>
      </c>
      <c r="J151" t="s">
        <v>61</v>
      </c>
      <c r="L151" t="s">
        <v>86</v>
      </c>
      <c r="M151">
        <v>40</v>
      </c>
      <c r="N151" t="s">
        <v>55</v>
      </c>
      <c r="P151" s="6">
        <v>41841</v>
      </c>
      <c r="Q151" s="5">
        <v>0.6972222222222223</v>
      </c>
      <c r="T151" t="s">
        <v>56</v>
      </c>
      <c r="U151">
        <v>2</v>
      </c>
      <c r="V151" t="s">
        <v>55</v>
      </c>
      <c r="W151">
        <v>2</v>
      </c>
      <c r="X151" t="s">
        <v>54</v>
      </c>
      <c r="Y151" t="s">
        <v>32</v>
      </c>
    </row>
    <row r="152" spans="1:25" hidden="1" x14ac:dyDescent="0.35">
      <c r="A152" t="s">
        <v>12</v>
      </c>
      <c r="B152" t="s">
        <v>13</v>
      </c>
      <c r="C152" t="s">
        <v>27</v>
      </c>
      <c r="D152" t="s">
        <v>29</v>
      </c>
      <c r="E152" s="6">
        <v>41876</v>
      </c>
      <c r="F152" s="5">
        <v>0.53819444444444442</v>
      </c>
      <c r="G152" t="s">
        <v>63</v>
      </c>
      <c r="H152" t="s">
        <v>62</v>
      </c>
      <c r="I152">
        <v>0.15</v>
      </c>
      <c r="J152" t="s">
        <v>61</v>
      </c>
      <c r="L152" t="s">
        <v>86</v>
      </c>
      <c r="M152">
        <v>82</v>
      </c>
      <c r="N152" t="s">
        <v>55</v>
      </c>
      <c r="O152" t="s">
        <v>68</v>
      </c>
      <c r="P152" s="6">
        <v>41876</v>
      </c>
      <c r="Q152" s="5">
        <v>0.60555555555555551</v>
      </c>
      <c r="S152" t="s">
        <v>78</v>
      </c>
      <c r="T152" t="s">
        <v>56</v>
      </c>
      <c r="U152">
        <v>2</v>
      </c>
      <c r="V152" t="s">
        <v>55</v>
      </c>
      <c r="W152">
        <v>2</v>
      </c>
      <c r="X152" t="s">
        <v>54</v>
      </c>
      <c r="Y152" t="s">
        <v>32</v>
      </c>
    </row>
    <row r="153" spans="1:25" hidden="1" x14ac:dyDescent="0.35">
      <c r="A153" t="s">
        <v>12</v>
      </c>
      <c r="B153" t="s">
        <v>13</v>
      </c>
      <c r="C153" t="s">
        <v>49</v>
      </c>
      <c r="D153">
        <v>846</v>
      </c>
      <c r="E153" s="6">
        <v>41876</v>
      </c>
      <c r="F153" s="5">
        <v>0.52777777777777779</v>
      </c>
      <c r="G153" t="s">
        <v>63</v>
      </c>
      <c r="H153" t="s">
        <v>62</v>
      </c>
      <c r="I153">
        <v>0.15</v>
      </c>
      <c r="J153" t="s">
        <v>61</v>
      </c>
      <c r="L153" t="s">
        <v>86</v>
      </c>
      <c r="M153">
        <v>2</v>
      </c>
      <c r="N153" t="s">
        <v>55</v>
      </c>
      <c r="O153" t="s">
        <v>72</v>
      </c>
      <c r="P153" s="6">
        <v>41876</v>
      </c>
      <c r="Q153" s="5">
        <v>0.60763888888888895</v>
      </c>
      <c r="S153" t="s">
        <v>71</v>
      </c>
      <c r="T153" t="s">
        <v>56</v>
      </c>
      <c r="U153">
        <v>2</v>
      </c>
      <c r="V153" t="s">
        <v>55</v>
      </c>
      <c r="W153">
        <v>2</v>
      </c>
      <c r="X153" t="s">
        <v>54</v>
      </c>
      <c r="Y153" t="s">
        <v>32</v>
      </c>
    </row>
    <row r="154" spans="1:25" hidden="1" x14ac:dyDescent="0.35">
      <c r="A154" t="s">
        <v>12</v>
      </c>
      <c r="B154" t="s">
        <v>13</v>
      </c>
      <c r="C154">
        <v>33020222</v>
      </c>
      <c r="D154" t="s">
        <v>16</v>
      </c>
      <c r="E154" s="6">
        <v>41876</v>
      </c>
      <c r="F154" s="5">
        <v>0.51736111111111105</v>
      </c>
      <c r="G154" t="s">
        <v>63</v>
      </c>
      <c r="H154" t="s">
        <v>62</v>
      </c>
      <c r="I154">
        <v>0.15</v>
      </c>
      <c r="J154" t="s">
        <v>61</v>
      </c>
      <c r="L154" t="s">
        <v>86</v>
      </c>
      <c r="M154">
        <v>6000</v>
      </c>
      <c r="N154" t="s">
        <v>55</v>
      </c>
      <c r="O154" t="s">
        <v>66</v>
      </c>
      <c r="P154" s="6">
        <v>41876</v>
      </c>
      <c r="Q154" s="5">
        <v>0.61597222222222225</v>
      </c>
      <c r="S154" t="s">
        <v>77</v>
      </c>
      <c r="T154" t="s">
        <v>56</v>
      </c>
      <c r="U154">
        <v>2</v>
      </c>
      <c r="V154" t="s">
        <v>55</v>
      </c>
      <c r="W154">
        <v>2</v>
      </c>
      <c r="X154" t="s">
        <v>54</v>
      </c>
      <c r="Y154" t="s">
        <v>64</v>
      </c>
    </row>
    <row r="155" spans="1:25" hidden="1" x14ac:dyDescent="0.35">
      <c r="A155" t="s">
        <v>12</v>
      </c>
      <c r="B155" t="s">
        <v>13</v>
      </c>
      <c r="C155">
        <v>33020221</v>
      </c>
      <c r="D155" t="s">
        <v>16</v>
      </c>
      <c r="E155" s="6">
        <v>41876</v>
      </c>
      <c r="F155" s="5">
        <v>0.51041666666666663</v>
      </c>
      <c r="G155" t="s">
        <v>63</v>
      </c>
      <c r="H155" t="s">
        <v>62</v>
      </c>
      <c r="I155">
        <v>0.15</v>
      </c>
      <c r="J155" t="s">
        <v>61</v>
      </c>
      <c r="L155" t="s">
        <v>86</v>
      </c>
      <c r="M155">
        <v>1600</v>
      </c>
      <c r="N155" t="s">
        <v>55</v>
      </c>
      <c r="O155" t="s">
        <v>59</v>
      </c>
      <c r="P155" s="6">
        <v>41876</v>
      </c>
      <c r="Q155" s="5">
        <v>0.60347222222222219</v>
      </c>
      <c r="S155" t="s">
        <v>89</v>
      </c>
      <c r="T155" t="s">
        <v>56</v>
      </c>
      <c r="U155">
        <v>2</v>
      </c>
      <c r="V155" t="s">
        <v>55</v>
      </c>
      <c r="W155">
        <v>2</v>
      </c>
      <c r="X155" t="s">
        <v>54</v>
      </c>
      <c r="Y155" t="s">
        <v>64</v>
      </c>
    </row>
    <row r="156" spans="1:25" x14ac:dyDescent="0.35">
      <c r="A156" t="s">
        <v>12</v>
      </c>
      <c r="B156" t="s">
        <v>13</v>
      </c>
      <c r="C156">
        <v>33020118</v>
      </c>
      <c r="D156" t="s">
        <v>36</v>
      </c>
      <c r="E156" s="6">
        <v>41876</v>
      </c>
      <c r="F156" s="5">
        <v>0.49305555555555558</v>
      </c>
      <c r="G156" t="s">
        <v>63</v>
      </c>
      <c r="H156" t="s">
        <v>62</v>
      </c>
      <c r="I156">
        <v>0.15</v>
      </c>
      <c r="J156" t="s">
        <v>61</v>
      </c>
      <c r="L156" t="s">
        <v>86</v>
      </c>
      <c r="M156">
        <v>170</v>
      </c>
      <c r="N156" t="s">
        <v>55</v>
      </c>
      <c r="O156" t="s">
        <v>59</v>
      </c>
      <c r="P156" s="6">
        <v>41876</v>
      </c>
      <c r="Q156" s="5">
        <v>0.60972222222222217</v>
      </c>
      <c r="S156" t="s">
        <v>57</v>
      </c>
      <c r="T156" t="s">
        <v>56</v>
      </c>
      <c r="U156">
        <v>2</v>
      </c>
      <c r="V156" t="s">
        <v>55</v>
      </c>
      <c r="W156">
        <v>2</v>
      </c>
      <c r="X156" t="s">
        <v>54</v>
      </c>
      <c r="Y156" t="s">
        <v>32</v>
      </c>
    </row>
    <row r="157" spans="1:25" hidden="1" x14ac:dyDescent="0.35">
      <c r="A157" t="s">
        <v>12</v>
      </c>
      <c r="B157" t="s">
        <v>13</v>
      </c>
      <c r="C157" t="s">
        <v>44</v>
      </c>
      <c r="D157" t="s">
        <v>46</v>
      </c>
      <c r="E157" s="6">
        <v>41876</v>
      </c>
      <c r="F157" s="5">
        <v>0.4826388888888889</v>
      </c>
      <c r="G157" t="s">
        <v>63</v>
      </c>
      <c r="H157" t="s">
        <v>62</v>
      </c>
      <c r="I157">
        <v>0.15</v>
      </c>
      <c r="J157" t="s">
        <v>61</v>
      </c>
      <c r="L157" t="s">
        <v>86</v>
      </c>
      <c r="M157">
        <v>4</v>
      </c>
      <c r="N157" t="s">
        <v>55</v>
      </c>
      <c r="O157" t="s">
        <v>72</v>
      </c>
      <c r="P157" s="6">
        <v>41876</v>
      </c>
      <c r="Q157" s="5">
        <v>0.61388888888888882</v>
      </c>
      <c r="S157" t="s">
        <v>71</v>
      </c>
      <c r="T157" t="s">
        <v>56</v>
      </c>
      <c r="U157">
        <v>2</v>
      </c>
      <c r="V157" t="s">
        <v>55</v>
      </c>
      <c r="W157">
        <v>2</v>
      </c>
      <c r="X157" t="s">
        <v>54</v>
      </c>
      <c r="Y157" t="s">
        <v>32</v>
      </c>
    </row>
    <row r="158" spans="1:25" hidden="1" x14ac:dyDescent="0.35">
      <c r="A158" t="s">
        <v>12</v>
      </c>
      <c r="B158" t="s">
        <v>13</v>
      </c>
      <c r="C158" t="s">
        <v>27</v>
      </c>
      <c r="D158" t="s">
        <v>29</v>
      </c>
      <c r="E158" s="6">
        <v>41897</v>
      </c>
      <c r="F158" s="5">
        <v>0.53472222222222221</v>
      </c>
      <c r="G158" t="s">
        <v>63</v>
      </c>
      <c r="H158" t="s">
        <v>62</v>
      </c>
      <c r="I158">
        <v>0.15</v>
      </c>
      <c r="J158" t="s">
        <v>61</v>
      </c>
      <c r="L158" t="s">
        <v>86</v>
      </c>
      <c r="M158">
        <v>22</v>
      </c>
      <c r="N158" t="s">
        <v>55</v>
      </c>
      <c r="O158" t="s">
        <v>59</v>
      </c>
      <c r="P158" s="6">
        <v>41897</v>
      </c>
      <c r="Q158" s="5">
        <v>0.62916666666666665</v>
      </c>
      <c r="S158" t="s">
        <v>57</v>
      </c>
      <c r="T158" t="s">
        <v>56</v>
      </c>
      <c r="U158">
        <v>2</v>
      </c>
      <c r="V158" t="s">
        <v>55</v>
      </c>
      <c r="W158">
        <v>2</v>
      </c>
      <c r="X158" t="s">
        <v>54</v>
      </c>
      <c r="Y158" t="s">
        <v>32</v>
      </c>
    </row>
    <row r="159" spans="1:25" hidden="1" x14ac:dyDescent="0.35">
      <c r="A159" t="s">
        <v>12</v>
      </c>
      <c r="B159" t="s">
        <v>13</v>
      </c>
      <c r="C159" t="s">
        <v>49</v>
      </c>
      <c r="D159">
        <v>846</v>
      </c>
      <c r="E159" s="6">
        <v>41897</v>
      </c>
      <c r="F159" s="5">
        <v>0.51736111111111105</v>
      </c>
      <c r="G159" t="s">
        <v>63</v>
      </c>
      <c r="H159" t="s">
        <v>62</v>
      </c>
      <c r="I159">
        <v>0.15</v>
      </c>
      <c r="J159" t="s">
        <v>61</v>
      </c>
      <c r="L159" t="s">
        <v>86</v>
      </c>
      <c r="M159">
        <v>12</v>
      </c>
      <c r="N159" t="s">
        <v>55</v>
      </c>
      <c r="O159" t="s">
        <v>59</v>
      </c>
      <c r="P159" s="6">
        <v>41897</v>
      </c>
      <c r="Q159" s="5">
        <v>0.63402777777777775</v>
      </c>
      <c r="S159" t="s">
        <v>57</v>
      </c>
      <c r="T159" t="s">
        <v>56</v>
      </c>
      <c r="U159">
        <v>2</v>
      </c>
      <c r="V159" t="s">
        <v>55</v>
      </c>
      <c r="W159">
        <v>2</v>
      </c>
      <c r="X159" t="s">
        <v>54</v>
      </c>
      <c r="Y159" t="s">
        <v>32</v>
      </c>
    </row>
    <row r="160" spans="1:25" hidden="1" x14ac:dyDescent="0.35">
      <c r="A160" t="s">
        <v>12</v>
      </c>
      <c r="B160" t="s">
        <v>13</v>
      </c>
      <c r="C160">
        <v>33020222</v>
      </c>
      <c r="D160" t="s">
        <v>16</v>
      </c>
      <c r="E160" s="6">
        <v>41897</v>
      </c>
      <c r="F160" s="5">
        <v>0.49652777777777773</v>
      </c>
      <c r="G160" t="s">
        <v>63</v>
      </c>
      <c r="H160" t="s">
        <v>62</v>
      </c>
      <c r="I160">
        <v>0.15</v>
      </c>
      <c r="J160" t="s">
        <v>61</v>
      </c>
      <c r="L160" t="s">
        <v>86</v>
      </c>
      <c r="M160">
        <v>510</v>
      </c>
      <c r="N160" t="s">
        <v>55</v>
      </c>
      <c r="P160" s="6">
        <v>41897</v>
      </c>
      <c r="Q160" s="5">
        <v>0.64097222222222217</v>
      </c>
      <c r="T160" t="s">
        <v>56</v>
      </c>
      <c r="U160">
        <v>2</v>
      </c>
      <c r="V160" t="s">
        <v>55</v>
      </c>
      <c r="W160">
        <v>2</v>
      </c>
      <c r="X160" t="s">
        <v>54</v>
      </c>
      <c r="Y160" t="s">
        <v>64</v>
      </c>
    </row>
    <row r="161" spans="1:25" hidden="1" x14ac:dyDescent="0.35">
      <c r="A161" t="s">
        <v>12</v>
      </c>
      <c r="B161" t="s">
        <v>13</v>
      </c>
      <c r="C161">
        <v>33020221</v>
      </c>
      <c r="D161" t="s">
        <v>16</v>
      </c>
      <c r="E161" s="6">
        <v>41897</v>
      </c>
      <c r="F161" s="5">
        <v>0.4861111111111111</v>
      </c>
      <c r="G161" t="s">
        <v>63</v>
      </c>
      <c r="H161" t="s">
        <v>62</v>
      </c>
      <c r="I161">
        <v>0.15</v>
      </c>
      <c r="J161" t="s">
        <v>61</v>
      </c>
      <c r="L161" t="s">
        <v>86</v>
      </c>
      <c r="M161">
        <v>290</v>
      </c>
      <c r="N161" t="s">
        <v>55</v>
      </c>
      <c r="P161" s="6">
        <v>41897</v>
      </c>
      <c r="Q161" s="5">
        <v>0.62638888888888888</v>
      </c>
      <c r="T161" t="s">
        <v>56</v>
      </c>
      <c r="U161">
        <v>2</v>
      </c>
      <c r="V161" t="s">
        <v>55</v>
      </c>
      <c r="W161">
        <v>2</v>
      </c>
      <c r="X161" t="s">
        <v>54</v>
      </c>
      <c r="Y161" t="s">
        <v>64</v>
      </c>
    </row>
    <row r="162" spans="1:25" x14ac:dyDescent="0.35">
      <c r="A162" t="s">
        <v>12</v>
      </c>
      <c r="B162" t="s">
        <v>13</v>
      </c>
      <c r="C162">
        <v>33020118</v>
      </c>
      <c r="D162" t="s">
        <v>36</v>
      </c>
      <c r="E162" s="6">
        <v>41897</v>
      </c>
      <c r="F162" s="5">
        <v>0.46527777777777773</v>
      </c>
      <c r="G162" t="s">
        <v>63</v>
      </c>
      <c r="H162" t="s">
        <v>62</v>
      </c>
      <c r="I162">
        <v>0.15</v>
      </c>
      <c r="J162" t="s">
        <v>61</v>
      </c>
      <c r="L162" t="s">
        <v>86</v>
      </c>
      <c r="M162">
        <v>128</v>
      </c>
      <c r="N162" t="s">
        <v>55</v>
      </c>
      <c r="O162" t="s">
        <v>59</v>
      </c>
      <c r="P162" s="6">
        <v>41897</v>
      </c>
      <c r="Q162" s="5">
        <v>0.63611111111111118</v>
      </c>
      <c r="S162" t="s">
        <v>57</v>
      </c>
      <c r="T162" t="s">
        <v>56</v>
      </c>
      <c r="U162">
        <v>2</v>
      </c>
      <c r="V162" t="s">
        <v>55</v>
      </c>
      <c r="W162">
        <v>2</v>
      </c>
      <c r="X162" t="s">
        <v>54</v>
      </c>
      <c r="Y162" t="s">
        <v>32</v>
      </c>
    </row>
    <row r="163" spans="1:25" hidden="1" x14ac:dyDescent="0.35">
      <c r="A163" t="s">
        <v>12</v>
      </c>
      <c r="B163" t="s">
        <v>13</v>
      </c>
      <c r="C163" t="s">
        <v>44</v>
      </c>
      <c r="D163" t="s">
        <v>46</v>
      </c>
      <c r="E163" s="6">
        <v>41897</v>
      </c>
      <c r="F163" s="5">
        <v>0.44444444444444442</v>
      </c>
      <c r="G163" t="s">
        <v>63</v>
      </c>
      <c r="H163" t="s">
        <v>62</v>
      </c>
      <c r="I163">
        <v>0.15</v>
      </c>
      <c r="J163" t="s">
        <v>61</v>
      </c>
      <c r="L163" t="s">
        <v>86</v>
      </c>
      <c r="M163">
        <v>48</v>
      </c>
      <c r="N163" t="s">
        <v>55</v>
      </c>
      <c r="P163" s="6">
        <v>41897</v>
      </c>
      <c r="Q163" s="5">
        <v>0.63888888888888895</v>
      </c>
      <c r="T163" t="s">
        <v>56</v>
      </c>
      <c r="U163">
        <v>2</v>
      </c>
      <c r="V163" t="s">
        <v>55</v>
      </c>
      <c r="W163">
        <v>2</v>
      </c>
      <c r="X163" t="s">
        <v>54</v>
      </c>
      <c r="Y163" t="s">
        <v>32</v>
      </c>
    </row>
    <row r="164" spans="1:25" hidden="1" x14ac:dyDescent="0.35">
      <c r="A164" t="s">
        <v>12</v>
      </c>
      <c r="B164" t="s">
        <v>13</v>
      </c>
      <c r="C164" t="s">
        <v>27</v>
      </c>
      <c r="D164" t="s">
        <v>29</v>
      </c>
      <c r="E164" s="6">
        <v>41932</v>
      </c>
      <c r="F164" s="5">
        <v>0.55902777777777779</v>
      </c>
      <c r="G164" t="s">
        <v>63</v>
      </c>
      <c r="H164" t="s">
        <v>62</v>
      </c>
      <c r="I164">
        <v>0.15</v>
      </c>
      <c r="J164" t="s">
        <v>61</v>
      </c>
      <c r="L164" t="s">
        <v>86</v>
      </c>
      <c r="M164">
        <v>36</v>
      </c>
      <c r="N164" t="s">
        <v>55</v>
      </c>
      <c r="O164" t="s">
        <v>59</v>
      </c>
      <c r="P164" s="6">
        <v>41932</v>
      </c>
      <c r="Q164" s="5">
        <v>0.62083333333333335</v>
      </c>
      <c r="S164" t="s">
        <v>57</v>
      </c>
      <c r="T164" t="s">
        <v>56</v>
      </c>
      <c r="U164">
        <v>2</v>
      </c>
      <c r="V164" t="s">
        <v>55</v>
      </c>
      <c r="W164">
        <v>2</v>
      </c>
      <c r="X164" t="s">
        <v>54</v>
      </c>
      <c r="Y164" t="s">
        <v>32</v>
      </c>
    </row>
    <row r="165" spans="1:25" hidden="1" x14ac:dyDescent="0.35">
      <c r="A165" t="s">
        <v>12</v>
      </c>
      <c r="B165" t="s">
        <v>13</v>
      </c>
      <c r="C165" t="s">
        <v>49</v>
      </c>
      <c r="D165">
        <v>846</v>
      </c>
      <c r="E165" s="6">
        <v>41932</v>
      </c>
      <c r="F165" s="5">
        <v>0.55208333333333337</v>
      </c>
      <c r="G165" t="s">
        <v>63</v>
      </c>
      <c r="H165" t="s">
        <v>62</v>
      </c>
      <c r="I165">
        <v>0.15</v>
      </c>
      <c r="J165" t="s">
        <v>61</v>
      </c>
      <c r="L165" t="s">
        <v>86</v>
      </c>
      <c r="M165">
        <v>52</v>
      </c>
      <c r="N165" t="s">
        <v>55</v>
      </c>
      <c r="P165" s="6">
        <v>41932</v>
      </c>
      <c r="Q165" s="5">
        <v>0.62291666666666667</v>
      </c>
      <c r="T165" t="s">
        <v>56</v>
      </c>
      <c r="U165">
        <v>2</v>
      </c>
      <c r="V165" t="s">
        <v>55</v>
      </c>
      <c r="W165">
        <v>2</v>
      </c>
      <c r="X165" t="s">
        <v>54</v>
      </c>
      <c r="Y165" t="s">
        <v>32</v>
      </c>
    </row>
    <row r="166" spans="1:25" hidden="1" x14ac:dyDescent="0.35">
      <c r="A166" t="s">
        <v>12</v>
      </c>
      <c r="B166" t="s">
        <v>13</v>
      </c>
      <c r="C166">
        <v>33020222</v>
      </c>
      <c r="D166" t="s">
        <v>16</v>
      </c>
      <c r="E166" s="6">
        <v>41932</v>
      </c>
      <c r="F166" s="5">
        <v>0.49652777777777773</v>
      </c>
      <c r="G166" t="s">
        <v>63</v>
      </c>
      <c r="H166" t="s">
        <v>62</v>
      </c>
      <c r="I166">
        <v>0.15</v>
      </c>
      <c r="J166" t="s">
        <v>61</v>
      </c>
      <c r="L166" t="s">
        <v>86</v>
      </c>
      <c r="M166">
        <v>136</v>
      </c>
      <c r="N166" t="s">
        <v>55</v>
      </c>
      <c r="O166" t="s">
        <v>59</v>
      </c>
      <c r="P166" s="6">
        <v>41932</v>
      </c>
      <c r="Q166" s="5">
        <v>0.63055555555555554</v>
      </c>
      <c r="S166" t="s">
        <v>57</v>
      </c>
      <c r="T166" t="s">
        <v>56</v>
      </c>
      <c r="U166">
        <v>2</v>
      </c>
      <c r="V166" t="s">
        <v>55</v>
      </c>
      <c r="W166">
        <v>2</v>
      </c>
      <c r="X166" t="s">
        <v>54</v>
      </c>
      <c r="Y166" t="s">
        <v>64</v>
      </c>
    </row>
    <row r="167" spans="1:25" hidden="1" x14ac:dyDescent="0.35">
      <c r="A167" t="s">
        <v>12</v>
      </c>
      <c r="B167" t="s">
        <v>13</v>
      </c>
      <c r="C167">
        <v>33020221</v>
      </c>
      <c r="D167" t="s">
        <v>16</v>
      </c>
      <c r="E167" s="6">
        <v>41932</v>
      </c>
      <c r="F167" s="5">
        <v>0.4861111111111111</v>
      </c>
      <c r="G167" t="s">
        <v>63</v>
      </c>
      <c r="H167" t="s">
        <v>62</v>
      </c>
      <c r="I167">
        <v>0.15</v>
      </c>
      <c r="J167" t="s">
        <v>61</v>
      </c>
      <c r="L167" t="s">
        <v>86</v>
      </c>
      <c r="M167">
        <v>160</v>
      </c>
      <c r="N167" t="s">
        <v>55</v>
      </c>
      <c r="O167" t="s">
        <v>59</v>
      </c>
      <c r="P167" s="6">
        <v>41932</v>
      </c>
      <c r="Q167" s="5">
        <v>0.61805555555555558</v>
      </c>
      <c r="S167" t="s">
        <v>57</v>
      </c>
      <c r="T167" t="s">
        <v>56</v>
      </c>
      <c r="U167">
        <v>2</v>
      </c>
      <c r="V167" t="s">
        <v>55</v>
      </c>
      <c r="W167">
        <v>2</v>
      </c>
      <c r="X167" t="s">
        <v>54</v>
      </c>
      <c r="Y167" t="s">
        <v>64</v>
      </c>
    </row>
    <row r="168" spans="1:25" x14ac:dyDescent="0.35">
      <c r="A168" t="s">
        <v>12</v>
      </c>
      <c r="B168" t="s">
        <v>13</v>
      </c>
      <c r="C168">
        <v>33020118</v>
      </c>
      <c r="D168" t="s">
        <v>36</v>
      </c>
      <c r="E168" s="6">
        <v>41932</v>
      </c>
      <c r="F168" s="5">
        <v>0.46875</v>
      </c>
      <c r="G168" t="s">
        <v>63</v>
      </c>
      <c r="H168" t="s">
        <v>62</v>
      </c>
      <c r="I168">
        <v>0.15</v>
      </c>
      <c r="J168" t="s">
        <v>61</v>
      </c>
      <c r="L168" t="s">
        <v>86</v>
      </c>
      <c r="M168">
        <v>64</v>
      </c>
      <c r="N168" t="s">
        <v>55</v>
      </c>
      <c r="P168" s="6">
        <v>41932</v>
      </c>
      <c r="Q168" s="5">
        <v>0.62569444444444444</v>
      </c>
      <c r="T168" t="s">
        <v>56</v>
      </c>
      <c r="U168">
        <v>2</v>
      </c>
      <c r="V168" t="s">
        <v>55</v>
      </c>
      <c r="W168">
        <v>2</v>
      </c>
      <c r="X168" t="s">
        <v>54</v>
      </c>
      <c r="Y168" t="s">
        <v>32</v>
      </c>
    </row>
    <row r="169" spans="1:25" hidden="1" x14ac:dyDescent="0.35">
      <c r="A169" t="s">
        <v>12</v>
      </c>
      <c r="B169" t="s">
        <v>13</v>
      </c>
      <c r="C169" t="s">
        <v>44</v>
      </c>
      <c r="D169" t="s">
        <v>46</v>
      </c>
      <c r="E169" s="6">
        <v>41932</v>
      </c>
      <c r="F169" s="5">
        <v>0.4513888888888889</v>
      </c>
      <c r="G169" t="s">
        <v>63</v>
      </c>
      <c r="H169" t="s">
        <v>62</v>
      </c>
      <c r="I169">
        <v>0.15</v>
      </c>
      <c r="J169" t="s">
        <v>61</v>
      </c>
      <c r="L169" t="s">
        <v>86</v>
      </c>
      <c r="M169">
        <v>18</v>
      </c>
      <c r="N169" t="s">
        <v>55</v>
      </c>
      <c r="O169" t="s">
        <v>59</v>
      </c>
      <c r="P169" s="6">
        <v>41932</v>
      </c>
      <c r="Q169" s="5">
        <v>0.62777777777777777</v>
      </c>
      <c r="S169" t="s">
        <v>57</v>
      </c>
      <c r="T169" t="s">
        <v>56</v>
      </c>
      <c r="U169">
        <v>2</v>
      </c>
      <c r="V169" t="s">
        <v>55</v>
      </c>
      <c r="W169">
        <v>2</v>
      </c>
      <c r="X169" t="s">
        <v>54</v>
      </c>
      <c r="Y169" t="s">
        <v>32</v>
      </c>
    </row>
    <row r="170" spans="1:25" hidden="1" x14ac:dyDescent="0.35">
      <c r="A170" t="s">
        <v>12</v>
      </c>
      <c r="B170" t="s">
        <v>13</v>
      </c>
      <c r="C170" t="s">
        <v>27</v>
      </c>
      <c r="D170" t="s">
        <v>29</v>
      </c>
      <c r="E170" s="6">
        <v>41960</v>
      </c>
      <c r="F170" s="5">
        <v>0.5625</v>
      </c>
      <c r="G170" t="s">
        <v>63</v>
      </c>
      <c r="H170" t="s">
        <v>62</v>
      </c>
      <c r="I170">
        <v>0.15</v>
      </c>
      <c r="J170" t="s">
        <v>61</v>
      </c>
      <c r="L170" t="s">
        <v>86</v>
      </c>
      <c r="M170">
        <v>500</v>
      </c>
      <c r="N170" t="s">
        <v>55</v>
      </c>
      <c r="O170" t="s">
        <v>59</v>
      </c>
      <c r="P170" s="6">
        <v>41960</v>
      </c>
      <c r="Q170" s="5">
        <v>0.66875000000000007</v>
      </c>
      <c r="S170" t="s">
        <v>57</v>
      </c>
      <c r="T170" t="s">
        <v>56</v>
      </c>
      <c r="U170">
        <v>2</v>
      </c>
      <c r="V170" t="s">
        <v>55</v>
      </c>
      <c r="W170">
        <v>2</v>
      </c>
      <c r="X170" t="s">
        <v>54</v>
      </c>
      <c r="Y170" t="s">
        <v>32</v>
      </c>
    </row>
    <row r="171" spans="1:25" hidden="1" x14ac:dyDescent="0.35">
      <c r="A171" t="s">
        <v>12</v>
      </c>
      <c r="B171" t="s">
        <v>13</v>
      </c>
      <c r="C171" t="s">
        <v>49</v>
      </c>
      <c r="D171">
        <v>846</v>
      </c>
      <c r="E171" s="6">
        <v>41960</v>
      </c>
      <c r="F171" s="5">
        <v>0.54861111111111105</v>
      </c>
      <c r="G171" t="s">
        <v>63</v>
      </c>
      <c r="H171" t="s">
        <v>62</v>
      </c>
      <c r="I171">
        <v>0.15</v>
      </c>
      <c r="J171" t="s">
        <v>61</v>
      </c>
      <c r="L171" t="s">
        <v>86</v>
      </c>
      <c r="M171">
        <v>400</v>
      </c>
      <c r="N171" t="s">
        <v>55</v>
      </c>
      <c r="P171" s="6">
        <v>41960</v>
      </c>
      <c r="Q171" s="5">
        <v>0.67083333333333339</v>
      </c>
      <c r="T171" t="s">
        <v>56</v>
      </c>
      <c r="U171">
        <v>2</v>
      </c>
      <c r="V171" t="s">
        <v>55</v>
      </c>
      <c r="W171">
        <v>2</v>
      </c>
      <c r="X171" t="s">
        <v>54</v>
      </c>
      <c r="Y171" t="s">
        <v>32</v>
      </c>
    </row>
    <row r="172" spans="1:25" hidden="1" x14ac:dyDescent="0.35">
      <c r="A172" t="s">
        <v>12</v>
      </c>
      <c r="B172" t="s">
        <v>13</v>
      </c>
      <c r="C172">
        <v>33020222</v>
      </c>
      <c r="D172" t="s">
        <v>16</v>
      </c>
      <c r="E172" s="6">
        <v>41960</v>
      </c>
      <c r="F172" s="5">
        <v>0.51388888888888895</v>
      </c>
      <c r="G172" t="s">
        <v>63</v>
      </c>
      <c r="H172" t="s">
        <v>62</v>
      </c>
      <c r="I172">
        <v>0.15</v>
      </c>
      <c r="J172" t="s">
        <v>61</v>
      </c>
      <c r="L172" t="s">
        <v>86</v>
      </c>
      <c r="M172">
        <v>5500</v>
      </c>
      <c r="N172" t="s">
        <v>55</v>
      </c>
      <c r="P172" s="6">
        <v>41960</v>
      </c>
      <c r="Q172" s="5">
        <v>0.67847222222222225</v>
      </c>
      <c r="T172" t="s">
        <v>56</v>
      </c>
      <c r="U172">
        <v>2</v>
      </c>
      <c r="V172" t="s">
        <v>55</v>
      </c>
      <c r="W172">
        <v>2</v>
      </c>
      <c r="X172" t="s">
        <v>54</v>
      </c>
      <c r="Y172" t="s">
        <v>64</v>
      </c>
    </row>
    <row r="173" spans="1:25" hidden="1" x14ac:dyDescent="0.35">
      <c r="A173" t="s">
        <v>12</v>
      </c>
      <c r="B173" t="s">
        <v>13</v>
      </c>
      <c r="C173">
        <v>33020221</v>
      </c>
      <c r="D173" t="s">
        <v>16</v>
      </c>
      <c r="E173" s="6">
        <v>41960</v>
      </c>
      <c r="F173" s="5">
        <v>0.50694444444444442</v>
      </c>
      <c r="G173" t="s">
        <v>63</v>
      </c>
      <c r="H173" t="s">
        <v>62</v>
      </c>
      <c r="I173">
        <v>0.15</v>
      </c>
      <c r="J173" t="s">
        <v>61</v>
      </c>
      <c r="L173" t="s">
        <v>86</v>
      </c>
      <c r="M173">
        <v>8200</v>
      </c>
      <c r="N173" t="s">
        <v>55</v>
      </c>
      <c r="O173" t="s">
        <v>59</v>
      </c>
      <c r="P173" s="6">
        <v>41960</v>
      </c>
      <c r="Q173" s="5">
        <v>0.66319444444444442</v>
      </c>
      <c r="S173" t="s">
        <v>57</v>
      </c>
      <c r="T173" t="s">
        <v>56</v>
      </c>
      <c r="U173">
        <v>2</v>
      </c>
      <c r="V173" t="s">
        <v>55</v>
      </c>
      <c r="W173">
        <v>2</v>
      </c>
      <c r="X173" t="s">
        <v>54</v>
      </c>
      <c r="Y173" t="s">
        <v>64</v>
      </c>
    </row>
    <row r="174" spans="1:25" x14ac:dyDescent="0.35">
      <c r="A174" t="s">
        <v>12</v>
      </c>
      <c r="B174" t="s">
        <v>13</v>
      </c>
      <c r="C174">
        <v>33020118</v>
      </c>
      <c r="D174" t="s">
        <v>36</v>
      </c>
      <c r="E174" s="6">
        <v>41960</v>
      </c>
      <c r="F174" s="5">
        <v>0.4826388888888889</v>
      </c>
      <c r="G174" t="s">
        <v>63</v>
      </c>
      <c r="H174" t="s">
        <v>62</v>
      </c>
      <c r="I174">
        <v>0.15</v>
      </c>
      <c r="J174" t="s">
        <v>61</v>
      </c>
      <c r="L174" t="s">
        <v>86</v>
      </c>
      <c r="M174">
        <v>3300</v>
      </c>
      <c r="N174" t="s">
        <v>55</v>
      </c>
      <c r="P174" s="6">
        <v>41960</v>
      </c>
      <c r="Q174" s="5">
        <v>0.67361111111111116</v>
      </c>
      <c r="T174" t="s">
        <v>56</v>
      </c>
      <c r="U174">
        <v>2</v>
      </c>
      <c r="V174" t="s">
        <v>55</v>
      </c>
      <c r="W174">
        <v>2</v>
      </c>
      <c r="X174" t="s">
        <v>54</v>
      </c>
      <c r="Y174" t="s">
        <v>32</v>
      </c>
    </row>
    <row r="175" spans="1:25" hidden="1" x14ac:dyDescent="0.35">
      <c r="A175" t="s">
        <v>12</v>
      </c>
      <c r="B175" t="s">
        <v>13</v>
      </c>
      <c r="C175" t="s">
        <v>44</v>
      </c>
      <c r="D175" t="s">
        <v>46</v>
      </c>
      <c r="E175" s="6">
        <v>41960</v>
      </c>
      <c r="F175" s="5">
        <v>0.46875</v>
      </c>
      <c r="G175" t="s">
        <v>63</v>
      </c>
      <c r="H175" t="s">
        <v>62</v>
      </c>
      <c r="I175">
        <v>0.15</v>
      </c>
      <c r="J175" t="s">
        <v>61</v>
      </c>
      <c r="L175" t="s">
        <v>86</v>
      </c>
      <c r="M175">
        <v>82</v>
      </c>
      <c r="N175" t="s">
        <v>55</v>
      </c>
      <c r="P175" s="6">
        <v>41960</v>
      </c>
      <c r="Q175" s="5">
        <v>0.67569444444444438</v>
      </c>
      <c r="T175" t="s">
        <v>56</v>
      </c>
      <c r="U175">
        <v>2</v>
      </c>
      <c r="V175" t="s">
        <v>55</v>
      </c>
      <c r="W175">
        <v>2</v>
      </c>
      <c r="X175" t="s">
        <v>54</v>
      </c>
      <c r="Y175" t="s">
        <v>32</v>
      </c>
    </row>
    <row r="176" spans="1:25" hidden="1" x14ac:dyDescent="0.35">
      <c r="A176" t="s">
        <v>12</v>
      </c>
      <c r="B176" t="s">
        <v>13</v>
      </c>
      <c r="C176" t="s">
        <v>27</v>
      </c>
      <c r="D176" t="s">
        <v>29</v>
      </c>
      <c r="E176" s="6">
        <v>41988</v>
      </c>
      <c r="F176" s="5">
        <v>0.59375</v>
      </c>
      <c r="G176" t="s">
        <v>63</v>
      </c>
      <c r="H176" t="s">
        <v>62</v>
      </c>
      <c r="I176">
        <v>0.15</v>
      </c>
      <c r="J176" t="s">
        <v>61</v>
      </c>
      <c r="L176" t="s">
        <v>86</v>
      </c>
      <c r="M176">
        <v>18</v>
      </c>
      <c r="N176" t="s">
        <v>55</v>
      </c>
      <c r="O176" t="s">
        <v>59</v>
      </c>
      <c r="P176" s="6">
        <v>41988</v>
      </c>
      <c r="Q176" s="5">
        <v>0.66388888888888886</v>
      </c>
      <c r="S176" t="s">
        <v>57</v>
      </c>
      <c r="T176" t="s">
        <v>56</v>
      </c>
      <c r="U176">
        <v>2</v>
      </c>
      <c r="V176" t="s">
        <v>55</v>
      </c>
      <c r="W176">
        <v>2</v>
      </c>
      <c r="X176" t="s">
        <v>54</v>
      </c>
      <c r="Y176" t="s">
        <v>32</v>
      </c>
    </row>
    <row r="177" spans="1:25" hidden="1" x14ac:dyDescent="0.35">
      <c r="A177" t="s">
        <v>12</v>
      </c>
      <c r="B177" t="s">
        <v>13</v>
      </c>
      <c r="C177" t="s">
        <v>49</v>
      </c>
      <c r="D177">
        <v>846</v>
      </c>
      <c r="E177" s="6">
        <v>41988</v>
      </c>
      <c r="F177" s="5">
        <v>0.57986111111111105</v>
      </c>
      <c r="G177" t="s">
        <v>63</v>
      </c>
      <c r="H177" t="s">
        <v>62</v>
      </c>
      <c r="I177">
        <v>0.15</v>
      </c>
      <c r="J177" t="s">
        <v>61</v>
      </c>
      <c r="L177" t="s">
        <v>86</v>
      </c>
      <c r="M177">
        <v>80</v>
      </c>
      <c r="N177" t="s">
        <v>55</v>
      </c>
      <c r="P177" s="6">
        <v>41988</v>
      </c>
      <c r="Q177" s="5">
        <v>0.66597222222222219</v>
      </c>
      <c r="T177" t="s">
        <v>56</v>
      </c>
      <c r="U177">
        <v>2</v>
      </c>
      <c r="V177" t="s">
        <v>55</v>
      </c>
      <c r="W177">
        <v>2</v>
      </c>
      <c r="X177" t="s">
        <v>54</v>
      </c>
      <c r="Y177" t="s">
        <v>32</v>
      </c>
    </row>
    <row r="178" spans="1:25" hidden="1" x14ac:dyDescent="0.35">
      <c r="A178" t="s">
        <v>12</v>
      </c>
      <c r="B178" t="s">
        <v>13</v>
      </c>
      <c r="C178">
        <v>33020222</v>
      </c>
      <c r="D178" t="s">
        <v>16</v>
      </c>
      <c r="E178" s="6">
        <v>41988</v>
      </c>
      <c r="F178" s="5">
        <v>0.53125</v>
      </c>
      <c r="G178" t="s">
        <v>63</v>
      </c>
      <c r="H178" t="s">
        <v>62</v>
      </c>
      <c r="I178">
        <v>0.15</v>
      </c>
      <c r="J178" t="s">
        <v>61</v>
      </c>
      <c r="L178" t="s">
        <v>86</v>
      </c>
      <c r="M178">
        <v>370</v>
      </c>
      <c r="N178" t="s">
        <v>55</v>
      </c>
      <c r="P178" s="6">
        <v>41988</v>
      </c>
      <c r="Q178" s="5">
        <v>0.6743055555555556</v>
      </c>
      <c r="T178" t="s">
        <v>56</v>
      </c>
      <c r="U178">
        <v>2</v>
      </c>
      <c r="V178" t="s">
        <v>55</v>
      </c>
      <c r="W178">
        <v>2</v>
      </c>
      <c r="X178" t="s">
        <v>54</v>
      </c>
      <c r="Y178" t="s">
        <v>64</v>
      </c>
    </row>
    <row r="179" spans="1:25" hidden="1" x14ac:dyDescent="0.35">
      <c r="A179" t="s">
        <v>12</v>
      </c>
      <c r="B179" t="s">
        <v>13</v>
      </c>
      <c r="C179">
        <v>33020221</v>
      </c>
      <c r="D179" t="s">
        <v>16</v>
      </c>
      <c r="E179" s="6">
        <v>41988</v>
      </c>
      <c r="F179" s="5">
        <v>0.52083333333333337</v>
      </c>
      <c r="G179" t="s">
        <v>63</v>
      </c>
      <c r="H179" t="s">
        <v>62</v>
      </c>
      <c r="I179">
        <v>0.15</v>
      </c>
      <c r="J179" t="s">
        <v>61</v>
      </c>
      <c r="L179" t="s">
        <v>86</v>
      </c>
      <c r="M179">
        <v>360</v>
      </c>
      <c r="N179" t="s">
        <v>55</v>
      </c>
      <c r="P179" s="6">
        <v>41988</v>
      </c>
      <c r="Q179" s="5">
        <v>0.66180555555555554</v>
      </c>
      <c r="T179" t="s">
        <v>56</v>
      </c>
      <c r="U179">
        <v>2</v>
      </c>
      <c r="V179" t="s">
        <v>55</v>
      </c>
      <c r="W179">
        <v>2</v>
      </c>
      <c r="X179" t="s">
        <v>54</v>
      </c>
      <c r="Y179" t="s">
        <v>64</v>
      </c>
    </row>
    <row r="180" spans="1:25" x14ac:dyDescent="0.35">
      <c r="A180" t="s">
        <v>12</v>
      </c>
      <c r="B180" t="s">
        <v>13</v>
      </c>
      <c r="C180">
        <v>33020118</v>
      </c>
      <c r="D180" t="s">
        <v>36</v>
      </c>
      <c r="E180" s="6">
        <v>41988</v>
      </c>
      <c r="F180" s="5">
        <v>0.47222222222222227</v>
      </c>
      <c r="G180" t="s">
        <v>63</v>
      </c>
      <c r="H180" t="s">
        <v>62</v>
      </c>
      <c r="I180">
        <v>0.15</v>
      </c>
      <c r="J180" t="s">
        <v>61</v>
      </c>
      <c r="L180" t="s">
        <v>86</v>
      </c>
      <c r="M180">
        <v>18</v>
      </c>
      <c r="N180" t="s">
        <v>55</v>
      </c>
      <c r="O180" t="s">
        <v>59</v>
      </c>
      <c r="P180" s="6">
        <v>41988</v>
      </c>
      <c r="Q180" s="5">
        <v>0.66805555555555562</v>
      </c>
      <c r="S180" t="s">
        <v>57</v>
      </c>
      <c r="T180" t="s">
        <v>56</v>
      </c>
      <c r="U180">
        <v>2</v>
      </c>
      <c r="V180" t="s">
        <v>55</v>
      </c>
      <c r="W180">
        <v>2</v>
      </c>
      <c r="X180" t="s">
        <v>54</v>
      </c>
      <c r="Y180" t="s">
        <v>32</v>
      </c>
    </row>
    <row r="181" spans="1:25" hidden="1" x14ac:dyDescent="0.35">
      <c r="A181" t="s">
        <v>12</v>
      </c>
      <c r="B181" t="s">
        <v>13</v>
      </c>
      <c r="C181" t="s">
        <v>44</v>
      </c>
      <c r="D181" t="s">
        <v>46</v>
      </c>
      <c r="E181" s="6">
        <v>41988</v>
      </c>
      <c r="F181" s="5">
        <v>0.4513888888888889</v>
      </c>
      <c r="G181" t="s">
        <v>63</v>
      </c>
      <c r="H181" t="s">
        <v>62</v>
      </c>
      <c r="I181">
        <v>0.15</v>
      </c>
      <c r="J181" t="s">
        <v>61</v>
      </c>
      <c r="L181" t="s">
        <v>86</v>
      </c>
      <c r="M181">
        <v>22</v>
      </c>
      <c r="N181" t="s">
        <v>55</v>
      </c>
      <c r="O181" t="s">
        <v>59</v>
      </c>
      <c r="P181" s="6">
        <v>41988</v>
      </c>
      <c r="Q181" s="5">
        <v>0.67013888888888884</v>
      </c>
      <c r="S181" t="s">
        <v>57</v>
      </c>
      <c r="T181" t="s">
        <v>56</v>
      </c>
      <c r="U181">
        <v>2</v>
      </c>
      <c r="V181" t="s">
        <v>55</v>
      </c>
      <c r="W181">
        <v>2</v>
      </c>
      <c r="X181" t="s">
        <v>54</v>
      </c>
      <c r="Y181" t="s">
        <v>32</v>
      </c>
    </row>
    <row r="182" spans="1:25" hidden="1" x14ac:dyDescent="0.35">
      <c r="A182" t="s">
        <v>12</v>
      </c>
      <c r="B182" t="s">
        <v>13</v>
      </c>
      <c r="C182" t="s">
        <v>27</v>
      </c>
      <c r="D182" t="s">
        <v>29</v>
      </c>
      <c r="E182" s="6">
        <v>42016</v>
      </c>
      <c r="F182" s="5">
        <v>0.5625</v>
      </c>
      <c r="G182" t="s">
        <v>63</v>
      </c>
      <c r="H182" t="s">
        <v>62</v>
      </c>
      <c r="I182">
        <v>0.15</v>
      </c>
      <c r="J182" t="s">
        <v>61</v>
      </c>
      <c r="L182" t="s">
        <v>86</v>
      </c>
      <c r="M182">
        <v>84</v>
      </c>
      <c r="N182" t="s">
        <v>55</v>
      </c>
      <c r="P182" s="6">
        <v>42016</v>
      </c>
      <c r="Q182" s="5">
        <v>0.6791666666666667</v>
      </c>
      <c r="T182" t="s">
        <v>56</v>
      </c>
      <c r="U182">
        <v>2</v>
      </c>
      <c r="V182" t="s">
        <v>55</v>
      </c>
      <c r="W182">
        <v>2</v>
      </c>
      <c r="X182" t="s">
        <v>54</v>
      </c>
    </row>
    <row r="183" spans="1:25" hidden="1" x14ac:dyDescent="0.35">
      <c r="A183" t="s">
        <v>12</v>
      </c>
      <c r="B183" t="s">
        <v>13</v>
      </c>
      <c r="C183" t="s">
        <v>49</v>
      </c>
      <c r="D183">
        <v>846</v>
      </c>
      <c r="E183" s="6">
        <v>42016</v>
      </c>
      <c r="F183" s="5">
        <v>0.54861111111111105</v>
      </c>
      <c r="G183" t="s">
        <v>63</v>
      </c>
      <c r="H183" t="s">
        <v>62</v>
      </c>
      <c r="I183">
        <v>0.15</v>
      </c>
      <c r="J183" t="s">
        <v>61</v>
      </c>
      <c r="L183" t="s">
        <v>86</v>
      </c>
      <c r="M183">
        <v>112</v>
      </c>
      <c r="N183" t="s">
        <v>55</v>
      </c>
      <c r="P183" s="6">
        <v>42016</v>
      </c>
      <c r="Q183" s="5">
        <v>0.68125000000000002</v>
      </c>
      <c r="T183" t="s">
        <v>56</v>
      </c>
      <c r="U183">
        <v>2</v>
      </c>
      <c r="V183" t="s">
        <v>55</v>
      </c>
      <c r="W183">
        <v>2</v>
      </c>
      <c r="X183" t="s">
        <v>54</v>
      </c>
    </row>
    <row r="184" spans="1:25" hidden="1" x14ac:dyDescent="0.35">
      <c r="A184" t="s">
        <v>12</v>
      </c>
      <c r="B184" t="s">
        <v>13</v>
      </c>
      <c r="C184">
        <v>33020222</v>
      </c>
      <c r="D184" t="s">
        <v>16</v>
      </c>
      <c r="E184" s="6">
        <v>42016</v>
      </c>
      <c r="F184" s="5">
        <v>0.51736111111111105</v>
      </c>
      <c r="G184" t="s">
        <v>63</v>
      </c>
      <c r="H184" t="s">
        <v>62</v>
      </c>
      <c r="I184">
        <v>0.15</v>
      </c>
      <c r="J184" t="s">
        <v>61</v>
      </c>
      <c r="L184" t="s">
        <v>86</v>
      </c>
      <c r="M184">
        <v>610</v>
      </c>
      <c r="N184" t="s">
        <v>55</v>
      </c>
      <c r="O184" t="s">
        <v>59</v>
      </c>
      <c r="P184" s="6">
        <v>42016</v>
      </c>
      <c r="Q184" s="5">
        <v>0.6875</v>
      </c>
      <c r="S184" t="s">
        <v>57</v>
      </c>
      <c r="T184" t="s">
        <v>56</v>
      </c>
      <c r="U184">
        <v>2</v>
      </c>
      <c r="V184" t="s">
        <v>55</v>
      </c>
      <c r="W184">
        <v>2</v>
      </c>
      <c r="X184" t="s">
        <v>54</v>
      </c>
    </row>
    <row r="185" spans="1:25" hidden="1" x14ac:dyDescent="0.35">
      <c r="A185" t="s">
        <v>12</v>
      </c>
      <c r="B185" t="s">
        <v>13</v>
      </c>
      <c r="C185">
        <v>33020221</v>
      </c>
      <c r="D185" t="s">
        <v>16</v>
      </c>
      <c r="E185" s="6">
        <v>42016</v>
      </c>
      <c r="F185" s="5">
        <v>0.51041666666666663</v>
      </c>
      <c r="G185" t="s">
        <v>63</v>
      </c>
      <c r="H185" t="s">
        <v>62</v>
      </c>
      <c r="I185">
        <v>0.15</v>
      </c>
      <c r="J185" t="s">
        <v>61</v>
      </c>
      <c r="L185" t="s">
        <v>86</v>
      </c>
      <c r="M185">
        <v>1100</v>
      </c>
      <c r="N185" t="s">
        <v>55</v>
      </c>
      <c r="O185" t="s">
        <v>59</v>
      </c>
      <c r="P185" s="6">
        <v>42016</v>
      </c>
      <c r="Q185" s="5">
        <v>0.67499999999999993</v>
      </c>
      <c r="S185" t="s">
        <v>57</v>
      </c>
      <c r="T185" t="s">
        <v>56</v>
      </c>
      <c r="U185">
        <v>2</v>
      </c>
      <c r="V185" t="s">
        <v>55</v>
      </c>
      <c r="W185">
        <v>2</v>
      </c>
      <c r="X185" t="s">
        <v>54</v>
      </c>
    </row>
    <row r="186" spans="1:25" x14ac:dyDescent="0.35">
      <c r="A186" t="s">
        <v>12</v>
      </c>
      <c r="B186" t="s">
        <v>13</v>
      </c>
      <c r="C186">
        <v>33020118</v>
      </c>
      <c r="D186" t="s">
        <v>36</v>
      </c>
      <c r="E186" s="6">
        <v>42016</v>
      </c>
      <c r="F186" s="5">
        <v>0.49652777777777773</v>
      </c>
      <c r="G186" t="s">
        <v>63</v>
      </c>
      <c r="H186" t="s">
        <v>62</v>
      </c>
      <c r="I186">
        <v>0.15</v>
      </c>
      <c r="J186" t="s">
        <v>61</v>
      </c>
      <c r="L186" t="s">
        <v>86</v>
      </c>
      <c r="M186">
        <v>120</v>
      </c>
      <c r="N186" t="s">
        <v>55</v>
      </c>
      <c r="P186" s="6">
        <v>42016</v>
      </c>
      <c r="Q186" s="5">
        <v>0.68333333333333324</v>
      </c>
      <c r="T186" t="s">
        <v>56</v>
      </c>
      <c r="U186">
        <v>2</v>
      </c>
      <c r="V186" t="s">
        <v>55</v>
      </c>
      <c r="W186">
        <v>2</v>
      </c>
      <c r="X186" t="s">
        <v>54</v>
      </c>
    </row>
    <row r="187" spans="1:25" hidden="1" x14ac:dyDescent="0.35">
      <c r="A187" t="s">
        <v>12</v>
      </c>
      <c r="B187" t="s">
        <v>13</v>
      </c>
      <c r="C187" t="s">
        <v>44</v>
      </c>
      <c r="D187" t="s">
        <v>46</v>
      </c>
      <c r="E187" s="6">
        <v>42016</v>
      </c>
      <c r="F187" s="5">
        <v>0.47916666666666669</v>
      </c>
      <c r="G187" t="s">
        <v>63</v>
      </c>
      <c r="H187" t="s">
        <v>62</v>
      </c>
      <c r="I187">
        <v>0.15</v>
      </c>
      <c r="J187" t="s">
        <v>61</v>
      </c>
      <c r="L187" t="s">
        <v>86</v>
      </c>
      <c r="M187">
        <v>44</v>
      </c>
      <c r="N187" t="s">
        <v>55</v>
      </c>
      <c r="P187" s="6">
        <v>42016</v>
      </c>
      <c r="Q187" s="5">
        <v>0.68541666666666667</v>
      </c>
      <c r="T187" t="s">
        <v>56</v>
      </c>
      <c r="U187">
        <v>2</v>
      </c>
      <c r="V187" t="s">
        <v>55</v>
      </c>
      <c r="W187">
        <v>2</v>
      </c>
      <c r="X187" t="s">
        <v>54</v>
      </c>
    </row>
    <row r="188" spans="1:25" hidden="1" x14ac:dyDescent="0.35">
      <c r="A188" t="s">
        <v>12</v>
      </c>
      <c r="B188" t="s">
        <v>13</v>
      </c>
      <c r="C188" t="s">
        <v>27</v>
      </c>
      <c r="D188" t="s">
        <v>29</v>
      </c>
      <c r="E188" s="6">
        <v>42052</v>
      </c>
      <c r="F188" s="5">
        <v>0.58333333333333337</v>
      </c>
      <c r="G188" t="s">
        <v>63</v>
      </c>
      <c r="H188" t="s">
        <v>62</v>
      </c>
      <c r="I188">
        <v>0.15</v>
      </c>
      <c r="J188" t="s">
        <v>61</v>
      </c>
      <c r="L188" t="s">
        <v>86</v>
      </c>
      <c r="M188">
        <v>32</v>
      </c>
      <c r="N188" t="s">
        <v>55</v>
      </c>
      <c r="O188" t="s">
        <v>59</v>
      </c>
      <c r="P188" s="6">
        <v>42052</v>
      </c>
      <c r="Q188" s="5">
        <v>0.6958333333333333</v>
      </c>
      <c r="S188" t="s">
        <v>57</v>
      </c>
      <c r="T188" t="s">
        <v>56</v>
      </c>
      <c r="U188">
        <v>2</v>
      </c>
      <c r="V188" t="s">
        <v>55</v>
      </c>
      <c r="W188">
        <v>2</v>
      </c>
      <c r="X188" t="s">
        <v>54</v>
      </c>
      <c r="Y188" t="s">
        <v>64</v>
      </c>
    </row>
    <row r="189" spans="1:25" hidden="1" x14ac:dyDescent="0.35">
      <c r="A189" t="s">
        <v>12</v>
      </c>
      <c r="B189" t="s">
        <v>13</v>
      </c>
      <c r="C189" t="s">
        <v>49</v>
      </c>
      <c r="D189">
        <v>846</v>
      </c>
      <c r="E189" s="6">
        <v>42052</v>
      </c>
      <c r="F189" s="5">
        <v>0.56944444444444442</v>
      </c>
      <c r="G189" t="s">
        <v>63</v>
      </c>
      <c r="H189" t="s">
        <v>62</v>
      </c>
      <c r="I189">
        <v>0.15</v>
      </c>
      <c r="J189" t="s">
        <v>61</v>
      </c>
      <c r="L189" t="s">
        <v>86</v>
      </c>
      <c r="M189">
        <v>300</v>
      </c>
      <c r="N189" t="s">
        <v>55</v>
      </c>
      <c r="P189" s="6">
        <v>42052</v>
      </c>
      <c r="Q189" s="5">
        <v>0.7006944444444444</v>
      </c>
      <c r="T189" t="s">
        <v>56</v>
      </c>
      <c r="U189">
        <v>2</v>
      </c>
      <c r="V189" t="s">
        <v>55</v>
      </c>
      <c r="W189">
        <v>2</v>
      </c>
      <c r="X189" t="s">
        <v>54</v>
      </c>
      <c r="Y189" t="s">
        <v>32</v>
      </c>
    </row>
    <row r="190" spans="1:25" hidden="1" x14ac:dyDescent="0.35">
      <c r="A190" t="s">
        <v>12</v>
      </c>
      <c r="B190" t="s">
        <v>13</v>
      </c>
      <c r="C190">
        <v>33020222</v>
      </c>
      <c r="D190" t="s">
        <v>16</v>
      </c>
      <c r="E190" s="6">
        <v>42052</v>
      </c>
      <c r="F190" s="5">
        <v>0.55208333333333337</v>
      </c>
      <c r="G190" t="s">
        <v>63</v>
      </c>
      <c r="H190" t="s">
        <v>62</v>
      </c>
      <c r="I190">
        <v>0.15</v>
      </c>
      <c r="J190" t="s">
        <v>61</v>
      </c>
      <c r="L190" t="s">
        <v>86</v>
      </c>
      <c r="M190">
        <v>90</v>
      </c>
      <c r="N190" t="s">
        <v>55</v>
      </c>
      <c r="O190" t="s">
        <v>59</v>
      </c>
      <c r="P190" s="6">
        <v>42052</v>
      </c>
      <c r="Q190" s="5">
        <v>0.70833333333333337</v>
      </c>
      <c r="S190" t="s">
        <v>57</v>
      </c>
      <c r="T190" t="s">
        <v>56</v>
      </c>
      <c r="U190">
        <v>2</v>
      </c>
      <c r="V190" t="s">
        <v>55</v>
      </c>
      <c r="W190">
        <v>2</v>
      </c>
      <c r="X190" t="s">
        <v>54</v>
      </c>
      <c r="Y190" t="s">
        <v>64</v>
      </c>
    </row>
    <row r="191" spans="1:25" hidden="1" x14ac:dyDescent="0.35">
      <c r="A191" t="s">
        <v>12</v>
      </c>
      <c r="B191" t="s">
        <v>13</v>
      </c>
      <c r="C191">
        <v>33020221</v>
      </c>
      <c r="D191" t="s">
        <v>16</v>
      </c>
      <c r="E191" s="6">
        <v>42052</v>
      </c>
      <c r="F191" s="5">
        <v>0.54166666666666663</v>
      </c>
      <c r="G191" t="s">
        <v>63</v>
      </c>
      <c r="H191" t="s">
        <v>62</v>
      </c>
      <c r="I191">
        <v>0.15</v>
      </c>
      <c r="J191" t="s">
        <v>61</v>
      </c>
      <c r="L191" t="s">
        <v>86</v>
      </c>
      <c r="M191">
        <v>480</v>
      </c>
      <c r="N191" t="s">
        <v>55</v>
      </c>
      <c r="P191" s="6">
        <v>42052</v>
      </c>
      <c r="Q191" s="5">
        <v>0.69305555555555554</v>
      </c>
      <c r="T191" t="s">
        <v>56</v>
      </c>
      <c r="U191">
        <v>2</v>
      </c>
      <c r="V191" t="s">
        <v>55</v>
      </c>
      <c r="W191">
        <v>2</v>
      </c>
      <c r="X191" t="s">
        <v>54</v>
      </c>
      <c r="Y191" t="s">
        <v>64</v>
      </c>
    </row>
    <row r="192" spans="1:25" x14ac:dyDescent="0.35">
      <c r="A192" t="s">
        <v>12</v>
      </c>
      <c r="B192" t="s">
        <v>13</v>
      </c>
      <c r="C192">
        <v>33020118</v>
      </c>
      <c r="D192" t="s">
        <v>36</v>
      </c>
      <c r="E192" s="6">
        <v>42052</v>
      </c>
      <c r="F192" s="5">
        <v>0.52777777777777779</v>
      </c>
      <c r="G192" t="s">
        <v>63</v>
      </c>
      <c r="H192" t="s">
        <v>62</v>
      </c>
      <c r="I192">
        <v>0.15</v>
      </c>
      <c r="J192" t="s">
        <v>61</v>
      </c>
      <c r="L192" t="s">
        <v>86</v>
      </c>
      <c r="M192">
        <v>260</v>
      </c>
      <c r="N192" t="s">
        <v>55</v>
      </c>
      <c r="P192" s="6">
        <v>42052</v>
      </c>
      <c r="Q192" s="5">
        <v>0.70277777777777783</v>
      </c>
      <c r="T192" t="s">
        <v>56</v>
      </c>
      <c r="U192">
        <v>2</v>
      </c>
      <c r="V192" t="s">
        <v>55</v>
      </c>
      <c r="W192">
        <v>2</v>
      </c>
      <c r="X192" t="s">
        <v>54</v>
      </c>
      <c r="Y192" t="s">
        <v>32</v>
      </c>
    </row>
    <row r="193" spans="1:25" hidden="1" x14ac:dyDescent="0.35">
      <c r="A193" t="s">
        <v>12</v>
      </c>
      <c r="B193" t="s">
        <v>13</v>
      </c>
      <c r="C193" t="s">
        <v>44</v>
      </c>
      <c r="D193" t="s">
        <v>46</v>
      </c>
      <c r="E193" s="6">
        <v>42052</v>
      </c>
      <c r="F193" s="5">
        <v>0.51388888888888895</v>
      </c>
      <c r="G193" t="s">
        <v>63</v>
      </c>
      <c r="H193" t="s">
        <v>62</v>
      </c>
      <c r="I193">
        <v>0.15</v>
      </c>
      <c r="J193" t="s">
        <v>61</v>
      </c>
      <c r="L193" t="s">
        <v>86</v>
      </c>
      <c r="M193">
        <v>70</v>
      </c>
      <c r="N193" t="s">
        <v>55</v>
      </c>
      <c r="P193" s="6">
        <v>42052</v>
      </c>
      <c r="Q193" s="5">
        <v>0.7055555555555556</v>
      </c>
      <c r="T193" t="s">
        <v>56</v>
      </c>
      <c r="U193">
        <v>2</v>
      </c>
      <c r="V193" t="s">
        <v>55</v>
      </c>
      <c r="W193">
        <v>2</v>
      </c>
      <c r="X193" t="s">
        <v>54</v>
      </c>
      <c r="Y193" t="s">
        <v>32</v>
      </c>
    </row>
    <row r="194" spans="1:25" hidden="1" x14ac:dyDescent="0.35">
      <c r="A194" t="s">
        <v>12</v>
      </c>
      <c r="B194" t="s">
        <v>13</v>
      </c>
      <c r="C194" t="s">
        <v>27</v>
      </c>
      <c r="D194" t="s">
        <v>29</v>
      </c>
      <c r="E194" s="6">
        <v>42088</v>
      </c>
      <c r="F194" s="5">
        <v>0.53125</v>
      </c>
      <c r="G194" t="s">
        <v>63</v>
      </c>
      <c r="H194" t="s">
        <v>62</v>
      </c>
      <c r="I194">
        <v>0.15</v>
      </c>
      <c r="J194" t="s">
        <v>61</v>
      </c>
      <c r="L194" t="s">
        <v>86</v>
      </c>
      <c r="M194">
        <v>104</v>
      </c>
      <c r="N194" t="s">
        <v>55</v>
      </c>
      <c r="P194" s="6">
        <v>42088</v>
      </c>
      <c r="Q194" s="5">
        <v>0.68958333333333333</v>
      </c>
      <c r="T194" t="s">
        <v>56</v>
      </c>
      <c r="U194">
        <v>2</v>
      </c>
      <c r="V194" t="s">
        <v>55</v>
      </c>
      <c r="W194">
        <v>2</v>
      </c>
      <c r="X194" t="s">
        <v>54</v>
      </c>
      <c r="Y194" t="s">
        <v>32</v>
      </c>
    </row>
    <row r="195" spans="1:25" hidden="1" x14ac:dyDescent="0.35">
      <c r="A195" t="s">
        <v>12</v>
      </c>
      <c r="B195" t="s">
        <v>13</v>
      </c>
      <c r="C195" t="s">
        <v>49</v>
      </c>
      <c r="D195">
        <v>846</v>
      </c>
      <c r="E195" s="6">
        <v>42088</v>
      </c>
      <c r="F195" s="5">
        <v>0.51736111111111105</v>
      </c>
      <c r="G195" t="s">
        <v>63</v>
      </c>
      <c r="H195" t="s">
        <v>62</v>
      </c>
      <c r="I195">
        <v>0.15</v>
      </c>
      <c r="J195" t="s">
        <v>61</v>
      </c>
      <c r="L195" t="s">
        <v>86</v>
      </c>
      <c r="M195">
        <v>106</v>
      </c>
      <c r="N195" t="s">
        <v>55</v>
      </c>
      <c r="P195" s="6">
        <v>42088</v>
      </c>
      <c r="Q195" s="5">
        <v>0.69374999999999998</v>
      </c>
      <c r="T195" t="s">
        <v>56</v>
      </c>
      <c r="U195">
        <v>2</v>
      </c>
      <c r="V195" t="s">
        <v>55</v>
      </c>
      <c r="W195">
        <v>2</v>
      </c>
      <c r="X195" t="s">
        <v>54</v>
      </c>
      <c r="Y195" t="s">
        <v>32</v>
      </c>
    </row>
    <row r="196" spans="1:25" hidden="1" x14ac:dyDescent="0.35">
      <c r="A196" t="s">
        <v>12</v>
      </c>
      <c r="B196" t="s">
        <v>13</v>
      </c>
      <c r="C196">
        <v>33020222</v>
      </c>
      <c r="D196" t="s">
        <v>16</v>
      </c>
      <c r="E196" s="6">
        <v>42088</v>
      </c>
      <c r="F196" s="5">
        <v>0.49305555555555558</v>
      </c>
      <c r="G196" t="s">
        <v>63</v>
      </c>
      <c r="H196" t="s">
        <v>62</v>
      </c>
      <c r="I196">
        <v>0.15</v>
      </c>
      <c r="J196" t="s">
        <v>61</v>
      </c>
      <c r="L196" t="s">
        <v>86</v>
      </c>
      <c r="M196">
        <v>1100</v>
      </c>
      <c r="N196" t="s">
        <v>55</v>
      </c>
      <c r="O196" t="s">
        <v>59</v>
      </c>
      <c r="P196" s="6">
        <v>42088</v>
      </c>
      <c r="Q196" s="5">
        <v>0.70000000000000007</v>
      </c>
      <c r="S196" t="s">
        <v>57</v>
      </c>
      <c r="T196" t="s">
        <v>56</v>
      </c>
      <c r="U196">
        <v>2</v>
      </c>
      <c r="V196" t="s">
        <v>55</v>
      </c>
      <c r="W196">
        <v>2</v>
      </c>
      <c r="X196" t="s">
        <v>54</v>
      </c>
      <c r="Y196" t="s">
        <v>64</v>
      </c>
    </row>
    <row r="197" spans="1:25" hidden="1" x14ac:dyDescent="0.35">
      <c r="A197" t="s">
        <v>12</v>
      </c>
      <c r="B197" t="s">
        <v>13</v>
      </c>
      <c r="C197">
        <v>33020221</v>
      </c>
      <c r="D197" t="s">
        <v>16</v>
      </c>
      <c r="E197" s="6">
        <v>42088</v>
      </c>
      <c r="F197" s="5">
        <v>0.47222222222222227</v>
      </c>
      <c r="G197" t="s">
        <v>63</v>
      </c>
      <c r="H197" t="s">
        <v>62</v>
      </c>
      <c r="I197">
        <v>0.15</v>
      </c>
      <c r="J197" t="s">
        <v>61</v>
      </c>
      <c r="L197" t="s">
        <v>86</v>
      </c>
      <c r="M197">
        <v>1900</v>
      </c>
      <c r="N197" t="s">
        <v>55</v>
      </c>
      <c r="O197" t="s">
        <v>59</v>
      </c>
      <c r="P197" s="6">
        <v>42088</v>
      </c>
      <c r="Q197" s="5">
        <v>0.6875</v>
      </c>
      <c r="S197" t="s">
        <v>57</v>
      </c>
      <c r="T197" t="s">
        <v>56</v>
      </c>
      <c r="U197">
        <v>2</v>
      </c>
      <c r="V197" t="s">
        <v>55</v>
      </c>
      <c r="W197">
        <v>2</v>
      </c>
      <c r="X197" t="s">
        <v>54</v>
      </c>
      <c r="Y197" t="s">
        <v>64</v>
      </c>
    </row>
    <row r="198" spans="1:25" x14ac:dyDescent="0.35">
      <c r="A198" t="s">
        <v>12</v>
      </c>
      <c r="B198" t="s">
        <v>13</v>
      </c>
      <c r="C198">
        <v>33020118</v>
      </c>
      <c r="D198" t="s">
        <v>36</v>
      </c>
      <c r="E198" s="6">
        <v>42088</v>
      </c>
      <c r="F198" s="5">
        <v>0.45833333333333331</v>
      </c>
      <c r="G198" t="s">
        <v>63</v>
      </c>
      <c r="H198" t="s">
        <v>62</v>
      </c>
      <c r="I198">
        <v>0.15</v>
      </c>
      <c r="J198" t="s">
        <v>61</v>
      </c>
      <c r="L198" t="s">
        <v>86</v>
      </c>
      <c r="M198">
        <v>270</v>
      </c>
      <c r="N198" t="s">
        <v>55</v>
      </c>
      <c r="P198" s="6">
        <v>42088</v>
      </c>
      <c r="Q198" s="5">
        <v>0.6958333333333333</v>
      </c>
      <c r="T198" t="s">
        <v>56</v>
      </c>
      <c r="U198">
        <v>2</v>
      </c>
      <c r="V198" t="s">
        <v>55</v>
      </c>
      <c r="W198">
        <v>2</v>
      </c>
      <c r="X198" t="s">
        <v>54</v>
      </c>
      <c r="Y198" t="s">
        <v>64</v>
      </c>
    </row>
    <row r="199" spans="1:25" hidden="1" x14ac:dyDescent="0.35">
      <c r="A199" t="s">
        <v>12</v>
      </c>
      <c r="B199" t="s">
        <v>13</v>
      </c>
      <c r="C199" t="s">
        <v>44</v>
      </c>
      <c r="D199" t="s">
        <v>46</v>
      </c>
      <c r="E199" s="6">
        <v>42088</v>
      </c>
      <c r="F199" s="5">
        <v>0.4375</v>
      </c>
      <c r="G199" t="s">
        <v>63</v>
      </c>
      <c r="H199" t="s">
        <v>62</v>
      </c>
      <c r="I199">
        <v>0.15</v>
      </c>
      <c r="J199" t="s">
        <v>61</v>
      </c>
      <c r="L199" t="s">
        <v>86</v>
      </c>
      <c r="M199">
        <v>16</v>
      </c>
      <c r="N199" t="s">
        <v>55</v>
      </c>
      <c r="O199" t="s">
        <v>59</v>
      </c>
      <c r="P199" s="6">
        <v>42088</v>
      </c>
      <c r="Q199" s="5">
        <v>0.69791666666666663</v>
      </c>
      <c r="S199" t="s">
        <v>57</v>
      </c>
      <c r="T199" t="s">
        <v>56</v>
      </c>
      <c r="U199">
        <v>2</v>
      </c>
      <c r="V199" t="s">
        <v>55</v>
      </c>
      <c r="W199">
        <v>2</v>
      </c>
      <c r="X199" t="s">
        <v>54</v>
      </c>
      <c r="Y199" t="s">
        <v>32</v>
      </c>
    </row>
    <row r="200" spans="1:25" hidden="1" x14ac:dyDescent="0.35">
      <c r="A200" t="s">
        <v>12</v>
      </c>
      <c r="B200" t="s">
        <v>13</v>
      </c>
      <c r="C200" t="s">
        <v>27</v>
      </c>
      <c r="D200" t="s">
        <v>29</v>
      </c>
      <c r="E200" s="6">
        <v>42114</v>
      </c>
      <c r="F200" s="5">
        <v>0.59722222222222221</v>
      </c>
      <c r="G200" t="s">
        <v>63</v>
      </c>
      <c r="H200" t="s">
        <v>62</v>
      </c>
      <c r="I200">
        <v>0.15</v>
      </c>
      <c r="J200" t="s">
        <v>61</v>
      </c>
      <c r="L200" t="s">
        <v>86</v>
      </c>
      <c r="M200">
        <v>1500</v>
      </c>
      <c r="N200" t="s">
        <v>55</v>
      </c>
      <c r="O200" t="s">
        <v>59</v>
      </c>
      <c r="P200" s="6">
        <v>42114</v>
      </c>
      <c r="Q200" s="5">
        <v>0.6777777777777777</v>
      </c>
      <c r="S200" t="s">
        <v>57</v>
      </c>
      <c r="T200" t="s">
        <v>56</v>
      </c>
      <c r="U200">
        <v>2</v>
      </c>
      <c r="V200" t="s">
        <v>55</v>
      </c>
      <c r="W200">
        <v>2</v>
      </c>
      <c r="X200" t="s">
        <v>54</v>
      </c>
      <c r="Y200" t="s">
        <v>64</v>
      </c>
    </row>
    <row r="201" spans="1:25" hidden="1" x14ac:dyDescent="0.35">
      <c r="A201" t="s">
        <v>12</v>
      </c>
      <c r="B201" t="s">
        <v>13</v>
      </c>
      <c r="C201" t="s">
        <v>49</v>
      </c>
      <c r="D201">
        <v>846</v>
      </c>
      <c r="E201" s="6">
        <v>42114</v>
      </c>
      <c r="F201" s="5">
        <v>0.58680555555555558</v>
      </c>
      <c r="G201" t="s">
        <v>63</v>
      </c>
      <c r="H201" t="s">
        <v>62</v>
      </c>
      <c r="I201">
        <v>0.15</v>
      </c>
      <c r="J201" t="s">
        <v>61</v>
      </c>
      <c r="L201" t="s">
        <v>86</v>
      </c>
      <c r="M201">
        <v>1100</v>
      </c>
      <c r="N201" t="s">
        <v>55</v>
      </c>
      <c r="O201" t="s">
        <v>59</v>
      </c>
      <c r="P201" s="6">
        <v>42114</v>
      </c>
      <c r="Q201" s="5">
        <v>0.68055555555555547</v>
      </c>
      <c r="S201" t="s">
        <v>57</v>
      </c>
      <c r="T201" t="s">
        <v>56</v>
      </c>
      <c r="U201">
        <v>2</v>
      </c>
      <c r="V201" t="s">
        <v>55</v>
      </c>
      <c r="W201">
        <v>2</v>
      </c>
      <c r="X201" t="s">
        <v>54</v>
      </c>
      <c r="Y201" t="s">
        <v>32</v>
      </c>
    </row>
    <row r="202" spans="1:25" hidden="1" x14ac:dyDescent="0.35">
      <c r="A202" t="s">
        <v>12</v>
      </c>
      <c r="B202" t="s">
        <v>13</v>
      </c>
      <c r="C202">
        <v>33020222</v>
      </c>
      <c r="D202" t="s">
        <v>16</v>
      </c>
      <c r="E202" s="6">
        <v>42114</v>
      </c>
      <c r="F202" s="5">
        <v>0.53472222222222221</v>
      </c>
      <c r="G202" t="s">
        <v>63</v>
      </c>
      <c r="H202" t="s">
        <v>62</v>
      </c>
      <c r="I202">
        <v>0.15</v>
      </c>
      <c r="J202" t="s">
        <v>61</v>
      </c>
      <c r="L202" t="s">
        <v>86</v>
      </c>
      <c r="M202">
        <v>900</v>
      </c>
      <c r="N202" t="s">
        <v>55</v>
      </c>
      <c r="O202" t="s">
        <v>59</v>
      </c>
      <c r="P202" s="6">
        <v>42114</v>
      </c>
      <c r="Q202" s="5">
        <v>0.69027777777777777</v>
      </c>
      <c r="S202" t="s">
        <v>57</v>
      </c>
      <c r="T202" t="s">
        <v>56</v>
      </c>
      <c r="U202">
        <v>2</v>
      </c>
      <c r="V202" t="s">
        <v>55</v>
      </c>
      <c r="W202">
        <v>2</v>
      </c>
      <c r="X202" t="s">
        <v>54</v>
      </c>
      <c r="Y202" t="s">
        <v>64</v>
      </c>
    </row>
    <row r="203" spans="1:25" hidden="1" x14ac:dyDescent="0.35">
      <c r="A203" t="s">
        <v>12</v>
      </c>
      <c r="B203" t="s">
        <v>13</v>
      </c>
      <c r="C203">
        <v>33020221</v>
      </c>
      <c r="D203" t="s">
        <v>16</v>
      </c>
      <c r="E203" s="6">
        <v>42114</v>
      </c>
      <c r="F203" s="5">
        <v>0.51388888888888895</v>
      </c>
      <c r="G203" t="s">
        <v>63</v>
      </c>
      <c r="H203" t="s">
        <v>62</v>
      </c>
      <c r="I203">
        <v>0.15</v>
      </c>
      <c r="J203" t="s">
        <v>61</v>
      </c>
      <c r="L203" t="s">
        <v>86</v>
      </c>
      <c r="M203">
        <v>730</v>
      </c>
      <c r="N203" t="s">
        <v>55</v>
      </c>
      <c r="O203" t="s">
        <v>59</v>
      </c>
      <c r="P203" s="6">
        <v>42114</v>
      </c>
      <c r="Q203" s="5">
        <v>0.67569444444444438</v>
      </c>
      <c r="S203" t="s">
        <v>57</v>
      </c>
      <c r="T203" t="s">
        <v>56</v>
      </c>
      <c r="U203">
        <v>2</v>
      </c>
      <c r="V203" t="s">
        <v>55</v>
      </c>
      <c r="W203">
        <v>2</v>
      </c>
      <c r="X203" t="s">
        <v>54</v>
      </c>
      <c r="Y203" t="s">
        <v>64</v>
      </c>
    </row>
    <row r="204" spans="1:25" x14ac:dyDescent="0.35">
      <c r="A204" t="s">
        <v>12</v>
      </c>
      <c r="B204" t="s">
        <v>13</v>
      </c>
      <c r="C204">
        <v>33020118</v>
      </c>
      <c r="D204" t="s">
        <v>36</v>
      </c>
      <c r="E204" s="6">
        <v>42114</v>
      </c>
      <c r="F204" s="5">
        <v>0.49652777777777773</v>
      </c>
      <c r="G204" t="s">
        <v>63</v>
      </c>
      <c r="H204" t="s">
        <v>62</v>
      </c>
      <c r="I204">
        <v>0.15</v>
      </c>
      <c r="J204" t="s">
        <v>61</v>
      </c>
      <c r="L204" t="s">
        <v>86</v>
      </c>
      <c r="M204">
        <v>900</v>
      </c>
      <c r="N204" t="s">
        <v>55</v>
      </c>
      <c r="O204" t="s">
        <v>59</v>
      </c>
      <c r="P204" s="6">
        <v>42114</v>
      </c>
      <c r="Q204" s="5">
        <v>0.68541666666666667</v>
      </c>
      <c r="S204" t="s">
        <v>57</v>
      </c>
      <c r="T204" t="s">
        <v>56</v>
      </c>
      <c r="U204">
        <v>2</v>
      </c>
      <c r="V204" t="s">
        <v>55</v>
      </c>
      <c r="W204">
        <v>2</v>
      </c>
      <c r="X204" t="s">
        <v>54</v>
      </c>
      <c r="Y204" t="s">
        <v>64</v>
      </c>
    </row>
    <row r="205" spans="1:25" hidden="1" x14ac:dyDescent="0.35">
      <c r="A205" t="s">
        <v>12</v>
      </c>
      <c r="B205" t="s">
        <v>13</v>
      </c>
      <c r="C205" t="s">
        <v>44</v>
      </c>
      <c r="D205" t="s">
        <v>46</v>
      </c>
      <c r="E205" s="6">
        <v>42114</v>
      </c>
      <c r="F205" s="5">
        <v>0.4826388888888889</v>
      </c>
      <c r="G205" t="s">
        <v>63</v>
      </c>
      <c r="H205" t="s">
        <v>62</v>
      </c>
      <c r="I205">
        <v>0.15</v>
      </c>
      <c r="J205" t="s">
        <v>61</v>
      </c>
      <c r="L205" t="s">
        <v>86</v>
      </c>
      <c r="M205">
        <v>2100</v>
      </c>
      <c r="N205" t="s">
        <v>55</v>
      </c>
      <c r="P205" s="6">
        <v>42114</v>
      </c>
      <c r="Q205" s="5">
        <v>0.6875</v>
      </c>
      <c r="T205" t="s">
        <v>56</v>
      </c>
      <c r="U205">
        <v>2</v>
      </c>
      <c r="V205" t="s">
        <v>55</v>
      </c>
      <c r="W205">
        <v>2</v>
      </c>
      <c r="X205" t="s">
        <v>54</v>
      </c>
      <c r="Y205" t="s">
        <v>32</v>
      </c>
    </row>
    <row r="206" spans="1:25" hidden="1" x14ac:dyDescent="0.35">
      <c r="A206" t="s">
        <v>12</v>
      </c>
      <c r="B206" t="s">
        <v>13</v>
      </c>
      <c r="C206" t="s">
        <v>27</v>
      </c>
      <c r="D206" t="s">
        <v>29</v>
      </c>
      <c r="E206" s="6">
        <v>42143</v>
      </c>
      <c r="F206" s="5">
        <v>0.59722222222222221</v>
      </c>
      <c r="G206" t="s">
        <v>63</v>
      </c>
      <c r="H206" t="s">
        <v>62</v>
      </c>
      <c r="I206">
        <v>0.15</v>
      </c>
      <c r="J206" t="s">
        <v>61</v>
      </c>
      <c r="L206" t="s">
        <v>86</v>
      </c>
      <c r="M206">
        <v>240</v>
      </c>
      <c r="N206" t="s">
        <v>55</v>
      </c>
      <c r="P206" s="6">
        <v>42143</v>
      </c>
      <c r="Q206" s="5">
        <v>0.65555555555555556</v>
      </c>
      <c r="T206" t="s">
        <v>56</v>
      </c>
      <c r="U206">
        <v>2</v>
      </c>
      <c r="V206" t="s">
        <v>55</v>
      </c>
      <c r="W206">
        <v>2</v>
      </c>
      <c r="X206" t="s">
        <v>54</v>
      </c>
      <c r="Y206" t="s">
        <v>64</v>
      </c>
    </row>
    <row r="207" spans="1:25" hidden="1" x14ac:dyDescent="0.35">
      <c r="A207" t="s">
        <v>12</v>
      </c>
      <c r="B207" t="s">
        <v>13</v>
      </c>
      <c r="C207" t="s">
        <v>49</v>
      </c>
      <c r="D207">
        <v>846</v>
      </c>
      <c r="E207" s="6">
        <v>42143</v>
      </c>
      <c r="F207" s="5">
        <v>0.58680555555555558</v>
      </c>
      <c r="G207" t="s">
        <v>63</v>
      </c>
      <c r="H207" t="s">
        <v>62</v>
      </c>
      <c r="I207">
        <v>0.15</v>
      </c>
      <c r="J207" t="s">
        <v>61</v>
      </c>
      <c r="L207" t="s">
        <v>86</v>
      </c>
      <c r="M207">
        <v>30</v>
      </c>
      <c r="N207" t="s">
        <v>55</v>
      </c>
      <c r="O207" t="s">
        <v>59</v>
      </c>
      <c r="P207" s="6">
        <v>42143</v>
      </c>
      <c r="Q207" s="5">
        <v>0.66041666666666665</v>
      </c>
      <c r="S207" t="s">
        <v>57</v>
      </c>
      <c r="T207" t="s">
        <v>56</v>
      </c>
      <c r="U207">
        <v>2</v>
      </c>
      <c r="V207" t="s">
        <v>55</v>
      </c>
      <c r="W207">
        <v>2</v>
      </c>
      <c r="X207" t="s">
        <v>54</v>
      </c>
      <c r="Y207" t="s">
        <v>32</v>
      </c>
    </row>
    <row r="208" spans="1:25" hidden="1" x14ac:dyDescent="0.35">
      <c r="A208" t="s">
        <v>12</v>
      </c>
      <c r="B208" t="s">
        <v>13</v>
      </c>
      <c r="C208">
        <v>33020222</v>
      </c>
      <c r="D208" t="s">
        <v>16</v>
      </c>
      <c r="E208" s="6">
        <v>42143</v>
      </c>
      <c r="F208" s="5">
        <v>0.5444444444444444</v>
      </c>
      <c r="G208" t="s">
        <v>63</v>
      </c>
      <c r="H208" t="s">
        <v>62</v>
      </c>
      <c r="I208">
        <v>0.15</v>
      </c>
      <c r="J208" t="s">
        <v>61</v>
      </c>
      <c r="L208" t="s">
        <v>86</v>
      </c>
      <c r="M208">
        <v>260</v>
      </c>
      <c r="N208" t="s">
        <v>55</v>
      </c>
      <c r="P208" s="6">
        <v>42143</v>
      </c>
      <c r="Q208" s="5">
        <v>0.66736111111111107</v>
      </c>
      <c r="T208" t="s">
        <v>56</v>
      </c>
      <c r="U208">
        <v>2</v>
      </c>
      <c r="V208" t="s">
        <v>55</v>
      </c>
      <c r="W208">
        <v>2</v>
      </c>
      <c r="X208" t="s">
        <v>54</v>
      </c>
      <c r="Y208" t="s">
        <v>64</v>
      </c>
    </row>
    <row r="209" spans="1:25" x14ac:dyDescent="0.35">
      <c r="A209" t="s">
        <v>12</v>
      </c>
      <c r="B209" t="s">
        <v>13</v>
      </c>
      <c r="C209">
        <v>33020118</v>
      </c>
      <c r="D209" t="s">
        <v>36</v>
      </c>
      <c r="E209" s="6">
        <v>42143</v>
      </c>
      <c r="F209" s="5">
        <v>0.52430555555555558</v>
      </c>
      <c r="G209" t="s">
        <v>63</v>
      </c>
      <c r="H209" t="s">
        <v>62</v>
      </c>
      <c r="I209">
        <v>0.15</v>
      </c>
      <c r="J209" t="s">
        <v>61</v>
      </c>
      <c r="L209" t="s">
        <v>86</v>
      </c>
      <c r="M209">
        <v>28</v>
      </c>
      <c r="N209" t="s">
        <v>55</v>
      </c>
      <c r="O209" t="s">
        <v>59</v>
      </c>
      <c r="P209" s="6">
        <v>42143</v>
      </c>
      <c r="Q209" s="5">
        <v>0.66249999999999998</v>
      </c>
      <c r="S209" t="s">
        <v>57</v>
      </c>
      <c r="T209" t="s">
        <v>56</v>
      </c>
      <c r="U209">
        <v>2</v>
      </c>
      <c r="V209" t="s">
        <v>55</v>
      </c>
      <c r="W209">
        <v>2</v>
      </c>
      <c r="X209" t="s">
        <v>54</v>
      </c>
      <c r="Y209" t="s">
        <v>32</v>
      </c>
    </row>
    <row r="210" spans="1:25" hidden="1" x14ac:dyDescent="0.35">
      <c r="A210" t="s">
        <v>12</v>
      </c>
      <c r="B210" t="s">
        <v>13</v>
      </c>
      <c r="C210" t="s">
        <v>44</v>
      </c>
      <c r="D210" t="s">
        <v>46</v>
      </c>
      <c r="E210" s="6">
        <v>42143</v>
      </c>
      <c r="F210" s="5">
        <v>0.50347222222222221</v>
      </c>
      <c r="G210" t="s">
        <v>63</v>
      </c>
      <c r="H210" t="s">
        <v>62</v>
      </c>
      <c r="I210">
        <v>0.15</v>
      </c>
      <c r="J210" t="s">
        <v>61</v>
      </c>
      <c r="L210" t="s">
        <v>86</v>
      </c>
      <c r="M210">
        <v>4</v>
      </c>
      <c r="N210" t="s">
        <v>55</v>
      </c>
      <c r="O210" t="s">
        <v>59</v>
      </c>
      <c r="P210" s="6">
        <v>42143</v>
      </c>
      <c r="Q210" s="5">
        <v>0.66527777777777775</v>
      </c>
      <c r="S210" t="s">
        <v>57</v>
      </c>
      <c r="T210" t="s">
        <v>56</v>
      </c>
      <c r="U210">
        <v>2</v>
      </c>
      <c r="V210" t="s">
        <v>55</v>
      </c>
      <c r="W210">
        <v>2</v>
      </c>
      <c r="X210" t="s">
        <v>54</v>
      </c>
      <c r="Y210" t="s">
        <v>32</v>
      </c>
    </row>
    <row r="211" spans="1:25" hidden="1" x14ac:dyDescent="0.35">
      <c r="A211" t="s">
        <v>12</v>
      </c>
      <c r="B211" t="s">
        <v>13</v>
      </c>
      <c r="C211" t="s">
        <v>27</v>
      </c>
      <c r="D211" t="s">
        <v>29</v>
      </c>
      <c r="E211" s="6">
        <v>42172</v>
      </c>
      <c r="F211" s="5">
        <v>0.5625</v>
      </c>
      <c r="G211" t="s">
        <v>63</v>
      </c>
      <c r="H211" t="s">
        <v>62</v>
      </c>
      <c r="I211">
        <v>0.15</v>
      </c>
      <c r="J211" t="s">
        <v>61</v>
      </c>
      <c r="L211" t="s">
        <v>86</v>
      </c>
      <c r="M211">
        <v>46</v>
      </c>
      <c r="N211" t="s">
        <v>55</v>
      </c>
      <c r="P211" s="6">
        <v>42172</v>
      </c>
      <c r="Q211" s="5">
        <v>0.62152777777777779</v>
      </c>
      <c r="T211" t="s">
        <v>56</v>
      </c>
      <c r="U211">
        <v>2</v>
      </c>
      <c r="V211" t="s">
        <v>55</v>
      </c>
      <c r="W211">
        <v>2</v>
      </c>
      <c r="X211" t="s">
        <v>54</v>
      </c>
      <c r="Y211" t="s">
        <v>32</v>
      </c>
    </row>
    <row r="212" spans="1:25" hidden="1" x14ac:dyDescent="0.35">
      <c r="A212" t="s">
        <v>12</v>
      </c>
      <c r="B212" t="s">
        <v>13</v>
      </c>
      <c r="C212" t="s">
        <v>49</v>
      </c>
      <c r="D212">
        <v>846</v>
      </c>
      <c r="E212" s="6">
        <v>42172</v>
      </c>
      <c r="F212" s="5">
        <v>0.54513888888888895</v>
      </c>
      <c r="G212" t="s">
        <v>63</v>
      </c>
      <c r="H212" t="s">
        <v>62</v>
      </c>
      <c r="I212">
        <v>0.15</v>
      </c>
      <c r="J212" t="s">
        <v>61</v>
      </c>
      <c r="L212" t="s">
        <v>86</v>
      </c>
      <c r="M212">
        <v>12</v>
      </c>
      <c r="N212" t="s">
        <v>55</v>
      </c>
      <c r="O212" t="s">
        <v>59</v>
      </c>
      <c r="P212" s="6">
        <v>42172</v>
      </c>
      <c r="Q212" s="5">
        <v>0.62638888888888888</v>
      </c>
      <c r="S212" t="s">
        <v>57</v>
      </c>
      <c r="T212" t="s">
        <v>56</v>
      </c>
      <c r="U212">
        <v>2</v>
      </c>
      <c r="V212" t="s">
        <v>55</v>
      </c>
      <c r="W212">
        <v>2</v>
      </c>
      <c r="X212" t="s">
        <v>54</v>
      </c>
      <c r="Y212" t="s">
        <v>32</v>
      </c>
    </row>
    <row r="213" spans="1:25" hidden="1" x14ac:dyDescent="0.35">
      <c r="A213" t="s">
        <v>12</v>
      </c>
      <c r="B213" t="s">
        <v>13</v>
      </c>
      <c r="C213">
        <v>33020222</v>
      </c>
      <c r="D213" t="s">
        <v>16</v>
      </c>
      <c r="E213" s="6">
        <v>42172</v>
      </c>
      <c r="F213" s="5">
        <v>0.49305555555555558</v>
      </c>
      <c r="G213" t="s">
        <v>63</v>
      </c>
      <c r="H213" t="s">
        <v>62</v>
      </c>
      <c r="I213">
        <v>0.15</v>
      </c>
      <c r="J213" t="s">
        <v>61</v>
      </c>
      <c r="L213" t="s">
        <v>86</v>
      </c>
      <c r="M213">
        <v>420</v>
      </c>
      <c r="N213" t="s">
        <v>55</v>
      </c>
      <c r="P213" s="6">
        <v>42172</v>
      </c>
      <c r="Q213" s="5">
        <v>0.63402777777777775</v>
      </c>
      <c r="T213" t="s">
        <v>56</v>
      </c>
      <c r="U213">
        <v>2</v>
      </c>
      <c r="V213" t="s">
        <v>55</v>
      </c>
      <c r="W213">
        <v>2</v>
      </c>
      <c r="X213" t="s">
        <v>54</v>
      </c>
      <c r="Y213" t="s">
        <v>64</v>
      </c>
    </row>
    <row r="214" spans="1:25" hidden="1" x14ac:dyDescent="0.35">
      <c r="A214" t="s">
        <v>12</v>
      </c>
      <c r="B214" t="s">
        <v>13</v>
      </c>
      <c r="C214">
        <v>33020221</v>
      </c>
      <c r="D214" t="s">
        <v>16</v>
      </c>
      <c r="E214" s="6">
        <v>42172</v>
      </c>
      <c r="F214" s="5">
        <v>0.47916666666666669</v>
      </c>
      <c r="G214" t="s">
        <v>63</v>
      </c>
      <c r="H214" t="s">
        <v>62</v>
      </c>
      <c r="I214">
        <v>0.15</v>
      </c>
      <c r="J214" t="s">
        <v>61</v>
      </c>
      <c r="L214" t="s">
        <v>86</v>
      </c>
      <c r="M214">
        <v>490</v>
      </c>
      <c r="N214" t="s">
        <v>55</v>
      </c>
      <c r="P214" s="6">
        <v>42172</v>
      </c>
      <c r="Q214" s="5">
        <v>0.61944444444444446</v>
      </c>
      <c r="T214" t="s">
        <v>56</v>
      </c>
      <c r="U214">
        <v>2</v>
      </c>
      <c r="V214" t="s">
        <v>55</v>
      </c>
      <c r="W214">
        <v>2</v>
      </c>
      <c r="X214" t="s">
        <v>54</v>
      </c>
      <c r="Y214" t="s">
        <v>64</v>
      </c>
    </row>
    <row r="215" spans="1:25" x14ac:dyDescent="0.35">
      <c r="A215" t="s">
        <v>12</v>
      </c>
      <c r="B215" t="s">
        <v>13</v>
      </c>
      <c r="C215">
        <v>33020118</v>
      </c>
      <c r="D215" t="s">
        <v>36</v>
      </c>
      <c r="E215" s="6">
        <v>42172</v>
      </c>
      <c r="F215" s="5">
        <v>0.46527777777777773</v>
      </c>
      <c r="G215" t="s">
        <v>63</v>
      </c>
      <c r="H215" t="s">
        <v>62</v>
      </c>
      <c r="I215">
        <v>0.15</v>
      </c>
      <c r="J215" t="s">
        <v>61</v>
      </c>
      <c r="L215" t="s">
        <v>86</v>
      </c>
      <c r="M215">
        <v>80</v>
      </c>
      <c r="N215" t="s">
        <v>55</v>
      </c>
      <c r="P215" s="6">
        <v>42172</v>
      </c>
      <c r="Q215" s="5">
        <v>0.62916666666666665</v>
      </c>
      <c r="T215" t="s">
        <v>56</v>
      </c>
      <c r="U215">
        <v>2</v>
      </c>
      <c r="V215" t="s">
        <v>55</v>
      </c>
      <c r="W215">
        <v>2</v>
      </c>
      <c r="X215" t="s">
        <v>54</v>
      </c>
      <c r="Y215" t="s">
        <v>64</v>
      </c>
    </row>
    <row r="216" spans="1:25" hidden="1" x14ac:dyDescent="0.35">
      <c r="A216" t="s">
        <v>12</v>
      </c>
      <c r="B216" t="s">
        <v>13</v>
      </c>
      <c r="C216" t="s">
        <v>44</v>
      </c>
      <c r="D216" t="s">
        <v>46</v>
      </c>
      <c r="E216" s="6">
        <v>42172</v>
      </c>
      <c r="F216" s="5">
        <v>0.44791666666666669</v>
      </c>
      <c r="G216" t="s">
        <v>63</v>
      </c>
      <c r="H216" t="s">
        <v>62</v>
      </c>
      <c r="I216">
        <v>0.15</v>
      </c>
      <c r="J216" t="s">
        <v>61</v>
      </c>
      <c r="L216" t="s">
        <v>86</v>
      </c>
      <c r="M216">
        <v>10</v>
      </c>
      <c r="N216" t="s">
        <v>55</v>
      </c>
      <c r="O216" t="s">
        <v>59</v>
      </c>
      <c r="P216" s="6">
        <v>42172</v>
      </c>
      <c r="Q216" s="5">
        <v>0.63124999999999998</v>
      </c>
      <c r="S216" t="s">
        <v>57</v>
      </c>
      <c r="T216" t="s">
        <v>56</v>
      </c>
      <c r="U216">
        <v>2</v>
      </c>
      <c r="V216" t="s">
        <v>55</v>
      </c>
      <c r="W216">
        <v>2</v>
      </c>
      <c r="X216" t="s">
        <v>54</v>
      </c>
      <c r="Y216" t="s">
        <v>32</v>
      </c>
    </row>
    <row r="217" spans="1:25" hidden="1" x14ac:dyDescent="0.35">
      <c r="A217" t="s">
        <v>12</v>
      </c>
      <c r="B217" t="s">
        <v>13</v>
      </c>
      <c r="C217" t="s">
        <v>27</v>
      </c>
      <c r="D217" t="s">
        <v>29</v>
      </c>
      <c r="E217" s="6">
        <v>42205</v>
      </c>
      <c r="F217" s="5">
        <v>0.54861111111111105</v>
      </c>
      <c r="G217" t="s">
        <v>63</v>
      </c>
      <c r="H217" t="s">
        <v>62</v>
      </c>
      <c r="I217">
        <v>0.2</v>
      </c>
      <c r="J217" t="s">
        <v>61</v>
      </c>
      <c r="L217" t="s">
        <v>86</v>
      </c>
      <c r="M217">
        <v>96</v>
      </c>
      <c r="N217" t="s">
        <v>55</v>
      </c>
      <c r="P217" s="6">
        <v>42205</v>
      </c>
      <c r="Q217" s="5">
        <v>0.64166666666666672</v>
      </c>
      <c r="T217" t="s">
        <v>56</v>
      </c>
      <c r="U217">
        <v>2</v>
      </c>
      <c r="V217" t="s">
        <v>55</v>
      </c>
      <c r="W217">
        <v>2</v>
      </c>
      <c r="X217" t="s">
        <v>54</v>
      </c>
      <c r="Y217" t="s">
        <v>32</v>
      </c>
    </row>
    <row r="218" spans="1:25" hidden="1" x14ac:dyDescent="0.35">
      <c r="A218" t="s">
        <v>12</v>
      </c>
      <c r="B218" t="s">
        <v>13</v>
      </c>
      <c r="C218" t="s">
        <v>49</v>
      </c>
      <c r="D218">
        <v>846</v>
      </c>
      <c r="E218" s="6">
        <v>42205</v>
      </c>
      <c r="F218" s="5">
        <v>0.53125</v>
      </c>
      <c r="G218" t="s">
        <v>63</v>
      </c>
      <c r="H218" t="s">
        <v>62</v>
      </c>
      <c r="I218">
        <v>0.2</v>
      </c>
      <c r="J218" t="s">
        <v>61</v>
      </c>
      <c r="L218" t="s">
        <v>86</v>
      </c>
      <c r="M218">
        <v>76</v>
      </c>
      <c r="N218" t="s">
        <v>55</v>
      </c>
      <c r="P218" s="6">
        <v>42205</v>
      </c>
      <c r="Q218" s="5">
        <v>0.64374999999999993</v>
      </c>
      <c r="S218" t="s">
        <v>80</v>
      </c>
      <c r="T218" t="s">
        <v>56</v>
      </c>
      <c r="U218">
        <v>2</v>
      </c>
      <c r="V218" t="s">
        <v>55</v>
      </c>
      <c r="W218">
        <v>2</v>
      </c>
      <c r="X218" t="s">
        <v>54</v>
      </c>
      <c r="Y218" t="s">
        <v>32</v>
      </c>
    </row>
    <row r="219" spans="1:25" hidden="1" x14ac:dyDescent="0.35">
      <c r="A219" t="s">
        <v>12</v>
      </c>
      <c r="B219" t="s">
        <v>13</v>
      </c>
      <c r="C219">
        <v>33020222</v>
      </c>
      <c r="D219" t="s">
        <v>16</v>
      </c>
      <c r="E219" s="6">
        <v>42205</v>
      </c>
      <c r="F219" s="5">
        <v>0.50347222222222221</v>
      </c>
      <c r="G219" t="s">
        <v>63</v>
      </c>
      <c r="H219" t="s">
        <v>62</v>
      </c>
      <c r="I219">
        <v>0.2</v>
      </c>
      <c r="J219" t="s">
        <v>61</v>
      </c>
      <c r="L219" t="s">
        <v>86</v>
      </c>
      <c r="M219">
        <v>450</v>
      </c>
      <c r="N219" t="s">
        <v>55</v>
      </c>
      <c r="P219" s="6">
        <v>42205</v>
      </c>
      <c r="Q219" s="5">
        <v>0.65138888888888891</v>
      </c>
      <c r="T219" t="s">
        <v>56</v>
      </c>
      <c r="U219">
        <v>2</v>
      </c>
      <c r="V219" t="s">
        <v>55</v>
      </c>
      <c r="W219">
        <v>2</v>
      </c>
      <c r="X219" t="s">
        <v>54</v>
      </c>
      <c r="Y219" t="s">
        <v>64</v>
      </c>
    </row>
    <row r="220" spans="1:25" hidden="1" x14ac:dyDescent="0.35">
      <c r="A220" t="s">
        <v>12</v>
      </c>
      <c r="B220" t="s">
        <v>13</v>
      </c>
      <c r="C220">
        <v>33020221</v>
      </c>
      <c r="D220" t="s">
        <v>16</v>
      </c>
      <c r="E220" s="6">
        <v>42205</v>
      </c>
      <c r="F220" s="5">
        <v>0.4826388888888889</v>
      </c>
      <c r="G220" t="s">
        <v>63</v>
      </c>
      <c r="H220" t="s">
        <v>62</v>
      </c>
      <c r="I220">
        <v>0.2</v>
      </c>
      <c r="J220" t="s">
        <v>61</v>
      </c>
      <c r="L220" t="s">
        <v>86</v>
      </c>
      <c r="M220">
        <v>420</v>
      </c>
      <c r="N220" t="s">
        <v>55</v>
      </c>
      <c r="P220" s="6">
        <v>42205</v>
      </c>
      <c r="Q220" s="5">
        <v>0.63680555555555551</v>
      </c>
      <c r="T220" t="s">
        <v>56</v>
      </c>
      <c r="U220">
        <v>2</v>
      </c>
      <c r="V220" t="s">
        <v>55</v>
      </c>
      <c r="W220">
        <v>2</v>
      </c>
      <c r="X220" t="s">
        <v>54</v>
      </c>
      <c r="Y220" t="s">
        <v>64</v>
      </c>
    </row>
    <row r="221" spans="1:25" x14ac:dyDescent="0.35">
      <c r="A221" t="s">
        <v>12</v>
      </c>
      <c r="B221" t="s">
        <v>13</v>
      </c>
      <c r="C221">
        <v>33020118</v>
      </c>
      <c r="D221" t="s">
        <v>36</v>
      </c>
      <c r="E221" s="6">
        <v>42205</v>
      </c>
      <c r="F221" s="5">
        <v>0.46875</v>
      </c>
      <c r="G221" t="s">
        <v>63</v>
      </c>
      <c r="H221" t="s">
        <v>62</v>
      </c>
      <c r="I221">
        <v>0.2</v>
      </c>
      <c r="J221" t="s">
        <v>61</v>
      </c>
      <c r="L221" t="s">
        <v>86</v>
      </c>
      <c r="M221">
        <v>88</v>
      </c>
      <c r="N221" t="s">
        <v>55</v>
      </c>
      <c r="P221" s="6">
        <v>42205</v>
      </c>
      <c r="Q221" s="5">
        <v>0.64652777777777781</v>
      </c>
      <c r="T221" t="s">
        <v>56</v>
      </c>
      <c r="U221">
        <v>2</v>
      </c>
      <c r="V221" t="s">
        <v>55</v>
      </c>
      <c r="W221">
        <v>2</v>
      </c>
      <c r="X221" t="s">
        <v>54</v>
      </c>
      <c r="Y221" t="s">
        <v>32</v>
      </c>
    </row>
    <row r="222" spans="1:25" hidden="1" x14ac:dyDescent="0.35">
      <c r="A222" t="s">
        <v>12</v>
      </c>
      <c r="B222" t="s">
        <v>13</v>
      </c>
      <c r="C222" t="s">
        <v>44</v>
      </c>
      <c r="D222" t="s">
        <v>46</v>
      </c>
      <c r="E222" s="6">
        <v>42205</v>
      </c>
      <c r="F222" s="5">
        <v>0.4513888888888889</v>
      </c>
      <c r="G222" t="s">
        <v>63</v>
      </c>
      <c r="H222" t="s">
        <v>62</v>
      </c>
      <c r="I222">
        <v>0.2</v>
      </c>
      <c r="J222" t="s">
        <v>61</v>
      </c>
      <c r="L222" t="s">
        <v>86</v>
      </c>
      <c r="M222">
        <v>8</v>
      </c>
      <c r="N222" t="s">
        <v>55</v>
      </c>
      <c r="O222" t="s">
        <v>59</v>
      </c>
      <c r="P222" s="6">
        <v>42205</v>
      </c>
      <c r="Q222" s="5">
        <v>0.64861111111111114</v>
      </c>
      <c r="S222" t="s">
        <v>57</v>
      </c>
      <c r="T222" t="s">
        <v>56</v>
      </c>
      <c r="U222">
        <v>2</v>
      </c>
      <c r="V222" t="s">
        <v>55</v>
      </c>
      <c r="W222">
        <v>2</v>
      </c>
      <c r="X222" t="s">
        <v>54</v>
      </c>
      <c r="Y222" t="s">
        <v>32</v>
      </c>
    </row>
    <row r="223" spans="1:25" hidden="1" x14ac:dyDescent="0.35">
      <c r="A223" t="s">
        <v>12</v>
      </c>
      <c r="B223" t="s">
        <v>13</v>
      </c>
      <c r="C223" t="s">
        <v>27</v>
      </c>
      <c r="D223" t="s">
        <v>29</v>
      </c>
      <c r="E223" s="6">
        <v>42233</v>
      </c>
      <c r="F223" s="5">
        <v>0.53125</v>
      </c>
      <c r="G223" t="s">
        <v>63</v>
      </c>
      <c r="H223" t="s">
        <v>62</v>
      </c>
      <c r="I223">
        <v>0.2</v>
      </c>
      <c r="J223" t="s">
        <v>61</v>
      </c>
      <c r="L223" t="s">
        <v>86</v>
      </c>
      <c r="M223">
        <v>15700</v>
      </c>
      <c r="N223" t="s">
        <v>55</v>
      </c>
      <c r="O223" t="s">
        <v>59</v>
      </c>
      <c r="P223" s="6">
        <v>42233</v>
      </c>
      <c r="Q223" s="5">
        <v>0.59791666666666665</v>
      </c>
      <c r="S223" t="s">
        <v>57</v>
      </c>
      <c r="T223" t="s">
        <v>56</v>
      </c>
      <c r="U223">
        <v>2</v>
      </c>
      <c r="V223" t="s">
        <v>55</v>
      </c>
      <c r="W223">
        <v>2</v>
      </c>
      <c r="X223" t="s">
        <v>54</v>
      </c>
      <c r="Y223" t="s">
        <v>64</v>
      </c>
    </row>
    <row r="224" spans="1:25" hidden="1" x14ac:dyDescent="0.35">
      <c r="A224" t="s">
        <v>12</v>
      </c>
      <c r="B224" t="s">
        <v>13</v>
      </c>
      <c r="C224" t="s">
        <v>49</v>
      </c>
      <c r="D224">
        <v>846</v>
      </c>
      <c r="E224" s="6">
        <v>42233</v>
      </c>
      <c r="F224" s="5">
        <v>0.51736111111111105</v>
      </c>
      <c r="G224" t="s">
        <v>63</v>
      </c>
      <c r="H224" t="s">
        <v>62</v>
      </c>
      <c r="I224">
        <v>0.2</v>
      </c>
      <c r="J224" t="s">
        <v>61</v>
      </c>
      <c r="L224" t="s">
        <v>86</v>
      </c>
      <c r="M224">
        <v>5300</v>
      </c>
      <c r="N224" t="s">
        <v>55</v>
      </c>
      <c r="P224" s="6">
        <v>42233</v>
      </c>
      <c r="Q224" s="5">
        <v>0.6</v>
      </c>
      <c r="T224" t="s">
        <v>56</v>
      </c>
      <c r="U224">
        <v>2</v>
      </c>
      <c r="V224" t="s">
        <v>55</v>
      </c>
      <c r="W224">
        <v>2</v>
      </c>
      <c r="X224" t="s">
        <v>54</v>
      </c>
      <c r="Y224" t="s">
        <v>32</v>
      </c>
    </row>
    <row r="225" spans="1:25" hidden="1" x14ac:dyDescent="0.35">
      <c r="A225" t="s">
        <v>12</v>
      </c>
      <c r="B225" t="s">
        <v>13</v>
      </c>
      <c r="C225">
        <v>33020222</v>
      </c>
      <c r="D225" t="s">
        <v>16</v>
      </c>
      <c r="E225" s="6">
        <v>42233</v>
      </c>
      <c r="F225" s="5">
        <v>0.49305555555555558</v>
      </c>
      <c r="G225" t="s">
        <v>63</v>
      </c>
      <c r="H225" t="s">
        <v>62</v>
      </c>
      <c r="I225">
        <v>0.2</v>
      </c>
      <c r="J225" t="s">
        <v>61</v>
      </c>
      <c r="L225" t="s">
        <v>86</v>
      </c>
      <c r="M225">
        <v>7500</v>
      </c>
      <c r="N225" t="s">
        <v>55</v>
      </c>
      <c r="O225" t="s">
        <v>59</v>
      </c>
      <c r="P225" s="6">
        <v>42233</v>
      </c>
      <c r="Q225" s="5">
        <v>0.6069444444444444</v>
      </c>
      <c r="S225" t="s">
        <v>57</v>
      </c>
      <c r="T225" t="s">
        <v>56</v>
      </c>
      <c r="U225">
        <v>2</v>
      </c>
      <c r="V225" t="s">
        <v>55</v>
      </c>
      <c r="W225">
        <v>2</v>
      </c>
      <c r="X225" t="s">
        <v>54</v>
      </c>
      <c r="Y225" t="s">
        <v>64</v>
      </c>
    </row>
    <row r="226" spans="1:25" hidden="1" x14ac:dyDescent="0.35">
      <c r="A226" t="s">
        <v>12</v>
      </c>
      <c r="B226" t="s">
        <v>13</v>
      </c>
      <c r="C226">
        <v>33020221</v>
      </c>
      <c r="D226" t="s">
        <v>16</v>
      </c>
      <c r="E226" s="6">
        <v>42233</v>
      </c>
      <c r="F226" s="5">
        <v>0.4826388888888889</v>
      </c>
      <c r="G226" t="s">
        <v>63</v>
      </c>
      <c r="H226" t="s">
        <v>62</v>
      </c>
      <c r="I226">
        <v>0.2</v>
      </c>
      <c r="J226" t="s">
        <v>61</v>
      </c>
      <c r="L226" t="s">
        <v>86</v>
      </c>
      <c r="M226">
        <v>19800</v>
      </c>
      <c r="N226" t="s">
        <v>55</v>
      </c>
      <c r="O226" t="s">
        <v>59</v>
      </c>
      <c r="P226" s="6">
        <v>42233</v>
      </c>
      <c r="Q226" s="5">
        <v>0.59305555555555556</v>
      </c>
      <c r="S226" t="s">
        <v>57</v>
      </c>
      <c r="T226" t="s">
        <v>56</v>
      </c>
      <c r="U226">
        <v>2</v>
      </c>
      <c r="V226" t="s">
        <v>55</v>
      </c>
      <c r="W226">
        <v>2</v>
      </c>
      <c r="X226" t="s">
        <v>54</v>
      </c>
      <c r="Y226" t="s">
        <v>64</v>
      </c>
    </row>
    <row r="227" spans="1:25" x14ac:dyDescent="0.35">
      <c r="A227" t="s">
        <v>12</v>
      </c>
      <c r="B227" t="s">
        <v>13</v>
      </c>
      <c r="C227">
        <v>33020118</v>
      </c>
      <c r="D227" t="s">
        <v>36</v>
      </c>
      <c r="E227" s="6">
        <v>42233</v>
      </c>
      <c r="F227" s="5">
        <v>0.46527777777777773</v>
      </c>
      <c r="G227" t="s">
        <v>63</v>
      </c>
      <c r="H227" t="s">
        <v>62</v>
      </c>
      <c r="I227">
        <v>0.2</v>
      </c>
      <c r="J227" t="s">
        <v>61</v>
      </c>
      <c r="L227" t="s">
        <v>86</v>
      </c>
      <c r="M227">
        <v>11800</v>
      </c>
      <c r="N227" t="s">
        <v>55</v>
      </c>
      <c r="O227" t="s">
        <v>59</v>
      </c>
      <c r="P227" s="6">
        <v>42233</v>
      </c>
      <c r="Q227" s="5">
        <v>0.60277777777777775</v>
      </c>
      <c r="S227" t="s">
        <v>57</v>
      </c>
      <c r="T227" t="s">
        <v>56</v>
      </c>
      <c r="U227">
        <v>2</v>
      </c>
      <c r="V227" t="s">
        <v>55</v>
      </c>
      <c r="W227">
        <v>2</v>
      </c>
      <c r="X227" t="s">
        <v>54</v>
      </c>
      <c r="Y227" t="s">
        <v>64</v>
      </c>
    </row>
    <row r="228" spans="1:25" hidden="1" x14ac:dyDescent="0.35">
      <c r="A228" t="s">
        <v>12</v>
      </c>
      <c r="B228" t="s">
        <v>13</v>
      </c>
      <c r="C228" t="s">
        <v>44</v>
      </c>
      <c r="D228" t="s">
        <v>46</v>
      </c>
      <c r="E228" s="6">
        <v>42233</v>
      </c>
      <c r="F228" s="5">
        <v>0.44444444444444442</v>
      </c>
      <c r="G228" t="s">
        <v>63</v>
      </c>
      <c r="H228" t="s">
        <v>62</v>
      </c>
      <c r="I228">
        <v>0.2</v>
      </c>
      <c r="J228" t="s">
        <v>61</v>
      </c>
      <c r="L228" t="s">
        <v>86</v>
      </c>
      <c r="M228">
        <v>1327</v>
      </c>
      <c r="N228" t="s">
        <v>55</v>
      </c>
      <c r="O228" t="s">
        <v>59</v>
      </c>
      <c r="P228" s="6">
        <v>42233</v>
      </c>
      <c r="Q228" s="5">
        <v>0.60486111111111118</v>
      </c>
      <c r="S228" t="s">
        <v>57</v>
      </c>
      <c r="T228" t="s">
        <v>56</v>
      </c>
      <c r="U228">
        <v>2</v>
      </c>
      <c r="V228" t="s">
        <v>55</v>
      </c>
      <c r="W228">
        <v>2</v>
      </c>
      <c r="X228" t="s">
        <v>54</v>
      </c>
      <c r="Y228" t="s">
        <v>32</v>
      </c>
    </row>
    <row r="229" spans="1:25" hidden="1" x14ac:dyDescent="0.35">
      <c r="A229" t="s">
        <v>12</v>
      </c>
      <c r="B229" t="s">
        <v>13</v>
      </c>
      <c r="C229" t="s">
        <v>27</v>
      </c>
      <c r="D229" t="s">
        <v>29</v>
      </c>
      <c r="E229" s="6">
        <v>42268</v>
      </c>
      <c r="F229" s="5">
        <v>0.52777777777777779</v>
      </c>
      <c r="G229" t="s">
        <v>63</v>
      </c>
      <c r="H229" t="s">
        <v>62</v>
      </c>
      <c r="I229">
        <v>0.2</v>
      </c>
      <c r="J229" t="s">
        <v>61</v>
      </c>
      <c r="L229" t="s">
        <v>86</v>
      </c>
      <c r="M229">
        <v>10</v>
      </c>
      <c r="N229" t="s">
        <v>55</v>
      </c>
      <c r="O229" t="s">
        <v>59</v>
      </c>
      <c r="P229" s="6">
        <v>42268</v>
      </c>
      <c r="Q229" s="5">
        <v>0.60972222222222217</v>
      </c>
      <c r="S229" t="s">
        <v>57</v>
      </c>
      <c r="T229" t="s">
        <v>56</v>
      </c>
      <c r="U229">
        <v>2</v>
      </c>
      <c r="V229" t="s">
        <v>55</v>
      </c>
      <c r="W229">
        <v>2</v>
      </c>
      <c r="X229" t="s">
        <v>54</v>
      </c>
      <c r="Y229" t="s">
        <v>32</v>
      </c>
    </row>
    <row r="230" spans="1:25" hidden="1" x14ac:dyDescent="0.35">
      <c r="A230" t="s">
        <v>12</v>
      </c>
      <c r="B230" t="s">
        <v>13</v>
      </c>
      <c r="C230" t="s">
        <v>49</v>
      </c>
      <c r="D230">
        <v>846</v>
      </c>
      <c r="E230" s="6">
        <v>42268</v>
      </c>
      <c r="F230" s="5">
        <v>0.51388888888888895</v>
      </c>
      <c r="G230" t="s">
        <v>63</v>
      </c>
      <c r="H230" t="s">
        <v>62</v>
      </c>
      <c r="I230">
        <v>0.2</v>
      </c>
      <c r="J230" t="s">
        <v>61</v>
      </c>
      <c r="L230" t="s">
        <v>86</v>
      </c>
      <c r="M230">
        <v>32</v>
      </c>
      <c r="N230" t="s">
        <v>55</v>
      </c>
      <c r="O230" t="s">
        <v>59</v>
      </c>
      <c r="P230" s="6">
        <v>42268</v>
      </c>
      <c r="Q230" s="5">
        <v>0.6118055555555556</v>
      </c>
      <c r="S230" t="s">
        <v>57</v>
      </c>
      <c r="T230" t="s">
        <v>56</v>
      </c>
      <c r="U230">
        <v>2</v>
      </c>
      <c r="V230" t="s">
        <v>55</v>
      </c>
      <c r="W230">
        <v>2</v>
      </c>
      <c r="X230" t="s">
        <v>54</v>
      </c>
      <c r="Y230" t="s">
        <v>32</v>
      </c>
    </row>
    <row r="231" spans="1:25" hidden="1" x14ac:dyDescent="0.35">
      <c r="A231" t="s">
        <v>12</v>
      </c>
      <c r="B231" t="s">
        <v>13</v>
      </c>
      <c r="C231">
        <v>33020222</v>
      </c>
      <c r="D231" t="s">
        <v>16</v>
      </c>
      <c r="E231" s="6">
        <v>42268</v>
      </c>
      <c r="F231" s="5">
        <v>0.5</v>
      </c>
      <c r="G231" t="s">
        <v>63</v>
      </c>
      <c r="H231" t="s">
        <v>62</v>
      </c>
      <c r="I231">
        <v>0.2</v>
      </c>
      <c r="J231" t="s">
        <v>61</v>
      </c>
      <c r="L231" t="s">
        <v>86</v>
      </c>
      <c r="M231">
        <v>320</v>
      </c>
      <c r="N231" t="s">
        <v>55</v>
      </c>
      <c r="P231" s="6">
        <v>42268</v>
      </c>
      <c r="Q231" s="5">
        <v>0.61805555555555558</v>
      </c>
      <c r="T231" t="s">
        <v>56</v>
      </c>
      <c r="U231">
        <v>2</v>
      </c>
      <c r="V231" t="s">
        <v>55</v>
      </c>
      <c r="W231">
        <v>2</v>
      </c>
      <c r="X231" t="s">
        <v>54</v>
      </c>
      <c r="Y231" t="s">
        <v>64</v>
      </c>
    </row>
    <row r="232" spans="1:25" hidden="1" x14ac:dyDescent="0.35">
      <c r="A232" t="s">
        <v>12</v>
      </c>
      <c r="B232" t="s">
        <v>13</v>
      </c>
      <c r="C232">
        <v>33020221</v>
      </c>
      <c r="D232" t="s">
        <v>16</v>
      </c>
      <c r="E232" s="6">
        <v>42268</v>
      </c>
      <c r="F232" s="5">
        <v>0.46875</v>
      </c>
      <c r="G232" t="s">
        <v>63</v>
      </c>
      <c r="H232" t="s">
        <v>62</v>
      </c>
      <c r="I232">
        <v>0.2</v>
      </c>
      <c r="J232" t="s">
        <v>61</v>
      </c>
      <c r="L232" t="s">
        <v>86</v>
      </c>
      <c r="M232">
        <v>1400</v>
      </c>
      <c r="N232" t="s">
        <v>55</v>
      </c>
      <c r="O232" t="s">
        <v>59</v>
      </c>
      <c r="P232" s="6">
        <v>42268</v>
      </c>
      <c r="Q232" s="5">
        <v>0.60555555555555551</v>
      </c>
      <c r="S232" t="s">
        <v>57</v>
      </c>
      <c r="T232" t="s">
        <v>56</v>
      </c>
      <c r="U232">
        <v>2</v>
      </c>
      <c r="V232" t="s">
        <v>55</v>
      </c>
      <c r="W232">
        <v>2</v>
      </c>
      <c r="X232" t="s">
        <v>54</v>
      </c>
      <c r="Y232" t="s">
        <v>64</v>
      </c>
    </row>
    <row r="233" spans="1:25" x14ac:dyDescent="0.35">
      <c r="A233" t="s">
        <v>12</v>
      </c>
      <c r="B233" t="s">
        <v>13</v>
      </c>
      <c r="C233">
        <v>33020118</v>
      </c>
      <c r="D233" t="s">
        <v>36</v>
      </c>
      <c r="E233" s="6">
        <v>42268</v>
      </c>
      <c r="F233" s="5">
        <v>0.4513888888888889</v>
      </c>
      <c r="G233" t="s">
        <v>63</v>
      </c>
      <c r="H233" t="s">
        <v>62</v>
      </c>
      <c r="I233">
        <v>0.2</v>
      </c>
      <c r="J233" t="s">
        <v>61</v>
      </c>
      <c r="L233" t="s">
        <v>86</v>
      </c>
      <c r="M233">
        <v>110</v>
      </c>
      <c r="N233" t="s">
        <v>55</v>
      </c>
      <c r="P233" s="6">
        <v>42268</v>
      </c>
      <c r="Q233" s="5">
        <v>0.61388888888888882</v>
      </c>
      <c r="T233" t="s">
        <v>56</v>
      </c>
      <c r="U233">
        <v>2</v>
      </c>
      <c r="V233" t="s">
        <v>55</v>
      </c>
      <c r="W233">
        <v>2</v>
      </c>
      <c r="X233" t="s">
        <v>54</v>
      </c>
      <c r="Y233" t="s">
        <v>32</v>
      </c>
    </row>
    <row r="234" spans="1:25" hidden="1" x14ac:dyDescent="0.35">
      <c r="A234" t="s">
        <v>12</v>
      </c>
      <c r="B234" t="s">
        <v>13</v>
      </c>
      <c r="C234" t="s">
        <v>44</v>
      </c>
      <c r="D234" t="s">
        <v>46</v>
      </c>
      <c r="E234" s="6">
        <v>42268</v>
      </c>
      <c r="F234" s="5">
        <v>0.4375</v>
      </c>
      <c r="G234" t="s">
        <v>63</v>
      </c>
      <c r="H234" t="s">
        <v>62</v>
      </c>
      <c r="I234">
        <v>0.2</v>
      </c>
      <c r="J234" t="s">
        <v>61</v>
      </c>
      <c r="L234" t="s">
        <v>86</v>
      </c>
      <c r="M234">
        <v>24</v>
      </c>
      <c r="N234" t="s">
        <v>55</v>
      </c>
      <c r="O234" t="s">
        <v>59</v>
      </c>
      <c r="P234" s="6">
        <v>42268</v>
      </c>
      <c r="Q234" s="5">
        <v>0.61597222222222225</v>
      </c>
      <c r="S234" t="s">
        <v>57</v>
      </c>
      <c r="T234" t="s">
        <v>56</v>
      </c>
      <c r="U234">
        <v>2</v>
      </c>
      <c r="V234" t="s">
        <v>55</v>
      </c>
      <c r="W234">
        <v>2</v>
      </c>
      <c r="X234" t="s">
        <v>54</v>
      </c>
      <c r="Y234" t="s">
        <v>32</v>
      </c>
    </row>
    <row r="235" spans="1:25" hidden="1" x14ac:dyDescent="0.35">
      <c r="A235" t="s">
        <v>12</v>
      </c>
      <c r="B235" t="s">
        <v>13</v>
      </c>
      <c r="C235" t="s">
        <v>27</v>
      </c>
      <c r="D235" t="s">
        <v>29</v>
      </c>
      <c r="E235" s="6">
        <v>42296</v>
      </c>
      <c r="F235" s="5">
        <v>0.57638888888888895</v>
      </c>
      <c r="G235" t="s">
        <v>63</v>
      </c>
      <c r="H235" t="s">
        <v>62</v>
      </c>
      <c r="I235">
        <v>0.2</v>
      </c>
      <c r="J235" t="s">
        <v>61</v>
      </c>
      <c r="L235" t="s">
        <v>86</v>
      </c>
      <c r="M235">
        <v>10</v>
      </c>
      <c r="N235" t="s">
        <v>55</v>
      </c>
      <c r="O235" t="s">
        <v>59</v>
      </c>
      <c r="P235" s="6">
        <v>42296</v>
      </c>
      <c r="Q235" s="5">
        <v>0.65555555555555556</v>
      </c>
      <c r="S235" t="s">
        <v>57</v>
      </c>
      <c r="T235" t="s">
        <v>56</v>
      </c>
      <c r="U235">
        <v>2</v>
      </c>
      <c r="V235" t="s">
        <v>55</v>
      </c>
      <c r="W235">
        <v>2</v>
      </c>
      <c r="X235" t="s">
        <v>54</v>
      </c>
      <c r="Y235" t="s">
        <v>32</v>
      </c>
    </row>
    <row r="236" spans="1:25" hidden="1" x14ac:dyDescent="0.35">
      <c r="A236" t="s">
        <v>12</v>
      </c>
      <c r="B236" t="s">
        <v>13</v>
      </c>
      <c r="C236" t="s">
        <v>27</v>
      </c>
      <c r="D236" t="s">
        <v>29</v>
      </c>
      <c r="E236" s="6">
        <v>42296</v>
      </c>
      <c r="F236" s="5">
        <v>0.57291666666666663</v>
      </c>
      <c r="G236" t="s">
        <v>63</v>
      </c>
      <c r="H236" t="s">
        <v>62</v>
      </c>
      <c r="I236">
        <v>0.2</v>
      </c>
      <c r="J236" t="s">
        <v>61</v>
      </c>
      <c r="L236" t="s">
        <v>86</v>
      </c>
      <c r="M236">
        <v>4</v>
      </c>
      <c r="N236" t="s">
        <v>55</v>
      </c>
      <c r="O236" t="s">
        <v>59</v>
      </c>
      <c r="P236" s="6">
        <v>42296</v>
      </c>
      <c r="Q236" s="5">
        <v>0.65277777777777779</v>
      </c>
      <c r="S236" t="s">
        <v>57</v>
      </c>
      <c r="T236" t="s">
        <v>56</v>
      </c>
      <c r="U236">
        <v>2</v>
      </c>
      <c r="V236" t="s">
        <v>55</v>
      </c>
      <c r="W236">
        <v>2</v>
      </c>
      <c r="X236" t="s">
        <v>54</v>
      </c>
      <c r="Y236" t="s">
        <v>32</v>
      </c>
    </row>
    <row r="237" spans="1:25" hidden="1" x14ac:dyDescent="0.35">
      <c r="A237" t="s">
        <v>12</v>
      </c>
      <c r="B237" t="s">
        <v>13</v>
      </c>
      <c r="C237" t="s">
        <v>49</v>
      </c>
      <c r="D237">
        <v>846</v>
      </c>
      <c r="E237" s="6">
        <v>42296</v>
      </c>
      <c r="F237" s="5">
        <v>0.55902777777777779</v>
      </c>
      <c r="G237" t="s">
        <v>63</v>
      </c>
      <c r="H237" t="s">
        <v>62</v>
      </c>
      <c r="I237">
        <v>0.2</v>
      </c>
      <c r="J237" t="s">
        <v>61</v>
      </c>
      <c r="L237" t="s">
        <v>86</v>
      </c>
      <c r="M237">
        <v>8</v>
      </c>
      <c r="N237" t="s">
        <v>55</v>
      </c>
      <c r="O237" t="s">
        <v>59</v>
      </c>
      <c r="P237" s="6">
        <v>42296</v>
      </c>
      <c r="Q237" s="5">
        <v>0.65972222222222221</v>
      </c>
      <c r="S237" t="s">
        <v>57</v>
      </c>
      <c r="T237" t="s">
        <v>56</v>
      </c>
      <c r="U237">
        <v>2</v>
      </c>
      <c r="V237" t="s">
        <v>55</v>
      </c>
      <c r="W237">
        <v>2</v>
      </c>
      <c r="X237" t="s">
        <v>54</v>
      </c>
      <c r="Y237" t="s">
        <v>32</v>
      </c>
    </row>
    <row r="238" spans="1:25" hidden="1" x14ac:dyDescent="0.35">
      <c r="A238" t="s">
        <v>12</v>
      </c>
      <c r="B238" t="s">
        <v>13</v>
      </c>
      <c r="C238">
        <v>33020222</v>
      </c>
      <c r="D238" t="s">
        <v>16</v>
      </c>
      <c r="E238" s="6">
        <v>42296</v>
      </c>
      <c r="F238" s="5">
        <v>0.53125</v>
      </c>
      <c r="G238" t="s">
        <v>63</v>
      </c>
      <c r="H238" t="s">
        <v>62</v>
      </c>
      <c r="I238">
        <v>0.2</v>
      </c>
      <c r="J238" t="s">
        <v>61</v>
      </c>
      <c r="L238" t="s">
        <v>86</v>
      </c>
      <c r="M238">
        <v>120</v>
      </c>
      <c r="N238" t="s">
        <v>55</v>
      </c>
      <c r="O238" t="s">
        <v>59</v>
      </c>
      <c r="P238" s="6">
        <v>42296</v>
      </c>
      <c r="Q238" s="5">
        <v>0.66736111111111107</v>
      </c>
      <c r="S238" t="s">
        <v>57</v>
      </c>
      <c r="T238" t="s">
        <v>56</v>
      </c>
      <c r="U238">
        <v>2</v>
      </c>
      <c r="V238" t="s">
        <v>55</v>
      </c>
      <c r="W238">
        <v>2</v>
      </c>
      <c r="X238" t="s">
        <v>54</v>
      </c>
      <c r="Y238" t="s">
        <v>64</v>
      </c>
    </row>
    <row r="239" spans="1:25" hidden="1" x14ac:dyDescent="0.35">
      <c r="A239" t="s">
        <v>12</v>
      </c>
      <c r="B239" t="s">
        <v>13</v>
      </c>
      <c r="C239">
        <v>33020221</v>
      </c>
      <c r="D239" t="s">
        <v>16</v>
      </c>
      <c r="E239" s="6">
        <v>42296</v>
      </c>
      <c r="F239" s="5">
        <v>0.50694444444444442</v>
      </c>
      <c r="G239" t="s">
        <v>63</v>
      </c>
      <c r="H239" t="s">
        <v>62</v>
      </c>
      <c r="I239">
        <v>0.2</v>
      </c>
      <c r="J239" t="s">
        <v>61</v>
      </c>
      <c r="L239" t="s">
        <v>86</v>
      </c>
      <c r="M239">
        <v>450</v>
      </c>
      <c r="N239" t="s">
        <v>55</v>
      </c>
      <c r="P239" s="6">
        <v>42296</v>
      </c>
      <c r="Q239" s="5">
        <v>0.65069444444444446</v>
      </c>
      <c r="T239" t="s">
        <v>56</v>
      </c>
      <c r="U239">
        <v>2</v>
      </c>
      <c r="V239" t="s">
        <v>55</v>
      </c>
      <c r="W239">
        <v>2</v>
      </c>
      <c r="X239" t="s">
        <v>54</v>
      </c>
      <c r="Y239" t="s">
        <v>64</v>
      </c>
    </row>
    <row r="240" spans="1:25" x14ac:dyDescent="0.35">
      <c r="A240" t="s">
        <v>12</v>
      </c>
      <c r="B240" t="s">
        <v>13</v>
      </c>
      <c r="C240">
        <v>33020118</v>
      </c>
      <c r="D240" t="s">
        <v>36</v>
      </c>
      <c r="E240" s="6">
        <v>42296</v>
      </c>
      <c r="F240" s="5">
        <v>0.4826388888888889</v>
      </c>
      <c r="G240" t="s">
        <v>63</v>
      </c>
      <c r="H240" t="s">
        <v>62</v>
      </c>
      <c r="I240">
        <v>0.2</v>
      </c>
      <c r="J240" t="s">
        <v>61</v>
      </c>
      <c r="L240" t="s">
        <v>86</v>
      </c>
      <c r="M240">
        <v>62</v>
      </c>
      <c r="N240" t="s">
        <v>55</v>
      </c>
      <c r="P240" s="6">
        <v>42296</v>
      </c>
      <c r="Q240" s="5">
        <v>0.66249999999999998</v>
      </c>
      <c r="T240" t="s">
        <v>56</v>
      </c>
      <c r="U240">
        <v>2</v>
      </c>
      <c r="V240" t="s">
        <v>55</v>
      </c>
      <c r="W240">
        <v>2</v>
      </c>
      <c r="X240" t="s">
        <v>54</v>
      </c>
      <c r="Y240" t="s">
        <v>64</v>
      </c>
    </row>
    <row r="241" spans="1:25" hidden="1" x14ac:dyDescent="0.35">
      <c r="A241" t="s">
        <v>12</v>
      </c>
      <c r="B241" t="s">
        <v>13</v>
      </c>
      <c r="C241" t="s">
        <v>44</v>
      </c>
      <c r="D241" t="s">
        <v>46</v>
      </c>
      <c r="E241" s="6">
        <v>42296</v>
      </c>
      <c r="F241" s="5">
        <v>0.46527777777777773</v>
      </c>
      <c r="G241" t="s">
        <v>63</v>
      </c>
      <c r="H241" t="s">
        <v>62</v>
      </c>
      <c r="I241">
        <v>0.2</v>
      </c>
      <c r="J241" t="s">
        <v>61</v>
      </c>
      <c r="L241" t="s">
        <v>86</v>
      </c>
      <c r="M241">
        <v>2</v>
      </c>
      <c r="N241" t="s">
        <v>55</v>
      </c>
      <c r="O241" t="s">
        <v>59</v>
      </c>
      <c r="P241" s="6">
        <v>42296</v>
      </c>
      <c r="Q241" s="5">
        <v>0.6645833333333333</v>
      </c>
      <c r="S241" t="s">
        <v>57</v>
      </c>
      <c r="T241" t="s">
        <v>56</v>
      </c>
      <c r="U241">
        <v>2</v>
      </c>
      <c r="V241" t="s">
        <v>55</v>
      </c>
      <c r="W241">
        <v>2</v>
      </c>
      <c r="X241" t="s">
        <v>54</v>
      </c>
      <c r="Y241" t="s">
        <v>32</v>
      </c>
    </row>
    <row r="242" spans="1:25" hidden="1" x14ac:dyDescent="0.35">
      <c r="A242" t="s">
        <v>12</v>
      </c>
      <c r="B242" t="s">
        <v>13</v>
      </c>
      <c r="C242" t="s">
        <v>27</v>
      </c>
      <c r="D242" t="s">
        <v>29</v>
      </c>
      <c r="E242" s="6">
        <v>42338</v>
      </c>
      <c r="F242" s="5">
        <v>0.59027777777777779</v>
      </c>
      <c r="G242" t="s">
        <v>63</v>
      </c>
      <c r="H242" t="s">
        <v>62</v>
      </c>
      <c r="I242">
        <v>0.2</v>
      </c>
      <c r="J242" t="s">
        <v>61</v>
      </c>
      <c r="L242" t="s">
        <v>86</v>
      </c>
      <c r="M242">
        <v>10</v>
      </c>
      <c r="N242" t="s">
        <v>55</v>
      </c>
      <c r="O242" t="s">
        <v>59</v>
      </c>
      <c r="P242" s="6">
        <v>42338</v>
      </c>
      <c r="Q242" s="5">
        <v>0.69236111111111109</v>
      </c>
      <c r="S242" t="s">
        <v>57</v>
      </c>
      <c r="T242" t="s">
        <v>56</v>
      </c>
      <c r="U242">
        <v>2</v>
      </c>
      <c r="V242" t="s">
        <v>55</v>
      </c>
      <c r="W242">
        <v>2</v>
      </c>
      <c r="X242" t="s">
        <v>54</v>
      </c>
      <c r="Y242" t="s">
        <v>32</v>
      </c>
    </row>
    <row r="243" spans="1:25" hidden="1" x14ac:dyDescent="0.35">
      <c r="A243" t="s">
        <v>12</v>
      </c>
      <c r="B243" t="s">
        <v>13</v>
      </c>
      <c r="C243" t="s">
        <v>49</v>
      </c>
      <c r="D243">
        <v>846</v>
      </c>
      <c r="E243" s="6">
        <v>42338</v>
      </c>
      <c r="F243" s="5">
        <v>0.57291666666666663</v>
      </c>
      <c r="G243" t="s">
        <v>63</v>
      </c>
      <c r="H243" t="s">
        <v>62</v>
      </c>
      <c r="I243">
        <v>0.2</v>
      </c>
      <c r="J243" t="s">
        <v>61</v>
      </c>
      <c r="L243" t="s">
        <v>86</v>
      </c>
      <c r="M243">
        <v>30</v>
      </c>
      <c r="N243" t="s">
        <v>55</v>
      </c>
      <c r="O243" t="s">
        <v>59</v>
      </c>
      <c r="P243" s="6">
        <v>42338</v>
      </c>
      <c r="Q243" s="5">
        <v>0.69444444444444453</v>
      </c>
      <c r="S243" t="s">
        <v>57</v>
      </c>
      <c r="T243" t="s">
        <v>56</v>
      </c>
      <c r="U243">
        <v>2</v>
      </c>
      <c r="V243" t="s">
        <v>55</v>
      </c>
      <c r="W243">
        <v>2</v>
      </c>
      <c r="X243" t="s">
        <v>54</v>
      </c>
      <c r="Y243" t="s">
        <v>32</v>
      </c>
    </row>
    <row r="244" spans="1:25" hidden="1" x14ac:dyDescent="0.35">
      <c r="A244" t="s">
        <v>12</v>
      </c>
      <c r="B244" t="s">
        <v>13</v>
      </c>
      <c r="C244">
        <v>33020222</v>
      </c>
      <c r="D244" t="s">
        <v>16</v>
      </c>
      <c r="E244" s="6">
        <v>42338</v>
      </c>
      <c r="F244" s="5">
        <v>0.52430555555555558</v>
      </c>
      <c r="G244" t="s">
        <v>63</v>
      </c>
      <c r="H244" t="s">
        <v>62</v>
      </c>
      <c r="I244">
        <v>0.2</v>
      </c>
      <c r="J244" t="s">
        <v>61</v>
      </c>
      <c r="L244" t="s">
        <v>86</v>
      </c>
      <c r="M244">
        <v>280</v>
      </c>
      <c r="N244" t="s">
        <v>55</v>
      </c>
      <c r="P244" s="6">
        <v>42338</v>
      </c>
      <c r="Q244" s="5">
        <v>0.70416666666666661</v>
      </c>
      <c r="T244" t="s">
        <v>56</v>
      </c>
      <c r="U244">
        <v>2</v>
      </c>
      <c r="V244" t="s">
        <v>55</v>
      </c>
      <c r="W244">
        <v>2</v>
      </c>
      <c r="X244" t="s">
        <v>54</v>
      </c>
      <c r="Y244" t="s">
        <v>32</v>
      </c>
    </row>
    <row r="245" spans="1:25" hidden="1" x14ac:dyDescent="0.35">
      <c r="A245" t="s">
        <v>12</v>
      </c>
      <c r="B245" t="s">
        <v>13</v>
      </c>
      <c r="C245">
        <v>33020222</v>
      </c>
      <c r="D245" t="s">
        <v>16</v>
      </c>
      <c r="E245" s="6">
        <v>42338</v>
      </c>
      <c r="F245" s="5">
        <v>0.52083333333333337</v>
      </c>
      <c r="G245" t="s">
        <v>63</v>
      </c>
      <c r="H245" t="s">
        <v>62</v>
      </c>
      <c r="I245">
        <v>0.2</v>
      </c>
      <c r="J245" t="s">
        <v>61</v>
      </c>
      <c r="L245" t="s">
        <v>86</v>
      </c>
      <c r="M245">
        <v>330</v>
      </c>
      <c r="N245" t="s">
        <v>55</v>
      </c>
      <c r="P245" s="6">
        <v>42338</v>
      </c>
      <c r="Q245" s="5">
        <v>0.70138888888888884</v>
      </c>
      <c r="T245" t="s">
        <v>56</v>
      </c>
      <c r="U245">
        <v>2</v>
      </c>
      <c r="V245" t="s">
        <v>55</v>
      </c>
      <c r="W245">
        <v>2</v>
      </c>
      <c r="X245" t="s">
        <v>54</v>
      </c>
      <c r="Y245" t="s">
        <v>64</v>
      </c>
    </row>
    <row r="246" spans="1:25" hidden="1" x14ac:dyDescent="0.35">
      <c r="A246" t="s">
        <v>12</v>
      </c>
      <c r="B246" t="s">
        <v>13</v>
      </c>
      <c r="C246">
        <v>33020221</v>
      </c>
      <c r="D246" t="s">
        <v>16</v>
      </c>
      <c r="E246" s="6">
        <v>42338</v>
      </c>
      <c r="F246" s="5">
        <v>0.50347222222222221</v>
      </c>
      <c r="G246" t="s">
        <v>63</v>
      </c>
      <c r="H246" t="s">
        <v>62</v>
      </c>
      <c r="I246">
        <v>0.2</v>
      </c>
      <c r="J246" t="s">
        <v>61</v>
      </c>
      <c r="L246" t="s">
        <v>86</v>
      </c>
      <c r="M246">
        <v>140</v>
      </c>
      <c r="N246" t="s">
        <v>55</v>
      </c>
      <c r="O246" t="s">
        <v>59</v>
      </c>
      <c r="P246" s="6">
        <v>42338</v>
      </c>
      <c r="Q246" s="5">
        <v>0.6875</v>
      </c>
      <c r="S246" t="s">
        <v>57</v>
      </c>
      <c r="T246" t="s">
        <v>56</v>
      </c>
      <c r="U246">
        <v>2</v>
      </c>
      <c r="V246" t="s">
        <v>55</v>
      </c>
      <c r="W246">
        <v>2</v>
      </c>
      <c r="X246" t="s">
        <v>54</v>
      </c>
      <c r="Y246" t="s">
        <v>64</v>
      </c>
    </row>
    <row r="247" spans="1:25" x14ac:dyDescent="0.35">
      <c r="A247" t="s">
        <v>12</v>
      </c>
      <c r="B247" t="s">
        <v>13</v>
      </c>
      <c r="C247">
        <v>33020118</v>
      </c>
      <c r="D247" t="s">
        <v>36</v>
      </c>
      <c r="E247" s="6">
        <v>42338</v>
      </c>
      <c r="F247" s="5">
        <v>0.4826388888888889</v>
      </c>
      <c r="G247" t="s">
        <v>63</v>
      </c>
      <c r="H247" t="s">
        <v>62</v>
      </c>
      <c r="I247">
        <v>0.2</v>
      </c>
      <c r="J247" t="s">
        <v>61</v>
      </c>
      <c r="L247" t="s">
        <v>86</v>
      </c>
      <c r="M247">
        <v>92</v>
      </c>
      <c r="N247" t="s">
        <v>55</v>
      </c>
      <c r="P247" s="6">
        <v>42338</v>
      </c>
      <c r="Q247" s="5">
        <v>0.69652777777777775</v>
      </c>
      <c r="T247" t="s">
        <v>56</v>
      </c>
      <c r="U247">
        <v>2</v>
      </c>
      <c r="V247" t="s">
        <v>55</v>
      </c>
      <c r="W247">
        <v>2</v>
      </c>
      <c r="X247" t="s">
        <v>54</v>
      </c>
      <c r="Y247" t="s">
        <v>32</v>
      </c>
    </row>
    <row r="248" spans="1:25" hidden="1" x14ac:dyDescent="0.35">
      <c r="A248" t="s">
        <v>12</v>
      </c>
      <c r="B248" t="s">
        <v>13</v>
      </c>
      <c r="C248" t="s">
        <v>44</v>
      </c>
      <c r="D248" t="s">
        <v>46</v>
      </c>
      <c r="E248" s="6">
        <v>42338</v>
      </c>
      <c r="F248" s="5">
        <v>0.45833333333333331</v>
      </c>
      <c r="G248" t="s">
        <v>63</v>
      </c>
      <c r="H248" t="s">
        <v>62</v>
      </c>
      <c r="I248">
        <v>0.2</v>
      </c>
      <c r="J248" t="s">
        <v>61</v>
      </c>
      <c r="L248" t="s">
        <v>86</v>
      </c>
      <c r="M248">
        <v>42</v>
      </c>
      <c r="N248" t="s">
        <v>55</v>
      </c>
      <c r="P248" s="6">
        <v>42338</v>
      </c>
      <c r="Q248" s="5">
        <v>0.69930555555555562</v>
      </c>
      <c r="T248" t="s">
        <v>56</v>
      </c>
      <c r="U248">
        <v>2</v>
      </c>
      <c r="V248" t="s">
        <v>55</v>
      </c>
      <c r="W248">
        <v>2</v>
      </c>
      <c r="X248" t="s">
        <v>54</v>
      </c>
      <c r="Y248" t="s">
        <v>32</v>
      </c>
    </row>
    <row r="249" spans="1:25" hidden="1" x14ac:dyDescent="0.35">
      <c r="A249" t="s">
        <v>12</v>
      </c>
      <c r="B249" t="s">
        <v>13</v>
      </c>
      <c r="C249" t="s">
        <v>27</v>
      </c>
      <c r="D249" t="s">
        <v>29</v>
      </c>
      <c r="E249" s="6">
        <v>42352</v>
      </c>
      <c r="F249" s="5">
        <v>0.54513888888888895</v>
      </c>
      <c r="G249" t="s">
        <v>63</v>
      </c>
      <c r="H249" t="s">
        <v>62</v>
      </c>
      <c r="I249">
        <v>0.2</v>
      </c>
      <c r="J249" t="s">
        <v>61</v>
      </c>
      <c r="L249" t="s">
        <v>86</v>
      </c>
      <c r="M249">
        <v>2500</v>
      </c>
      <c r="N249" t="s">
        <v>55</v>
      </c>
      <c r="P249" s="6">
        <v>42352</v>
      </c>
      <c r="Q249" s="5">
        <v>0.6118055555555556</v>
      </c>
      <c r="T249" t="s">
        <v>56</v>
      </c>
      <c r="U249">
        <v>2</v>
      </c>
      <c r="V249" t="s">
        <v>55</v>
      </c>
      <c r="W249">
        <v>2</v>
      </c>
      <c r="X249" t="s">
        <v>54</v>
      </c>
      <c r="Y249" t="s">
        <v>64</v>
      </c>
    </row>
    <row r="250" spans="1:25" hidden="1" x14ac:dyDescent="0.35">
      <c r="A250" t="s">
        <v>12</v>
      </c>
      <c r="B250" t="s">
        <v>13</v>
      </c>
      <c r="C250" t="s">
        <v>49</v>
      </c>
      <c r="D250">
        <v>846</v>
      </c>
      <c r="E250" s="6">
        <v>42352</v>
      </c>
      <c r="F250" s="5">
        <v>0.52777777777777779</v>
      </c>
      <c r="G250" t="s">
        <v>63</v>
      </c>
      <c r="H250" t="s">
        <v>62</v>
      </c>
      <c r="I250">
        <v>0.2</v>
      </c>
      <c r="J250" t="s">
        <v>61</v>
      </c>
      <c r="L250" t="s">
        <v>86</v>
      </c>
      <c r="M250">
        <v>280</v>
      </c>
      <c r="N250" t="s">
        <v>55</v>
      </c>
      <c r="P250" s="6">
        <v>42352</v>
      </c>
      <c r="Q250" s="5">
        <v>0.61388888888888882</v>
      </c>
      <c r="T250" t="s">
        <v>56</v>
      </c>
      <c r="U250">
        <v>2</v>
      </c>
      <c r="V250" t="s">
        <v>55</v>
      </c>
      <c r="W250">
        <v>2</v>
      </c>
      <c r="X250" t="s">
        <v>54</v>
      </c>
      <c r="Y250" t="s">
        <v>32</v>
      </c>
    </row>
    <row r="251" spans="1:25" hidden="1" x14ac:dyDescent="0.35">
      <c r="A251" t="s">
        <v>12</v>
      </c>
      <c r="B251" t="s">
        <v>13</v>
      </c>
      <c r="C251">
        <v>33020222</v>
      </c>
      <c r="D251" t="s">
        <v>16</v>
      </c>
      <c r="E251" s="6">
        <v>42352</v>
      </c>
      <c r="F251" s="5">
        <v>0.4861111111111111</v>
      </c>
      <c r="G251" t="s">
        <v>63</v>
      </c>
      <c r="H251" t="s">
        <v>62</v>
      </c>
      <c r="I251">
        <v>0.2</v>
      </c>
      <c r="J251" t="s">
        <v>61</v>
      </c>
      <c r="L251" t="s">
        <v>86</v>
      </c>
      <c r="M251">
        <v>1400</v>
      </c>
      <c r="N251" t="s">
        <v>55</v>
      </c>
      <c r="O251" t="s">
        <v>59</v>
      </c>
      <c r="P251" s="6">
        <v>42352</v>
      </c>
      <c r="Q251" s="5">
        <v>0.62083333333333335</v>
      </c>
      <c r="S251" t="s">
        <v>57</v>
      </c>
      <c r="T251" t="s">
        <v>56</v>
      </c>
      <c r="U251">
        <v>2</v>
      </c>
      <c r="V251" t="s">
        <v>55</v>
      </c>
      <c r="W251">
        <v>2</v>
      </c>
      <c r="X251" t="s">
        <v>54</v>
      </c>
      <c r="Y251" t="s">
        <v>64</v>
      </c>
    </row>
    <row r="252" spans="1:25" hidden="1" x14ac:dyDescent="0.35">
      <c r="A252" t="s">
        <v>12</v>
      </c>
      <c r="B252" t="s">
        <v>13</v>
      </c>
      <c r="C252">
        <v>33020221</v>
      </c>
      <c r="D252" t="s">
        <v>16</v>
      </c>
      <c r="E252" s="6">
        <v>42352</v>
      </c>
      <c r="F252" s="5">
        <v>0.47222222222222227</v>
      </c>
      <c r="G252" t="s">
        <v>63</v>
      </c>
      <c r="H252" t="s">
        <v>62</v>
      </c>
      <c r="I252">
        <v>0.2</v>
      </c>
      <c r="J252" t="s">
        <v>61</v>
      </c>
      <c r="L252" t="s">
        <v>86</v>
      </c>
      <c r="M252">
        <v>9100</v>
      </c>
      <c r="N252" t="s">
        <v>55</v>
      </c>
      <c r="O252" t="s">
        <v>59</v>
      </c>
      <c r="P252" s="6">
        <v>42352</v>
      </c>
      <c r="Q252" s="5">
        <v>0.6069444444444444</v>
      </c>
      <c r="S252" t="s">
        <v>57</v>
      </c>
      <c r="T252" t="s">
        <v>56</v>
      </c>
      <c r="U252">
        <v>2</v>
      </c>
      <c r="V252" t="s">
        <v>55</v>
      </c>
      <c r="W252">
        <v>2</v>
      </c>
      <c r="X252" t="s">
        <v>54</v>
      </c>
      <c r="Y252" t="s">
        <v>64</v>
      </c>
    </row>
    <row r="253" spans="1:25" x14ac:dyDescent="0.35">
      <c r="A253" t="s">
        <v>12</v>
      </c>
      <c r="B253" t="s">
        <v>13</v>
      </c>
      <c r="C253">
        <v>33020118</v>
      </c>
      <c r="D253" t="s">
        <v>36</v>
      </c>
      <c r="E253" s="6">
        <v>42352</v>
      </c>
      <c r="F253" s="5">
        <v>0.45833333333333331</v>
      </c>
      <c r="G253" t="s">
        <v>63</v>
      </c>
      <c r="H253" t="s">
        <v>62</v>
      </c>
      <c r="I253">
        <v>0.2</v>
      </c>
      <c r="J253" t="s">
        <v>61</v>
      </c>
      <c r="L253" t="s">
        <v>86</v>
      </c>
      <c r="M253">
        <v>200</v>
      </c>
      <c r="N253" t="s">
        <v>55</v>
      </c>
      <c r="P253" s="6">
        <v>42352</v>
      </c>
      <c r="Q253" s="5">
        <v>0.6166666666666667</v>
      </c>
      <c r="T253" t="s">
        <v>56</v>
      </c>
      <c r="U253">
        <v>2</v>
      </c>
      <c r="V253" t="s">
        <v>55</v>
      </c>
      <c r="W253">
        <v>2</v>
      </c>
      <c r="X253" t="s">
        <v>54</v>
      </c>
      <c r="Y253" t="s">
        <v>32</v>
      </c>
    </row>
    <row r="254" spans="1:25" hidden="1" x14ac:dyDescent="0.35">
      <c r="A254" t="s">
        <v>12</v>
      </c>
      <c r="B254" t="s">
        <v>13</v>
      </c>
      <c r="C254" t="s">
        <v>44</v>
      </c>
      <c r="D254" t="s">
        <v>46</v>
      </c>
      <c r="E254" s="6">
        <v>42352</v>
      </c>
      <c r="F254" s="5">
        <v>0.4375</v>
      </c>
      <c r="G254" t="s">
        <v>63</v>
      </c>
      <c r="H254" t="s">
        <v>62</v>
      </c>
      <c r="I254">
        <v>0.2</v>
      </c>
      <c r="J254" t="s">
        <v>61</v>
      </c>
      <c r="L254" t="s">
        <v>86</v>
      </c>
      <c r="M254">
        <v>600</v>
      </c>
      <c r="N254" t="s">
        <v>55</v>
      </c>
      <c r="O254" t="s">
        <v>59</v>
      </c>
      <c r="P254" s="6">
        <v>42352</v>
      </c>
      <c r="Q254" s="5">
        <v>0.61875000000000002</v>
      </c>
      <c r="S254" t="s">
        <v>57</v>
      </c>
      <c r="T254" t="s">
        <v>56</v>
      </c>
      <c r="U254">
        <v>2</v>
      </c>
      <c r="V254" t="s">
        <v>55</v>
      </c>
      <c r="W254">
        <v>2</v>
      </c>
      <c r="X254" t="s">
        <v>54</v>
      </c>
      <c r="Y254" t="s">
        <v>32</v>
      </c>
    </row>
    <row r="255" spans="1:25" hidden="1" x14ac:dyDescent="0.35">
      <c r="A255" t="s">
        <v>12</v>
      </c>
      <c r="B255" t="s">
        <v>13</v>
      </c>
      <c r="C255" t="s">
        <v>27</v>
      </c>
      <c r="D255" t="s">
        <v>29</v>
      </c>
      <c r="E255" s="6">
        <v>42380</v>
      </c>
      <c r="F255" s="5">
        <v>0.52083333333333337</v>
      </c>
      <c r="G255" t="s">
        <v>63</v>
      </c>
      <c r="H255" t="s">
        <v>62</v>
      </c>
      <c r="I255">
        <v>0.2</v>
      </c>
      <c r="J255" t="s">
        <v>61</v>
      </c>
      <c r="L255" t="s">
        <v>86</v>
      </c>
      <c r="M255">
        <v>16</v>
      </c>
      <c r="N255" t="s">
        <v>55</v>
      </c>
      <c r="O255" t="s">
        <v>59</v>
      </c>
      <c r="P255" s="6">
        <v>42380</v>
      </c>
      <c r="Q255" s="5">
        <v>0.65208333333333335</v>
      </c>
      <c r="S255" t="s">
        <v>57</v>
      </c>
      <c r="T255" t="s">
        <v>56</v>
      </c>
      <c r="U255">
        <v>2</v>
      </c>
      <c r="V255" t="s">
        <v>55</v>
      </c>
      <c r="W255">
        <v>2</v>
      </c>
      <c r="X255" t="s">
        <v>54</v>
      </c>
      <c r="Y255" t="s">
        <v>64</v>
      </c>
    </row>
    <row r="256" spans="1:25" hidden="1" x14ac:dyDescent="0.35">
      <c r="A256" t="s">
        <v>12</v>
      </c>
      <c r="B256" t="s">
        <v>13</v>
      </c>
      <c r="C256" t="s">
        <v>49</v>
      </c>
      <c r="D256">
        <v>846</v>
      </c>
      <c r="E256" s="6">
        <v>42380</v>
      </c>
      <c r="F256" s="5">
        <v>0.50347222222222221</v>
      </c>
      <c r="G256" t="s">
        <v>63</v>
      </c>
      <c r="H256" t="s">
        <v>62</v>
      </c>
      <c r="I256">
        <v>0.2</v>
      </c>
      <c r="J256" t="s">
        <v>61</v>
      </c>
      <c r="L256" t="s">
        <v>86</v>
      </c>
      <c r="M256">
        <v>56</v>
      </c>
      <c r="N256" t="s">
        <v>55</v>
      </c>
      <c r="P256" s="6">
        <v>42380</v>
      </c>
      <c r="Q256" s="5">
        <v>0.65416666666666667</v>
      </c>
      <c r="T256" t="s">
        <v>56</v>
      </c>
      <c r="U256">
        <v>2</v>
      </c>
      <c r="V256" t="s">
        <v>55</v>
      </c>
      <c r="W256">
        <v>2</v>
      </c>
      <c r="X256" t="s">
        <v>54</v>
      </c>
      <c r="Y256" t="s">
        <v>32</v>
      </c>
    </row>
    <row r="257" spans="1:25" hidden="1" x14ac:dyDescent="0.35">
      <c r="A257" t="s">
        <v>12</v>
      </c>
      <c r="B257" t="s">
        <v>13</v>
      </c>
      <c r="C257">
        <v>33020222</v>
      </c>
      <c r="D257" t="s">
        <v>16</v>
      </c>
      <c r="E257" s="6">
        <v>42380</v>
      </c>
      <c r="F257" s="5">
        <v>0.49305555555555558</v>
      </c>
      <c r="G257" t="s">
        <v>63</v>
      </c>
      <c r="H257" t="s">
        <v>62</v>
      </c>
      <c r="I257">
        <v>0.2</v>
      </c>
      <c r="J257" t="s">
        <v>61</v>
      </c>
      <c r="L257" t="s">
        <v>86</v>
      </c>
      <c r="M257">
        <v>190</v>
      </c>
      <c r="N257" t="s">
        <v>55</v>
      </c>
      <c r="O257" t="s">
        <v>59</v>
      </c>
      <c r="P257" s="6">
        <v>42380</v>
      </c>
      <c r="Q257" s="5">
        <v>0.66180555555555554</v>
      </c>
      <c r="S257" t="s">
        <v>57</v>
      </c>
      <c r="T257" t="s">
        <v>56</v>
      </c>
      <c r="U257">
        <v>2</v>
      </c>
      <c r="V257" t="s">
        <v>55</v>
      </c>
      <c r="W257">
        <v>2</v>
      </c>
      <c r="X257" t="s">
        <v>54</v>
      </c>
      <c r="Y257" t="s">
        <v>64</v>
      </c>
    </row>
    <row r="258" spans="1:25" hidden="1" x14ac:dyDescent="0.35">
      <c r="A258" t="s">
        <v>12</v>
      </c>
      <c r="B258" t="s">
        <v>13</v>
      </c>
      <c r="C258">
        <v>33020221</v>
      </c>
      <c r="D258" t="s">
        <v>16</v>
      </c>
      <c r="E258" s="6">
        <v>42380</v>
      </c>
      <c r="F258" s="5">
        <v>0.47916666666666669</v>
      </c>
      <c r="G258" t="s">
        <v>63</v>
      </c>
      <c r="H258" t="s">
        <v>62</v>
      </c>
      <c r="I258">
        <v>0.2</v>
      </c>
      <c r="J258" t="s">
        <v>61</v>
      </c>
      <c r="L258" t="s">
        <v>86</v>
      </c>
      <c r="M258">
        <v>310</v>
      </c>
      <c r="N258" t="s">
        <v>55</v>
      </c>
      <c r="P258" s="6">
        <v>42380</v>
      </c>
      <c r="Q258" s="5">
        <v>0.64722222222222225</v>
      </c>
      <c r="T258" t="s">
        <v>56</v>
      </c>
      <c r="U258">
        <v>2</v>
      </c>
      <c r="V258" t="s">
        <v>55</v>
      </c>
      <c r="W258">
        <v>2</v>
      </c>
      <c r="X258" t="s">
        <v>54</v>
      </c>
      <c r="Y258" t="s">
        <v>64</v>
      </c>
    </row>
    <row r="259" spans="1:25" x14ac:dyDescent="0.35">
      <c r="A259" t="s">
        <v>12</v>
      </c>
      <c r="B259" t="s">
        <v>13</v>
      </c>
      <c r="C259">
        <v>33020118</v>
      </c>
      <c r="D259" t="s">
        <v>36</v>
      </c>
      <c r="E259" s="6">
        <v>42380</v>
      </c>
      <c r="F259" s="5">
        <v>0.46875</v>
      </c>
      <c r="G259" t="s">
        <v>63</v>
      </c>
      <c r="H259" t="s">
        <v>62</v>
      </c>
      <c r="I259">
        <v>0.2</v>
      </c>
      <c r="J259" t="s">
        <v>61</v>
      </c>
      <c r="L259" t="s">
        <v>86</v>
      </c>
      <c r="M259">
        <v>58</v>
      </c>
      <c r="N259" t="s">
        <v>55</v>
      </c>
      <c r="P259" s="6">
        <v>42380</v>
      </c>
      <c r="Q259" s="5">
        <v>0.65694444444444444</v>
      </c>
      <c r="T259" t="s">
        <v>56</v>
      </c>
      <c r="U259">
        <v>2</v>
      </c>
      <c r="V259" t="s">
        <v>55</v>
      </c>
      <c r="W259">
        <v>2</v>
      </c>
      <c r="X259" t="s">
        <v>54</v>
      </c>
      <c r="Y259" t="s">
        <v>64</v>
      </c>
    </row>
    <row r="260" spans="1:25" hidden="1" x14ac:dyDescent="0.35">
      <c r="A260" t="s">
        <v>12</v>
      </c>
      <c r="B260" t="s">
        <v>13</v>
      </c>
      <c r="C260" t="s">
        <v>44</v>
      </c>
      <c r="D260" t="s">
        <v>46</v>
      </c>
      <c r="E260" s="6">
        <v>42380</v>
      </c>
      <c r="F260" s="5">
        <v>0.4513888888888889</v>
      </c>
      <c r="G260" t="s">
        <v>63</v>
      </c>
      <c r="H260" t="s">
        <v>62</v>
      </c>
      <c r="I260">
        <v>0.2</v>
      </c>
      <c r="J260" t="s">
        <v>61</v>
      </c>
      <c r="L260" t="s">
        <v>86</v>
      </c>
      <c r="M260">
        <v>102</v>
      </c>
      <c r="N260" t="s">
        <v>55</v>
      </c>
      <c r="P260" s="6">
        <v>42380</v>
      </c>
      <c r="Q260" s="5">
        <v>0.65902777777777777</v>
      </c>
      <c r="T260" t="s">
        <v>56</v>
      </c>
      <c r="U260">
        <v>2</v>
      </c>
      <c r="V260" t="s">
        <v>55</v>
      </c>
      <c r="W260">
        <v>2</v>
      </c>
      <c r="X260" t="s">
        <v>54</v>
      </c>
      <c r="Y260" t="s">
        <v>32</v>
      </c>
    </row>
    <row r="261" spans="1:25" hidden="1" x14ac:dyDescent="0.35">
      <c r="A261" t="s">
        <v>12</v>
      </c>
      <c r="B261" t="s">
        <v>13</v>
      </c>
      <c r="C261" t="s">
        <v>27</v>
      </c>
      <c r="D261" t="s">
        <v>29</v>
      </c>
      <c r="E261" s="6">
        <v>42416</v>
      </c>
      <c r="F261" s="5">
        <v>0.62847222222222221</v>
      </c>
      <c r="G261" t="s">
        <v>63</v>
      </c>
      <c r="H261" t="s">
        <v>62</v>
      </c>
      <c r="I261">
        <v>0.2</v>
      </c>
      <c r="J261" t="s">
        <v>61</v>
      </c>
      <c r="L261" t="s">
        <v>86</v>
      </c>
      <c r="M261">
        <v>140</v>
      </c>
      <c r="N261" t="s">
        <v>55</v>
      </c>
      <c r="O261" t="s">
        <v>59</v>
      </c>
      <c r="P261" s="6">
        <v>42416</v>
      </c>
      <c r="Q261" s="5">
        <v>0.71111111111111114</v>
      </c>
      <c r="S261" t="s">
        <v>57</v>
      </c>
      <c r="T261" t="s">
        <v>56</v>
      </c>
      <c r="U261">
        <v>2</v>
      </c>
      <c r="V261" t="s">
        <v>55</v>
      </c>
      <c r="W261">
        <v>2</v>
      </c>
      <c r="X261" t="s">
        <v>54</v>
      </c>
      <c r="Y261" t="s">
        <v>64</v>
      </c>
    </row>
    <row r="262" spans="1:25" hidden="1" x14ac:dyDescent="0.35">
      <c r="A262" t="s">
        <v>12</v>
      </c>
      <c r="B262" t="s">
        <v>13</v>
      </c>
      <c r="C262" t="s">
        <v>27</v>
      </c>
      <c r="D262" t="s">
        <v>29</v>
      </c>
      <c r="E262" s="6">
        <v>42416</v>
      </c>
      <c r="F262" s="5">
        <v>0.61111111111111105</v>
      </c>
      <c r="G262" t="s">
        <v>63</v>
      </c>
      <c r="H262" t="s">
        <v>62</v>
      </c>
      <c r="I262">
        <v>0.2</v>
      </c>
      <c r="J262" t="s">
        <v>61</v>
      </c>
      <c r="L262" t="s">
        <v>86</v>
      </c>
      <c r="M262">
        <v>230</v>
      </c>
      <c r="N262" t="s">
        <v>55</v>
      </c>
      <c r="P262" s="6">
        <v>42416</v>
      </c>
      <c r="Q262" s="5">
        <v>0.69930555555555562</v>
      </c>
      <c r="T262" t="s">
        <v>56</v>
      </c>
      <c r="U262">
        <v>2</v>
      </c>
      <c r="V262" t="s">
        <v>55</v>
      </c>
      <c r="W262">
        <v>2</v>
      </c>
      <c r="X262" t="s">
        <v>54</v>
      </c>
      <c r="Y262" t="s">
        <v>64</v>
      </c>
    </row>
    <row r="263" spans="1:25" hidden="1" x14ac:dyDescent="0.35">
      <c r="A263" t="s">
        <v>12</v>
      </c>
      <c r="B263" t="s">
        <v>13</v>
      </c>
      <c r="C263" t="s">
        <v>49</v>
      </c>
      <c r="D263">
        <v>846</v>
      </c>
      <c r="E263" s="6">
        <v>42416</v>
      </c>
      <c r="F263" s="5">
        <v>0.59722222222222221</v>
      </c>
      <c r="G263" t="s">
        <v>63</v>
      </c>
      <c r="H263" t="s">
        <v>62</v>
      </c>
      <c r="I263">
        <v>0.2</v>
      </c>
      <c r="J263" t="s">
        <v>61</v>
      </c>
      <c r="L263" t="s">
        <v>86</v>
      </c>
      <c r="M263">
        <v>52</v>
      </c>
      <c r="N263" t="s">
        <v>55</v>
      </c>
      <c r="P263" s="6">
        <v>42416</v>
      </c>
      <c r="Q263" s="5">
        <v>0.70138888888888884</v>
      </c>
      <c r="T263" t="s">
        <v>56</v>
      </c>
      <c r="U263">
        <v>2</v>
      </c>
      <c r="V263" t="s">
        <v>55</v>
      </c>
      <c r="W263">
        <v>2</v>
      </c>
      <c r="X263" t="s">
        <v>54</v>
      </c>
      <c r="Y263" t="s">
        <v>32</v>
      </c>
    </row>
    <row r="264" spans="1:25" hidden="1" x14ac:dyDescent="0.35">
      <c r="A264" t="s">
        <v>12</v>
      </c>
      <c r="B264" t="s">
        <v>13</v>
      </c>
      <c r="C264">
        <v>33020222</v>
      </c>
      <c r="D264" t="s">
        <v>16</v>
      </c>
      <c r="E264" s="6">
        <v>42416</v>
      </c>
      <c r="F264" s="5">
        <v>0.55208333333333337</v>
      </c>
      <c r="G264" t="s">
        <v>63</v>
      </c>
      <c r="H264" t="s">
        <v>62</v>
      </c>
      <c r="I264">
        <v>0.2</v>
      </c>
      <c r="J264" t="s">
        <v>61</v>
      </c>
      <c r="L264" t="s">
        <v>86</v>
      </c>
      <c r="M264">
        <v>500</v>
      </c>
      <c r="N264" t="s">
        <v>55</v>
      </c>
      <c r="P264" s="6">
        <v>42416</v>
      </c>
      <c r="Q264" s="5">
        <v>0.7090277777777777</v>
      </c>
      <c r="T264" t="s">
        <v>56</v>
      </c>
      <c r="U264">
        <v>2</v>
      </c>
      <c r="V264" t="s">
        <v>55</v>
      </c>
      <c r="W264">
        <v>2</v>
      </c>
      <c r="X264" t="s">
        <v>54</v>
      </c>
      <c r="Y264" t="s">
        <v>64</v>
      </c>
    </row>
    <row r="265" spans="1:25" hidden="1" x14ac:dyDescent="0.35">
      <c r="A265" t="s">
        <v>12</v>
      </c>
      <c r="B265" t="s">
        <v>13</v>
      </c>
      <c r="C265">
        <v>33020221</v>
      </c>
      <c r="D265" t="s">
        <v>16</v>
      </c>
      <c r="E265" s="6">
        <v>42416</v>
      </c>
      <c r="F265" s="5">
        <v>0.54166666666666663</v>
      </c>
      <c r="G265" t="s">
        <v>63</v>
      </c>
      <c r="H265" t="s">
        <v>62</v>
      </c>
      <c r="I265">
        <v>0.2</v>
      </c>
      <c r="J265" t="s">
        <v>61</v>
      </c>
      <c r="L265" t="s">
        <v>86</v>
      </c>
      <c r="M265">
        <v>410</v>
      </c>
      <c r="N265" t="s">
        <v>55</v>
      </c>
      <c r="P265" s="6">
        <v>42416</v>
      </c>
      <c r="Q265" s="5">
        <v>0.69444444444444453</v>
      </c>
      <c r="T265" t="s">
        <v>56</v>
      </c>
      <c r="U265">
        <v>2</v>
      </c>
      <c r="V265" t="s">
        <v>55</v>
      </c>
      <c r="W265">
        <v>2</v>
      </c>
      <c r="X265" t="s">
        <v>54</v>
      </c>
      <c r="Y265" t="s">
        <v>64</v>
      </c>
    </row>
    <row r="266" spans="1:25" x14ac:dyDescent="0.35">
      <c r="A266" t="s">
        <v>12</v>
      </c>
      <c r="B266" t="s">
        <v>13</v>
      </c>
      <c r="C266">
        <v>33020118</v>
      </c>
      <c r="D266" t="s">
        <v>36</v>
      </c>
      <c r="E266" s="6">
        <v>42416</v>
      </c>
      <c r="F266" s="5">
        <v>0.52777777777777779</v>
      </c>
      <c r="G266" t="s">
        <v>63</v>
      </c>
      <c r="H266" t="s">
        <v>62</v>
      </c>
      <c r="I266">
        <v>0.2</v>
      </c>
      <c r="J266" t="s">
        <v>61</v>
      </c>
      <c r="L266" t="s">
        <v>86</v>
      </c>
      <c r="M266">
        <v>600</v>
      </c>
      <c r="N266" t="s">
        <v>55</v>
      </c>
      <c r="O266" t="s">
        <v>59</v>
      </c>
      <c r="P266" s="6">
        <v>42416</v>
      </c>
      <c r="Q266" s="5">
        <v>0.70416666666666661</v>
      </c>
      <c r="S266" t="s">
        <v>57</v>
      </c>
      <c r="T266" t="s">
        <v>56</v>
      </c>
      <c r="U266">
        <v>2</v>
      </c>
      <c r="V266" t="s">
        <v>55</v>
      </c>
      <c r="W266">
        <v>2</v>
      </c>
      <c r="X266" t="s">
        <v>54</v>
      </c>
      <c r="Y266" t="s">
        <v>64</v>
      </c>
    </row>
    <row r="267" spans="1:25" hidden="1" x14ac:dyDescent="0.35">
      <c r="A267" t="s">
        <v>12</v>
      </c>
      <c r="B267" t="s">
        <v>13</v>
      </c>
      <c r="C267" t="s">
        <v>44</v>
      </c>
      <c r="D267" t="s">
        <v>46</v>
      </c>
      <c r="E267" s="6">
        <v>42416</v>
      </c>
      <c r="F267" s="5">
        <v>0.51041666666666663</v>
      </c>
      <c r="G267" t="s">
        <v>63</v>
      </c>
      <c r="H267" t="s">
        <v>62</v>
      </c>
      <c r="I267">
        <v>0.2</v>
      </c>
      <c r="J267" t="s">
        <v>61</v>
      </c>
      <c r="L267" t="s">
        <v>86</v>
      </c>
      <c r="M267">
        <v>400</v>
      </c>
      <c r="N267" t="s">
        <v>55</v>
      </c>
      <c r="O267" t="s">
        <v>59</v>
      </c>
      <c r="P267" s="6">
        <v>42416</v>
      </c>
      <c r="Q267" s="5">
        <v>0.70624999999999993</v>
      </c>
      <c r="S267" t="s">
        <v>57</v>
      </c>
      <c r="T267" t="s">
        <v>56</v>
      </c>
      <c r="U267">
        <v>2</v>
      </c>
      <c r="V267" t="s">
        <v>55</v>
      </c>
      <c r="W267">
        <v>2</v>
      </c>
      <c r="X267" t="s">
        <v>54</v>
      </c>
      <c r="Y267" t="s">
        <v>32</v>
      </c>
    </row>
    <row r="268" spans="1:25" hidden="1" x14ac:dyDescent="0.35">
      <c r="A268" t="s">
        <v>12</v>
      </c>
      <c r="B268" t="s">
        <v>13</v>
      </c>
      <c r="C268" t="s">
        <v>27</v>
      </c>
      <c r="D268" t="s">
        <v>29</v>
      </c>
      <c r="E268" s="6">
        <v>42450</v>
      </c>
      <c r="F268" s="5">
        <v>0.52430555555555558</v>
      </c>
      <c r="G268" t="s">
        <v>63</v>
      </c>
      <c r="H268" t="s">
        <v>62</v>
      </c>
      <c r="I268">
        <v>0.2</v>
      </c>
      <c r="J268" t="s">
        <v>61</v>
      </c>
      <c r="L268" t="s">
        <v>86</v>
      </c>
      <c r="M268">
        <v>86</v>
      </c>
      <c r="N268" t="s">
        <v>55</v>
      </c>
      <c r="P268" s="6">
        <v>42450</v>
      </c>
      <c r="Q268" s="5">
        <v>0.59930555555555554</v>
      </c>
      <c r="T268" t="s">
        <v>56</v>
      </c>
      <c r="U268">
        <v>2</v>
      </c>
      <c r="V268" t="s">
        <v>55</v>
      </c>
      <c r="W268">
        <v>2</v>
      </c>
      <c r="X268" t="s">
        <v>54</v>
      </c>
      <c r="Y268" t="s">
        <v>64</v>
      </c>
    </row>
    <row r="269" spans="1:25" hidden="1" x14ac:dyDescent="0.35">
      <c r="A269" t="s">
        <v>12</v>
      </c>
      <c r="B269" t="s">
        <v>13</v>
      </c>
      <c r="C269" t="s">
        <v>49</v>
      </c>
      <c r="D269">
        <v>846</v>
      </c>
      <c r="E269" s="6">
        <v>42450</v>
      </c>
      <c r="F269" s="5">
        <v>0.51388888888888895</v>
      </c>
      <c r="G269" t="s">
        <v>63</v>
      </c>
      <c r="H269" t="s">
        <v>62</v>
      </c>
      <c r="I269">
        <v>0.2</v>
      </c>
      <c r="J269" t="s">
        <v>61</v>
      </c>
      <c r="L269" t="s">
        <v>86</v>
      </c>
      <c r="M269">
        <v>14</v>
      </c>
      <c r="N269" t="s">
        <v>55</v>
      </c>
      <c r="O269" t="s">
        <v>59</v>
      </c>
      <c r="P269" s="6">
        <v>42450</v>
      </c>
      <c r="Q269" s="5">
        <v>0.6020833333333333</v>
      </c>
      <c r="S269" t="s">
        <v>57</v>
      </c>
      <c r="T269" t="s">
        <v>56</v>
      </c>
      <c r="U269">
        <v>2</v>
      </c>
      <c r="V269" t="s">
        <v>55</v>
      </c>
      <c r="W269">
        <v>2</v>
      </c>
      <c r="X269" t="s">
        <v>54</v>
      </c>
      <c r="Y269" t="s">
        <v>32</v>
      </c>
    </row>
    <row r="270" spans="1:25" hidden="1" x14ac:dyDescent="0.35">
      <c r="A270" t="s">
        <v>12</v>
      </c>
      <c r="B270" t="s">
        <v>13</v>
      </c>
      <c r="C270">
        <v>33020222</v>
      </c>
      <c r="D270" t="s">
        <v>16</v>
      </c>
      <c r="E270" s="6">
        <v>42450</v>
      </c>
      <c r="F270" s="5">
        <v>0.48958333333333331</v>
      </c>
      <c r="G270" t="s">
        <v>63</v>
      </c>
      <c r="H270" t="s">
        <v>62</v>
      </c>
      <c r="I270">
        <v>0.2</v>
      </c>
      <c r="J270" t="s">
        <v>61</v>
      </c>
      <c r="L270" t="s">
        <v>86</v>
      </c>
      <c r="M270">
        <v>210</v>
      </c>
      <c r="N270" t="s">
        <v>55</v>
      </c>
      <c r="P270" s="6">
        <v>42450</v>
      </c>
      <c r="Q270" s="5">
        <v>0.6118055555555556</v>
      </c>
      <c r="T270" t="s">
        <v>56</v>
      </c>
      <c r="U270">
        <v>2</v>
      </c>
      <c r="V270" t="s">
        <v>55</v>
      </c>
      <c r="W270">
        <v>2</v>
      </c>
      <c r="X270" t="s">
        <v>54</v>
      </c>
      <c r="Y270" t="s">
        <v>64</v>
      </c>
    </row>
    <row r="271" spans="1:25" hidden="1" x14ac:dyDescent="0.35">
      <c r="A271" t="s">
        <v>12</v>
      </c>
      <c r="B271" t="s">
        <v>13</v>
      </c>
      <c r="C271">
        <v>33020221</v>
      </c>
      <c r="D271" t="s">
        <v>16</v>
      </c>
      <c r="E271" s="6">
        <v>42450</v>
      </c>
      <c r="F271" s="5">
        <v>0.47916666666666669</v>
      </c>
      <c r="G271" t="s">
        <v>63</v>
      </c>
      <c r="H271" t="s">
        <v>62</v>
      </c>
      <c r="I271">
        <v>0.2</v>
      </c>
      <c r="J271" t="s">
        <v>61</v>
      </c>
      <c r="L271" t="s">
        <v>86</v>
      </c>
      <c r="M271">
        <v>180</v>
      </c>
      <c r="N271" t="s">
        <v>55</v>
      </c>
      <c r="O271" t="s">
        <v>59</v>
      </c>
      <c r="P271" s="6">
        <v>42450</v>
      </c>
      <c r="Q271" s="5">
        <v>0.59722222222222221</v>
      </c>
      <c r="S271" t="s">
        <v>81</v>
      </c>
      <c r="T271" t="s">
        <v>56</v>
      </c>
      <c r="U271">
        <v>2</v>
      </c>
      <c r="V271" t="s">
        <v>55</v>
      </c>
      <c r="W271">
        <v>2</v>
      </c>
      <c r="X271" t="s">
        <v>54</v>
      </c>
      <c r="Y271" t="s">
        <v>64</v>
      </c>
    </row>
    <row r="272" spans="1:25" x14ac:dyDescent="0.35">
      <c r="A272" t="s">
        <v>12</v>
      </c>
      <c r="B272" t="s">
        <v>13</v>
      </c>
      <c r="C272">
        <v>33020118</v>
      </c>
      <c r="D272" t="s">
        <v>36</v>
      </c>
      <c r="E272" s="6">
        <v>42450</v>
      </c>
      <c r="F272" s="5">
        <v>0.46527777777777773</v>
      </c>
      <c r="G272" t="s">
        <v>63</v>
      </c>
      <c r="H272" t="s">
        <v>62</v>
      </c>
      <c r="I272">
        <v>0.2</v>
      </c>
      <c r="J272" t="s">
        <v>61</v>
      </c>
      <c r="L272" t="s">
        <v>86</v>
      </c>
      <c r="M272">
        <v>96</v>
      </c>
      <c r="N272" t="s">
        <v>55</v>
      </c>
      <c r="P272" s="6">
        <v>42450</v>
      </c>
      <c r="Q272" s="5">
        <v>0.6069444444444444</v>
      </c>
      <c r="T272" t="s">
        <v>56</v>
      </c>
      <c r="U272">
        <v>2</v>
      </c>
      <c r="V272" t="s">
        <v>55</v>
      </c>
      <c r="W272">
        <v>2</v>
      </c>
      <c r="X272" t="s">
        <v>54</v>
      </c>
      <c r="Y272" t="s">
        <v>64</v>
      </c>
    </row>
    <row r="273" spans="1:25" hidden="1" x14ac:dyDescent="0.35">
      <c r="A273" t="s">
        <v>12</v>
      </c>
      <c r="B273" t="s">
        <v>13</v>
      </c>
      <c r="C273" t="s">
        <v>44</v>
      </c>
      <c r="D273" t="s">
        <v>46</v>
      </c>
      <c r="E273" s="6">
        <v>42450</v>
      </c>
      <c r="F273" s="5">
        <v>0.44444444444444442</v>
      </c>
      <c r="G273" t="s">
        <v>63</v>
      </c>
      <c r="H273" t="s">
        <v>62</v>
      </c>
      <c r="I273">
        <v>0.2</v>
      </c>
      <c r="J273" t="s">
        <v>61</v>
      </c>
      <c r="L273" t="s">
        <v>86</v>
      </c>
      <c r="M273">
        <v>460</v>
      </c>
      <c r="N273" t="s">
        <v>55</v>
      </c>
      <c r="P273" s="6">
        <v>42450</v>
      </c>
      <c r="Q273" s="5">
        <v>0.60902777777777783</v>
      </c>
      <c r="T273" t="s">
        <v>56</v>
      </c>
      <c r="U273">
        <v>2</v>
      </c>
      <c r="V273" t="s">
        <v>55</v>
      </c>
      <c r="W273">
        <v>2</v>
      </c>
      <c r="X273" t="s">
        <v>54</v>
      </c>
      <c r="Y273" t="s">
        <v>32</v>
      </c>
    </row>
    <row r="274" spans="1:25" hidden="1" x14ac:dyDescent="0.35">
      <c r="A274" t="s">
        <v>12</v>
      </c>
      <c r="B274" t="s">
        <v>13</v>
      </c>
      <c r="C274" t="s">
        <v>27</v>
      </c>
      <c r="D274" t="s">
        <v>29</v>
      </c>
      <c r="E274" s="6">
        <v>42478</v>
      </c>
      <c r="F274" s="5">
        <v>0.55555555555555558</v>
      </c>
      <c r="G274" t="s">
        <v>63</v>
      </c>
      <c r="H274" t="s">
        <v>62</v>
      </c>
      <c r="I274">
        <v>0.2</v>
      </c>
      <c r="J274" t="s">
        <v>61</v>
      </c>
      <c r="L274" t="s">
        <v>86</v>
      </c>
      <c r="M274">
        <v>42</v>
      </c>
      <c r="N274" t="s">
        <v>55</v>
      </c>
      <c r="P274" s="6">
        <v>42478</v>
      </c>
      <c r="Q274" s="5">
        <v>0.68819444444444444</v>
      </c>
      <c r="T274" t="s">
        <v>56</v>
      </c>
      <c r="U274">
        <v>2</v>
      </c>
      <c r="V274" t="s">
        <v>55</v>
      </c>
      <c r="W274">
        <v>2</v>
      </c>
      <c r="X274" t="s">
        <v>54</v>
      </c>
      <c r="Y274" t="s">
        <v>32</v>
      </c>
    </row>
    <row r="275" spans="1:25" hidden="1" x14ac:dyDescent="0.35">
      <c r="A275" t="s">
        <v>12</v>
      </c>
      <c r="B275" t="s">
        <v>13</v>
      </c>
      <c r="C275" t="s">
        <v>49</v>
      </c>
      <c r="D275">
        <v>846</v>
      </c>
      <c r="E275" s="6">
        <v>42478</v>
      </c>
      <c r="F275" s="5">
        <v>0.53819444444444442</v>
      </c>
      <c r="G275" t="s">
        <v>63</v>
      </c>
      <c r="H275" t="s">
        <v>62</v>
      </c>
      <c r="I275">
        <v>0.2</v>
      </c>
      <c r="J275" t="s">
        <v>61</v>
      </c>
      <c r="L275" t="s">
        <v>86</v>
      </c>
      <c r="M275">
        <v>92</v>
      </c>
      <c r="N275" t="s">
        <v>55</v>
      </c>
      <c r="P275" s="6">
        <v>42478</v>
      </c>
      <c r="Q275" s="5">
        <v>0.69027777777777777</v>
      </c>
      <c r="T275" t="s">
        <v>56</v>
      </c>
      <c r="U275">
        <v>2</v>
      </c>
      <c r="V275" t="s">
        <v>55</v>
      </c>
      <c r="W275">
        <v>2</v>
      </c>
      <c r="X275" t="s">
        <v>54</v>
      </c>
      <c r="Y275" t="s">
        <v>32</v>
      </c>
    </row>
    <row r="276" spans="1:25" hidden="1" x14ac:dyDescent="0.35">
      <c r="A276" t="s">
        <v>12</v>
      </c>
      <c r="B276" t="s">
        <v>13</v>
      </c>
      <c r="C276">
        <v>33020222</v>
      </c>
      <c r="D276" t="s">
        <v>16</v>
      </c>
      <c r="E276" s="6">
        <v>42478</v>
      </c>
      <c r="F276" s="5">
        <v>0.51041666666666663</v>
      </c>
      <c r="G276" t="s">
        <v>63</v>
      </c>
      <c r="H276" t="s">
        <v>62</v>
      </c>
      <c r="I276">
        <v>0.2</v>
      </c>
      <c r="J276" t="s">
        <v>61</v>
      </c>
      <c r="L276" t="s">
        <v>86</v>
      </c>
      <c r="M276">
        <v>490</v>
      </c>
      <c r="N276" t="s">
        <v>55</v>
      </c>
      <c r="P276" s="6">
        <v>42478</v>
      </c>
      <c r="Q276" s="5">
        <v>0.67847222222222225</v>
      </c>
      <c r="T276" t="s">
        <v>56</v>
      </c>
      <c r="U276">
        <v>2</v>
      </c>
      <c r="V276" t="s">
        <v>55</v>
      </c>
      <c r="W276">
        <v>2</v>
      </c>
      <c r="X276" t="s">
        <v>54</v>
      </c>
      <c r="Y276" t="s">
        <v>64</v>
      </c>
    </row>
    <row r="277" spans="1:25" hidden="1" x14ac:dyDescent="0.35">
      <c r="A277" t="s">
        <v>12</v>
      </c>
      <c r="B277" t="s">
        <v>13</v>
      </c>
      <c r="C277">
        <v>33020222</v>
      </c>
      <c r="D277" t="s">
        <v>16</v>
      </c>
      <c r="E277" s="6">
        <v>42478</v>
      </c>
      <c r="F277" s="5">
        <v>0.50694444444444442</v>
      </c>
      <c r="G277" t="s">
        <v>63</v>
      </c>
      <c r="H277" t="s">
        <v>62</v>
      </c>
      <c r="I277">
        <v>0.2</v>
      </c>
      <c r="J277" t="s">
        <v>61</v>
      </c>
      <c r="L277" t="s">
        <v>86</v>
      </c>
      <c r="M277">
        <v>480</v>
      </c>
      <c r="N277" t="s">
        <v>55</v>
      </c>
      <c r="P277" s="6">
        <v>42478</v>
      </c>
      <c r="Q277" s="5">
        <v>0.68333333333333324</v>
      </c>
      <c r="T277" t="s">
        <v>56</v>
      </c>
      <c r="U277">
        <v>2</v>
      </c>
      <c r="V277" t="s">
        <v>55</v>
      </c>
      <c r="W277">
        <v>2</v>
      </c>
      <c r="X277" t="s">
        <v>54</v>
      </c>
      <c r="Y277" t="s">
        <v>64</v>
      </c>
    </row>
    <row r="278" spans="1:25" hidden="1" x14ac:dyDescent="0.35">
      <c r="A278" t="s">
        <v>12</v>
      </c>
      <c r="B278" t="s">
        <v>13</v>
      </c>
      <c r="C278">
        <v>33020221</v>
      </c>
      <c r="D278" t="s">
        <v>16</v>
      </c>
      <c r="E278" s="6">
        <v>42478</v>
      </c>
      <c r="F278" s="5">
        <v>0.49305555555555558</v>
      </c>
      <c r="G278" t="s">
        <v>63</v>
      </c>
      <c r="H278" t="s">
        <v>62</v>
      </c>
      <c r="I278">
        <v>0.2</v>
      </c>
      <c r="J278" t="s">
        <v>61</v>
      </c>
      <c r="L278" t="s">
        <v>86</v>
      </c>
      <c r="M278">
        <v>350</v>
      </c>
      <c r="N278" t="s">
        <v>55</v>
      </c>
      <c r="P278" s="6">
        <v>42478</v>
      </c>
      <c r="Q278" s="5">
        <v>0.68541666666666667</v>
      </c>
      <c r="S278" t="s">
        <v>69</v>
      </c>
      <c r="T278" t="s">
        <v>56</v>
      </c>
      <c r="U278">
        <v>2</v>
      </c>
      <c r="V278" t="s">
        <v>55</v>
      </c>
      <c r="W278">
        <v>2</v>
      </c>
      <c r="X278" t="s">
        <v>54</v>
      </c>
      <c r="Y278" t="s">
        <v>64</v>
      </c>
    </row>
    <row r="279" spans="1:25" x14ac:dyDescent="0.35">
      <c r="A279" t="s">
        <v>12</v>
      </c>
      <c r="B279" t="s">
        <v>13</v>
      </c>
      <c r="C279">
        <v>33020118</v>
      </c>
      <c r="D279" t="s">
        <v>36</v>
      </c>
      <c r="E279" s="6">
        <v>42478</v>
      </c>
      <c r="F279" s="5">
        <v>0.46875</v>
      </c>
      <c r="G279" t="s">
        <v>63</v>
      </c>
      <c r="H279" t="s">
        <v>62</v>
      </c>
      <c r="I279">
        <v>0.2</v>
      </c>
      <c r="J279" t="s">
        <v>61</v>
      </c>
      <c r="L279" t="s">
        <v>86</v>
      </c>
      <c r="M279">
        <v>430</v>
      </c>
      <c r="N279" t="s">
        <v>55</v>
      </c>
      <c r="P279" s="6">
        <v>42478</v>
      </c>
      <c r="Q279" s="5">
        <v>0.69305555555555554</v>
      </c>
      <c r="T279" t="s">
        <v>56</v>
      </c>
      <c r="U279">
        <v>2</v>
      </c>
      <c r="V279" t="s">
        <v>55</v>
      </c>
      <c r="W279">
        <v>2</v>
      </c>
      <c r="X279" t="s">
        <v>54</v>
      </c>
      <c r="Y279" t="s">
        <v>64</v>
      </c>
    </row>
    <row r="280" spans="1:25" hidden="1" x14ac:dyDescent="0.35">
      <c r="A280" t="s">
        <v>12</v>
      </c>
      <c r="B280" t="s">
        <v>13</v>
      </c>
      <c r="C280" t="s">
        <v>44</v>
      </c>
      <c r="D280" t="s">
        <v>46</v>
      </c>
      <c r="E280" s="6">
        <v>42478</v>
      </c>
      <c r="F280" s="5">
        <v>0.4513888888888889</v>
      </c>
      <c r="G280" t="s">
        <v>63</v>
      </c>
      <c r="H280" t="s">
        <v>62</v>
      </c>
      <c r="I280">
        <v>0.2</v>
      </c>
      <c r="J280" t="s">
        <v>61</v>
      </c>
      <c r="L280" t="s">
        <v>86</v>
      </c>
      <c r="M280">
        <v>18</v>
      </c>
      <c r="N280" t="s">
        <v>55</v>
      </c>
      <c r="O280" t="s">
        <v>59</v>
      </c>
      <c r="P280" s="6">
        <v>42478</v>
      </c>
      <c r="Q280" s="5">
        <v>0.69513888888888886</v>
      </c>
      <c r="S280" t="s">
        <v>57</v>
      </c>
      <c r="T280" t="s">
        <v>56</v>
      </c>
      <c r="U280">
        <v>2</v>
      </c>
      <c r="V280" t="s">
        <v>55</v>
      </c>
      <c r="W280">
        <v>2</v>
      </c>
      <c r="X280" t="s">
        <v>54</v>
      </c>
      <c r="Y280" t="s">
        <v>32</v>
      </c>
    </row>
    <row r="281" spans="1:25" hidden="1" x14ac:dyDescent="0.35">
      <c r="A281" t="s">
        <v>12</v>
      </c>
      <c r="B281" t="s">
        <v>13</v>
      </c>
      <c r="C281" t="s">
        <v>27</v>
      </c>
      <c r="D281" t="s">
        <v>29</v>
      </c>
      <c r="E281" s="6">
        <v>42514</v>
      </c>
      <c r="F281" s="5">
        <v>0.55208333333333337</v>
      </c>
      <c r="G281" t="s">
        <v>63</v>
      </c>
      <c r="H281" t="s">
        <v>62</v>
      </c>
      <c r="I281">
        <v>0.2</v>
      </c>
      <c r="J281" t="s">
        <v>61</v>
      </c>
      <c r="L281" t="s">
        <v>86</v>
      </c>
      <c r="M281">
        <v>56</v>
      </c>
      <c r="N281" t="s">
        <v>55</v>
      </c>
      <c r="P281" s="6">
        <v>42514</v>
      </c>
      <c r="Q281" s="5">
        <v>0.64097222222222217</v>
      </c>
      <c r="T281" t="s">
        <v>56</v>
      </c>
      <c r="U281">
        <v>2</v>
      </c>
      <c r="V281" t="s">
        <v>55</v>
      </c>
      <c r="W281">
        <v>2</v>
      </c>
      <c r="X281" t="s">
        <v>54</v>
      </c>
      <c r="Y281" t="s">
        <v>32</v>
      </c>
    </row>
    <row r="282" spans="1:25" hidden="1" x14ac:dyDescent="0.35">
      <c r="A282" t="s">
        <v>12</v>
      </c>
      <c r="B282" t="s">
        <v>13</v>
      </c>
      <c r="C282" t="s">
        <v>49</v>
      </c>
      <c r="D282">
        <v>846</v>
      </c>
      <c r="E282" s="6">
        <v>42514</v>
      </c>
      <c r="F282" s="5">
        <v>0.53819444444444442</v>
      </c>
      <c r="G282" t="s">
        <v>63</v>
      </c>
      <c r="H282" t="s">
        <v>62</v>
      </c>
      <c r="I282">
        <v>0.2</v>
      </c>
      <c r="J282" t="s">
        <v>61</v>
      </c>
      <c r="L282" t="s">
        <v>86</v>
      </c>
      <c r="M282">
        <v>36</v>
      </c>
      <c r="N282" t="s">
        <v>55</v>
      </c>
      <c r="O282" t="s">
        <v>59</v>
      </c>
      <c r="P282" s="6">
        <v>42514</v>
      </c>
      <c r="Q282" s="5">
        <v>0.64374999999999993</v>
      </c>
      <c r="S282" t="s">
        <v>57</v>
      </c>
      <c r="T282" t="s">
        <v>56</v>
      </c>
      <c r="U282">
        <v>2</v>
      </c>
      <c r="V282" t="s">
        <v>55</v>
      </c>
      <c r="W282">
        <v>2</v>
      </c>
      <c r="X282" t="s">
        <v>54</v>
      </c>
      <c r="Y282" t="s">
        <v>32</v>
      </c>
    </row>
    <row r="283" spans="1:25" hidden="1" x14ac:dyDescent="0.35">
      <c r="A283" t="s">
        <v>12</v>
      </c>
      <c r="B283" t="s">
        <v>13</v>
      </c>
      <c r="C283">
        <v>33020222</v>
      </c>
      <c r="D283" t="s">
        <v>16</v>
      </c>
      <c r="E283" s="6">
        <v>42514</v>
      </c>
      <c r="F283" s="5">
        <v>0.51041666666666663</v>
      </c>
      <c r="G283" t="s">
        <v>63</v>
      </c>
      <c r="H283" t="s">
        <v>62</v>
      </c>
      <c r="I283">
        <v>0.2</v>
      </c>
      <c r="J283" t="s">
        <v>61</v>
      </c>
      <c r="L283" t="s">
        <v>86</v>
      </c>
      <c r="M283">
        <v>2100</v>
      </c>
      <c r="N283" t="s">
        <v>55</v>
      </c>
      <c r="P283" s="6">
        <v>42514</v>
      </c>
      <c r="Q283" s="5">
        <v>0.65208333333333335</v>
      </c>
      <c r="T283" t="s">
        <v>56</v>
      </c>
      <c r="U283">
        <v>2</v>
      </c>
      <c r="V283" t="s">
        <v>55</v>
      </c>
      <c r="W283">
        <v>2</v>
      </c>
      <c r="X283" t="s">
        <v>54</v>
      </c>
      <c r="Y283" t="s">
        <v>64</v>
      </c>
    </row>
    <row r="284" spans="1:25" hidden="1" x14ac:dyDescent="0.35">
      <c r="A284" t="s">
        <v>12</v>
      </c>
      <c r="B284" t="s">
        <v>13</v>
      </c>
      <c r="C284">
        <v>33020221</v>
      </c>
      <c r="D284" t="s">
        <v>16</v>
      </c>
      <c r="E284" s="6">
        <v>42514</v>
      </c>
      <c r="F284" s="5">
        <v>0.49652777777777773</v>
      </c>
      <c r="G284" t="s">
        <v>63</v>
      </c>
      <c r="H284" t="s">
        <v>62</v>
      </c>
      <c r="I284">
        <v>0.2</v>
      </c>
      <c r="J284" t="s">
        <v>61</v>
      </c>
      <c r="L284" t="s">
        <v>86</v>
      </c>
      <c r="M284">
        <v>700</v>
      </c>
      <c r="N284" t="s">
        <v>55</v>
      </c>
      <c r="O284" t="s">
        <v>59</v>
      </c>
      <c r="P284" s="6">
        <v>42514</v>
      </c>
      <c r="Q284" s="5">
        <v>0.63888888888888895</v>
      </c>
      <c r="S284" t="s">
        <v>81</v>
      </c>
      <c r="T284" t="s">
        <v>56</v>
      </c>
      <c r="U284">
        <v>2</v>
      </c>
      <c r="V284" t="s">
        <v>55</v>
      </c>
      <c r="W284">
        <v>2</v>
      </c>
      <c r="X284" t="s">
        <v>54</v>
      </c>
      <c r="Y284" t="s">
        <v>64</v>
      </c>
    </row>
    <row r="285" spans="1:25" x14ac:dyDescent="0.35">
      <c r="A285" t="s">
        <v>12</v>
      </c>
      <c r="B285" t="s">
        <v>13</v>
      </c>
      <c r="C285">
        <v>33020118</v>
      </c>
      <c r="D285" t="s">
        <v>36</v>
      </c>
      <c r="E285" s="6">
        <v>42514</v>
      </c>
      <c r="F285" s="5">
        <v>0.47916666666666669</v>
      </c>
      <c r="G285" t="s">
        <v>63</v>
      </c>
      <c r="H285" t="s">
        <v>62</v>
      </c>
      <c r="I285">
        <v>0.2</v>
      </c>
      <c r="J285" t="s">
        <v>61</v>
      </c>
      <c r="L285" t="s">
        <v>86</v>
      </c>
      <c r="M285">
        <v>370</v>
      </c>
      <c r="N285" t="s">
        <v>55</v>
      </c>
      <c r="P285" s="6">
        <v>42514</v>
      </c>
      <c r="Q285" s="5">
        <v>0.64652777777777781</v>
      </c>
      <c r="T285" t="s">
        <v>56</v>
      </c>
      <c r="U285">
        <v>2</v>
      </c>
      <c r="V285" t="s">
        <v>55</v>
      </c>
      <c r="W285">
        <v>2</v>
      </c>
      <c r="X285" t="s">
        <v>54</v>
      </c>
      <c r="Y285" t="s">
        <v>64</v>
      </c>
    </row>
    <row r="286" spans="1:25" hidden="1" x14ac:dyDescent="0.35">
      <c r="A286" t="s">
        <v>12</v>
      </c>
      <c r="B286" t="s">
        <v>13</v>
      </c>
      <c r="C286" t="s">
        <v>44</v>
      </c>
      <c r="D286" t="s">
        <v>46</v>
      </c>
      <c r="E286" s="6">
        <v>42514</v>
      </c>
      <c r="F286" s="5">
        <v>0.46527777777777773</v>
      </c>
      <c r="G286" t="s">
        <v>63</v>
      </c>
      <c r="H286" t="s">
        <v>62</v>
      </c>
      <c r="I286">
        <v>0.2</v>
      </c>
      <c r="J286" t="s">
        <v>61</v>
      </c>
      <c r="L286" t="s">
        <v>86</v>
      </c>
      <c r="M286">
        <v>16</v>
      </c>
      <c r="N286" t="s">
        <v>55</v>
      </c>
      <c r="O286" t="s">
        <v>59</v>
      </c>
      <c r="P286" s="6">
        <v>42514</v>
      </c>
      <c r="Q286" s="5">
        <v>0.64930555555555558</v>
      </c>
      <c r="S286" t="s">
        <v>57</v>
      </c>
      <c r="T286" t="s">
        <v>56</v>
      </c>
      <c r="U286">
        <v>2</v>
      </c>
      <c r="V286" t="s">
        <v>55</v>
      </c>
      <c r="W286">
        <v>2</v>
      </c>
      <c r="X286" t="s">
        <v>54</v>
      </c>
      <c r="Y286" t="s">
        <v>32</v>
      </c>
    </row>
    <row r="287" spans="1:25" hidden="1" x14ac:dyDescent="0.35">
      <c r="A287" t="s">
        <v>12</v>
      </c>
      <c r="B287" t="s">
        <v>13</v>
      </c>
      <c r="C287" t="s">
        <v>27</v>
      </c>
      <c r="D287" t="s">
        <v>29</v>
      </c>
      <c r="E287" s="6">
        <v>42541</v>
      </c>
      <c r="F287" s="5">
        <v>0.60069444444444442</v>
      </c>
      <c r="G287" t="s">
        <v>63</v>
      </c>
      <c r="H287" t="s">
        <v>62</v>
      </c>
      <c r="I287">
        <v>0.2</v>
      </c>
      <c r="J287" t="s">
        <v>61</v>
      </c>
      <c r="L287" t="s">
        <v>86</v>
      </c>
      <c r="M287">
        <v>44</v>
      </c>
      <c r="N287" t="s">
        <v>55</v>
      </c>
      <c r="P287" s="6">
        <v>42541</v>
      </c>
      <c r="Q287" s="5">
        <v>0.67847222222222225</v>
      </c>
      <c r="T287" t="s">
        <v>56</v>
      </c>
      <c r="U287">
        <v>2</v>
      </c>
      <c r="V287" t="s">
        <v>55</v>
      </c>
      <c r="W287">
        <v>2</v>
      </c>
      <c r="X287" t="s">
        <v>54</v>
      </c>
      <c r="Y287" t="s">
        <v>32</v>
      </c>
    </row>
    <row r="288" spans="1:25" hidden="1" x14ac:dyDescent="0.35">
      <c r="A288" t="s">
        <v>12</v>
      </c>
      <c r="B288" t="s">
        <v>13</v>
      </c>
      <c r="C288" t="s">
        <v>49</v>
      </c>
      <c r="D288">
        <v>846</v>
      </c>
      <c r="E288" s="6">
        <v>42541</v>
      </c>
      <c r="F288" s="5">
        <v>0.58333333333333337</v>
      </c>
      <c r="G288" t="s">
        <v>63</v>
      </c>
      <c r="H288" t="s">
        <v>62</v>
      </c>
      <c r="I288">
        <v>0.2</v>
      </c>
      <c r="J288" t="s">
        <v>61</v>
      </c>
      <c r="L288" t="s">
        <v>86</v>
      </c>
      <c r="M288">
        <v>86</v>
      </c>
      <c r="N288" t="s">
        <v>55</v>
      </c>
      <c r="P288" s="6">
        <v>42541</v>
      </c>
      <c r="Q288" s="5">
        <v>0.68125000000000002</v>
      </c>
      <c r="T288" t="s">
        <v>56</v>
      </c>
      <c r="U288">
        <v>2</v>
      </c>
      <c r="V288" t="s">
        <v>55</v>
      </c>
      <c r="W288">
        <v>2</v>
      </c>
      <c r="X288" t="s">
        <v>54</v>
      </c>
      <c r="Y288" t="s">
        <v>32</v>
      </c>
    </row>
    <row r="289" spans="1:25" hidden="1" x14ac:dyDescent="0.35">
      <c r="A289" t="s">
        <v>12</v>
      </c>
      <c r="B289" t="s">
        <v>13</v>
      </c>
      <c r="C289">
        <v>33020222</v>
      </c>
      <c r="D289" t="s">
        <v>16</v>
      </c>
      <c r="E289" s="6">
        <v>42541</v>
      </c>
      <c r="F289" s="5">
        <v>0.52777777777777779</v>
      </c>
      <c r="G289" t="s">
        <v>63</v>
      </c>
      <c r="H289" t="s">
        <v>62</v>
      </c>
      <c r="I289">
        <v>0.2</v>
      </c>
      <c r="J289" t="s">
        <v>61</v>
      </c>
      <c r="L289" t="s">
        <v>86</v>
      </c>
      <c r="M289">
        <v>1200</v>
      </c>
      <c r="N289" t="s">
        <v>55</v>
      </c>
      <c r="O289" t="s">
        <v>59</v>
      </c>
      <c r="P289" s="6">
        <v>42541</v>
      </c>
      <c r="Q289" s="5">
        <v>0.69097222222222221</v>
      </c>
      <c r="S289" t="s">
        <v>57</v>
      </c>
      <c r="T289" t="s">
        <v>56</v>
      </c>
      <c r="U289">
        <v>2</v>
      </c>
      <c r="V289" t="s">
        <v>55</v>
      </c>
      <c r="W289">
        <v>2</v>
      </c>
      <c r="X289" t="s">
        <v>54</v>
      </c>
      <c r="Y289" t="s">
        <v>64</v>
      </c>
    </row>
    <row r="290" spans="1:25" hidden="1" x14ac:dyDescent="0.35">
      <c r="A290" t="s">
        <v>12</v>
      </c>
      <c r="B290" t="s">
        <v>13</v>
      </c>
      <c r="C290">
        <v>33020221</v>
      </c>
      <c r="D290" t="s">
        <v>16</v>
      </c>
      <c r="E290" s="6">
        <v>42541</v>
      </c>
      <c r="F290" s="5">
        <v>0.51388888888888895</v>
      </c>
      <c r="G290" t="s">
        <v>63</v>
      </c>
      <c r="H290" t="s">
        <v>62</v>
      </c>
      <c r="I290">
        <v>0.2</v>
      </c>
      <c r="J290" t="s">
        <v>61</v>
      </c>
      <c r="L290" t="s">
        <v>86</v>
      </c>
      <c r="M290">
        <v>330</v>
      </c>
      <c r="N290" t="s">
        <v>55</v>
      </c>
      <c r="P290" s="6">
        <v>42541</v>
      </c>
      <c r="Q290" s="5">
        <v>0.67638888888888893</v>
      </c>
      <c r="S290" t="s">
        <v>69</v>
      </c>
      <c r="T290" t="s">
        <v>56</v>
      </c>
      <c r="U290">
        <v>2</v>
      </c>
      <c r="V290" t="s">
        <v>55</v>
      </c>
      <c r="W290">
        <v>2</v>
      </c>
      <c r="X290" t="s">
        <v>54</v>
      </c>
      <c r="Y290" t="s">
        <v>64</v>
      </c>
    </row>
    <row r="291" spans="1:25" x14ac:dyDescent="0.35">
      <c r="A291" t="s">
        <v>12</v>
      </c>
      <c r="B291" t="s">
        <v>13</v>
      </c>
      <c r="C291">
        <v>33020118</v>
      </c>
      <c r="D291" t="s">
        <v>36</v>
      </c>
      <c r="E291" s="6">
        <v>42541</v>
      </c>
      <c r="F291" s="5">
        <v>0.48958333333333331</v>
      </c>
      <c r="G291" t="s">
        <v>63</v>
      </c>
      <c r="H291" t="s">
        <v>62</v>
      </c>
      <c r="I291">
        <v>0.2</v>
      </c>
      <c r="J291" t="s">
        <v>61</v>
      </c>
      <c r="L291" t="s">
        <v>86</v>
      </c>
      <c r="M291">
        <v>220</v>
      </c>
      <c r="N291" t="s">
        <v>55</v>
      </c>
      <c r="P291" s="6">
        <v>42541</v>
      </c>
      <c r="Q291" s="5">
        <v>0.68333333333333324</v>
      </c>
      <c r="T291" t="s">
        <v>56</v>
      </c>
      <c r="U291">
        <v>2</v>
      </c>
      <c r="V291" t="s">
        <v>55</v>
      </c>
      <c r="W291">
        <v>2</v>
      </c>
      <c r="X291" t="s">
        <v>54</v>
      </c>
      <c r="Y291" t="s">
        <v>32</v>
      </c>
    </row>
    <row r="292" spans="1:25" hidden="1" x14ac:dyDescent="0.35">
      <c r="A292" t="s">
        <v>12</v>
      </c>
      <c r="B292" t="s">
        <v>13</v>
      </c>
      <c r="C292" t="s">
        <v>44</v>
      </c>
      <c r="D292" t="s">
        <v>46</v>
      </c>
      <c r="E292" s="6">
        <v>42541</v>
      </c>
      <c r="F292" s="5">
        <v>0.46527777777777773</v>
      </c>
      <c r="G292" t="s">
        <v>63</v>
      </c>
      <c r="H292" t="s">
        <v>62</v>
      </c>
      <c r="I292">
        <v>0.2</v>
      </c>
      <c r="J292" t="s">
        <v>61</v>
      </c>
      <c r="L292" t="s">
        <v>86</v>
      </c>
      <c r="M292">
        <v>4</v>
      </c>
      <c r="N292" t="s">
        <v>55</v>
      </c>
      <c r="O292" t="s">
        <v>72</v>
      </c>
      <c r="P292" s="6">
        <v>42541</v>
      </c>
      <c r="Q292" s="5">
        <v>0.68611111111111101</v>
      </c>
      <c r="S292" t="s">
        <v>71</v>
      </c>
      <c r="T292" t="s">
        <v>56</v>
      </c>
      <c r="U292">
        <v>2</v>
      </c>
      <c r="V292" t="s">
        <v>55</v>
      </c>
      <c r="W292">
        <v>2</v>
      </c>
      <c r="X292" t="s">
        <v>54</v>
      </c>
      <c r="Y292" t="s">
        <v>32</v>
      </c>
    </row>
    <row r="293" spans="1:25" hidden="1" x14ac:dyDescent="0.35">
      <c r="A293" t="s">
        <v>12</v>
      </c>
      <c r="B293" t="s">
        <v>13</v>
      </c>
      <c r="C293" t="s">
        <v>27</v>
      </c>
      <c r="D293" t="s">
        <v>29</v>
      </c>
      <c r="E293" s="6">
        <v>42569</v>
      </c>
      <c r="F293" s="5">
        <v>0.58680555555555558</v>
      </c>
      <c r="G293" t="s">
        <v>63</v>
      </c>
      <c r="H293" t="s">
        <v>62</v>
      </c>
      <c r="I293">
        <v>0.2</v>
      </c>
      <c r="J293" t="s">
        <v>61</v>
      </c>
      <c r="L293" t="s">
        <v>86</v>
      </c>
      <c r="M293">
        <v>76</v>
      </c>
      <c r="N293" t="s">
        <v>55</v>
      </c>
      <c r="P293" s="6">
        <v>42569</v>
      </c>
      <c r="Q293" s="5">
        <v>0.67083333333333339</v>
      </c>
      <c r="T293" t="s">
        <v>56</v>
      </c>
      <c r="U293">
        <v>2</v>
      </c>
      <c r="V293" t="s">
        <v>55</v>
      </c>
      <c r="W293">
        <v>2</v>
      </c>
      <c r="X293" t="s">
        <v>54</v>
      </c>
      <c r="Y293" t="s">
        <v>32</v>
      </c>
    </row>
    <row r="294" spans="1:25" hidden="1" x14ac:dyDescent="0.35">
      <c r="A294" t="s">
        <v>12</v>
      </c>
      <c r="B294" t="s">
        <v>13</v>
      </c>
      <c r="C294" t="s">
        <v>49</v>
      </c>
      <c r="D294">
        <v>846</v>
      </c>
      <c r="E294" s="6">
        <v>42569</v>
      </c>
      <c r="F294" s="5">
        <v>0.56597222222222221</v>
      </c>
      <c r="G294" t="s">
        <v>63</v>
      </c>
      <c r="H294" t="s">
        <v>62</v>
      </c>
      <c r="I294">
        <v>0.2</v>
      </c>
      <c r="J294" t="s">
        <v>61</v>
      </c>
      <c r="L294" t="s">
        <v>86</v>
      </c>
      <c r="M294">
        <v>40</v>
      </c>
      <c r="N294" t="s">
        <v>55</v>
      </c>
      <c r="P294" s="6">
        <v>42569</v>
      </c>
      <c r="Q294" s="5">
        <v>0.66805555555555562</v>
      </c>
      <c r="T294" t="s">
        <v>56</v>
      </c>
      <c r="U294">
        <v>2</v>
      </c>
      <c r="V294" t="s">
        <v>55</v>
      </c>
      <c r="W294">
        <v>2</v>
      </c>
      <c r="X294" t="s">
        <v>54</v>
      </c>
      <c r="Y294" t="s">
        <v>32</v>
      </c>
    </row>
    <row r="295" spans="1:25" hidden="1" x14ac:dyDescent="0.35">
      <c r="A295" t="s">
        <v>12</v>
      </c>
      <c r="B295" t="s">
        <v>13</v>
      </c>
      <c r="C295">
        <v>33020222</v>
      </c>
      <c r="D295" t="s">
        <v>16</v>
      </c>
      <c r="E295" s="6">
        <v>42569</v>
      </c>
      <c r="F295" s="5">
        <v>0.51388888888888895</v>
      </c>
      <c r="G295" t="s">
        <v>63</v>
      </c>
      <c r="H295" t="s">
        <v>62</v>
      </c>
      <c r="I295">
        <v>0.2</v>
      </c>
      <c r="J295" t="s">
        <v>61</v>
      </c>
      <c r="L295" t="s">
        <v>86</v>
      </c>
      <c r="M295">
        <v>1300</v>
      </c>
      <c r="N295" t="s">
        <v>55</v>
      </c>
      <c r="O295" t="s">
        <v>59</v>
      </c>
      <c r="P295" s="6">
        <v>42569</v>
      </c>
      <c r="Q295" s="5">
        <v>0.65833333333333333</v>
      </c>
      <c r="S295" t="s">
        <v>57</v>
      </c>
      <c r="T295" t="s">
        <v>56</v>
      </c>
      <c r="U295">
        <v>2</v>
      </c>
      <c r="V295" t="s">
        <v>55</v>
      </c>
      <c r="W295">
        <v>2</v>
      </c>
      <c r="X295" t="s">
        <v>54</v>
      </c>
      <c r="Y295" t="s">
        <v>64</v>
      </c>
    </row>
    <row r="296" spans="1:25" hidden="1" x14ac:dyDescent="0.35">
      <c r="A296" t="s">
        <v>12</v>
      </c>
      <c r="B296" t="s">
        <v>13</v>
      </c>
      <c r="C296">
        <v>33020221</v>
      </c>
      <c r="D296" t="s">
        <v>16</v>
      </c>
      <c r="E296" s="6">
        <v>42569</v>
      </c>
      <c r="F296" s="5">
        <v>0.49652777777777773</v>
      </c>
      <c r="G296" t="s">
        <v>63</v>
      </c>
      <c r="H296" t="s">
        <v>62</v>
      </c>
      <c r="I296">
        <v>0.1</v>
      </c>
      <c r="J296" t="s">
        <v>61</v>
      </c>
      <c r="L296" t="s">
        <v>86</v>
      </c>
      <c r="M296">
        <v>1300</v>
      </c>
      <c r="N296" t="s">
        <v>55</v>
      </c>
      <c r="O296" t="s">
        <v>59</v>
      </c>
      <c r="P296" s="6">
        <v>42569</v>
      </c>
      <c r="Q296" s="5">
        <v>0.67291666666666661</v>
      </c>
      <c r="S296" t="s">
        <v>57</v>
      </c>
      <c r="T296" t="s">
        <v>56</v>
      </c>
      <c r="U296">
        <v>2</v>
      </c>
      <c r="V296" t="s">
        <v>55</v>
      </c>
      <c r="W296">
        <v>2</v>
      </c>
      <c r="X296" t="s">
        <v>54</v>
      </c>
      <c r="Y296" t="s">
        <v>64</v>
      </c>
    </row>
    <row r="297" spans="1:25" x14ac:dyDescent="0.35">
      <c r="A297" t="s">
        <v>12</v>
      </c>
      <c r="B297" t="s">
        <v>13</v>
      </c>
      <c r="C297">
        <v>33020118</v>
      </c>
      <c r="D297" t="s">
        <v>36</v>
      </c>
      <c r="E297" s="6">
        <v>42569</v>
      </c>
      <c r="F297" s="5">
        <v>0.47916666666666669</v>
      </c>
      <c r="G297" t="s">
        <v>63</v>
      </c>
      <c r="H297" t="s">
        <v>62</v>
      </c>
      <c r="I297">
        <v>0.2</v>
      </c>
      <c r="J297" t="s">
        <v>61</v>
      </c>
      <c r="L297" t="s">
        <v>86</v>
      </c>
      <c r="M297">
        <v>118</v>
      </c>
      <c r="N297" t="s">
        <v>55</v>
      </c>
      <c r="P297" s="6">
        <v>42569</v>
      </c>
      <c r="Q297" s="5">
        <v>0.66597222222222219</v>
      </c>
      <c r="S297" t="s">
        <v>69</v>
      </c>
      <c r="T297" t="s">
        <v>56</v>
      </c>
      <c r="U297">
        <v>2</v>
      </c>
      <c r="V297" t="s">
        <v>55</v>
      </c>
      <c r="W297">
        <v>2</v>
      </c>
      <c r="X297" t="s">
        <v>54</v>
      </c>
      <c r="Y297" t="s">
        <v>32</v>
      </c>
    </row>
    <row r="298" spans="1:25" hidden="1" x14ac:dyDescent="0.35">
      <c r="A298" t="s">
        <v>12</v>
      </c>
      <c r="B298" t="s">
        <v>13</v>
      </c>
      <c r="C298" t="s">
        <v>44</v>
      </c>
      <c r="D298" t="s">
        <v>46</v>
      </c>
      <c r="E298" s="6">
        <v>42569</v>
      </c>
      <c r="F298" s="5">
        <v>0.4513888888888889</v>
      </c>
      <c r="G298" t="s">
        <v>63</v>
      </c>
      <c r="H298" t="s">
        <v>62</v>
      </c>
      <c r="I298">
        <v>0.2</v>
      </c>
      <c r="J298" t="s">
        <v>61</v>
      </c>
      <c r="L298" t="s">
        <v>86</v>
      </c>
      <c r="M298">
        <v>2</v>
      </c>
      <c r="N298" t="s">
        <v>55</v>
      </c>
      <c r="O298" t="s">
        <v>72</v>
      </c>
      <c r="P298" s="6">
        <v>42569</v>
      </c>
      <c r="Q298" s="5">
        <v>0.66319444444444442</v>
      </c>
      <c r="S298" t="s">
        <v>71</v>
      </c>
      <c r="T298" t="s">
        <v>56</v>
      </c>
      <c r="U298">
        <v>2</v>
      </c>
      <c r="V298" t="s">
        <v>55</v>
      </c>
      <c r="W298">
        <v>2</v>
      </c>
      <c r="X298" t="s">
        <v>54</v>
      </c>
      <c r="Y298" t="s">
        <v>32</v>
      </c>
    </row>
    <row r="299" spans="1:25" hidden="1" x14ac:dyDescent="0.35">
      <c r="A299" t="s">
        <v>12</v>
      </c>
      <c r="B299" t="s">
        <v>13</v>
      </c>
      <c r="C299" t="s">
        <v>27</v>
      </c>
      <c r="D299" t="s">
        <v>29</v>
      </c>
      <c r="E299" s="6">
        <v>42597</v>
      </c>
      <c r="F299" s="5">
        <v>0.59027777777777779</v>
      </c>
      <c r="G299" t="s">
        <v>63</v>
      </c>
      <c r="H299" t="s">
        <v>62</v>
      </c>
      <c r="I299">
        <v>0.2</v>
      </c>
      <c r="J299" t="s">
        <v>61</v>
      </c>
      <c r="L299" t="s">
        <v>86</v>
      </c>
      <c r="M299">
        <v>94</v>
      </c>
      <c r="N299" t="s">
        <v>55</v>
      </c>
      <c r="P299" s="6">
        <v>42597</v>
      </c>
      <c r="Q299" s="5">
        <v>0.67569444444444438</v>
      </c>
      <c r="T299" t="s">
        <v>56</v>
      </c>
      <c r="U299">
        <v>2</v>
      </c>
      <c r="V299" t="s">
        <v>55</v>
      </c>
      <c r="W299">
        <v>2</v>
      </c>
      <c r="X299" t="s">
        <v>54</v>
      </c>
      <c r="Y299" t="s">
        <v>64</v>
      </c>
    </row>
    <row r="300" spans="1:25" hidden="1" x14ac:dyDescent="0.35">
      <c r="A300" t="s">
        <v>12</v>
      </c>
      <c r="B300" t="s">
        <v>13</v>
      </c>
      <c r="C300" t="s">
        <v>49</v>
      </c>
      <c r="D300">
        <v>846</v>
      </c>
      <c r="E300" s="6">
        <v>42597</v>
      </c>
      <c r="F300" s="5">
        <v>0.56944444444444442</v>
      </c>
      <c r="G300" t="s">
        <v>63</v>
      </c>
      <c r="H300" t="s">
        <v>62</v>
      </c>
      <c r="I300">
        <v>0.2</v>
      </c>
      <c r="J300" t="s">
        <v>61</v>
      </c>
      <c r="L300" t="s">
        <v>86</v>
      </c>
      <c r="M300">
        <v>100</v>
      </c>
      <c r="N300" t="s">
        <v>55</v>
      </c>
      <c r="O300" t="s">
        <v>59</v>
      </c>
      <c r="P300" s="6">
        <v>42597</v>
      </c>
      <c r="Q300" s="5">
        <v>0.67291666666666661</v>
      </c>
      <c r="S300" t="s">
        <v>57</v>
      </c>
      <c r="T300" t="s">
        <v>56</v>
      </c>
      <c r="U300">
        <v>2</v>
      </c>
      <c r="V300" t="s">
        <v>55</v>
      </c>
      <c r="W300">
        <v>2</v>
      </c>
      <c r="X300" t="s">
        <v>54</v>
      </c>
      <c r="Y300" t="s">
        <v>64</v>
      </c>
    </row>
    <row r="301" spans="1:25" x14ac:dyDescent="0.35">
      <c r="A301" t="s">
        <v>12</v>
      </c>
      <c r="B301" t="s">
        <v>13</v>
      </c>
      <c r="C301">
        <v>33020118</v>
      </c>
      <c r="D301" t="s">
        <v>36</v>
      </c>
      <c r="E301" s="6">
        <v>42597</v>
      </c>
      <c r="F301" s="5">
        <v>0.47569444444444442</v>
      </c>
      <c r="G301" t="s">
        <v>63</v>
      </c>
      <c r="H301" t="s">
        <v>62</v>
      </c>
      <c r="I301">
        <v>0.2</v>
      </c>
      <c r="J301" t="s">
        <v>61</v>
      </c>
      <c r="L301" t="s">
        <v>86</v>
      </c>
      <c r="M301">
        <v>230</v>
      </c>
      <c r="N301" t="s">
        <v>55</v>
      </c>
      <c r="P301" s="6">
        <v>42597</v>
      </c>
      <c r="Q301" s="5">
        <v>0.67013888888888884</v>
      </c>
      <c r="S301" t="s">
        <v>69</v>
      </c>
      <c r="T301" t="s">
        <v>56</v>
      </c>
      <c r="U301">
        <v>2</v>
      </c>
      <c r="V301" t="s">
        <v>55</v>
      </c>
      <c r="W301">
        <v>2</v>
      </c>
      <c r="X301" t="s">
        <v>54</v>
      </c>
      <c r="Y301" t="s">
        <v>64</v>
      </c>
    </row>
    <row r="302" spans="1:25" hidden="1" x14ac:dyDescent="0.35">
      <c r="A302" t="s">
        <v>12</v>
      </c>
      <c r="B302" t="s">
        <v>13</v>
      </c>
      <c r="C302" t="s">
        <v>44</v>
      </c>
      <c r="D302" t="s">
        <v>46</v>
      </c>
      <c r="E302" s="6">
        <v>42597</v>
      </c>
      <c r="F302" s="5">
        <v>0.44791666666666669</v>
      </c>
      <c r="G302" t="s">
        <v>63</v>
      </c>
      <c r="H302" t="s">
        <v>62</v>
      </c>
      <c r="I302">
        <v>0.2</v>
      </c>
      <c r="J302" t="s">
        <v>61</v>
      </c>
      <c r="L302" t="s">
        <v>86</v>
      </c>
      <c r="M302">
        <v>6</v>
      </c>
      <c r="N302" t="s">
        <v>55</v>
      </c>
      <c r="O302" t="s">
        <v>59</v>
      </c>
      <c r="P302" s="6">
        <v>42597</v>
      </c>
      <c r="Q302" s="5">
        <v>0.66527777777777775</v>
      </c>
      <c r="S302" t="s">
        <v>57</v>
      </c>
      <c r="T302" t="s">
        <v>56</v>
      </c>
      <c r="U302">
        <v>2</v>
      </c>
      <c r="V302" t="s">
        <v>55</v>
      </c>
      <c r="W302">
        <v>2</v>
      </c>
      <c r="X302" t="s">
        <v>54</v>
      </c>
      <c r="Y302" t="s">
        <v>64</v>
      </c>
    </row>
    <row r="303" spans="1:25" hidden="1" x14ac:dyDescent="0.35">
      <c r="A303" t="s">
        <v>12</v>
      </c>
      <c r="B303" t="s">
        <v>13</v>
      </c>
      <c r="C303" t="s">
        <v>27</v>
      </c>
      <c r="D303" t="s">
        <v>29</v>
      </c>
      <c r="E303" s="6">
        <v>42632</v>
      </c>
      <c r="F303" s="5">
        <v>0.57638888888888895</v>
      </c>
      <c r="G303" t="s">
        <v>63</v>
      </c>
      <c r="H303" t="s">
        <v>62</v>
      </c>
      <c r="I303">
        <v>0.2</v>
      </c>
      <c r="J303" t="s">
        <v>61</v>
      </c>
      <c r="L303" t="s">
        <v>86</v>
      </c>
      <c r="M303">
        <v>200</v>
      </c>
      <c r="N303" t="s">
        <v>55</v>
      </c>
      <c r="P303" s="6">
        <v>42632</v>
      </c>
      <c r="Q303" s="5">
        <v>0.66388888888888886</v>
      </c>
      <c r="S303" t="s">
        <v>69</v>
      </c>
      <c r="T303" t="s">
        <v>56</v>
      </c>
      <c r="U303">
        <v>2</v>
      </c>
      <c r="V303" t="s">
        <v>55</v>
      </c>
      <c r="W303">
        <v>2</v>
      </c>
      <c r="X303" t="s">
        <v>54</v>
      </c>
      <c r="Y303" t="s">
        <v>32</v>
      </c>
    </row>
    <row r="304" spans="1:25" hidden="1" x14ac:dyDescent="0.35">
      <c r="A304" t="s">
        <v>12</v>
      </c>
      <c r="B304" t="s">
        <v>13</v>
      </c>
      <c r="C304" t="s">
        <v>49</v>
      </c>
      <c r="D304">
        <v>846</v>
      </c>
      <c r="E304" s="6">
        <v>42632</v>
      </c>
      <c r="F304" s="5">
        <v>0.5625</v>
      </c>
      <c r="G304" t="s">
        <v>63</v>
      </c>
      <c r="H304" t="s">
        <v>62</v>
      </c>
      <c r="I304">
        <v>0.2</v>
      </c>
      <c r="J304" t="s">
        <v>61</v>
      </c>
      <c r="L304" t="s">
        <v>86</v>
      </c>
      <c r="M304">
        <v>14</v>
      </c>
      <c r="N304" t="s">
        <v>55</v>
      </c>
      <c r="O304" t="s">
        <v>59</v>
      </c>
      <c r="P304" s="6">
        <v>42632</v>
      </c>
      <c r="Q304" s="5">
        <v>0.65902777777777777</v>
      </c>
      <c r="S304" t="s">
        <v>57</v>
      </c>
      <c r="T304" t="s">
        <v>56</v>
      </c>
      <c r="U304">
        <v>2</v>
      </c>
      <c r="V304" t="s">
        <v>55</v>
      </c>
      <c r="W304">
        <v>2</v>
      </c>
      <c r="X304" t="s">
        <v>54</v>
      </c>
      <c r="Y304" t="s">
        <v>32</v>
      </c>
    </row>
    <row r="305" spans="1:25" x14ac:dyDescent="0.35">
      <c r="A305" t="s">
        <v>12</v>
      </c>
      <c r="B305" t="s">
        <v>13</v>
      </c>
      <c r="C305">
        <v>33020118</v>
      </c>
      <c r="D305" t="s">
        <v>36</v>
      </c>
      <c r="E305" s="6">
        <v>42632</v>
      </c>
      <c r="F305" s="5">
        <v>0.46527777777777773</v>
      </c>
      <c r="G305" t="s">
        <v>63</v>
      </c>
      <c r="H305" t="s">
        <v>62</v>
      </c>
      <c r="I305">
        <v>0.2</v>
      </c>
      <c r="J305" t="s">
        <v>61</v>
      </c>
      <c r="L305" t="s">
        <v>86</v>
      </c>
      <c r="M305">
        <v>300</v>
      </c>
      <c r="N305" t="s">
        <v>55</v>
      </c>
      <c r="P305" s="6">
        <v>42632</v>
      </c>
      <c r="Q305" s="5">
        <v>0.65625</v>
      </c>
      <c r="T305" t="s">
        <v>56</v>
      </c>
      <c r="U305">
        <v>2</v>
      </c>
      <c r="V305" t="s">
        <v>55</v>
      </c>
      <c r="W305">
        <v>2</v>
      </c>
      <c r="X305" t="s">
        <v>54</v>
      </c>
      <c r="Y305" t="s">
        <v>64</v>
      </c>
    </row>
    <row r="306" spans="1:25" hidden="1" x14ac:dyDescent="0.35">
      <c r="A306" t="s">
        <v>12</v>
      </c>
      <c r="B306" t="s">
        <v>13</v>
      </c>
      <c r="C306" t="s">
        <v>44</v>
      </c>
      <c r="D306" t="s">
        <v>46</v>
      </c>
      <c r="E306" s="6">
        <v>42632</v>
      </c>
      <c r="F306" s="5">
        <v>0.44097222222222227</v>
      </c>
      <c r="G306" t="s">
        <v>63</v>
      </c>
      <c r="H306" t="s">
        <v>62</v>
      </c>
      <c r="I306">
        <v>0.2</v>
      </c>
      <c r="J306" t="s">
        <v>61</v>
      </c>
      <c r="L306" t="s">
        <v>86</v>
      </c>
      <c r="M306">
        <v>104</v>
      </c>
      <c r="N306" t="s">
        <v>55</v>
      </c>
      <c r="P306" s="6">
        <v>42632</v>
      </c>
      <c r="Q306" s="5">
        <v>0.65416666666666667</v>
      </c>
      <c r="T306" t="s">
        <v>56</v>
      </c>
      <c r="U306">
        <v>2</v>
      </c>
      <c r="V306" t="s">
        <v>55</v>
      </c>
      <c r="W306">
        <v>2</v>
      </c>
      <c r="X306" t="s">
        <v>54</v>
      </c>
      <c r="Y306" t="s">
        <v>32</v>
      </c>
    </row>
    <row r="307" spans="1:25" hidden="1" x14ac:dyDescent="0.35">
      <c r="A307" t="s">
        <v>12</v>
      </c>
      <c r="B307" t="s">
        <v>13</v>
      </c>
      <c r="C307" t="s">
        <v>27</v>
      </c>
      <c r="D307" t="s">
        <v>29</v>
      </c>
      <c r="E307" s="6">
        <v>42660</v>
      </c>
      <c r="F307" s="5">
        <v>0.57291666666666663</v>
      </c>
      <c r="G307" t="s">
        <v>63</v>
      </c>
      <c r="H307" t="s">
        <v>62</v>
      </c>
      <c r="I307">
        <v>0.2</v>
      </c>
      <c r="J307" t="s">
        <v>61</v>
      </c>
      <c r="L307" t="s">
        <v>86</v>
      </c>
      <c r="M307">
        <v>12</v>
      </c>
      <c r="N307" t="s">
        <v>55</v>
      </c>
      <c r="O307" t="s">
        <v>59</v>
      </c>
      <c r="P307" s="6">
        <v>42660</v>
      </c>
      <c r="Q307" s="5">
        <v>0.65486111111111112</v>
      </c>
      <c r="S307" t="s">
        <v>57</v>
      </c>
      <c r="T307" t="s">
        <v>56</v>
      </c>
      <c r="U307">
        <v>2</v>
      </c>
      <c r="V307" t="s">
        <v>55</v>
      </c>
      <c r="W307">
        <v>2</v>
      </c>
      <c r="X307" t="s">
        <v>54</v>
      </c>
      <c r="Y307" t="s">
        <v>32</v>
      </c>
    </row>
    <row r="308" spans="1:25" hidden="1" x14ac:dyDescent="0.35">
      <c r="A308" t="s">
        <v>12</v>
      </c>
      <c r="B308" t="s">
        <v>13</v>
      </c>
      <c r="C308" t="s">
        <v>49</v>
      </c>
      <c r="D308">
        <v>846</v>
      </c>
      <c r="E308" s="6">
        <v>42660</v>
      </c>
      <c r="F308" s="5">
        <v>0.55902777777777779</v>
      </c>
      <c r="G308" t="s">
        <v>63</v>
      </c>
      <c r="H308" t="s">
        <v>62</v>
      </c>
      <c r="I308">
        <v>0.2</v>
      </c>
      <c r="J308" t="s">
        <v>61</v>
      </c>
      <c r="L308" t="s">
        <v>86</v>
      </c>
      <c r="M308">
        <v>22</v>
      </c>
      <c r="N308" t="s">
        <v>55</v>
      </c>
      <c r="O308" t="s">
        <v>59</v>
      </c>
      <c r="P308" s="6">
        <v>42660</v>
      </c>
      <c r="Q308" s="5">
        <v>0.65208333333333335</v>
      </c>
      <c r="S308" t="s">
        <v>57</v>
      </c>
      <c r="T308" t="s">
        <v>56</v>
      </c>
      <c r="U308">
        <v>2</v>
      </c>
      <c r="V308" t="s">
        <v>55</v>
      </c>
      <c r="W308">
        <v>2</v>
      </c>
      <c r="X308" t="s">
        <v>54</v>
      </c>
      <c r="Y308" t="s">
        <v>32</v>
      </c>
    </row>
    <row r="309" spans="1:25" x14ac:dyDescent="0.35">
      <c r="A309" t="s">
        <v>12</v>
      </c>
      <c r="B309" t="s">
        <v>13</v>
      </c>
      <c r="C309">
        <v>33020118</v>
      </c>
      <c r="D309" t="s">
        <v>36</v>
      </c>
      <c r="E309" s="6">
        <v>42660</v>
      </c>
      <c r="F309" s="5">
        <v>0.46527777777777773</v>
      </c>
      <c r="G309" t="s">
        <v>63</v>
      </c>
      <c r="H309" t="s">
        <v>62</v>
      </c>
      <c r="I309">
        <v>0.2</v>
      </c>
      <c r="J309" t="s">
        <v>61</v>
      </c>
      <c r="L309" t="s">
        <v>86</v>
      </c>
      <c r="M309">
        <v>280</v>
      </c>
      <c r="N309" t="s">
        <v>55</v>
      </c>
      <c r="P309" s="6">
        <v>42660</v>
      </c>
      <c r="Q309" s="5">
        <v>0.65</v>
      </c>
      <c r="S309" t="s">
        <v>69</v>
      </c>
      <c r="T309" t="s">
        <v>56</v>
      </c>
      <c r="U309">
        <v>2</v>
      </c>
      <c r="V309" t="s">
        <v>55</v>
      </c>
      <c r="W309">
        <v>2</v>
      </c>
      <c r="X309" t="s">
        <v>54</v>
      </c>
      <c r="Y309" t="s">
        <v>32</v>
      </c>
    </row>
    <row r="310" spans="1:25" hidden="1" x14ac:dyDescent="0.35">
      <c r="A310" t="s">
        <v>12</v>
      </c>
      <c r="B310" t="s">
        <v>13</v>
      </c>
      <c r="C310" t="s">
        <v>44</v>
      </c>
      <c r="D310" t="s">
        <v>46</v>
      </c>
      <c r="E310" s="6">
        <v>42660</v>
      </c>
      <c r="F310" s="5">
        <v>0.44097222222222227</v>
      </c>
      <c r="G310" t="s">
        <v>63</v>
      </c>
      <c r="H310" t="s">
        <v>62</v>
      </c>
      <c r="I310">
        <v>0.2</v>
      </c>
      <c r="J310" t="s">
        <v>61</v>
      </c>
      <c r="L310" t="s">
        <v>86</v>
      </c>
      <c r="M310">
        <v>70</v>
      </c>
      <c r="N310" t="s">
        <v>55</v>
      </c>
      <c r="P310" s="6">
        <v>42660</v>
      </c>
      <c r="Q310" s="5">
        <v>0.64722222222222225</v>
      </c>
      <c r="T310" t="s">
        <v>56</v>
      </c>
      <c r="U310">
        <v>2</v>
      </c>
      <c r="V310" t="s">
        <v>55</v>
      </c>
      <c r="W310">
        <v>2</v>
      </c>
      <c r="X310" t="s">
        <v>54</v>
      </c>
      <c r="Y310" t="s">
        <v>32</v>
      </c>
    </row>
    <row r="311" spans="1:25" hidden="1" x14ac:dyDescent="0.35">
      <c r="A311" t="s">
        <v>12</v>
      </c>
      <c r="B311" t="s">
        <v>13</v>
      </c>
      <c r="C311" t="s">
        <v>27</v>
      </c>
      <c r="D311" t="s">
        <v>29</v>
      </c>
      <c r="E311" s="6">
        <v>42688</v>
      </c>
      <c r="F311" s="5">
        <v>0.46527777777777773</v>
      </c>
      <c r="G311" t="s">
        <v>63</v>
      </c>
      <c r="H311" t="s">
        <v>62</v>
      </c>
      <c r="I311">
        <v>0.2</v>
      </c>
      <c r="J311" t="s">
        <v>61</v>
      </c>
      <c r="L311" t="s">
        <v>86</v>
      </c>
      <c r="M311" t="s">
        <v>75</v>
      </c>
      <c r="O311" t="s">
        <v>88</v>
      </c>
      <c r="P311" s="6">
        <v>42688</v>
      </c>
      <c r="Q311" s="5">
        <v>0.58750000000000002</v>
      </c>
      <c r="R311" t="s">
        <v>85</v>
      </c>
      <c r="S311" t="s">
        <v>87</v>
      </c>
      <c r="T311" t="s">
        <v>56</v>
      </c>
      <c r="U311">
        <v>10</v>
      </c>
      <c r="V311" t="s">
        <v>82</v>
      </c>
      <c r="W311">
        <v>10</v>
      </c>
      <c r="X311" t="s">
        <v>54</v>
      </c>
      <c r="Y311" t="s">
        <v>32</v>
      </c>
    </row>
    <row r="312" spans="1:25" hidden="1" x14ac:dyDescent="0.35">
      <c r="A312" t="s">
        <v>12</v>
      </c>
      <c r="B312" t="s">
        <v>13</v>
      </c>
      <c r="C312" t="s">
        <v>49</v>
      </c>
      <c r="D312">
        <v>846</v>
      </c>
      <c r="E312" s="6">
        <v>42688</v>
      </c>
      <c r="F312" s="5">
        <v>0.4513888888888889</v>
      </c>
      <c r="G312" t="s">
        <v>63</v>
      </c>
      <c r="H312" t="s">
        <v>62</v>
      </c>
      <c r="I312">
        <v>0.2</v>
      </c>
      <c r="J312" t="s">
        <v>61</v>
      </c>
      <c r="L312" t="s">
        <v>86</v>
      </c>
      <c r="M312">
        <v>31</v>
      </c>
      <c r="N312" t="s">
        <v>82</v>
      </c>
      <c r="P312" s="6">
        <v>42688</v>
      </c>
      <c r="Q312" s="5">
        <v>0.58611111111111114</v>
      </c>
      <c r="R312" t="s">
        <v>85</v>
      </c>
      <c r="T312" t="s">
        <v>56</v>
      </c>
      <c r="U312">
        <v>10</v>
      </c>
      <c r="V312" t="s">
        <v>82</v>
      </c>
      <c r="W312">
        <v>10</v>
      </c>
      <c r="X312" t="s">
        <v>54</v>
      </c>
      <c r="Y312" t="s">
        <v>32</v>
      </c>
    </row>
    <row r="313" spans="1:25" x14ac:dyDescent="0.35">
      <c r="A313" t="s">
        <v>12</v>
      </c>
      <c r="B313" t="s">
        <v>13</v>
      </c>
      <c r="C313">
        <v>33020118</v>
      </c>
      <c r="D313" t="s">
        <v>36</v>
      </c>
      <c r="E313" s="6">
        <v>42688</v>
      </c>
      <c r="F313" s="5">
        <v>0.40972222222222227</v>
      </c>
      <c r="G313" t="s">
        <v>63</v>
      </c>
      <c r="H313" t="s">
        <v>62</v>
      </c>
      <c r="I313">
        <v>0.2</v>
      </c>
      <c r="J313" t="s">
        <v>61</v>
      </c>
      <c r="L313" t="s">
        <v>86</v>
      </c>
      <c r="M313">
        <v>63</v>
      </c>
      <c r="N313" t="s">
        <v>82</v>
      </c>
      <c r="P313" s="6">
        <v>42688</v>
      </c>
      <c r="Q313" s="5">
        <v>0.58472222222222225</v>
      </c>
      <c r="R313" t="s">
        <v>85</v>
      </c>
      <c r="T313" t="s">
        <v>56</v>
      </c>
      <c r="U313">
        <v>10</v>
      </c>
      <c r="V313" t="s">
        <v>82</v>
      </c>
      <c r="W313">
        <v>10</v>
      </c>
      <c r="X313" t="s">
        <v>54</v>
      </c>
      <c r="Y313" t="s">
        <v>32</v>
      </c>
    </row>
    <row r="314" spans="1:25" hidden="1" x14ac:dyDescent="0.35">
      <c r="A314" t="s">
        <v>12</v>
      </c>
      <c r="B314" t="s">
        <v>13</v>
      </c>
      <c r="C314" t="s">
        <v>44</v>
      </c>
      <c r="D314" t="s">
        <v>46</v>
      </c>
      <c r="E314" s="6">
        <v>42688</v>
      </c>
      <c r="F314" s="5">
        <v>0.3923611111111111</v>
      </c>
      <c r="G314" t="s">
        <v>63</v>
      </c>
      <c r="H314" t="s">
        <v>62</v>
      </c>
      <c r="I314">
        <v>0.2</v>
      </c>
      <c r="J314" t="s">
        <v>61</v>
      </c>
      <c r="L314" t="s">
        <v>86</v>
      </c>
      <c r="M314">
        <v>107</v>
      </c>
      <c r="N314" t="s">
        <v>82</v>
      </c>
      <c r="P314" s="6">
        <v>42688</v>
      </c>
      <c r="Q314" s="5">
        <v>0.58333333333333337</v>
      </c>
      <c r="R314" t="s">
        <v>85</v>
      </c>
      <c r="T314" t="s">
        <v>56</v>
      </c>
      <c r="U314">
        <v>10</v>
      </c>
      <c r="V314" t="s">
        <v>82</v>
      </c>
      <c r="W314">
        <v>10</v>
      </c>
      <c r="X314" t="s">
        <v>54</v>
      </c>
      <c r="Y314" t="s">
        <v>32</v>
      </c>
    </row>
    <row r="315" spans="1:25" hidden="1" x14ac:dyDescent="0.35">
      <c r="A315" t="s">
        <v>12</v>
      </c>
      <c r="B315" t="s">
        <v>13</v>
      </c>
      <c r="C315" t="s">
        <v>27</v>
      </c>
      <c r="D315" t="s">
        <v>29</v>
      </c>
      <c r="E315" s="6">
        <v>42716</v>
      </c>
      <c r="F315" s="5">
        <v>0.52430555555555558</v>
      </c>
      <c r="G315" t="s">
        <v>63</v>
      </c>
      <c r="H315" t="s">
        <v>62</v>
      </c>
      <c r="I315">
        <v>0.2</v>
      </c>
      <c r="J315" t="s">
        <v>61</v>
      </c>
      <c r="L315" t="s">
        <v>86</v>
      </c>
      <c r="M315">
        <v>10</v>
      </c>
      <c r="N315" t="s">
        <v>82</v>
      </c>
      <c r="P315" s="6">
        <v>42716</v>
      </c>
      <c r="Q315" s="5">
        <v>0.62361111111111112</v>
      </c>
      <c r="R315" t="s">
        <v>85</v>
      </c>
      <c r="T315" t="s">
        <v>56</v>
      </c>
      <c r="U315">
        <v>10</v>
      </c>
      <c r="V315" t="s">
        <v>82</v>
      </c>
      <c r="W315">
        <v>10</v>
      </c>
      <c r="X315" t="s">
        <v>54</v>
      </c>
      <c r="Y315" t="s">
        <v>32</v>
      </c>
    </row>
    <row r="316" spans="1:25" hidden="1" x14ac:dyDescent="0.35">
      <c r="A316" t="s">
        <v>12</v>
      </c>
      <c r="B316" t="s">
        <v>13</v>
      </c>
      <c r="C316" t="s">
        <v>49</v>
      </c>
      <c r="D316">
        <v>846</v>
      </c>
      <c r="E316" s="6">
        <v>42716</v>
      </c>
      <c r="F316" s="5">
        <v>0.51388888888888895</v>
      </c>
      <c r="G316" t="s">
        <v>63</v>
      </c>
      <c r="H316" t="s">
        <v>62</v>
      </c>
      <c r="I316">
        <v>0.2</v>
      </c>
      <c r="J316" t="s">
        <v>61</v>
      </c>
      <c r="L316" t="s">
        <v>86</v>
      </c>
      <c r="M316">
        <v>31</v>
      </c>
      <c r="N316" t="s">
        <v>82</v>
      </c>
      <c r="P316" s="6">
        <v>42716</v>
      </c>
      <c r="Q316" s="5">
        <v>0.62222222222222223</v>
      </c>
      <c r="R316" t="s">
        <v>85</v>
      </c>
      <c r="T316" t="s">
        <v>56</v>
      </c>
      <c r="U316">
        <v>10</v>
      </c>
      <c r="V316" t="s">
        <v>82</v>
      </c>
      <c r="W316">
        <v>10</v>
      </c>
      <c r="X316" t="s">
        <v>54</v>
      </c>
      <c r="Y316" t="s">
        <v>32</v>
      </c>
    </row>
    <row r="317" spans="1:25" x14ac:dyDescent="0.35">
      <c r="A317" t="s">
        <v>12</v>
      </c>
      <c r="B317" t="s">
        <v>13</v>
      </c>
      <c r="C317">
        <v>33020118</v>
      </c>
      <c r="D317" t="s">
        <v>36</v>
      </c>
      <c r="E317" s="6">
        <v>42716</v>
      </c>
      <c r="F317" s="5">
        <v>0.47222222222222227</v>
      </c>
      <c r="G317" t="s">
        <v>63</v>
      </c>
      <c r="H317" t="s">
        <v>62</v>
      </c>
      <c r="I317">
        <v>0.2</v>
      </c>
      <c r="J317" t="s">
        <v>61</v>
      </c>
      <c r="L317" t="s">
        <v>86</v>
      </c>
      <c r="M317">
        <v>41</v>
      </c>
      <c r="N317" t="s">
        <v>82</v>
      </c>
      <c r="P317" s="6">
        <v>42716</v>
      </c>
      <c r="Q317" s="5">
        <v>0.62083333333333335</v>
      </c>
      <c r="R317" t="s">
        <v>85</v>
      </c>
      <c r="T317" t="s">
        <v>56</v>
      </c>
      <c r="U317">
        <v>10</v>
      </c>
      <c r="V317" t="s">
        <v>82</v>
      </c>
      <c r="W317">
        <v>10</v>
      </c>
      <c r="X317" t="s">
        <v>54</v>
      </c>
      <c r="Y317" t="s">
        <v>32</v>
      </c>
    </row>
    <row r="318" spans="1:25" hidden="1" x14ac:dyDescent="0.35">
      <c r="A318" t="s">
        <v>12</v>
      </c>
      <c r="B318" t="s">
        <v>13</v>
      </c>
      <c r="C318" t="s">
        <v>44</v>
      </c>
      <c r="D318" t="s">
        <v>46</v>
      </c>
      <c r="E318" s="6">
        <v>42716</v>
      </c>
      <c r="F318" s="5">
        <v>0.4513888888888889</v>
      </c>
      <c r="G318" t="s">
        <v>63</v>
      </c>
      <c r="H318" t="s">
        <v>62</v>
      </c>
      <c r="I318">
        <v>0.2</v>
      </c>
      <c r="J318" t="s">
        <v>61</v>
      </c>
      <c r="L318" t="s">
        <v>86</v>
      </c>
      <c r="M318">
        <v>52</v>
      </c>
      <c r="N318" t="s">
        <v>82</v>
      </c>
      <c r="P318" s="6">
        <v>42716</v>
      </c>
      <c r="Q318" s="5">
        <v>0.61805555555555558</v>
      </c>
      <c r="R318" t="s">
        <v>85</v>
      </c>
      <c r="T318" t="s">
        <v>56</v>
      </c>
      <c r="U318">
        <v>10</v>
      </c>
      <c r="V318" t="s">
        <v>82</v>
      </c>
      <c r="W318">
        <v>10</v>
      </c>
      <c r="X318" t="s">
        <v>54</v>
      </c>
      <c r="Y318" t="s">
        <v>32</v>
      </c>
    </row>
    <row r="319" spans="1:25" hidden="1" x14ac:dyDescent="0.35">
      <c r="A319" t="s">
        <v>12</v>
      </c>
      <c r="B319" t="s">
        <v>13</v>
      </c>
      <c r="C319" t="s">
        <v>27</v>
      </c>
      <c r="D319" t="s">
        <v>29</v>
      </c>
      <c r="E319" s="6">
        <v>42752</v>
      </c>
      <c r="F319" s="5">
        <v>0.63194444444444442</v>
      </c>
      <c r="G319" t="s">
        <v>63</v>
      </c>
      <c r="H319" t="s">
        <v>62</v>
      </c>
      <c r="I319">
        <v>0.2</v>
      </c>
      <c r="J319" t="s">
        <v>61</v>
      </c>
      <c r="L319" t="s">
        <v>86</v>
      </c>
      <c r="M319">
        <v>63</v>
      </c>
      <c r="N319" t="s">
        <v>82</v>
      </c>
      <c r="P319" s="6">
        <v>42752</v>
      </c>
      <c r="Q319" s="5">
        <v>0.70694444444444438</v>
      </c>
      <c r="R319" t="s">
        <v>85</v>
      </c>
      <c r="T319" t="s">
        <v>56</v>
      </c>
      <c r="U319">
        <v>10</v>
      </c>
      <c r="V319" t="s">
        <v>82</v>
      </c>
      <c r="W319">
        <v>10</v>
      </c>
      <c r="X319" t="s">
        <v>54</v>
      </c>
      <c r="Y319" t="s">
        <v>64</v>
      </c>
    </row>
    <row r="320" spans="1:25" hidden="1" x14ac:dyDescent="0.35">
      <c r="A320" t="s">
        <v>12</v>
      </c>
      <c r="B320" t="s">
        <v>13</v>
      </c>
      <c r="C320" t="s">
        <v>49</v>
      </c>
      <c r="D320">
        <v>846</v>
      </c>
      <c r="E320" s="6">
        <v>42752</v>
      </c>
      <c r="F320" s="5">
        <v>0.62152777777777779</v>
      </c>
      <c r="G320" t="s">
        <v>63</v>
      </c>
      <c r="H320" t="s">
        <v>62</v>
      </c>
      <c r="I320">
        <v>0.2</v>
      </c>
      <c r="J320" t="s">
        <v>61</v>
      </c>
      <c r="L320" t="s">
        <v>86</v>
      </c>
      <c r="M320">
        <v>10</v>
      </c>
      <c r="N320" t="s">
        <v>82</v>
      </c>
      <c r="P320" s="6">
        <v>42752</v>
      </c>
      <c r="Q320" s="5">
        <v>0.7055555555555556</v>
      </c>
      <c r="R320" t="s">
        <v>85</v>
      </c>
      <c r="T320" t="s">
        <v>56</v>
      </c>
      <c r="U320">
        <v>10</v>
      </c>
      <c r="V320" t="s">
        <v>82</v>
      </c>
      <c r="W320">
        <v>10</v>
      </c>
      <c r="X320" t="s">
        <v>54</v>
      </c>
      <c r="Y320" t="s">
        <v>64</v>
      </c>
    </row>
    <row r="321" spans="1:25" x14ac:dyDescent="0.35">
      <c r="A321" t="s">
        <v>12</v>
      </c>
      <c r="B321" t="s">
        <v>13</v>
      </c>
      <c r="C321">
        <v>33020118</v>
      </c>
      <c r="D321" t="s">
        <v>36</v>
      </c>
      <c r="E321" s="6">
        <v>42752</v>
      </c>
      <c r="F321" s="5">
        <v>0.52777777777777779</v>
      </c>
      <c r="G321" t="s">
        <v>63</v>
      </c>
      <c r="H321" t="s">
        <v>62</v>
      </c>
      <c r="I321">
        <v>0.2</v>
      </c>
      <c r="J321" t="s">
        <v>61</v>
      </c>
      <c r="L321" t="s">
        <v>86</v>
      </c>
      <c r="M321">
        <v>86</v>
      </c>
      <c r="N321" t="s">
        <v>82</v>
      </c>
      <c r="P321" s="6">
        <v>42752</v>
      </c>
      <c r="Q321" s="5">
        <v>0.70416666666666661</v>
      </c>
      <c r="R321" t="s">
        <v>85</v>
      </c>
      <c r="T321" t="s">
        <v>56</v>
      </c>
      <c r="U321">
        <v>10</v>
      </c>
      <c r="V321" t="s">
        <v>82</v>
      </c>
      <c r="W321">
        <v>10</v>
      </c>
      <c r="X321" t="s">
        <v>54</v>
      </c>
      <c r="Y321" t="s">
        <v>64</v>
      </c>
    </row>
    <row r="322" spans="1:25" hidden="1" x14ac:dyDescent="0.35">
      <c r="A322" t="s">
        <v>12</v>
      </c>
      <c r="B322" t="s">
        <v>13</v>
      </c>
      <c r="C322" t="s">
        <v>44</v>
      </c>
      <c r="D322" t="s">
        <v>46</v>
      </c>
      <c r="E322" s="6">
        <v>42752</v>
      </c>
      <c r="F322" s="5">
        <v>0.50694444444444442</v>
      </c>
      <c r="G322" t="s">
        <v>63</v>
      </c>
      <c r="H322" t="s">
        <v>62</v>
      </c>
      <c r="I322">
        <v>0.2</v>
      </c>
      <c r="J322" t="s">
        <v>61</v>
      </c>
      <c r="L322" t="s">
        <v>86</v>
      </c>
      <c r="M322">
        <v>10</v>
      </c>
      <c r="N322" t="s">
        <v>82</v>
      </c>
      <c r="P322" s="6">
        <v>42752</v>
      </c>
      <c r="Q322" s="5">
        <v>0.70277777777777783</v>
      </c>
      <c r="R322" t="s">
        <v>85</v>
      </c>
      <c r="T322" t="s">
        <v>56</v>
      </c>
      <c r="U322">
        <v>10</v>
      </c>
      <c r="V322" t="s">
        <v>82</v>
      </c>
      <c r="W322">
        <v>10</v>
      </c>
      <c r="X322" t="s">
        <v>54</v>
      </c>
      <c r="Y322" t="s">
        <v>32</v>
      </c>
    </row>
    <row r="323" spans="1:25" hidden="1" x14ac:dyDescent="0.35">
      <c r="A323" t="s">
        <v>12</v>
      </c>
      <c r="B323" t="s">
        <v>13</v>
      </c>
      <c r="C323" t="s">
        <v>27</v>
      </c>
      <c r="D323" t="s">
        <v>29</v>
      </c>
      <c r="E323" s="6">
        <v>42779</v>
      </c>
      <c r="F323" s="5">
        <v>0.5625</v>
      </c>
      <c r="G323" t="s">
        <v>63</v>
      </c>
      <c r="H323" t="s">
        <v>62</v>
      </c>
      <c r="I323">
        <v>0.2</v>
      </c>
      <c r="J323" t="s">
        <v>61</v>
      </c>
      <c r="L323" t="s">
        <v>86</v>
      </c>
      <c r="M323">
        <v>41</v>
      </c>
      <c r="N323" t="s">
        <v>82</v>
      </c>
      <c r="P323" s="6">
        <v>42779</v>
      </c>
      <c r="Q323" s="5">
        <v>0.67083333333333339</v>
      </c>
      <c r="R323" t="s">
        <v>85</v>
      </c>
      <c r="T323" t="s">
        <v>56</v>
      </c>
      <c r="U323">
        <v>10</v>
      </c>
      <c r="V323" t="s">
        <v>82</v>
      </c>
      <c r="W323">
        <v>10</v>
      </c>
      <c r="X323" t="s">
        <v>54</v>
      </c>
      <c r="Y323" t="s">
        <v>64</v>
      </c>
    </row>
    <row r="324" spans="1:25" hidden="1" x14ac:dyDescent="0.35">
      <c r="A324" t="s">
        <v>12</v>
      </c>
      <c r="B324" t="s">
        <v>13</v>
      </c>
      <c r="C324" t="s">
        <v>49</v>
      </c>
      <c r="D324">
        <v>846</v>
      </c>
      <c r="E324" s="6">
        <v>42779</v>
      </c>
      <c r="F324" s="5">
        <v>0.53819444444444442</v>
      </c>
      <c r="G324" t="s">
        <v>63</v>
      </c>
      <c r="H324" t="s">
        <v>62</v>
      </c>
      <c r="I324">
        <v>0.2</v>
      </c>
      <c r="J324" t="s">
        <v>61</v>
      </c>
      <c r="L324" t="s">
        <v>86</v>
      </c>
      <c r="M324" t="s">
        <v>75</v>
      </c>
      <c r="O324" t="s">
        <v>74</v>
      </c>
      <c r="P324" s="6">
        <v>42779</v>
      </c>
      <c r="Q324" s="5">
        <v>0.6694444444444444</v>
      </c>
      <c r="R324" t="s">
        <v>85</v>
      </c>
      <c r="S324" t="s">
        <v>73</v>
      </c>
      <c r="T324" t="s">
        <v>56</v>
      </c>
      <c r="U324">
        <v>10</v>
      </c>
      <c r="V324" t="s">
        <v>82</v>
      </c>
      <c r="W324">
        <v>10</v>
      </c>
      <c r="X324" t="s">
        <v>54</v>
      </c>
      <c r="Y324" t="s">
        <v>32</v>
      </c>
    </row>
    <row r="325" spans="1:25" x14ac:dyDescent="0.35">
      <c r="A325" t="s">
        <v>12</v>
      </c>
      <c r="B325" t="s">
        <v>13</v>
      </c>
      <c r="C325">
        <v>33020118</v>
      </c>
      <c r="D325" t="s">
        <v>36</v>
      </c>
      <c r="E325" s="6">
        <v>42779</v>
      </c>
      <c r="F325" s="5">
        <v>0.47222222222222227</v>
      </c>
      <c r="G325" t="s">
        <v>63</v>
      </c>
      <c r="H325" t="s">
        <v>62</v>
      </c>
      <c r="I325">
        <v>0.2</v>
      </c>
      <c r="J325" t="s">
        <v>61</v>
      </c>
      <c r="L325" t="s">
        <v>86</v>
      </c>
      <c r="M325">
        <v>41</v>
      </c>
      <c r="N325" t="s">
        <v>82</v>
      </c>
      <c r="P325" s="6">
        <v>42779</v>
      </c>
      <c r="Q325" s="5">
        <v>0.66805555555555562</v>
      </c>
      <c r="R325" t="s">
        <v>85</v>
      </c>
      <c r="T325" t="s">
        <v>56</v>
      </c>
      <c r="U325">
        <v>10</v>
      </c>
      <c r="V325" t="s">
        <v>82</v>
      </c>
      <c r="W325">
        <v>10</v>
      </c>
      <c r="X325" t="s">
        <v>54</v>
      </c>
      <c r="Y325" t="s">
        <v>64</v>
      </c>
    </row>
    <row r="326" spans="1:25" hidden="1" x14ac:dyDescent="0.35">
      <c r="A326" t="s">
        <v>12</v>
      </c>
      <c r="B326" t="s">
        <v>13</v>
      </c>
      <c r="C326" t="s">
        <v>44</v>
      </c>
      <c r="D326" t="s">
        <v>46</v>
      </c>
      <c r="E326" s="6">
        <v>42779</v>
      </c>
      <c r="F326" s="5">
        <v>0.4513888888888889</v>
      </c>
      <c r="G326" t="s">
        <v>63</v>
      </c>
      <c r="H326" t="s">
        <v>62</v>
      </c>
      <c r="I326">
        <v>0.2</v>
      </c>
      <c r="J326" t="s">
        <v>61</v>
      </c>
      <c r="L326" t="s">
        <v>86</v>
      </c>
      <c r="M326">
        <v>10</v>
      </c>
      <c r="N326" t="s">
        <v>82</v>
      </c>
      <c r="P326" s="6">
        <v>42779</v>
      </c>
      <c r="Q326" s="5">
        <v>0.66666666666666663</v>
      </c>
      <c r="R326" t="s">
        <v>85</v>
      </c>
      <c r="T326" t="s">
        <v>56</v>
      </c>
      <c r="U326">
        <v>10</v>
      </c>
      <c r="V326" t="s">
        <v>82</v>
      </c>
      <c r="W326">
        <v>10</v>
      </c>
      <c r="X326" t="s">
        <v>54</v>
      </c>
      <c r="Y326" t="s">
        <v>32</v>
      </c>
    </row>
    <row r="327" spans="1:25" hidden="1" x14ac:dyDescent="0.35">
      <c r="A327" t="s">
        <v>12</v>
      </c>
      <c r="B327" t="s">
        <v>13</v>
      </c>
      <c r="C327" t="s">
        <v>27</v>
      </c>
      <c r="D327" t="s">
        <v>29</v>
      </c>
      <c r="E327" s="6">
        <v>42807</v>
      </c>
      <c r="F327" s="5">
        <v>0.58333333333333337</v>
      </c>
      <c r="G327" t="s">
        <v>63</v>
      </c>
      <c r="H327" t="s">
        <v>62</v>
      </c>
      <c r="I327">
        <v>0.2</v>
      </c>
      <c r="J327" t="s">
        <v>61</v>
      </c>
      <c r="L327" t="s">
        <v>86</v>
      </c>
      <c r="M327">
        <v>241</v>
      </c>
      <c r="N327" t="s">
        <v>82</v>
      </c>
      <c r="P327" s="6">
        <v>42807</v>
      </c>
      <c r="Q327" s="5">
        <v>0.66041666666666665</v>
      </c>
      <c r="R327" t="s">
        <v>85</v>
      </c>
      <c r="T327" t="s">
        <v>56</v>
      </c>
      <c r="U327">
        <v>10</v>
      </c>
      <c r="V327" t="s">
        <v>82</v>
      </c>
      <c r="W327">
        <v>10</v>
      </c>
      <c r="X327" t="s">
        <v>54</v>
      </c>
      <c r="Y327" t="s">
        <v>32</v>
      </c>
    </row>
    <row r="328" spans="1:25" hidden="1" x14ac:dyDescent="0.35">
      <c r="A328" t="s">
        <v>12</v>
      </c>
      <c r="B328" t="s">
        <v>13</v>
      </c>
      <c r="C328" t="s">
        <v>49</v>
      </c>
      <c r="D328">
        <v>846</v>
      </c>
      <c r="E328" s="6">
        <v>42807</v>
      </c>
      <c r="F328" s="5">
        <v>0.56944444444444442</v>
      </c>
      <c r="G328" t="s">
        <v>63</v>
      </c>
      <c r="H328" t="s">
        <v>62</v>
      </c>
      <c r="I328">
        <v>0.2</v>
      </c>
      <c r="J328" t="s">
        <v>61</v>
      </c>
      <c r="L328" t="s">
        <v>86</v>
      </c>
      <c r="M328">
        <v>51</v>
      </c>
      <c r="N328" t="s">
        <v>82</v>
      </c>
      <c r="P328" s="6">
        <v>42807</v>
      </c>
      <c r="Q328" s="5">
        <v>0.65972222222222221</v>
      </c>
      <c r="R328" t="s">
        <v>85</v>
      </c>
      <c r="T328" t="s">
        <v>56</v>
      </c>
      <c r="U328">
        <v>10</v>
      </c>
      <c r="V328" t="s">
        <v>82</v>
      </c>
      <c r="W328">
        <v>10</v>
      </c>
      <c r="X328" t="s">
        <v>54</v>
      </c>
      <c r="Y328" t="s">
        <v>32</v>
      </c>
    </row>
    <row r="329" spans="1:25" hidden="1" x14ac:dyDescent="0.35">
      <c r="A329" t="s">
        <v>12</v>
      </c>
      <c r="B329" t="s">
        <v>13</v>
      </c>
      <c r="C329" t="s">
        <v>44</v>
      </c>
      <c r="D329" t="s">
        <v>46</v>
      </c>
      <c r="E329" s="6">
        <v>42807</v>
      </c>
      <c r="F329" s="5">
        <v>0.45833333333333331</v>
      </c>
      <c r="G329" t="s">
        <v>63</v>
      </c>
      <c r="H329" t="s">
        <v>62</v>
      </c>
      <c r="I329">
        <v>0.2</v>
      </c>
      <c r="J329" t="s">
        <v>61</v>
      </c>
      <c r="L329" t="s">
        <v>86</v>
      </c>
      <c r="M329">
        <v>10</v>
      </c>
      <c r="N329" t="s">
        <v>82</v>
      </c>
      <c r="P329" s="6">
        <v>42807</v>
      </c>
      <c r="Q329" s="5">
        <v>0.65902777777777777</v>
      </c>
      <c r="R329" t="s">
        <v>85</v>
      </c>
      <c r="T329" t="s">
        <v>56</v>
      </c>
      <c r="U329">
        <v>10</v>
      </c>
      <c r="V329" t="s">
        <v>82</v>
      </c>
      <c r="W329">
        <v>10</v>
      </c>
      <c r="X329" t="s">
        <v>54</v>
      </c>
      <c r="Y329" t="s">
        <v>32</v>
      </c>
    </row>
    <row r="330" spans="1:25" hidden="1" x14ac:dyDescent="0.35">
      <c r="A330" t="s">
        <v>12</v>
      </c>
      <c r="B330" t="s">
        <v>13</v>
      </c>
      <c r="C330" t="s">
        <v>27</v>
      </c>
      <c r="D330" t="s">
        <v>29</v>
      </c>
      <c r="E330" s="6">
        <v>42842</v>
      </c>
      <c r="F330" s="5">
        <v>0.65277777777777779</v>
      </c>
      <c r="G330" t="s">
        <v>63</v>
      </c>
      <c r="H330" t="s">
        <v>62</v>
      </c>
      <c r="I330">
        <v>0.2</v>
      </c>
      <c r="J330" t="s">
        <v>61</v>
      </c>
      <c r="L330" t="s">
        <v>86</v>
      </c>
      <c r="M330">
        <v>156</v>
      </c>
      <c r="N330" t="s">
        <v>82</v>
      </c>
      <c r="P330" s="6">
        <v>42842</v>
      </c>
      <c r="Q330" s="5">
        <v>0.71875</v>
      </c>
      <c r="R330" t="s">
        <v>85</v>
      </c>
      <c r="T330" t="s">
        <v>56</v>
      </c>
      <c r="U330">
        <v>10</v>
      </c>
      <c r="V330" t="s">
        <v>82</v>
      </c>
      <c r="W330">
        <v>10</v>
      </c>
      <c r="X330" t="s">
        <v>54</v>
      </c>
      <c r="Y330" t="s">
        <v>32</v>
      </c>
    </row>
    <row r="331" spans="1:25" hidden="1" x14ac:dyDescent="0.35">
      <c r="A331" t="s">
        <v>12</v>
      </c>
      <c r="B331" t="s">
        <v>13</v>
      </c>
      <c r="C331" t="s">
        <v>49</v>
      </c>
      <c r="D331">
        <v>846</v>
      </c>
      <c r="E331" s="6">
        <v>42842</v>
      </c>
      <c r="F331" s="5">
        <v>0.63194444444444442</v>
      </c>
      <c r="G331" t="s">
        <v>63</v>
      </c>
      <c r="H331" t="s">
        <v>62</v>
      </c>
      <c r="I331">
        <v>0.2</v>
      </c>
      <c r="J331" t="s">
        <v>61</v>
      </c>
      <c r="L331" t="s">
        <v>86</v>
      </c>
      <c r="M331">
        <v>98</v>
      </c>
      <c r="N331" t="s">
        <v>82</v>
      </c>
      <c r="P331" s="6">
        <v>42842</v>
      </c>
      <c r="Q331" s="5">
        <v>0.71805555555555556</v>
      </c>
      <c r="R331" t="s">
        <v>85</v>
      </c>
      <c r="T331" t="s">
        <v>56</v>
      </c>
      <c r="U331">
        <v>10</v>
      </c>
      <c r="V331" t="s">
        <v>82</v>
      </c>
      <c r="W331">
        <v>10</v>
      </c>
      <c r="X331" t="s">
        <v>54</v>
      </c>
      <c r="Y331" t="s">
        <v>32</v>
      </c>
    </row>
    <row r="332" spans="1:25" hidden="1" x14ac:dyDescent="0.35">
      <c r="A332" t="s">
        <v>12</v>
      </c>
      <c r="B332" t="s">
        <v>13</v>
      </c>
      <c r="C332" t="s">
        <v>44</v>
      </c>
      <c r="D332" t="s">
        <v>46</v>
      </c>
      <c r="E332" s="6">
        <v>42842</v>
      </c>
      <c r="F332" s="5">
        <v>0.4826388888888889</v>
      </c>
      <c r="G332" t="s">
        <v>63</v>
      </c>
      <c r="H332" t="s">
        <v>62</v>
      </c>
      <c r="I332">
        <v>0.2</v>
      </c>
      <c r="J332" t="s">
        <v>61</v>
      </c>
      <c r="L332" t="s">
        <v>86</v>
      </c>
      <c r="M332">
        <v>31</v>
      </c>
      <c r="N332" t="s">
        <v>82</v>
      </c>
      <c r="P332" s="6">
        <v>42842</v>
      </c>
      <c r="Q332" s="5">
        <v>0.71666666666666667</v>
      </c>
      <c r="R332" t="s">
        <v>85</v>
      </c>
      <c r="T332" t="s">
        <v>56</v>
      </c>
      <c r="U332">
        <v>10</v>
      </c>
      <c r="V332" t="s">
        <v>82</v>
      </c>
      <c r="W332">
        <v>10</v>
      </c>
      <c r="X332" t="s">
        <v>54</v>
      </c>
      <c r="Y332" t="s">
        <v>32</v>
      </c>
    </row>
    <row r="333" spans="1:25" hidden="1" x14ac:dyDescent="0.35">
      <c r="A333" t="s">
        <v>12</v>
      </c>
      <c r="B333" t="s">
        <v>13</v>
      </c>
      <c r="C333" t="s">
        <v>27</v>
      </c>
      <c r="D333" t="s">
        <v>29</v>
      </c>
      <c r="E333" s="6">
        <v>42870</v>
      </c>
      <c r="F333" s="5">
        <v>0.59375</v>
      </c>
      <c r="G333" t="s">
        <v>63</v>
      </c>
      <c r="H333" t="s">
        <v>62</v>
      </c>
      <c r="I333">
        <v>0.2</v>
      </c>
      <c r="J333" t="s">
        <v>61</v>
      </c>
      <c r="L333" t="s">
        <v>86</v>
      </c>
      <c r="M333">
        <v>561</v>
      </c>
      <c r="N333" t="s">
        <v>82</v>
      </c>
      <c r="P333" s="6">
        <v>42870</v>
      </c>
      <c r="Q333" s="5">
        <v>0.69236111111111109</v>
      </c>
      <c r="R333" t="s">
        <v>85</v>
      </c>
      <c r="T333" t="s">
        <v>56</v>
      </c>
      <c r="U333">
        <v>10</v>
      </c>
      <c r="V333" t="s">
        <v>82</v>
      </c>
      <c r="W333">
        <v>10</v>
      </c>
      <c r="X333" t="s">
        <v>54</v>
      </c>
      <c r="Y333" t="s">
        <v>32</v>
      </c>
    </row>
    <row r="334" spans="1:25" hidden="1" x14ac:dyDescent="0.35">
      <c r="A334" t="s">
        <v>12</v>
      </c>
      <c r="B334" t="s">
        <v>13</v>
      </c>
      <c r="C334" t="s">
        <v>49</v>
      </c>
      <c r="D334">
        <v>846</v>
      </c>
      <c r="E334" s="6">
        <v>42870</v>
      </c>
      <c r="F334" s="5">
        <v>0.58333333333333337</v>
      </c>
      <c r="G334" t="s">
        <v>63</v>
      </c>
      <c r="H334" t="s">
        <v>62</v>
      </c>
      <c r="I334">
        <v>0.2</v>
      </c>
      <c r="J334" t="s">
        <v>61</v>
      </c>
      <c r="L334" t="s">
        <v>86</v>
      </c>
      <c r="M334">
        <v>10</v>
      </c>
      <c r="N334" t="s">
        <v>82</v>
      </c>
      <c r="P334" s="6">
        <v>42870</v>
      </c>
      <c r="Q334" s="5">
        <v>0.69166666666666676</v>
      </c>
      <c r="R334" t="s">
        <v>85</v>
      </c>
      <c r="T334" t="s">
        <v>56</v>
      </c>
      <c r="U334">
        <v>10</v>
      </c>
      <c r="V334" t="s">
        <v>82</v>
      </c>
      <c r="W334">
        <v>10</v>
      </c>
      <c r="X334" t="s">
        <v>54</v>
      </c>
      <c r="Y334" t="s">
        <v>32</v>
      </c>
    </row>
    <row r="335" spans="1:25" hidden="1" x14ac:dyDescent="0.35">
      <c r="A335" t="s">
        <v>12</v>
      </c>
      <c r="B335" t="s">
        <v>13</v>
      </c>
      <c r="C335" t="s">
        <v>44</v>
      </c>
      <c r="D335" t="s">
        <v>46</v>
      </c>
      <c r="E335" s="6">
        <v>42870</v>
      </c>
      <c r="F335" s="5">
        <v>0.46527777777777773</v>
      </c>
      <c r="G335" t="s">
        <v>63</v>
      </c>
      <c r="H335" t="s">
        <v>62</v>
      </c>
      <c r="I335">
        <v>0.2</v>
      </c>
      <c r="J335" t="s">
        <v>61</v>
      </c>
      <c r="L335" t="s">
        <v>86</v>
      </c>
      <c r="M335">
        <v>10</v>
      </c>
      <c r="N335" t="s">
        <v>82</v>
      </c>
      <c r="P335" s="6">
        <v>42870</v>
      </c>
      <c r="Q335" s="5">
        <v>0.69027777777777777</v>
      </c>
      <c r="R335" t="s">
        <v>85</v>
      </c>
      <c r="T335" t="s">
        <v>56</v>
      </c>
      <c r="U335">
        <v>10</v>
      </c>
      <c r="V335" t="s">
        <v>82</v>
      </c>
      <c r="W335">
        <v>10</v>
      </c>
      <c r="X335" t="s">
        <v>54</v>
      </c>
      <c r="Y335" t="s">
        <v>32</v>
      </c>
    </row>
    <row r="336" spans="1:25" hidden="1" x14ac:dyDescent="0.35">
      <c r="A336" t="s">
        <v>12</v>
      </c>
      <c r="B336" t="s">
        <v>13</v>
      </c>
      <c r="C336" t="s">
        <v>27</v>
      </c>
      <c r="D336" t="s">
        <v>29</v>
      </c>
      <c r="E336" s="6">
        <v>42905</v>
      </c>
      <c r="F336" s="5">
        <v>0.63194444444444442</v>
      </c>
      <c r="G336" t="s">
        <v>63</v>
      </c>
      <c r="H336" t="s">
        <v>62</v>
      </c>
      <c r="I336">
        <v>0.2</v>
      </c>
      <c r="J336" t="s">
        <v>61</v>
      </c>
      <c r="L336" t="s">
        <v>86</v>
      </c>
      <c r="M336">
        <v>173</v>
      </c>
      <c r="N336" t="s">
        <v>82</v>
      </c>
      <c r="P336" s="6">
        <v>42905</v>
      </c>
      <c r="Q336" s="5">
        <v>0.72222222222222221</v>
      </c>
      <c r="R336" t="s">
        <v>85</v>
      </c>
      <c r="T336" t="s">
        <v>56</v>
      </c>
      <c r="U336">
        <v>10</v>
      </c>
      <c r="V336" t="s">
        <v>82</v>
      </c>
      <c r="W336">
        <v>10</v>
      </c>
      <c r="X336" t="s">
        <v>54</v>
      </c>
      <c r="Y336" t="s">
        <v>64</v>
      </c>
    </row>
    <row r="337" spans="1:25" hidden="1" x14ac:dyDescent="0.35">
      <c r="A337" t="s">
        <v>12</v>
      </c>
      <c r="B337" t="s">
        <v>13</v>
      </c>
      <c r="C337" t="s">
        <v>49</v>
      </c>
      <c r="D337">
        <v>846</v>
      </c>
      <c r="E337" s="6">
        <v>42905</v>
      </c>
      <c r="F337" s="5">
        <v>0.61111111111111105</v>
      </c>
      <c r="G337" t="s">
        <v>63</v>
      </c>
      <c r="H337" t="s">
        <v>62</v>
      </c>
      <c r="I337">
        <v>0.2</v>
      </c>
      <c r="J337" t="s">
        <v>61</v>
      </c>
      <c r="L337" t="s">
        <v>86</v>
      </c>
      <c r="M337">
        <v>30</v>
      </c>
      <c r="N337" t="s">
        <v>82</v>
      </c>
      <c r="P337" s="6">
        <v>42905</v>
      </c>
      <c r="Q337" s="5">
        <v>0.72152777777777777</v>
      </c>
      <c r="R337" t="s">
        <v>85</v>
      </c>
      <c r="T337" t="s">
        <v>56</v>
      </c>
      <c r="U337">
        <v>10</v>
      </c>
      <c r="V337" t="s">
        <v>82</v>
      </c>
      <c r="W337">
        <v>10</v>
      </c>
      <c r="X337" t="s">
        <v>54</v>
      </c>
      <c r="Y337" t="s">
        <v>32</v>
      </c>
    </row>
    <row r="338" spans="1:25" x14ac:dyDescent="0.35">
      <c r="A338" t="s">
        <v>12</v>
      </c>
      <c r="B338" t="s">
        <v>13</v>
      </c>
      <c r="C338">
        <v>33020118</v>
      </c>
      <c r="D338" t="s">
        <v>36</v>
      </c>
      <c r="E338" s="6">
        <v>42905</v>
      </c>
      <c r="F338" s="5">
        <v>0.51736111111111105</v>
      </c>
      <c r="G338" t="s">
        <v>63</v>
      </c>
      <c r="H338" t="s">
        <v>62</v>
      </c>
      <c r="I338">
        <v>0.2</v>
      </c>
      <c r="J338" t="s">
        <v>61</v>
      </c>
      <c r="L338" t="s">
        <v>86</v>
      </c>
      <c r="M338">
        <v>341</v>
      </c>
      <c r="N338" t="s">
        <v>82</v>
      </c>
      <c r="P338" s="6">
        <v>42905</v>
      </c>
      <c r="Q338" s="5">
        <v>0.72083333333333333</v>
      </c>
      <c r="R338" t="s">
        <v>85</v>
      </c>
      <c r="T338" t="s">
        <v>56</v>
      </c>
      <c r="U338">
        <v>10</v>
      </c>
      <c r="V338" t="s">
        <v>82</v>
      </c>
      <c r="W338">
        <v>10</v>
      </c>
      <c r="X338" t="s">
        <v>54</v>
      </c>
      <c r="Y338" t="s">
        <v>64</v>
      </c>
    </row>
    <row r="339" spans="1:25" hidden="1" x14ac:dyDescent="0.35">
      <c r="A339" t="s">
        <v>12</v>
      </c>
      <c r="B339" t="s">
        <v>13</v>
      </c>
      <c r="C339" t="s">
        <v>44</v>
      </c>
      <c r="D339" t="s">
        <v>46</v>
      </c>
      <c r="E339" s="6">
        <v>42905</v>
      </c>
      <c r="F339" s="5">
        <v>0.48958333333333331</v>
      </c>
      <c r="G339" t="s">
        <v>63</v>
      </c>
      <c r="H339" t="s">
        <v>62</v>
      </c>
      <c r="I339">
        <v>0.2</v>
      </c>
      <c r="J339" t="s">
        <v>61</v>
      </c>
      <c r="L339" t="s">
        <v>86</v>
      </c>
      <c r="M339">
        <v>52</v>
      </c>
      <c r="N339" t="s">
        <v>82</v>
      </c>
      <c r="P339" s="6">
        <v>42905</v>
      </c>
      <c r="Q339" s="5">
        <v>0.71944444444444444</v>
      </c>
      <c r="R339" t="s">
        <v>85</v>
      </c>
      <c r="T339" t="s">
        <v>56</v>
      </c>
      <c r="U339">
        <v>10</v>
      </c>
      <c r="V339" t="s">
        <v>82</v>
      </c>
      <c r="W339">
        <v>10</v>
      </c>
      <c r="X339" t="s">
        <v>54</v>
      </c>
      <c r="Y339" t="s">
        <v>32</v>
      </c>
    </row>
    <row r="340" spans="1:25" hidden="1" x14ac:dyDescent="0.35">
      <c r="A340" t="s">
        <v>12</v>
      </c>
      <c r="B340" t="s">
        <v>13</v>
      </c>
      <c r="C340" t="s">
        <v>27</v>
      </c>
      <c r="D340" t="s">
        <v>29</v>
      </c>
      <c r="E340" s="6">
        <v>42926</v>
      </c>
      <c r="F340" s="5">
        <v>0.60416666666666663</v>
      </c>
      <c r="G340" t="s">
        <v>63</v>
      </c>
      <c r="H340" t="s">
        <v>62</v>
      </c>
      <c r="I340">
        <v>0.2</v>
      </c>
      <c r="J340" t="s">
        <v>61</v>
      </c>
      <c r="L340" t="s">
        <v>86</v>
      </c>
      <c r="M340">
        <v>109</v>
      </c>
      <c r="N340" t="s">
        <v>82</v>
      </c>
      <c r="P340" s="6">
        <v>42926</v>
      </c>
      <c r="Q340" s="5">
        <v>0.67638888888888893</v>
      </c>
      <c r="R340" t="s">
        <v>85</v>
      </c>
      <c r="T340" t="s">
        <v>56</v>
      </c>
      <c r="U340">
        <v>10</v>
      </c>
      <c r="V340" t="s">
        <v>82</v>
      </c>
      <c r="W340">
        <v>10</v>
      </c>
      <c r="X340" t="s">
        <v>54</v>
      </c>
      <c r="Y340" t="s">
        <v>64</v>
      </c>
    </row>
    <row r="341" spans="1:25" hidden="1" x14ac:dyDescent="0.35">
      <c r="A341" t="s">
        <v>12</v>
      </c>
      <c r="B341" t="s">
        <v>13</v>
      </c>
      <c r="C341" t="s">
        <v>49</v>
      </c>
      <c r="D341">
        <v>846</v>
      </c>
      <c r="E341" s="6">
        <v>42926</v>
      </c>
      <c r="F341" s="5">
        <v>0.58333333333333337</v>
      </c>
      <c r="G341" t="s">
        <v>63</v>
      </c>
      <c r="H341" t="s">
        <v>62</v>
      </c>
      <c r="I341">
        <v>0.2</v>
      </c>
      <c r="J341" t="s">
        <v>61</v>
      </c>
      <c r="L341" t="s">
        <v>86</v>
      </c>
      <c r="M341">
        <v>10</v>
      </c>
      <c r="N341" t="s">
        <v>82</v>
      </c>
      <c r="P341" s="6">
        <v>42926</v>
      </c>
      <c r="Q341" s="5">
        <v>0.67569444444444438</v>
      </c>
      <c r="R341" t="s">
        <v>85</v>
      </c>
      <c r="T341" t="s">
        <v>56</v>
      </c>
      <c r="U341">
        <v>10</v>
      </c>
      <c r="V341" t="s">
        <v>82</v>
      </c>
      <c r="W341">
        <v>10</v>
      </c>
      <c r="X341" t="s">
        <v>54</v>
      </c>
      <c r="Y341" t="s">
        <v>64</v>
      </c>
    </row>
    <row r="342" spans="1:25" x14ac:dyDescent="0.35">
      <c r="A342" t="s">
        <v>12</v>
      </c>
      <c r="B342" t="s">
        <v>13</v>
      </c>
      <c r="C342">
        <v>33020118</v>
      </c>
      <c r="D342" t="s">
        <v>36</v>
      </c>
      <c r="E342" s="6">
        <v>42926</v>
      </c>
      <c r="F342" s="5">
        <v>0.48958333333333331</v>
      </c>
      <c r="G342" t="s">
        <v>63</v>
      </c>
      <c r="H342" t="s">
        <v>62</v>
      </c>
      <c r="I342">
        <v>0.2</v>
      </c>
      <c r="J342" t="s">
        <v>61</v>
      </c>
      <c r="L342" t="s">
        <v>86</v>
      </c>
      <c r="M342">
        <v>213</v>
      </c>
      <c r="N342" t="s">
        <v>82</v>
      </c>
      <c r="P342" s="6">
        <v>42926</v>
      </c>
      <c r="Q342" s="5">
        <v>0.67499999999999993</v>
      </c>
      <c r="R342" t="s">
        <v>85</v>
      </c>
      <c r="T342" t="s">
        <v>56</v>
      </c>
      <c r="U342">
        <v>10</v>
      </c>
      <c r="V342" t="s">
        <v>82</v>
      </c>
      <c r="W342">
        <v>10</v>
      </c>
      <c r="X342" t="s">
        <v>54</v>
      </c>
      <c r="Y342" t="s">
        <v>64</v>
      </c>
    </row>
    <row r="343" spans="1:25" hidden="1" x14ac:dyDescent="0.35">
      <c r="A343" t="s">
        <v>12</v>
      </c>
      <c r="B343" t="s">
        <v>13</v>
      </c>
      <c r="C343" t="s">
        <v>44</v>
      </c>
      <c r="D343" t="s">
        <v>46</v>
      </c>
      <c r="E343" s="6">
        <v>42926</v>
      </c>
      <c r="F343" s="5">
        <v>0.46527777777777773</v>
      </c>
      <c r="G343" t="s">
        <v>63</v>
      </c>
      <c r="H343" t="s">
        <v>62</v>
      </c>
      <c r="I343">
        <v>0.2</v>
      </c>
      <c r="J343" t="s">
        <v>61</v>
      </c>
      <c r="L343" t="s">
        <v>86</v>
      </c>
      <c r="M343" t="s">
        <v>75</v>
      </c>
      <c r="O343" t="s">
        <v>74</v>
      </c>
      <c r="P343" s="6">
        <v>42926</v>
      </c>
      <c r="Q343" s="5">
        <v>0.67361111111111116</v>
      </c>
      <c r="R343" t="s">
        <v>85</v>
      </c>
      <c r="S343" t="s">
        <v>73</v>
      </c>
      <c r="T343" t="s">
        <v>56</v>
      </c>
      <c r="U343">
        <v>10</v>
      </c>
      <c r="V343" t="s">
        <v>82</v>
      </c>
      <c r="W343">
        <v>10</v>
      </c>
      <c r="X343" t="s">
        <v>54</v>
      </c>
      <c r="Y343" t="s">
        <v>32</v>
      </c>
    </row>
    <row r="344" spans="1:25" hidden="1" x14ac:dyDescent="0.35">
      <c r="A344" t="s">
        <v>12</v>
      </c>
      <c r="B344" t="s">
        <v>13</v>
      </c>
      <c r="C344">
        <v>33020222</v>
      </c>
      <c r="D344" t="s">
        <v>16</v>
      </c>
      <c r="E344" s="6">
        <v>42926</v>
      </c>
      <c r="F344" s="5">
        <v>0.52430555555555558</v>
      </c>
      <c r="G344" t="s">
        <v>63</v>
      </c>
      <c r="H344" t="s">
        <v>62</v>
      </c>
      <c r="I344">
        <v>0.2</v>
      </c>
      <c r="J344" t="s">
        <v>61</v>
      </c>
      <c r="L344" t="s">
        <v>84</v>
      </c>
      <c r="M344">
        <v>384</v>
      </c>
      <c r="N344" t="s">
        <v>82</v>
      </c>
      <c r="P344" s="6">
        <v>42926</v>
      </c>
      <c r="Q344" s="5">
        <v>0.68472222222222223</v>
      </c>
      <c r="R344" t="s">
        <v>83</v>
      </c>
      <c r="T344" t="s">
        <v>56</v>
      </c>
      <c r="U344">
        <v>10</v>
      </c>
      <c r="V344" t="s">
        <v>82</v>
      </c>
      <c r="W344">
        <v>10</v>
      </c>
      <c r="X344" t="s">
        <v>54</v>
      </c>
      <c r="Y344" t="s">
        <v>64</v>
      </c>
    </row>
    <row r="345" spans="1:25" hidden="1" x14ac:dyDescent="0.35">
      <c r="A345" t="s">
        <v>12</v>
      </c>
      <c r="B345" t="s">
        <v>13</v>
      </c>
      <c r="C345">
        <v>33020221</v>
      </c>
      <c r="D345" t="s">
        <v>16</v>
      </c>
      <c r="E345" s="6">
        <v>42926</v>
      </c>
      <c r="F345" s="5">
        <v>0.50694444444444442</v>
      </c>
      <c r="G345" t="s">
        <v>63</v>
      </c>
      <c r="H345" t="s">
        <v>62</v>
      </c>
      <c r="I345">
        <v>0.2</v>
      </c>
      <c r="J345" t="s">
        <v>61</v>
      </c>
      <c r="L345" t="s">
        <v>84</v>
      </c>
      <c r="M345">
        <v>512</v>
      </c>
      <c r="N345" t="s">
        <v>82</v>
      </c>
      <c r="P345" s="6">
        <v>42926</v>
      </c>
      <c r="Q345" s="5">
        <v>0.68333333333333324</v>
      </c>
      <c r="R345" t="s">
        <v>83</v>
      </c>
      <c r="T345" t="s">
        <v>56</v>
      </c>
      <c r="U345">
        <v>10</v>
      </c>
      <c r="V345" t="s">
        <v>82</v>
      </c>
      <c r="W345">
        <v>10</v>
      </c>
      <c r="X345" t="s">
        <v>54</v>
      </c>
      <c r="Y345" t="s">
        <v>64</v>
      </c>
    </row>
    <row r="346" spans="1:25" hidden="1" x14ac:dyDescent="0.35">
      <c r="A346" t="s">
        <v>12</v>
      </c>
      <c r="B346" t="s">
        <v>13</v>
      </c>
      <c r="C346">
        <v>33020222</v>
      </c>
      <c r="D346" t="s">
        <v>16</v>
      </c>
      <c r="E346" s="6">
        <v>42905</v>
      </c>
      <c r="F346" s="5">
        <v>0.55555555555555558</v>
      </c>
      <c r="G346" t="s">
        <v>63</v>
      </c>
      <c r="H346" t="s">
        <v>62</v>
      </c>
      <c r="I346">
        <v>0.2</v>
      </c>
      <c r="J346" t="s">
        <v>61</v>
      </c>
      <c r="L346" t="s">
        <v>84</v>
      </c>
      <c r="M346">
        <v>908</v>
      </c>
      <c r="N346" t="s">
        <v>82</v>
      </c>
      <c r="P346" s="6">
        <v>42905</v>
      </c>
      <c r="Q346" s="5">
        <v>0.72013888888888899</v>
      </c>
      <c r="R346" t="s">
        <v>83</v>
      </c>
      <c r="T346" t="s">
        <v>56</v>
      </c>
      <c r="U346">
        <v>10</v>
      </c>
      <c r="V346" t="s">
        <v>82</v>
      </c>
      <c r="W346">
        <v>10</v>
      </c>
      <c r="X346" t="s">
        <v>54</v>
      </c>
      <c r="Y346" t="s">
        <v>64</v>
      </c>
    </row>
    <row r="347" spans="1:25" hidden="1" x14ac:dyDescent="0.35">
      <c r="A347" t="s">
        <v>12</v>
      </c>
      <c r="B347" t="s">
        <v>13</v>
      </c>
      <c r="C347">
        <v>33020221</v>
      </c>
      <c r="D347" t="s">
        <v>16</v>
      </c>
      <c r="E347" s="6">
        <v>42905</v>
      </c>
      <c r="F347" s="5">
        <v>0.54166666666666663</v>
      </c>
      <c r="G347" t="s">
        <v>63</v>
      </c>
      <c r="H347" t="s">
        <v>62</v>
      </c>
      <c r="I347">
        <v>0.2</v>
      </c>
      <c r="J347" t="s">
        <v>61</v>
      </c>
      <c r="L347" t="s">
        <v>84</v>
      </c>
      <c r="M347">
        <v>1414</v>
      </c>
      <c r="N347" t="s">
        <v>82</v>
      </c>
      <c r="P347" s="6">
        <v>42905</v>
      </c>
      <c r="Q347" s="5">
        <v>0.71875</v>
      </c>
      <c r="R347" t="s">
        <v>83</v>
      </c>
      <c r="T347" t="s">
        <v>56</v>
      </c>
      <c r="U347">
        <v>10</v>
      </c>
      <c r="V347" t="s">
        <v>82</v>
      </c>
      <c r="W347">
        <v>10</v>
      </c>
      <c r="X347" t="s">
        <v>54</v>
      </c>
      <c r="Y347" t="s">
        <v>64</v>
      </c>
    </row>
    <row r="348" spans="1:25" hidden="1" x14ac:dyDescent="0.35">
      <c r="A348" t="s">
        <v>12</v>
      </c>
      <c r="B348" t="s">
        <v>13</v>
      </c>
      <c r="C348">
        <v>33020222</v>
      </c>
      <c r="D348" t="s">
        <v>16</v>
      </c>
      <c r="E348" s="6">
        <v>42870</v>
      </c>
      <c r="F348" s="5">
        <v>0.52777777777777779</v>
      </c>
      <c r="G348" t="s">
        <v>63</v>
      </c>
      <c r="H348" t="s">
        <v>62</v>
      </c>
      <c r="I348">
        <v>0.2</v>
      </c>
      <c r="J348" t="s">
        <v>61</v>
      </c>
      <c r="L348" t="s">
        <v>84</v>
      </c>
      <c r="M348">
        <v>317</v>
      </c>
      <c r="N348" t="s">
        <v>82</v>
      </c>
      <c r="P348" s="6">
        <v>42870</v>
      </c>
      <c r="Q348" s="5">
        <v>0.69305555555555554</v>
      </c>
      <c r="R348" t="s">
        <v>83</v>
      </c>
      <c r="T348" t="s">
        <v>56</v>
      </c>
      <c r="U348">
        <v>10</v>
      </c>
      <c r="V348" t="s">
        <v>82</v>
      </c>
      <c r="W348">
        <v>10</v>
      </c>
      <c r="X348" t="s">
        <v>54</v>
      </c>
      <c r="Y348" t="s">
        <v>64</v>
      </c>
    </row>
    <row r="349" spans="1:25" hidden="1" x14ac:dyDescent="0.35">
      <c r="A349" t="s">
        <v>12</v>
      </c>
      <c r="B349" t="s">
        <v>13</v>
      </c>
      <c r="C349">
        <v>33020221</v>
      </c>
      <c r="D349" t="s">
        <v>16</v>
      </c>
      <c r="E349" s="6">
        <v>42870</v>
      </c>
      <c r="F349" s="5">
        <v>0.50694444444444442</v>
      </c>
      <c r="G349" t="s">
        <v>63</v>
      </c>
      <c r="H349" t="s">
        <v>62</v>
      </c>
      <c r="I349">
        <v>0.1</v>
      </c>
      <c r="J349" t="s">
        <v>61</v>
      </c>
      <c r="L349" t="s">
        <v>84</v>
      </c>
      <c r="M349">
        <v>369</v>
      </c>
      <c r="N349" t="s">
        <v>82</v>
      </c>
      <c r="P349" s="6">
        <v>42870</v>
      </c>
      <c r="Q349" s="5">
        <v>0.69166666666666676</v>
      </c>
      <c r="R349" t="s">
        <v>83</v>
      </c>
      <c r="T349" t="s">
        <v>56</v>
      </c>
      <c r="U349">
        <v>10</v>
      </c>
      <c r="V349" t="s">
        <v>82</v>
      </c>
      <c r="W349">
        <v>10</v>
      </c>
      <c r="X349" t="s">
        <v>54</v>
      </c>
      <c r="Y349" t="s">
        <v>64</v>
      </c>
    </row>
    <row r="350" spans="1:25" hidden="1" x14ac:dyDescent="0.35">
      <c r="A350" t="s">
        <v>12</v>
      </c>
      <c r="B350" t="s">
        <v>13</v>
      </c>
      <c r="C350">
        <v>33020118</v>
      </c>
      <c r="D350" t="s">
        <v>36</v>
      </c>
      <c r="E350" s="6">
        <v>42870</v>
      </c>
      <c r="F350" s="5">
        <v>0.48958333333333331</v>
      </c>
      <c r="G350" t="s">
        <v>63</v>
      </c>
      <c r="H350" t="s">
        <v>62</v>
      </c>
      <c r="I350">
        <v>0.2</v>
      </c>
      <c r="J350" t="s">
        <v>61</v>
      </c>
      <c r="L350" t="s">
        <v>84</v>
      </c>
      <c r="M350">
        <v>73</v>
      </c>
      <c r="N350" t="s">
        <v>82</v>
      </c>
      <c r="P350" s="6">
        <v>42870</v>
      </c>
      <c r="Q350" s="5">
        <v>0.68888888888888899</v>
      </c>
      <c r="R350" t="s">
        <v>83</v>
      </c>
      <c r="T350" t="s">
        <v>56</v>
      </c>
      <c r="U350">
        <v>10</v>
      </c>
      <c r="V350" t="s">
        <v>82</v>
      </c>
      <c r="W350">
        <v>10</v>
      </c>
      <c r="X350" t="s">
        <v>54</v>
      </c>
      <c r="Y350" t="s">
        <v>32</v>
      </c>
    </row>
    <row r="351" spans="1:25" hidden="1" x14ac:dyDescent="0.35">
      <c r="A351" t="s">
        <v>12</v>
      </c>
      <c r="B351" t="s">
        <v>13</v>
      </c>
      <c r="C351">
        <v>33020222</v>
      </c>
      <c r="D351" t="s">
        <v>16</v>
      </c>
      <c r="E351" s="6">
        <v>42842</v>
      </c>
      <c r="F351" s="5">
        <v>0.54513888888888895</v>
      </c>
      <c r="G351" t="s">
        <v>63</v>
      </c>
      <c r="H351" t="s">
        <v>62</v>
      </c>
      <c r="I351">
        <v>0.2</v>
      </c>
      <c r="J351" t="s">
        <v>61</v>
      </c>
      <c r="L351" t="s">
        <v>84</v>
      </c>
      <c r="M351">
        <v>341</v>
      </c>
      <c r="N351" t="s">
        <v>82</v>
      </c>
      <c r="P351" s="6">
        <v>42842</v>
      </c>
      <c r="Q351" s="5">
        <v>0.71736111111111101</v>
      </c>
      <c r="R351" t="s">
        <v>83</v>
      </c>
      <c r="T351" t="s">
        <v>56</v>
      </c>
      <c r="U351">
        <v>10</v>
      </c>
      <c r="V351" t="s">
        <v>82</v>
      </c>
      <c r="W351">
        <v>10</v>
      </c>
      <c r="X351" t="s">
        <v>54</v>
      </c>
      <c r="Y351" t="s">
        <v>64</v>
      </c>
    </row>
    <row r="352" spans="1:25" hidden="1" x14ac:dyDescent="0.35">
      <c r="A352" t="s">
        <v>12</v>
      </c>
      <c r="B352" t="s">
        <v>13</v>
      </c>
      <c r="C352">
        <v>33020221</v>
      </c>
      <c r="D352" t="s">
        <v>16</v>
      </c>
      <c r="E352" s="6">
        <v>42842</v>
      </c>
      <c r="F352" s="5">
        <v>0.52430555555555558</v>
      </c>
      <c r="G352" t="s">
        <v>63</v>
      </c>
      <c r="H352" t="s">
        <v>62</v>
      </c>
      <c r="I352">
        <v>0.1</v>
      </c>
      <c r="J352" t="s">
        <v>61</v>
      </c>
      <c r="L352" t="s">
        <v>84</v>
      </c>
      <c r="M352">
        <v>259</v>
      </c>
      <c r="N352" t="s">
        <v>82</v>
      </c>
      <c r="P352" s="6">
        <v>42842</v>
      </c>
      <c r="Q352" s="5">
        <v>0.71666666666666667</v>
      </c>
      <c r="R352" t="s">
        <v>83</v>
      </c>
      <c r="T352" t="s">
        <v>56</v>
      </c>
      <c r="U352">
        <v>10</v>
      </c>
      <c r="V352" t="s">
        <v>82</v>
      </c>
      <c r="W352">
        <v>10</v>
      </c>
      <c r="X352" t="s">
        <v>54</v>
      </c>
      <c r="Y352" t="s">
        <v>64</v>
      </c>
    </row>
    <row r="353" spans="1:25" hidden="1" x14ac:dyDescent="0.35">
      <c r="A353" t="s">
        <v>12</v>
      </c>
      <c r="B353" t="s">
        <v>13</v>
      </c>
      <c r="C353">
        <v>33020118</v>
      </c>
      <c r="D353" t="s">
        <v>36</v>
      </c>
      <c r="E353" s="6">
        <v>42842</v>
      </c>
      <c r="F353" s="5">
        <v>0.50694444444444442</v>
      </c>
      <c r="G353" t="s">
        <v>63</v>
      </c>
      <c r="H353" t="s">
        <v>62</v>
      </c>
      <c r="I353">
        <v>0.2</v>
      </c>
      <c r="J353" t="s">
        <v>61</v>
      </c>
      <c r="L353" t="s">
        <v>84</v>
      </c>
      <c r="M353">
        <v>243</v>
      </c>
      <c r="N353" t="s">
        <v>82</v>
      </c>
      <c r="P353" s="6">
        <v>42842</v>
      </c>
      <c r="Q353" s="5">
        <v>0.71527777777777779</v>
      </c>
      <c r="R353" t="s">
        <v>83</v>
      </c>
      <c r="T353" t="s">
        <v>56</v>
      </c>
      <c r="U353">
        <v>10</v>
      </c>
      <c r="V353" t="s">
        <v>82</v>
      </c>
      <c r="W353">
        <v>10</v>
      </c>
      <c r="X353" t="s">
        <v>54</v>
      </c>
      <c r="Y353" t="s">
        <v>64</v>
      </c>
    </row>
    <row r="354" spans="1:25" hidden="1" x14ac:dyDescent="0.35">
      <c r="A354" t="s">
        <v>12</v>
      </c>
      <c r="B354" t="s">
        <v>13</v>
      </c>
      <c r="C354">
        <v>33020222</v>
      </c>
      <c r="D354" t="s">
        <v>16</v>
      </c>
      <c r="E354" s="6">
        <v>42807</v>
      </c>
      <c r="F354" s="5">
        <v>0.52083333333333337</v>
      </c>
      <c r="G354" t="s">
        <v>63</v>
      </c>
      <c r="H354" t="s">
        <v>62</v>
      </c>
      <c r="I354">
        <v>0.2</v>
      </c>
      <c r="J354" t="s">
        <v>61</v>
      </c>
      <c r="L354" t="s">
        <v>84</v>
      </c>
      <c r="M354">
        <v>426</v>
      </c>
      <c r="N354" t="s">
        <v>82</v>
      </c>
      <c r="P354" s="6">
        <v>42807</v>
      </c>
      <c r="Q354" s="5">
        <v>0.67847222222222225</v>
      </c>
      <c r="R354" t="s">
        <v>83</v>
      </c>
      <c r="T354" t="s">
        <v>56</v>
      </c>
      <c r="U354">
        <v>10</v>
      </c>
      <c r="V354" t="s">
        <v>82</v>
      </c>
      <c r="W354">
        <v>10</v>
      </c>
      <c r="X354" t="s">
        <v>54</v>
      </c>
      <c r="Y354" t="s">
        <v>64</v>
      </c>
    </row>
    <row r="355" spans="1:25" hidden="1" x14ac:dyDescent="0.35">
      <c r="A355" t="s">
        <v>12</v>
      </c>
      <c r="B355" t="s">
        <v>13</v>
      </c>
      <c r="C355">
        <v>33020221</v>
      </c>
      <c r="D355" t="s">
        <v>16</v>
      </c>
      <c r="E355" s="6">
        <v>42807</v>
      </c>
      <c r="F355" s="5">
        <v>0.50347222222222221</v>
      </c>
      <c r="G355" t="s">
        <v>63</v>
      </c>
      <c r="H355" t="s">
        <v>62</v>
      </c>
      <c r="I355">
        <v>0.2</v>
      </c>
      <c r="J355" t="s">
        <v>61</v>
      </c>
      <c r="L355" t="s">
        <v>84</v>
      </c>
      <c r="M355">
        <v>2247</v>
      </c>
      <c r="N355" t="s">
        <v>82</v>
      </c>
      <c r="P355" s="6">
        <v>42807</v>
      </c>
      <c r="Q355" s="5">
        <v>0.6777777777777777</v>
      </c>
      <c r="R355" t="s">
        <v>83</v>
      </c>
      <c r="T355" t="s">
        <v>56</v>
      </c>
      <c r="U355">
        <v>10</v>
      </c>
      <c r="V355" t="s">
        <v>82</v>
      </c>
      <c r="W355">
        <v>10</v>
      </c>
      <c r="X355" t="s">
        <v>54</v>
      </c>
      <c r="Y355" t="s">
        <v>64</v>
      </c>
    </row>
    <row r="356" spans="1:25" hidden="1" x14ac:dyDescent="0.35">
      <c r="A356" t="s">
        <v>12</v>
      </c>
      <c r="B356" t="s">
        <v>13</v>
      </c>
      <c r="C356">
        <v>33020118</v>
      </c>
      <c r="D356" t="s">
        <v>36</v>
      </c>
      <c r="E356" s="6">
        <v>42807</v>
      </c>
      <c r="F356" s="5">
        <v>0.48958333333333331</v>
      </c>
      <c r="G356" t="s">
        <v>63</v>
      </c>
      <c r="H356" t="s">
        <v>62</v>
      </c>
      <c r="I356">
        <v>0.2</v>
      </c>
      <c r="J356" t="s">
        <v>61</v>
      </c>
      <c r="L356" t="s">
        <v>84</v>
      </c>
      <c r="M356">
        <v>73</v>
      </c>
      <c r="N356" t="s">
        <v>82</v>
      </c>
      <c r="P356" s="6">
        <v>42807</v>
      </c>
      <c r="Q356" s="5">
        <v>0.67708333333333337</v>
      </c>
      <c r="R356" t="s">
        <v>83</v>
      </c>
      <c r="T356" t="s">
        <v>56</v>
      </c>
      <c r="U356">
        <v>10</v>
      </c>
      <c r="V356" t="s">
        <v>82</v>
      </c>
      <c r="W356">
        <v>10</v>
      </c>
      <c r="X356" t="s">
        <v>54</v>
      </c>
      <c r="Y356" t="s">
        <v>64</v>
      </c>
    </row>
    <row r="357" spans="1:25" hidden="1" x14ac:dyDescent="0.35">
      <c r="A357" t="s">
        <v>12</v>
      </c>
      <c r="B357" t="s">
        <v>13</v>
      </c>
      <c r="C357">
        <v>33020222</v>
      </c>
      <c r="D357" t="s">
        <v>16</v>
      </c>
      <c r="E357" s="6">
        <v>42779</v>
      </c>
      <c r="F357" s="5">
        <v>0.50694444444444442</v>
      </c>
      <c r="G357" t="s">
        <v>63</v>
      </c>
      <c r="H357" t="s">
        <v>62</v>
      </c>
      <c r="I357">
        <v>0.2</v>
      </c>
      <c r="J357" t="s">
        <v>61</v>
      </c>
      <c r="L357" t="s">
        <v>84</v>
      </c>
      <c r="M357">
        <v>275</v>
      </c>
      <c r="N357" t="s">
        <v>82</v>
      </c>
      <c r="P357" s="6">
        <v>42779</v>
      </c>
      <c r="Q357" s="5">
        <v>0.67638888888888893</v>
      </c>
      <c r="R357" t="s">
        <v>83</v>
      </c>
      <c r="T357" t="s">
        <v>56</v>
      </c>
      <c r="U357">
        <v>10</v>
      </c>
      <c r="V357" t="s">
        <v>82</v>
      </c>
      <c r="W357">
        <v>10</v>
      </c>
      <c r="X357" t="s">
        <v>54</v>
      </c>
      <c r="Y357" t="s">
        <v>64</v>
      </c>
    </row>
    <row r="358" spans="1:25" hidden="1" x14ac:dyDescent="0.35">
      <c r="A358" t="s">
        <v>12</v>
      </c>
      <c r="B358" t="s">
        <v>13</v>
      </c>
      <c r="C358">
        <v>33020221</v>
      </c>
      <c r="D358" t="s">
        <v>16</v>
      </c>
      <c r="E358" s="6">
        <v>42779</v>
      </c>
      <c r="F358" s="5">
        <v>0.4861111111111111</v>
      </c>
      <c r="G358" t="s">
        <v>63</v>
      </c>
      <c r="H358" t="s">
        <v>62</v>
      </c>
      <c r="I358">
        <v>0.1</v>
      </c>
      <c r="J358" t="s">
        <v>61</v>
      </c>
      <c r="L358" t="s">
        <v>84</v>
      </c>
      <c r="M358">
        <v>243</v>
      </c>
      <c r="N358" t="s">
        <v>82</v>
      </c>
      <c r="P358" s="6">
        <v>42779</v>
      </c>
      <c r="Q358" s="5">
        <v>0.67499999999999993</v>
      </c>
      <c r="R358" t="s">
        <v>83</v>
      </c>
      <c r="T358" t="s">
        <v>56</v>
      </c>
      <c r="U358">
        <v>10</v>
      </c>
      <c r="V358" t="s">
        <v>82</v>
      </c>
      <c r="W358">
        <v>10</v>
      </c>
      <c r="X358" t="s">
        <v>54</v>
      </c>
      <c r="Y358" t="s">
        <v>64</v>
      </c>
    </row>
    <row r="359" spans="1:25" hidden="1" x14ac:dyDescent="0.35">
      <c r="A359" t="s">
        <v>12</v>
      </c>
      <c r="B359" t="s">
        <v>13</v>
      </c>
      <c r="C359">
        <v>33020118</v>
      </c>
      <c r="D359" t="s">
        <v>36</v>
      </c>
      <c r="E359" s="6">
        <v>42779</v>
      </c>
      <c r="F359" s="5">
        <v>0.47222222222222227</v>
      </c>
      <c r="G359" t="s">
        <v>63</v>
      </c>
      <c r="H359" t="s">
        <v>62</v>
      </c>
      <c r="I359">
        <v>0.2</v>
      </c>
      <c r="J359" t="s">
        <v>61</v>
      </c>
      <c r="L359" t="s">
        <v>84</v>
      </c>
      <c r="M359">
        <v>281</v>
      </c>
      <c r="N359" t="s">
        <v>82</v>
      </c>
      <c r="P359" s="6">
        <v>42779</v>
      </c>
      <c r="Q359" s="5">
        <v>0.67361111111111116</v>
      </c>
      <c r="R359" t="s">
        <v>83</v>
      </c>
      <c r="T359" t="s">
        <v>56</v>
      </c>
      <c r="U359">
        <v>10</v>
      </c>
      <c r="V359" t="s">
        <v>82</v>
      </c>
      <c r="W359">
        <v>10</v>
      </c>
      <c r="X359" t="s">
        <v>54</v>
      </c>
      <c r="Y359" t="s">
        <v>64</v>
      </c>
    </row>
    <row r="360" spans="1:25" hidden="1" x14ac:dyDescent="0.35">
      <c r="A360" t="s">
        <v>12</v>
      </c>
      <c r="B360" t="s">
        <v>13</v>
      </c>
      <c r="C360">
        <v>33020222</v>
      </c>
      <c r="D360" t="s">
        <v>16</v>
      </c>
      <c r="E360" s="6">
        <v>42752</v>
      </c>
      <c r="F360" s="5">
        <v>0.55902777777777779</v>
      </c>
      <c r="G360" t="s">
        <v>63</v>
      </c>
      <c r="H360" t="s">
        <v>62</v>
      </c>
      <c r="I360">
        <v>0.2</v>
      </c>
      <c r="J360" t="s">
        <v>61</v>
      </c>
      <c r="L360" t="s">
        <v>84</v>
      </c>
      <c r="M360">
        <v>228</v>
      </c>
      <c r="N360" t="s">
        <v>82</v>
      </c>
      <c r="P360" s="6">
        <v>42752</v>
      </c>
      <c r="Q360" s="5">
        <v>0.70694444444444438</v>
      </c>
      <c r="R360" t="s">
        <v>83</v>
      </c>
      <c r="T360" t="s">
        <v>56</v>
      </c>
      <c r="U360">
        <v>10</v>
      </c>
      <c r="V360" t="s">
        <v>82</v>
      </c>
      <c r="W360">
        <v>10</v>
      </c>
      <c r="X360" t="s">
        <v>54</v>
      </c>
      <c r="Y360" t="s">
        <v>64</v>
      </c>
    </row>
    <row r="361" spans="1:25" hidden="1" x14ac:dyDescent="0.35">
      <c r="A361" t="s">
        <v>12</v>
      </c>
      <c r="B361" t="s">
        <v>13</v>
      </c>
      <c r="C361">
        <v>33020221</v>
      </c>
      <c r="D361" t="s">
        <v>16</v>
      </c>
      <c r="E361" s="6">
        <v>42752</v>
      </c>
      <c r="F361" s="5">
        <v>0.54166666666666663</v>
      </c>
      <c r="G361" t="s">
        <v>63</v>
      </c>
      <c r="H361" t="s">
        <v>62</v>
      </c>
      <c r="I361">
        <v>0.2</v>
      </c>
      <c r="J361" t="s">
        <v>61</v>
      </c>
      <c r="L361" t="s">
        <v>84</v>
      </c>
      <c r="M361">
        <v>173</v>
      </c>
      <c r="N361" t="s">
        <v>82</v>
      </c>
      <c r="P361" s="6">
        <v>42752</v>
      </c>
      <c r="Q361" s="5">
        <v>0.7055555555555556</v>
      </c>
      <c r="R361" t="s">
        <v>83</v>
      </c>
      <c r="T361" t="s">
        <v>56</v>
      </c>
      <c r="U361">
        <v>10</v>
      </c>
      <c r="V361" t="s">
        <v>82</v>
      </c>
      <c r="W361">
        <v>10</v>
      </c>
      <c r="X361" t="s">
        <v>54</v>
      </c>
      <c r="Y361" t="s">
        <v>64</v>
      </c>
    </row>
    <row r="362" spans="1:25" hidden="1" x14ac:dyDescent="0.35">
      <c r="A362" t="s">
        <v>12</v>
      </c>
      <c r="B362" t="s">
        <v>13</v>
      </c>
      <c r="C362">
        <v>33020118</v>
      </c>
      <c r="D362" t="s">
        <v>36</v>
      </c>
      <c r="E362" s="6">
        <v>42752</v>
      </c>
      <c r="F362" s="5">
        <v>0.52777777777777779</v>
      </c>
      <c r="G362" t="s">
        <v>63</v>
      </c>
      <c r="H362" t="s">
        <v>62</v>
      </c>
      <c r="I362">
        <v>0.2</v>
      </c>
      <c r="J362" t="s">
        <v>61</v>
      </c>
      <c r="L362" t="s">
        <v>84</v>
      </c>
      <c r="M362">
        <v>216</v>
      </c>
      <c r="N362" t="s">
        <v>82</v>
      </c>
      <c r="P362" s="6">
        <v>42752</v>
      </c>
      <c r="Q362" s="5">
        <v>0.70416666666666661</v>
      </c>
      <c r="R362" t="s">
        <v>83</v>
      </c>
      <c r="T362" t="s">
        <v>56</v>
      </c>
      <c r="U362">
        <v>10</v>
      </c>
      <c r="V362" t="s">
        <v>82</v>
      </c>
      <c r="W362">
        <v>10</v>
      </c>
      <c r="X362" t="s">
        <v>54</v>
      </c>
      <c r="Y362" t="s">
        <v>64</v>
      </c>
    </row>
    <row r="363" spans="1:25" hidden="1" x14ac:dyDescent="0.35">
      <c r="A363" t="s">
        <v>12</v>
      </c>
      <c r="B363" t="s">
        <v>13</v>
      </c>
      <c r="C363">
        <v>33020221</v>
      </c>
      <c r="D363" t="s">
        <v>16</v>
      </c>
      <c r="E363" s="6">
        <v>42716</v>
      </c>
      <c r="F363" s="5">
        <v>0.48958333333333331</v>
      </c>
      <c r="G363" t="s">
        <v>63</v>
      </c>
      <c r="H363" t="s">
        <v>62</v>
      </c>
      <c r="I363">
        <v>0.1</v>
      </c>
      <c r="J363" t="s">
        <v>61</v>
      </c>
      <c r="L363" t="s">
        <v>84</v>
      </c>
      <c r="M363">
        <v>332</v>
      </c>
      <c r="N363" t="s">
        <v>82</v>
      </c>
      <c r="P363" s="6">
        <v>42716</v>
      </c>
      <c r="Q363" s="5">
        <v>0.64236111111111105</v>
      </c>
      <c r="R363" t="s">
        <v>83</v>
      </c>
      <c r="T363" t="s">
        <v>56</v>
      </c>
      <c r="U363">
        <v>10</v>
      </c>
      <c r="V363" t="s">
        <v>82</v>
      </c>
      <c r="W363">
        <v>10</v>
      </c>
      <c r="X363" t="s">
        <v>54</v>
      </c>
      <c r="Y363" t="s">
        <v>64</v>
      </c>
    </row>
    <row r="364" spans="1:25" hidden="1" x14ac:dyDescent="0.35">
      <c r="A364" t="s">
        <v>12</v>
      </c>
      <c r="B364" t="s">
        <v>13</v>
      </c>
      <c r="C364">
        <v>33020118</v>
      </c>
      <c r="D364" t="s">
        <v>36</v>
      </c>
      <c r="E364" s="6">
        <v>42716</v>
      </c>
      <c r="F364" s="5">
        <v>0.47222222222222227</v>
      </c>
      <c r="G364" t="s">
        <v>63</v>
      </c>
      <c r="H364" t="s">
        <v>62</v>
      </c>
      <c r="I364">
        <v>0.2</v>
      </c>
      <c r="J364" t="s">
        <v>61</v>
      </c>
      <c r="L364" t="s">
        <v>84</v>
      </c>
      <c r="M364">
        <v>393</v>
      </c>
      <c r="N364" t="s">
        <v>82</v>
      </c>
      <c r="P364" s="6">
        <v>42716</v>
      </c>
      <c r="Q364" s="5">
        <v>0.64097222222222217</v>
      </c>
      <c r="R364" t="s">
        <v>83</v>
      </c>
      <c r="T364" t="s">
        <v>56</v>
      </c>
      <c r="U364">
        <v>10</v>
      </c>
      <c r="V364" t="s">
        <v>82</v>
      </c>
      <c r="W364">
        <v>10</v>
      </c>
      <c r="X364" t="s">
        <v>54</v>
      </c>
      <c r="Y364" t="s">
        <v>32</v>
      </c>
    </row>
    <row r="365" spans="1:25" hidden="1" x14ac:dyDescent="0.35">
      <c r="A365" t="s">
        <v>12</v>
      </c>
      <c r="B365" t="s">
        <v>13</v>
      </c>
      <c r="C365">
        <v>33020222</v>
      </c>
      <c r="D365" t="s">
        <v>16</v>
      </c>
      <c r="E365" s="6">
        <v>42688</v>
      </c>
      <c r="F365" s="5">
        <v>0.44444444444444442</v>
      </c>
      <c r="G365" t="s">
        <v>63</v>
      </c>
      <c r="H365" t="s">
        <v>62</v>
      </c>
      <c r="I365">
        <v>0.2</v>
      </c>
      <c r="J365" t="s">
        <v>61</v>
      </c>
      <c r="L365" t="s">
        <v>84</v>
      </c>
      <c r="M365">
        <v>238</v>
      </c>
      <c r="N365" t="s">
        <v>82</v>
      </c>
      <c r="P365" s="6">
        <v>42688</v>
      </c>
      <c r="Q365" s="5">
        <v>0.60416666666666663</v>
      </c>
      <c r="R365" t="s">
        <v>83</v>
      </c>
      <c r="T365" t="s">
        <v>56</v>
      </c>
      <c r="U365">
        <v>10</v>
      </c>
      <c r="V365" t="s">
        <v>82</v>
      </c>
      <c r="W365">
        <v>10</v>
      </c>
      <c r="X365" t="s">
        <v>54</v>
      </c>
      <c r="Y365" t="s">
        <v>64</v>
      </c>
    </row>
    <row r="366" spans="1:25" hidden="1" x14ac:dyDescent="0.35">
      <c r="A366" t="s">
        <v>12</v>
      </c>
      <c r="B366" t="s">
        <v>13</v>
      </c>
      <c r="C366">
        <v>33020221</v>
      </c>
      <c r="D366" t="s">
        <v>16</v>
      </c>
      <c r="E366" s="6">
        <v>42688</v>
      </c>
      <c r="F366" s="5">
        <v>0.4236111111111111</v>
      </c>
      <c r="G366" t="s">
        <v>63</v>
      </c>
      <c r="H366" t="s">
        <v>62</v>
      </c>
      <c r="I366">
        <v>0.2</v>
      </c>
      <c r="J366" t="s">
        <v>61</v>
      </c>
      <c r="L366" t="s">
        <v>84</v>
      </c>
      <c r="M366">
        <v>420</v>
      </c>
      <c r="N366" t="s">
        <v>82</v>
      </c>
      <c r="P366" s="6">
        <v>42688</v>
      </c>
      <c r="Q366" s="5">
        <v>0.60277777777777775</v>
      </c>
      <c r="R366" t="s">
        <v>83</v>
      </c>
      <c r="T366" t="s">
        <v>56</v>
      </c>
      <c r="U366">
        <v>10</v>
      </c>
      <c r="V366" t="s">
        <v>82</v>
      </c>
      <c r="W366">
        <v>10</v>
      </c>
      <c r="X366" t="s">
        <v>54</v>
      </c>
      <c r="Y366" t="s">
        <v>64</v>
      </c>
    </row>
    <row r="367" spans="1:25" hidden="1" x14ac:dyDescent="0.35">
      <c r="A367" t="s">
        <v>12</v>
      </c>
      <c r="B367" t="s">
        <v>13</v>
      </c>
      <c r="C367">
        <v>33020118</v>
      </c>
      <c r="D367" t="s">
        <v>36</v>
      </c>
      <c r="E367" s="6">
        <v>42688</v>
      </c>
      <c r="F367" s="5">
        <v>0.40972222222222227</v>
      </c>
      <c r="G367" t="s">
        <v>63</v>
      </c>
      <c r="H367" t="s">
        <v>62</v>
      </c>
      <c r="I367">
        <v>0.2</v>
      </c>
      <c r="J367" t="s">
        <v>61</v>
      </c>
      <c r="L367" t="s">
        <v>84</v>
      </c>
      <c r="M367">
        <v>96</v>
      </c>
      <c r="N367" t="s">
        <v>82</v>
      </c>
      <c r="P367" s="6">
        <v>42688</v>
      </c>
      <c r="Q367" s="5">
        <v>0.60138888888888886</v>
      </c>
      <c r="R367" t="s">
        <v>83</v>
      </c>
      <c r="T367" t="s">
        <v>56</v>
      </c>
      <c r="U367">
        <v>10</v>
      </c>
      <c r="V367" t="s">
        <v>82</v>
      </c>
      <c r="W367">
        <v>10</v>
      </c>
      <c r="X367" t="s">
        <v>54</v>
      </c>
      <c r="Y367" t="s">
        <v>32</v>
      </c>
    </row>
    <row r="368" spans="1:25" hidden="1" x14ac:dyDescent="0.35">
      <c r="A368" t="s">
        <v>12</v>
      </c>
      <c r="B368" t="s">
        <v>13</v>
      </c>
      <c r="C368">
        <v>33020222</v>
      </c>
      <c r="D368" t="s">
        <v>16</v>
      </c>
      <c r="E368" s="6">
        <v>42660</v>
      </c>
      <c r="F368" s="5">
        <v>0.5</v>
      </c>
      <c r="G368" t="s">
        <v>63</v>
      </c>
      <c r="H368" t="s">
        <v>62</v>
      </c>
      <c r="I368">
        <v>0.2</v>
      </c>
      <c r="J368" t="s">
        <v>61</v>
      </c>
      <c r="L368" t="s">
        <v>84</v>
      </c>
      <c r="M368">
        <v>238</v>
      </c>
      <c r="N368" t="s">
        <v>82</v>
      </c>
      <c r="P368" s="6">
        <v>42660</v>
      </c>
      <c r="Q368" s="5">
        <v>0.70208333333333339</v>
      </c>
      <c r="R368" t="s">
        <v>83</v>
      </c>
      <c r="T368" t="s">
        <v>56</v>
      </c>
      <c r="U368">
        <v>10</v>
      </c>
      <c r="V368" t="s">
        <v>82</v>
      </c>
      <c r="W368">
        <v>10</v>
      </c>
      <c r="X368" t="s">
        <v>54</v>
      </c>
      <c r="Y368" t="s">
        <v>64</v>
      </c>
    </row>
    <row r="369" spans="1:25" hidden="1" x14ac:dyDescent="0.35">
      <c r="A369" t="s">
        <v>12</v>
      </c>
      <c r="B369" t="s">
        <v>13</v>
      </c>
      <c r="C369">
        <v>33020221</v>
      </c>
      <c r="D369" t="s">
        <v>16</v>
      </c>
      <c r="E369" s="6">
        <v>42660</v>
      </c>
      <c r="F369" s="5">
        <v>0.4861111111111111</v>
      </c>
      <c r="G369" t="s">
        <v>63</v>
      </c>
      <c r="H369" t="s">
        <v>62</v>
      </c>
      <c r="I369">
        <v>0.2</v>
      </c>
      <c r="J369" t="s">
        <v>61</v>
      </c>
      <c r="L369" t="s">
        <v>84</v>
      </c>
      <c r="M369">
        <v>120</v>
      </c>
      <c r="N369" t="s">
        <v>82</v>
      </c>
      <c r="P369" s="6">
        <v>42660</v>
      </c>
      <c r="Q369" s="5">
        <v>0.69930555555555562</v>
      </c>
      <c r="R369" t="s">
        <v>83</v>
      </c>
      <c r="T369" t="s">
        <v>56</v>
      </c>
      <c r="U369">
        <v>10</v>
      </c>
      <c r="V369" t="s">
        <v>82</v>
      </c>
      <c r="W369">
        <v>10</v>
      </c>
      <c r="X369" t="s">
        <v>54</v>
      </c>
      <c r="Y369" t="s">
        <v>64</v>
      </c>
    </row>
    <row r="370" spans="1:25" hidden="1" x14ac:dyDescent="0.35">
      <c r="A370" t="s">
        <v>12</v>
      </c>
      <c r="B370" t="s">
        <v>13</v>
      </c>
      <c r="C370">
        <v>33020118</v>
      </c>
      <c r="D370" t="s">
        <v>36</v>
      </c>
      <c r="E370" s="6">
        <v>42660</v>
      </c>
      <c r="F370" s="5">
        <v>0.46527777777777773</v>
      </c>
      <c r="G370" t="s">
        <v>63</v>
      </c>
      <c r="H370" t="s">
        <v>62</v>
      </c>
      <c r="I370">
        <v>0.2</v>
      </c>
      <c r="J370" t="s">
        <v>61</v>
      </c>
      <c r="L370" t="s">
        <v>84</v>
      </c>
      <c r="M370">
        <v>211</v>
      </c>
      <c r="N370" t="s">
        <v>82</v>
      </c>
      <c r="P370" s="6">
        <v>42660</v>
      </c>
      <c r="Q370" s="5">
        <v>0.69791666666666663</v>
      </c>
      <c r="R370" t="s">
        <v>83</v>
      </c>
      <c r="T370" t="s">
        <v>56</v>
      </c>
      <c r="U370">
        <v>10</v>
      </c>
      <c r="V370" t="s">
        <v>82</v>
      </c>
      <c r="W370">
        <v>10</v>
      </c>
      <c r="X370" t="s">
        <v>54</v>
      </c>
      <c r="Y370" t="s">
        <v>32</v>
      </c>
    </row>
    <row r="371" spans="1:25" hidden="1" x14ac:dyDescent="0.35">
      <c r="A371" t="s">
        <v>12</v>
      </c>
      <c r="B371" t="s">
        <v>13</v>
      </c>
      <c r="C371">
        <v>33020222</v>
      </c>
      <c r="D371" t="s">
        <v>16</v>
      </c>
      <c r="E371" s="6">
        <v>42632</v>
      </c>
      <c r="F371" s="5">
        <v>0.50694444444444442</v>
      </c>
      <c r="G371" t="s">
        <v>63</v>
      </c>
      <c r="H371" t="s">
        <v>62</v>
      </c>
      <c r="I371">
        <v>0.2</v>
      </c>
      <c r="J371" t="s">
        <v>61</v>
      </c>
      <c r="L371" t="s">
        <v>84</v>
      </c>
      <c r="M371">
        <v>404</v>
      </c>
      <c r="N371" t="s">
        <v>82</v>
      </c>
      <c r="P371" s="6">
        <v>42632</v>
      </c>
      <c r="Q371" s="5">
        <v>0.65555555555555556</v>
      </c>
      <c r="R371" t="s">
        <v>83</v>
      </c>
      <c r="T371" t="s">
        <v>56</v>
      </c>
      <c r="U371">
        <v>10</v>
      </c>
      <c r="V371" t="s">
        <v>82</v>
      </c>
      <c r="W371">
        <v>10</v>
      </c>
      <c r="X371" t="s">
        <v>54</v>
      </c>
      <c r="Y371" t="s">
        <v>64</v>
      </c>
    </row>
    <row r="372" spans="1:25" hidden="1" x14ac:dyDescent="0.35">
      <c r="A372" t="s">
        <v>12</v>
      </c>
      <c r="B372" t="s">
        <v>13</v>
      </c>
      <c r="C372">
        <v>33020221</v>
      </c>
      <c r="D372" t="s">
        <v>16</v>
      </c>
      <c r="E372" s="6">
        <v>42632</v>
      </c>
      <c r="F372" s="5">
        <v>0.4861111111111111</v>
      </c>
      <c r="G372" t="s">
        <v>63</v>
      </c>
      <c r="H372" t="s">
        <v>62</v>
      </c>
      <c r="I372">
        <v>0.2</v>
      </c>
      <c r="J372" t="s">
        <v>61</v>
      </c>
      <c r="L372" t="s">
        <v>84</v>
      </c>
      <c r="M372">
        <v>933</v>
      </c>
      <c r="N372" t="s">
        <v>82</v>
      </c>
      <c r="P372" s="6">
        <v>42632</v>
      </c>
      <c r="Q372" s="5">
        <v>0.65277777777777779</v>
      </c>
      <c r="R372" t="s">
        <v>83</v>
      </c>
      <c r="T372" t="s">
        <v>56</v>
      </c>
      <c r="U372">
        <v>10</v>
      </c>
      <c r="V372" t="s">
        <v>82</v>
      </c>
      <c r="W372">
        <v>10</v>
      </c>
      <c r="X372" t="s">
        <v>54</v>
      </c>
      <c r="Y372" t="s">
        <v>64</v>
      </c>
    </row>
    <row r="373" spans="1:25" hidden="1" x14ac:dyDescent="0.35">
      <c r="A373" t="s">
        <v>12</v>
      </c>
      <c r="B373" t="s">
        <v>13</v>
      </c>
      <c r="C373">
        <v>33020118</v>
      </c>
      <c r="D373" t="s">
        <v>36</v>
      </c>
      <c r="E373" s="6">
        <v>42632</v>
      </c>
      <c r="F373" s="5">
        <v>0.46527777777777773</v>
      </c>
      <c r="G373" t="s">
        <v>63</v>
      </c>
      <c r="H373" t="s">
        <v>62</v>
      </c>
      <c r="I373">
        <v>0.2</v>
      </c>
      <c r="J373" t="s">
        <v>61</v>
      </c>
      <c r="L373" t="s">
        <v>84</v>
      </c>
      <c r="M373">
        <v>259</v>
      </c>
      <c r="N373" t="s">
        <v>82</v>
      </c>
      <c r="P373" s="6">
        <v>42632</v>
      </c>
      <c r="Q373" s="5">
        <v>0.65138888888888891</v>
      </c>
      <c r="R373" t="s">
        <v>83</v>
      </c>
      <c r="T373" t="s">
        <v>56</v>
      </c>
      <c r="U373">
        <v>10</v>
      </c>
      <c r="V373" t="s">
        <v>82</v>
      </c>
      <c r="W373">
        <v>10</v>
      </c>
      <c r="X373" t="s">
        <v>54</v>
      </c>
      <c r="Y373" t="s">
        <v>64</v>
      </c>
    </row>
    <row r="374" spans="1:25" hidden="1" x14ac:dyDescent="0.35">
      <c r="A374" t="s">
        <v>12</v>
      </c>
      <c r="B374" t="s">
        <v>13</v>
      </c>
      <c r="C374">
        <v>33020222</v>
      </c>
      <c r="D374" t="s">
        <v>16</v>
      </c>
      <c r="E374" s="6">
        <v>42597</v>
      </c>
      <c r="F374" s="5">
        <v>0.50694444444444442</v>
      </c>
      <c r="G374" t="s">
        <v>63</v>
      </c>
      <c r="H374" t="s">
        <v>62</v>
      </c>
      <c r="I374">
        <v>0.2</v>
      </c>
      <c r="J374" t="s">
        <v>61</v>
      </c>
      <c r="L374" t="s">
        <v>84</v>
      </c>
      <c r="M374">
        <v>480</v>
      </c>
      <c r="N374" t="s">
        <v>82</v>
      </c>
      <c r="P374" s="6">
        <v>42597</v>
      </c>
      <c r="Q374" s="5">
        <v>0.65486111111111112</v>
      </c>
      <c r="R374" t="s">
        <v>83</v>
      </c>
      <c r="T374" t="s">
        <v>56</v>
      </c>
      <c r="U374">
        <v>10</v>
      </c>
      <c r="V374" t="s">
        <v>82</v>
      </c>
      <c r="W374">
        <v>10</v>
      </c>
      <c r="X374" t="s">
        <v>54</v>
      </c>
      <c r="Y374" t="s">
        <v>64</v>
      </c>
    </row>
    <row r="375" spans="1:25" hidden="1" x14ac:dyDescent="0.35">
      <c r="A375" t="s">
        <v>12</v>
      </c>
      <c r="B375" t="s">
        <v>13</v>
      </c>
      <c r="C375">
        <v>33020221</v>
      </c>
      <c r="D375" t="s">
        <v>16</v>
      </c>
      <c r="E375" s="6">
        <v>42597</v>
      </c>
      <c r="F375" s="5">
        <v>0.49305555555555558</v>
      </c>
      <c r="G375" t="s">
        <v>63</v>
      </c>
      <c r="H375" t="s">
        <v>62</v>
      </c>
      <c r="I375">
        <v>0.2</v>
      </c>
      <c r="J375" t="s">
        <v>61</v>
      </c>
      <c r="L375" t="s">
        <v>84</v>
      </c>
      <c r="M375">
        <v>341</v>
      </c>
      <c r="N375" t="s">
        <v>82</v>
      </c>
      <c r="P375" s="6">
        <v>42597</v>
      </c>
      <c r="Q375" s="5">
        <v>0.65347222222222223</v>
      </c>
      <c r="R375" t="s">
        <v>83</v>
      </c>
      <c r="T375" t="s">
        <v>56</v>
      </c>
      <c r="U375">
        <v>10</v>
      </c>
      <c r="V375" t="s">
        <v>82</v>
      </c>
      <c r="W375">
        <v>10</v>
      </c>
      <c r="X375" t="s">
        <v>54</v>
      </c>
      <c r="Y375" t="s">
        <v>64</v>
      </c>
    </row>
    <row r="376" spans="1:25" hidden="1" x14ac:dyDescent="0.35">
      <c r="A376" t="s">
        <v>12</v>
      </c>
      <c r="B376" t="s">
        <v>13</v>
      </c>
      <c r="C376">
        <v>33020118</v>
      </c>
      <c r="D376" t="s">
        <v>36</v>
      </c>
      <c r="E376" s="6">
        <v>42597</v>
      </c>
      <c r="F376" s="5">
        <v>0.47569444444444442</v>
      </c>
      <c r="G376" t="s">
        <v>63</v>
      </c>
      <c r="H376" t="s">
        <v>62</v>
      </c>
      <c r="I376">
        <v>0.2</v>
      </c>
      <c r="J376" t="s">
        <v>61</v>
      </c>
      <c r="L376" t="s">
        <v>84</v>
      </c>
      <c r="M376">
        <v>272</v>
      </c>
      <c r="N376" t="s">
        <v>82</v>
      </c>
      <c r="P376" s="6">
        <v>42597</v>
      </c>
      <c r="Q376" s="5">
        <v>0.65069444444444446</v>
      </c>
      <c r="R376" t="s">
        <v>83</v>
      </c>
      <c r="T376" t="s">
        <v>56</v>
      </c>
      <c r="U376">
        <v>10</v>
      </c>
      <c r="V376" t="s">
        <v>82</v>
      </c>
      <c r="W376">
        <v>10</v>
      </c>
      <c r="X376" t="s">
        <v>54</v>
      </c>
      <c r="Y376" t="s">
        <v>64</v>
      </c>
    </row>
    <row r="377" spans="1:25" hidden="1" x14ac:dyDescent="0.35">
      <c r="A377" t="s">
        <v>12</v>
      </c>
      <c r="B377" t="s">
        <v>13</v>
      </c>
      <c r="C377" t="s">
        <v>27</v>
      </c>
      <c r="D377" t="s">
        <v>29</v>
      </c>
      <c r="E377" s="6">
        <v>42660</v>
      </c>
      <c r="F377" s="5">
        <v>0.57291666666666663</v>
      </c>
      <c r="G377" t="s">
        <v>63</v>
      </c>
      <c r="H377" t="s">
        <v>62</v>
      </c>
      <c r="I377">
        <v>0.2</v>
      </c>
      <c r="J377" t="s">
        <v>61</v>
      </c>
      <c r="L377" t="s">
        <v>60</v>
      </c>
      <c r="M377">
        <v>44</v>
      </c>
      <c r="N377" t="s">
        <v>55</v>
      </c>
      <c r="P377" s="6">
        <v>42660</v>
      </c>
      <c r="Q377" s="5">
        <v>0.68472222222222223</v>
      </c>
      <c r="R377" t="s">
        <v>58</v>
      </c>
      <c r="T377" t="s">
        <v>56</v>
      </c>
      <c r="U377">
        <v>2</v>
      </c>
      <c r="V377" t="s">
        <v>55</v>
      </c>
      <c r="W377">
        <v>2</v>
      </c>
      <c r="X377" t="s">
        <v>54</v>
      </c>
      <c r="Y377" t="s">
        <v>32</v>
      </c>
    </row>
    <row r="378" spans="1:25" hidden="1" x14ac:dyDescent="0.35">
      <c r="A378" t="s">
        <v>12</v>
      </c>
      <c r="B378" t="s">
        <v>13</v>
      </c>
      <c r="C378" t="s">
        <v>49</v>
      </c>
      <c r="D378">
        <v>846</v>
      </c>
      <c r="E378" s="6">
        <v>42660</v>
      </c>
      <c r="F378" s="5">
        <v>0.55902777777777779</v>
      </c>
      <c r="G378" t="s">
        <v>63</v>
      </c>
      <c r="H378" t="s">
        <v>62</v>
      </c>
      <c r="I378">
        <v>0.2</v>
      </c>
      <c r="J378" t="s">
        <v>61</v>
      </c>
      <c r="L378" t="s">
        <v>60</v>
      </c>
      <c r="M378">
        <v>74</v>
      </c>
      <c r="N378" t="s">
        <v>55</v>
      </c>
      <c r="P378" s="6">
        <v>42660</v>
      </c>
      <c r="Q378" s="5">
        <v>0.68263888888888891</v>
      </c>
      <c r="R378" t="s">
        <v>58</v>
      </c>
      <c r="S378" t="s">
        <v>69</v>
      </c>
      <c r="T378" t="s">
        <v>56</v>
      </c>
      <c r="U378">
        <v>2</v>
      </c>
      <c r="V378" t="s">
        <v>55</v>
      </c>
      <c r="W378">
        <v>2</v>
      </c>
      <c r="X378" t="s">
        <v>54</v>
      </c>
      <c r="Y378" t="s">
        <v>32</v>
      </c>
    </row>
    <row r="379" spans="1:25" hidden="1" x14ac:dyDescent="0.35">
      <c r="A379" t="s">
        <v>12</v>
      </c>
      <c r="B379" t="s">
        <v>13</v>
      </c>
      <c r="C379">
        <v>33020222</v>
      </c>
      <c r="D379" t="s">
        <v>16</v>
      </c>
      <c r="E379" s="6">
        <v>42660</v>
      </c>
      <c r="F379" s="5">
        <v>0.5</v>
      </c>
      <c r="G379" t="s">
        <v>63</v>
      </c>
      <c r="H379" t="s">
        <v>62</v>
      </c>
      <c r="I379">
        <v>0.2</v>
      </c>
      <c r="J379" t="s">
        <v>61</v>
      </c>
      <c r="L379" t="s">
        <v>60</v>
      </c>
      <c r="M379">
        <v>200</v>
      </c>
      <c r="N379" t="s">
        <v>55</v>
      </c>
      <c r="P379" s="6">
        <v>42660</v>
      </c>
      <c r="Q379" s="5">
        <v>0.67986111111111114</v>
      </c>
      <c r="R379" t="s">
        <v>58</v>
      </c>
      <c r="T379" t="s">
        <v>56</v>
      </c>
      <c r="U379">
        <v>2</v>
      </c>
      <c r="V379" t="s">
        <v>55</v>
      </c>
      <c r="W379">
        <v>2</v>
      </c>
      <c r="X379" t="s">
        <v>54</v>
      </c>
      <c r="Y379" t="s">
        <v>64</v>
      </c>
    </row>
    <row r="380" spans="1:25" hidden="1" x14ac:dyDescent="0.35">
      <c r="A380" t="s">
        <v>12</v>
      </c>
      <c r="B380" t="s">
        <v>13</v>
      </c>
      <c r="C380">
        <v>33020221</v>
      </c>
      <c r="D380" t="s">
        <v>16</v>
      </c>
      <c r="E380" s="6">
        <v>42660</v>
      </c>
      <c r="F380" s="5">
        <v>0.4861111111111111</v>
      </c>
      <c r="G380" t="s">
        <v>63</v>
      </c>
      <c r="H380" t="s">
        <v>62</v>
      </c>
      <c r="I380">
        <v>0.2</v>
      </c>
      <c r="J380" t="s">
        <v>61</v>
      </c>
      <c r="L380" t="s">
        <v>60</v>
      </c>
      <c r="M380">
        <v>141</v>
      </c>
      <c r="N380" t="s">
        <v>55</v>
      </c>
      <c r="O380" t="s">
        <v>59</v>
      </c>
      <c r="P380" s="6">
        <v>42660</v>
      </c>
      <c r="Q380" s="5">
        <v>0.6777777777777777</v>
      </c>
      <c r="R380" t="s">
        <v>58</v>
      </c>
      <c r="S380" t="s">
        <v>57</v>
      </c>
      <c r="T380" t="s">
        <v>56</v>
      </c>
      <c r="U380">
        <v>2</v>
      </c>
      <c r="V380" t="s">
        <v>55</v>
      </c>
      <c r="W380">
        <v>2</v>
      </c>
      <c r="X380" t="s">
        <v>54</v>
      </c>
      <c r="Y380" t="s">
        <v>64</v>
      </c>
    </row>
    <row r="381" spans="1:25" hidden="1" x14ac:dyDescent="0.35">
      <c r="A381" t="s">
        <v>12</v>
      </c>
      <c r="B381" t="s">
        <v>13</v>
      </c>
      <c r="C381">
        <v>33020118</v>
      </c>
      <c r="D381" t="s">
        <v>36</v>
      </c>
      <c r="E381" s="6">
        <v>42660</v>
      </c>
      <c r="F381" s="5">
        <v>0.46527777777777773</v>
      </c>
      <c r="G381" t="s">
        <v>63</v>
      </c>
      <c r="H381" t="s">
        <v>62</v>
      </c>
      <c r="I381">
        <v>0.2</v>
      </c>
      <c r="J381" t="s">
        <v>61</v>
      </c>
      <c r="L381" t="s">
        <v>60</v>
      </c>
      <c r="M381">
        <v>1600</v>
      </c>
      <c r="N381" t="s">
        <v>55</v>
      </c>
      <c r="O381" t="s">
        <v>59</v>
      </c>
      <c r="P381" s="6">
        <v>42660</v>
      </c>
      <c r="Q381" s="5">
        <v>0.67499999999999993</v>
      </c>
      <c r="R381" t="s">
        <v>58</v>
      </c>
      <c r="S381" t="s">
        <v>57</v>
      </c>
      <c r="T381" t="s">
        <v>56</v>
      </c>
      <c r="U381">
        <v>2</v>
      </c>
      <c r="V381" t="s">
        <v>55</v>
      </c>
      <c r="W381">
        <v>2</v>
      </c>
      <c r="X381" t="s">
        <v>54</v>
      </c>
      <c r="Y381" t="s">
        <v>32</v>
      </c>
    </row>
    <row r="382" spans="1:25" hidden="1" x14ac:dyDescent="0.35">
      <c r="A382" t="s">
        <v>12</v>
      </c>
      <c r="B382" t="s">
        <v>13</v>
      </c>
      <c r="C382" t="s">
        <v>44</v>
      </c>
      <c r="D382" t="s">
        <v>46</v>
      </c>
      <c r="E382" s="6">
        <v>42660</v>
      </c>
      <c r="F382" s="5">
        <v>0.44097222222222227</v>
      </c>
      <c r="G382" t="s">
        <v>63</v>
      </c>
      <c r="H382" t="s">
        <v>62</v>
      </c>
      <c r="I382">
        <v>0.2</v>
      </c>
      <c r="J382" t="s">
        <v>61</v>
      </c>
      <c r="L382" t="s">
        <v>60</v>
      </c>
      <c r="M382">
        <v>78</v>
      </c>
      <c r="N382" t="s">
        <v>55</v>
      </c>
      <c r="P382" s="6">
        <v>42660</v>
      </c>
      <c r="Q382" s="5">
        <v>0.67291666666666661</v>
      </c>
      <c r="R382" t="s">
        <v>58</v>
      </c>
      <c r="T382" t="s">
        <v>56</v>
      </c>
      <c r="U382">
        <v>2</v>
      </c>
      <c r="V382" t="s">
        <v>55</v>
      </c>
      <c r="W382">
        <v>2</v>
      </c>
      <c r="X382" t="s">
        <v>54</v>
      </c>
      <c r="Y382" t="s">
        <v>32</v>
      </c>
    </row>
    <row r="383" spans="1:25" hidden="1" x14ac:dyDescent="0.35">
      <c r="A383" t="s">
        <v>12</v>
      </c>
      <c r="B383" t="s">
        <v>13</v>
      </c>
      <c r="C383" t="s">
        <v>39</v>
      </c>
      <c r="D383" t="s">
        <v>41</v>
      </c>
      <c r="E383" s="6">
        <v>42660</v>
      </c>
      <c r="F383" s="5">
        <v>0.4236111111111111</v>
      </c>
      <c r="G383" t="s">
        <v>63</v>
      </c>
      <c r="H383" t="s">
        <v>62</v>
      </c>
      <c r="I383">
        <v>0.2</v>
      </c>
      <c r="J383" t="s">
        <v>61</v>
      </c>
      <c r="L383" t="s">
        <v>60</v>
      </c>
      <c r="M383">
        <v>8</v>
      </c>
      <c r="N383" t="s">
        <v>55</v>
      </c>
      <c r="O383" t="s">
        <v>59</v>
      </c>
      <c r="P383" s="6">
        <v>42660</v>
      </c>
      <c r="Q383" s="5">
        <v>0.66805555555555562</v>
      </c>
      <c r="R383" t="s">
        <v>58</v>
      </c>
      <c r="S383" t="s">
        <v>57</v>
      </c>
      <c r="T383" t="s">
        <v>56</v>
      </c>
      <c r="U383">
        <v>2</v>
      </c>
      <c r="V383" t="s">
        <v>55</v>
      </c>
      <c r="W383">
        <v>2</v>
      </c>
      <c r="X383" t="s">
        <v>54</v>
      </c>
      <c r="Y383" t="s">
        <v>32</v>
      </c>
    </row>
    <row r="384" spans="1:25" hidden="1" x14ac:dyDescent="0.35">
      <c r="A384" t="s">
        <v>12</v>
      </c>
      <c r="B384" t="s">
        <v>13</v>
      </c>
      <c r="C384" t="s">
        <v>27</v>
      </c>
      <c r="D384" t="s">
        <v>29</v>
      </c>
      <c r="E384" s="6">
        <v>42632</v>
      </c>
      <c r="F384" s="5">
        <v>0.57638888888888895</v>
      </c>
      <c r="G384" t="s">
        <v>63</v>
      </c>
      <c r="H384" t="s">
        <v>62</v>
      </c>
      <c r="I384">
        <v>0.2</v>
      </c>
      <c r="J384" t="s">
        <v>61</v>
      </c>
      <c r="L384" t="s">
        <v>60</v>
      </c>
      <c r="M384">
        <v>260</v>
      </c>
      <c r="N384" t="s">
        <v>55</v>
      </c>
      <c r="P384" s="6">
        <v>42632</v>
      </c>
      <c r="Q384" s="5">
        <v>0.6875</v>
      </c>
      <c r="R384" t="s">
        <v>58</v>
      </c>
      <c r="T384" t="s">
        <v>56</v>
      </c>
      <c r="U384">
        <v>2</v>
      </c>
      <c r="V384" t="s">
        <v>55</v>
      </c>
      <c r="W384">
        <v>2</v>
      </c>
      <c r="X384" t="s">
        <v>54</v>
      </c>
      <c r="Y384" t="s">
        <v>32</v>
      </c>
    </row>
    <row r="385" spans="1:25" hidden="1" x14ac:dyDescent="0.35">
      <c r="A385" t="s">
        <v>12</v>
      </c>
      <c r="B385" t="s">
        <v>13</v>
      </c>
      <c r="C385" t="s">
        <v>49</v>
      </c>
      <c r="D385">
        <v>846</v>
      </c>
      <c r="E385" s="6">
        <v>42632</v>
      </c>
      <c r="F385" s="5">
        <v>0.5625</v>
      </c>
      <c r="G385" t="s">
        <v>63</v>
      </c>
      <c r="H385" t="s">
        <v>62</v>
      </c>
      <c r="I385">
        <v>0.2</v>
      </c>
      <c r="J385" t="s">
        <v>61</v>
      </c>
      <c r="L385" t="s">
        <v>60</v>
      </c>
      <c r="M385">
        <v>189</v>
      </c>
      <c r="N385" t="s">
        <v>55</v>
      </c>
      <c r="O385" t="s">
        <v>59</v>
      </c>
      <c r="P385" s="6">
        <v>42632</v>
      </c>
      <c r="Q385" s="5">
        <v>0.68472222222222223</v>
      </c>
      <c r="R385" t="s">
        <v>58</v>
      </c>
      <c r="S385" t="s">
        <v>57</v>
      </c>
      <c r="T385" t="s">
        <v>56</v>
      </c>
      <c r="U385">
        <v>2</v>
      </c>
      <c r="V385" t="s">
        <v>55</v>
      </c>
      <c r="W385">
        <v>2</v>
      </c>
      <c r="X385" t="s">
        <v>54</v>
      </c>
      <c r="Y385" t="s">
        <v>32</v>
      </c>
    </row>
    <row r="386" spans="1:25" hidden="1" x14ac:dyDescent="0.35">
      <c r="A386" t="s">
        <v>12</v>
      </c>
      <c r="B386" t="s">
        <v>13</v>
      </c>
      <c r="C386">
        <v>33020222</v>
      </c>
      <c r="D386" t="s">
        <v>16</v>
      </c>
      <c r="E386" s="6">
        <v>42632</v>
      </c>
      <c r="F386" s="5">
        <v>0.50694444444444442</v>
      </c>
      <c r="G386" t="s">
        <v>63</v>
      </c>
      <c r="H386" t="s">
        <v>62</v>
      </c>
      <c r="I386">
        <v>0.2</v>
      </c>
      <c r="J386" t="s">
        <v>61</v>
      </c>
      <c r="L386" t="s">
        <v>60</v>
      </c>
      <c r="M386">
        <v>490</v>
      </c>
      <c r="N386" t="s">
        <v>55</v>
      </c>
      <c r="P386" s="6">
        <v>42632</v>
      </c>
      <c r="Q386" s="5">
        <v>0.68333333333333324</v>
      </c>
      <c r="R386" t="s">
        <v>58</v>
      </c>
      <c r="T386" t="s">
        <v>56</v>
      </c>
      <c r="U386">
        <v>2</v>
      </c>
      <c r="V386" t="s">
        <v>55</v>
      </c>
      <c r="W386">
        <v>2</v>
      </c>
      <c r="X386" t="s">
        <v>54</v>
      </c>
      <c r="Y386" t="s">
        <v>64</v>
      </c>
    </row>
    <row r="387" spans="1:25" hidden="1" x14ac:dyDescent="0.35">
      <c r="A387" t="s">
        <v>12</v>
      </c>
      <c r="B387" t="s">
        <v>13</v>
      </c>
      <c r="C387">
        <v>33020221</v>
      </c>
      <c r="D387" t="s">
        <v>16</v>
      </c>
      <c r="E387" s="6">
        <v>42632</v>
      </c>
      <c r="F387" s="5">
        <v>0.4861111111111111</v>
      </c>
      <c r="G387" t="s">
        <v>63</v>
      </c>
      <c r="H387" t="s">
        <v>62</v>
      </c>
      <c r="I387">
        <v>0.2</v>
      </c>
      <c r="J387" t="s">
        <v>61</v>
      </c>
      <c r="L387" t="s">
        <v>60</v>
      </c>
      <c r="M387">
        <v>1464</v>
      </c>
      <c r="N387" t="s">
        <v>55</v>
      </c>
      <c r="O387" t="s">
        <v>59</v>
      </c>
      <c r="P387" s="6">
        <v>42632</v>
      </c>
      <c r="Q387" s="5">
        <v>0.68125000000000002</v>
      </c>
      <c r="R387" t="s">
        <v>58</v>
      </c>
      <c r="S387" t="s">
        <v>57</v>
      </c>
      <c r="T387" t="s">
        <v>56</v>
      </c>
      <c r="U387">
        <v>2</v>
      </c>
      <c r="V387" t="s">
        <v>55</v>
      </c>
      <c r="W387">
        <v>2</v>
      </c>
      <c r="X387" t="s">
        <v>54</v>
      </c>
      <c r="Y387" t="s">
        <v>64</v>
      </c>
    </row>
    <row r="388" spans="1:25" hidden="1" x14ac:dyDescent="0.35">
      <c r="A388" t="s">
        <v>12</v>
      </c>
      <c r="B388" t="s">
        <v>13</v>
      </c>
      <c r="C388">
        <v>33020118</v>
      </c>
      <c r="D388" t="s">
        <v>36</v>
      </c>
      <c r="E388" s="6">
        <v>42632</v>
      </c>
      <c r="F388" s="5">
        <v>0.46527777777777773</v>
      </c>
      <c r="G388" t="s">
        <v>63</v>
      </c>
      <c r="H388" t="s">
        <v>62</v>
      </c>
      <c r="I388">
        <v>0.2</v>
      </c>
      <c r="J388" t="s">
        <v>61</v>
      </c>
      <c r="L388" t="s">
        <v>60</v>
      </c>
      <c r="M388">
        <v>177</v>
      </c>
      <c r="N388" t="s">
        <v>55</v>
      </c>
      <c r="O388" t="s">
        <v>59</v>
      </c>
      <c r="P388" s="6">
        <v>42632</v>
      </c>
      <c r="Q388" s="5">
        <v>0.67638888888888893</v>
      </c>
      <c r="R388" t="s">
        <v>58</v>
      </c>
      <c r="S388" t="s">
        <v>57</v>
      </c>
      <c r="T388" t="s">
        <v>56</v>
      </c>
      <c r="U388">
        <v>2</v>
      </c>
      <c r="V388" t="s">
        <v>55</v>
      </c>
      <c r="W388">
        <v>2</v>
      </c>
      <c r="X388" t="s">
        <v>54</v>
      </c>
      <c r="Y388" t="s">
        <v>64</v>
      </c>
    </row>
    <row r="389" spans="1:25" hidden="1" x14ac:dyDescent="0.35">
      <c r="A389" t="s">
        <v>12</v>
      </c>
      <c r="B389" t="s">
        <v>13</v>
      </c>
      <c r="C389" t="s">
        <v>44</v>
      </c>
      <c r="D389" t="s">
        <v>46</v>
      </c>
      <c r="E389" s="6">
        <v>42632</v>
      </c>
      <c r="F389" s="5">
        <v>0.44097222222222227</v>
      </c>
      <c r="G389" t="s">
        <v>63</v>
      </c>
      <c r="H389" t="s">
        <v>62</v>
      </c>
      <c r="I389">
        <v>0.2</v>
      </c>
      <c r="J389" t="s">
        <v>61</v>
      </c>
      <c r="L389" t="s">
        <v>60</v>
      </c>
      <c r="M389">
        <v>325</v>
      </c>
      <c r="N389" t="s">
        <v>55</v>
      </c>
      <c r="O389" t="s">
        <v>59</v>
      </c>
      <c r="P389" s="6">
        <v>42632</v>
      </c>
      <c r="Q389" s="5">
        <v>0.67291666666666661</v>
      </c>
      <c r="R389" t="s">
        <v>58</v>
      </c>
      <c r="S389" t="s">
        <v>81</v>
      </c>
      <c r="T389" t="s">
        <v>56</v>
      </c>
      <c r="U389">
        <v>2</v>
      </c>
      <c r="V389" t="s">
        <v>55</v>
      </c>
      <c r="W389">
        <v>2</v>
      </c>
      <c r="X389" t="s">
        <v>54</v>
      </c>
      <c r="Y389" t="s">
        <v>32</v>
      </c>
    </row>
    <row r="390" spans="1:25" hidden="1" x14ac:dyDescent="0.35">
      <c r="A390" t="s">
        <v>12</v>
      </c>
      <c r="B390" t="s">
        <v>13</v>
      </c>
      <c r="C390" t="s">
        <v>39</v>
      </c>
      <c r="D390" t="s">
        <v>41</v>
      </c>
      <c r="E390" s="6">
        <v>42632</v>
      </c>
      <c r="F390" s="5">
        <v>0.4236111111111111</v>
      </c>
      <c r="G390" t="s">
        <v>63</v>
      </c>
      <c r="H390" t="s">
        <v>62</v>
      </c>
      <c r="I390">
        <v>0.2</v>
      </c>
      <c r="J390" t="s">
        <v>61</v>
      </c>
      <c r="L390" t="s">
        <v>60</v>
      </c>
      <c r="M390">
        <v>58</v>
      </c>
      <c r="N390" t="s">
        <v>55</v>
      </c>
      <c r="P390" s="6">
        <v>42632</v>
      </c>
      <c r="Q390" s="5">
        <v>0.66805555555555562</v>
      </c>
      <c r="R390" t="s">
        <v>58</v>
      </c>
      <c r="T390" t="s">
        <v>56</v>
      </c>
      <c r="U390">
        <v>2</v>
      </c>
      <c r="V390" t="s">
        <v>55</v>
      </c>
      <c r="W390">
        <v>2</v>
      </c>
      <c r="X390" t="s">
        <v>54</v>
      </c>
      <c r="Y390" t="s">
        <v>32</v>
      </c>
    </row>
    <row r="391" spans="1:25" hidden="1" x14ac:dyDescent="0.35">
      <c r="A391" t="s">
        <v>12</v>
      </c>
      <c r="B391" t="s">
        <v>13</v>
      </c>
      <c r="C391" t="s">
        <v>27</v>
      </c>
      <c r="D391" t="s">
        <v>29</v>
      </c>
      <c r="E391" s="6">
        <v>42597</v>
      </c>
      <c r="F391" s="5">
        <v>0.59027777777777779</v>
      </c>
      <c r="G391" t="s">
        <v>63</v>
      </c>
      <c r="H391" t="s">
        <v>62</v>
      </c>
      <c r="I391">
        <v>0.2</v>
      </c>
      <c r="J391" t="s">
        <v>61</v>
      </c>
      <c r="L391" t="s">
        <v>60</v>
      </c>
      <c r="M391">
        <v>791</v>
      </c>
      <c r="N391" t="s">
        <v>55</v>
      </c>
      <c r="O391" t="s">
        <v>59</v>
      </c>
      <c r="P391" s="6">
        <v>42597</v>
      </c>
      <c r="Q391" s="5">
        <v>0.70208333333333339</v>
      </c>
      <c r="R391" t="s">
        <v>58</v>
      </c>
      <c r="S391" t="s">
        <v>57</v>
      </c>
      <c r="T391" t="s">
        <v>56</v>
      </c>
      <c r="U391">
        <v>2</v>
      </c>
      <c r="V391" t="s">
        <v>55</v>
      </c>
      <c r="W391">
        <v>2</v>
      </c>
      <c r="X391" t="s">
        <v>54</v>
      </c>
      <c r="Y391" t="s">
        <v>64</v>
      </c>
    </row>
    <row r="392" spans="1:25" hidden="1" x14ac:dyDescent="0.35">
      <c r="A392" t="s">
        <v>12</v>
      </c>
      <c r="B392" t="s">
        <v>13</v>
      </c>
      <c r="C392" t="s">
        <v>49</v>
      </c>
      <c r="D392">
        <v>846</v>
      </c>
      <c r="E392" s="6">
        <v>42597</v>
      </c>
      <c r="F392" s="5">
        <v>0.56944444444444442</v>
      </c>
      <c r="G392" t="s">
        <v>63</v>
      </c>
      <c r="H392" t="s">
        <v>62</v>
      </c>
      <c r="I392">
        <v>0.2</v>
      </c>
      <c r="J392" t="s">
        <v>61</v>
      </c>
      <c r="L392" t="s">
        <v>60</v>
      </c>
      <c r="M392">
        <v>148</v>
      </c>
      <c r="N392" t="s">
        <v>55</v>
      </c>
      <c r="O392" t="s">
        <v>59</v>
      </c>
      <c r="P392" s="6">
        <v>42597</v>
      </c>
      <c r="Q392" s="5">
        <v>0.69930555555555562</v>
      </c>
      <c r="R392" t="s">
        <v>58</v>
      </c>
      <c r="S392" t="s">
        <v>57</v>
      </c>
      <c r="T392" t="s">
        <v>56</v>
      </c>
      <c r="U392">
        <v>2</v>
      </c>
      <c r="V392" t="s">
        <v>55</v>
      </c>
      <c r="W392">
        <v>2</v>
      </c>
      <c r="X392" t="s">
        <v>54</v>
      </c>
      <c r="Y392" t="s">
        <v>64</v>
      </c>
    </row>
    <row r="393" spans="1:25" hidden="1" x14ac:dyDescent="0.35">
      <c r="A393" t="s">
        <v>12</v>
      </c>
      <c r="B393" t="s">
        <v>13</v>
      </c>
      <c r="C393">
        <v>33020222</v>
      </c>
      <c r="D393" t="s">
        <v>16</v>
      </c>
      <c r="E393" s="6">
        <v>42597</v>
      </c>
      <c r="F393" s="5">
        <v>0.50694444444444442</v>
      </c>
      <c r="G393" t="s">
        <v>63</v>
      </c>
      <c r="H393" t="s">
        <v>62</v>
      </c>
      <c r="I393">
        <v>0.2</v>
      </c>
      <c r="J393" t="s">
        <v>61</v>
      </c>
      <c r="L393" t="s">
        <v>60</v>
      </c>
      <c r="M393">
        <v>420</v>
      </c>
      <c r="N393" t="s">
        <v>55</v>
      </c>
      <c r="P393" s="6">
        <v>42597</v>
      </c>
      <c r="Q393" s="5">
        <v>0.6972222222222223</v>
      </c>
      <c r="R393" t="s">
        <v>58</v>
      </c>
      <c r="T393" t="s">
        <v>56</v>
      </c>
      <c r="U393">
        <v>2</v>
      </c>
      <c r="V393" t="s">
        <v>55</v>
      </c>
      <c r="W393">
        <v>2</v>
      </c>
      <c r="X393" t="s">
        <v>54</v>
      </c>
      <c r="Y393" t="s">
        <v>64</v>
      </c>
    </row>
    <row r="394" spans="1:25" hidden="1" x14ac:dyDescent="0.35">
      <c r="A394" t="s">
        <v>12</v>
      </c>
      <c r="B394" t="s">
        <v>13</v>
      </c>
      <c r="C394">
        <v>33020221</v>
      </c>
      <c r="D394" t="s">
        <v>16</v>
      </c>
      <c r="E394" s="6">
        <v>42597</v>
      </c>
      <c r="F394" s="5">
        <v>0.49305555555555558</v>
      </c>
      <c r="G394" t="s">
        <v>63</v>
      </c>
      <c r="H394" t="s">
        <v>62</v>
      </c>
      <c r="I394">
        <v>0.2</v>
      </c>
      <c r="J394" t="s">
        <v>61</v>
      </c>
      <c r="L394" t="s">
        <v>60</v>
      </c>
      <c r="M394">
        <v>340</v>
      </c>
      <c r="N394" t="s">
        <v>55</v>
      </c>
      <c r="P394" s="6">
        <v>42597</v>
      </c>
      <c r="Q394" s="5">
        <v>0.69444444444444453</v>
      </c>
      <c r="R394" t="s">
        <v>58</v>
      </c>
      <c r="S394" t="s">
        <v>69</v>
      </c>
      <c r="T394" t="s">
        <v>56</v>
      </c>
      <c r="U394">
        <v>2</v>
      </c>
      <c r="V394" t="s">
        <v>55</v>
      </c>
      <c r="W394">
        <v>2</v>
      </c>
      <c r="X394" t="s">
        <v>54</v>
      </c>
      <c r="Y394" t="s">
        <v>64</v>
      </c>
    </row>
    <row r="395" spans="1:25" hidden="1" x14ac:dyDescent="0.35">
      <c r="A395" t="s">
        <v>12</v>
      </c>
      <c r="B395" t="s">
        <v>13</v>
      </c>
      <c r="C395">
        <v>33020118</v>
      </c>
      <c r="D395" t="s">
        <v>36</v>
      </c>
      <c r="E395" s="6">
        <v>42597</v>
      </c>
      <c r="F395" s="5">
        <v>0.47569444444444442</v>
      </c>
      <c r="G395" t="s">
        <v>63</v>
      </c>
      <c r="H395" t="s">
        <v>62</v>
      </c>
      <c r="I395">
        <v>0.2</v>
      </c>
      <c r="J395" t="s">
        <v>61</v>
      </c>
      <c r="L395" t="s">
        <v>60</v>
      </c>
      <c r="M395">
        <v>210</v>
      </c>
      <c r="N395" t="s">
        <v>55</v>
      </c>
      <c r="P395" s="6">
        <v>42597</v>
      </c>
      <c r="Q395" s="5">
        <v>0.69236111111111109</v>
      </c>
      <c r="R395" t="s">
        <v>58</v>
      </c>
      <c r="T395" t="s">
        <v>56</v>
      </c>
      <c r="U395">
        <v>2</v>
      </c>
      <c r="V395" t="s">
        <v>55</v>
      </c>
      <c r="W395">
        <v>2</v>
      </c>
      <c r="X395" t="s">
        <v>54</v>
      </c>
      <c r="Y395" t="s">
        <v>64</v>
      </c>
    </row>
    <row r="396" spans="1:25" hidden="1" x14ac:dyDescent="0.35">
      <c r="A396" t="s">
        <v>12</v>
      </c>
      <c r="B396" t="s">
        <v>13</v>
      </c>
      <c r="C396" t="s">
        <v>44</v>
      </c>
      <c r="D396" t="s">
        <v>46</v>
      </c>
      <c r="E396" s="6">
        <v>42597</v>
      </c>
      <c r="F396" s="5">
        <v>0.44791666666666669</v>
      </c>
      <c r="G396" t="s">
        <v>63</v>
      </c>
      <c r="H396" t="s">
        <v>62</v>
      </c>
      <c r="I396">
        <v>0.2</v>
      </c>
      <c r="J396" t="s">
        <v>61</v>
      </c>
      <c r="L396" t="s">
        <v>60</v>
      </c>
      <c r="M396">
        <v>106</v>
      </c>
      <c r="N396" t="s">
        <v>55</v>
      </c>
      <c r="P396" s="6">
        <v>42597</v>
      </c>
      <c r="Q396" s="5">
        <v>0.68958333333333333</v>
      </c>
      <c r="R396" t="s">
        <v>58</v>
      </c>
      <c r="T396" t="s">
        <v>56</v>
      </c>
      <c r="U396">
        <v>2</v>
      </c>
      <c r="V396" t="s">
        <v>55</v>
      </c>
      <c r="W396">
        <v>2</v>
      </c>
      <c r="X396" t="s">
        <v>54</v>
      </c>
      <c r="Y396" t="s">
        <v>64</v>
      </c>
    </row>
    <row r="397" spans="1:25" hidden="1" x14ac:dyDescent="0.35">
      <c r="A397" t="s">
        <v>12</v>
      </c>
      <c r="B397" t="s">
        <v>13</v>
      </c>
      <c r="C397" t="s">
        <v>39</v>
      </c>
      <c r="D397" t="s">
        <v>41</v>
      </c>
      <c r="E397" s="6">
        <v>42597</v>
      </c>
      <c r="F397" s="5">
        <v>0.43055555555555558</v>
      </c>
      <c r="G397" t="s">
        <v>63</v>
      </c>
      <c r="H397" t="s">
        <v>62</v>
      </c>
      <c r="I397">
        <v>0.2</v>
      </c>
      <c r="J397" t="s">
        <v>61</v>
      </c>
      <c r="L397" t="s">
        <v>60</v>
      </c>
      <c r="M397">
        <v>128</v>
      </c>
      <c r="N397" t="s">
        <v>55</v>
      </c>
      <c r="O397" t="s">
        <v>59</v>
      </c>
      <c r="P397" s="6">
        <v>42597</v>
      </c>
      <c r="Q397" s="5">
        <v>0.68541666666666667</v>
      </c>
      <c r="R397" t="s">
        <v>58</v>
      </c>
      <c r="S397" t="s">
        <v>57</v>
      </c>
      <c r="T397" t="s">
        <v>56</v>
      </c>
      <c r="U397">
        <v>2</v>
      </c>
      <c r="V397" t="s">
        <v>55</v>
      </c>
      <c r="W397">
        <v>2</v>
      </c>
      <c r="X397" t="s">
        <v>54</v>
      </c>
      <c r="Y397" t="s">
        <v>32</v>
      </c>
    </row>
    <row r="398" spans="1:25" hidden="1" x14ac:dyDescent="0.35">
      <c r="A398" t="s">
        <v>12</v>
      </c>
      <c r="B398" t="s">
        <v>13</v>
      </c>
      <c r="C398" t="s">
        <v>27</v>
      </c>
      <c r="D398" t="s">
        <v>29</v>
      </c>
      <c r="E398" s="6">
        <v>42569</v>
      </c>
      <c r="F398" s="5">
        <v>0.58680555555555558</v>
      </c>
      <c r="G398" t="s">
        <v>63</v>
      </c>
      <c r="H398" t="s">
        <v>62</v>
      </c>
      <c r="I398">
        <v>0.2</v>
      </c>
      <c r="J398" t="s">
        <v>61</v>
      </c>
      <c r="L398" t="s">
        <v>60</v>
      </c>
      <c r="M398">
        <v>580</v>
      </c>
      <c r="N398" t="s">
        <v>55</v>
      </c>
      <c r="P398" s="6">
        <v>42569</v>
      </c>
      <c r="Q398" s="5">
        <v>0.66666666666666663</v>
      </c>
      <c r="R398" t="s">
        <v>58</v>
      </c>
      <c r="T398" t="s">
        <v>56</v>
      </c>
      <c r="U398">
        <v>2</v>
      </c>
      <c r="V398" t="s">
        <v>55</v>
      </c>
      <c r="W398">
        <v>2</v>
      </c>
      <c r="X398" t="s">
        <v>54</v>
      </c>
      <c r="Y398" t="s">
        <v>32</v>
      </c>
    </row>
    <row r="399" spans="1:25" hidden="1" x14ac:dyDescent="0.35">
      <c r="A399" t="s">
        <v>12</v>
      </c>
      <c r="B399" t="s">
        <v>13</v>
      </c>
      <c r="C399" t="s">
        <v>49</v>
      </c>
      <c r="D399">
        <v>846</v>
      </c>
      <c r="E399" s="6">
        <v>42569</v>
      </c>
      <c r="F399" s="5">
        <v>0.56597222222222221</v>
      </c>
      <c r="G399" t="s">
        <v>63</v>
      </c>
      <c r="H399" t="s">
        <v>62</v>
      </c>
      <c r="I399">
        <v>0.2</v>
      </c>
      <c r="J399" t="s">
        <v>61</v>
      </c>
      <c r="L399" t="s">
        <v>60</v>
      </c>
      <c r="M399">
        <v>100</v>
      </c>
      <c r="N399" t="s">
        <v>55</v>
      </c>
      <c r="P399" s="6">
        <v>42569</v>
      </c>
      <c r="Q399" s="5">
        <v>0.67013888888888884</v>
      </c>
      <c r="R399" t="s">
        <v>58</v>
      </c>
      <c r="T399" t="s">
        <v>56</v>
      </c>
      <c r="U399">
        <v>2</v>
      </c>
      <c r="V399" t="s">
        <v>55</v>
      </c>
      <c r="W399">
        <v>2</v>
      </c>
      <c r="X399" t="s">
        <v>54</v>
      </c>
      <c r="Y399" t="s">
        <v>32</v>
      </c>
    </row>
    <row r="400" spans="1:25" hidden="1" x14ac:dyDescent="0.35">
      <c r="A400" t="s">
        <v>12</v>
      </c>
      <c r="B400" t="s">
        <v>13</v>
      </c>
      <c r="C400">
        <v>33020222</v>
      </c>
      <c r="D400" t="s">
        <v>16</v>
      </c>
      <c r="E400" s="6">
        <v>42569</v>
      </c>
      <c r="F400" s="5">
        <v>0.51388888888888895</v>
      </c>
      <c r="G400" t="s">
        <v>63</v>
      </c>
      <c r="H400" t="s">
        <v>62</v>
      </c>
      <c r="I400">
        <v>0.2</v>
      </c>
      <c r="J400" t="s">
        <v>61</v>
      </c>
      <c r="L400" t="s">
        <v>60</v>
      </c>
      <c r="M400">
        <v>500</v>
      </c>
      <c r="N400" t="s">
        <v>55</v>
      </c>
      <c r="O400" t="s">
        <v>59</v>
      </c>
      <c r="P400" s="6">
        <v>42569</v>
      </c>
      <c r="Q400" s="5">
        <v>0.6875</v>
      </c>
      <c r="R400" t="s">
        <v>58</v>
      </c>
      <c r="S400" t="s">
        <v>57</v>
      </c>
      <c r="T400" t="s">
        <v>56</v>
      </c>
      <c r="U400">
        <v>2</v>
      </c>
      <c r="V400" t="s">
        <v>55</v>
      </c>
      <c r="W400">
        <v>2</v>
      </c>
      <c r="X400" t="s">
        <v>54</v>
      </c>
      <c r="Y400" t="s">
        <v>64</v>
      </c>
    </row>
    <row r="401" spans="1:25" hidden="1" x14ac:dyDescent="0.35">
      <c r="A401" t="s">
        <v>12</v>
      </c>
      <c r="B401" t="s">
        <v>13</v>
      </c>
      <c r="C401">
        <v>33020221</v>
      </c>
      <c r="D401" t="s">
        <v>16</v>
      </c>
      <c r="E401" s="6">
        <v>42569</v>
      </c>
      <c r="F401" s="5">
        <v>0.49652777777777773</v>
      </c>
      <c r="G401" t="s">
        <v>63</v>
      </c>
      <c r="H401" t="s">
        <v>62</v>
      </c>
      <c r="I401">
        <v>0.1</v>
      </c>
      <c r="J401" t="s">
        <v>61</v>
      </c>
      <c r="L401" t="s">
        <v>60</v>
      </c>
      <c r="M401">
        <v>2500</v>
      </c>
      <c r="N401" t="s">
        <v>55</v>
      </c>
      <c r="P401" s="6">
        <v>42569</v>
      </c>
      <c r="Q401" s="5">
        <v>0.66319444444444442</v>
      </c>
      <c r="R401" t="s">
        <v>58</v>
      </c>
      <c r="T401" t="s">
        <v>56</v>
      </c>
      <c r="U401">
        <v>2</v>
      </c>
      <c r="V401" t="s">
        <v>55</v>
      </c>
      <c r="W401">
        <v>2</v>
      </c>
      <c r="X401" t="s">
        <v>54</v>
      </c>
      <c r="Y401" t="s">
        <v>64</v>
      </c>
    </row>
    <row r="402" spans="1:25" hidden="1" x14ac:dyDescent="0.35">
      <c r="A402" t="s">
        <v>12</v>
      </c>
      <c r="B402" t="s">
        <v>13</v>
      </c>
      <c r="C402">
        <v>33020118</v>
      </c>
      <c r="D402" t="s">
        <v>36</v>
      </c>
      <c r="E402" s="6">
        <v>42569</v>
      </c>
      <c r="F402" s="5">
        <v>0.47916666666666669</v>
      </c>
      <c r="G402" t="s">
        <v>63</v>
      </c>
      <c r="H402" t="s">
        <v>62</v>
      </c>
      <c r="I402">
        <v>0.2</v>
      </c>
      <c r="J402" t="s">
        <v>61</v>
      </c>
      <c r="L402" t="s">
        <v>60</v>
      </c>
      <c r="M402">
        <v>280</v>
      </c>
      <c r="N402" t="s">
        <v>55</v>
      </c>
      <c r="P402" s="6">
        <v>42569</v>
      </c>
      <c r="Q402" s="5">
        <v>0.67361111111111116</v>
      </c>
      <c r="R402" t="s">
        <v>58</v>
      </c>
      <c r="S402" t="s">
        <v>69</v>
      </c>
      <c r="T402" t="s">
        <v>56</v>
      </c>
      <c r="U402">
        <v>2</v>
      </c>
      <c r="V402" t="s">
        <v>55</v>
      </c>
      <c r="W402">
        <v>2</v>
      </c>
      <c r="X402" t="s">
        <v>54</v>
      </c>
      <c r="Y402" t="s">
        <v>32</v>
      </c>
    </row>
    <row r="403" spans="1:25" hidden="1" x14ac:dyDescent="0.35">
      <c r="A403" t="s">
        <v>12</v>
      </c>
      <c r="B403" t="s">
        <v>13</v>
      </c>
      <c r="C403" t="s">
        <v>44</v>
      </c>
      <c r="D403" t="s">
        <v>46</v>
      </c>
      <c r="E403" s="6">
        <v>42569</v>
      </c>
      <c r="F403" s="5">
        <v>0.4513888888888889</v>
      </c>
      <c r="G403" t="s">
        <v>63</v>
      </c>
      <c r="H403" t="s">
        <v>62</v>
      </c>
      <c r="I403">
        <v>0.2</v>
      </c>
      <c r="J403" t="s">
        <v>61</v>
      </c>
      <c r="L403" t="s">
        <v>60</v>
      </c>
      <c r="M403">
        <v>10</v>
      </c>
      <c r="N403" t="s">
        <v>55</v>
      </c>
      <c r="O403" t="s">
        <v>72</v>
      </c>
      <c r="P403" s="6">
        <v>42569</v>
      </c>
      <c r="Q403" s="5">
        <v>0.67708333333333337</v>
      </c>
      <c r="R403" t="s">
        <v>58</v>
      </c>
      <c r="S403" t="s">
        <v>71</v>
      </c>
      <c r="T403" t="s">
        <v>56</v>
      </c>
      <c r="U403">
        <v>2</v>
      </c>
      <c r="V403" t="s">
        <v>55</v>
      </c>
      <c r="W403">
        <v>2</v>
      </c>
      <c r="X403" t="s">
        <v>54</v>
      </c>
      <c r="Y403" t="s">
        <v>32</v>
      </c>
    </row>
    <row r="404" spans="1:25" hidden="1" x14ac:dyDescent="0.35">
      <c r="A404" t="s">
        <v>12</v>
      </c>
      <c r="B404" t="s">
        <v>13</v>
      </c>
      <c r="C404" t="s">
        <v>39</v>
      </c>
      <c r="D404" t="s">
        <v>41</v>
      </c>
      <c r="E404" s="6">
        <v>42569</v>
      </c>
      <c r="F404" s="5">
        <v>0.43055555555555558</v>
      </c>
      <c r="G404" t="s">
        <v>63</v>
      </c>
      <c r="H404" t="s">
        <v>62</v>
      </c>
      <c r="I404">
        <v>0.2</v>
      </c>
      <c r="J404" t="s">
        <v>61</v>
      </c>
      <c r="L404" t="s">
        <v>60</v>
      </c>
      <c r="M404">
        <v>7</v>
      </c>
      <c r="N404" t="s">
        <v>55</v>
      </c>
      <c r="O404" t="s">
        <v>72</v>
      </c>
      <c r="P404" s="6">
        <v>42569</v>
      </c>
      <c r="Q404" s="5">
        <v>0.68055555555555547</v>
      </c>
      <c r="R404" t="s">
        <v>58</v>
      </c>
      <c r="S404" t="s">
        <v>71</v>
      </c>
      <c r="T404" t="s">
        <v>56</v>
      </c>
      <c r="U404">
        <v>2</v>
      </c>
      <c r="V404" t="s">
        <v>55</v>
      </c>
      <c r="W404">
        <v>2</v>
      </c>
      <c r="X404" t="s">
        <v>54</v>
      </c>
      <c r="Y404" t="s">
        <v>32</v>
      </c>
    </row>
    <row r="405" spans="1:25" hidden="1" x14ac:dyDescent="0.35">
      <c r="A405" t="s">
        <v>12</v>
      </c>
      <c r="B405" t="s">
        <v>13</v>
      </c>
      <c r="C405" t="s">
        <v>27</v>
      </c>
      <c r="D405" t="s">
        <v>29</v>
      </c>
      <c r="E405" s="6">
        <v>42541</v>
      </c>
      <c r="F405" s="5">
        <v>0.60069444444444442</v>
      </c>
      <c r="G405" t="s">
        <v>63</v>
      </c>
      <c r="H405" t="s">
        <v>62</v>
      </c>
      <c r="I405">
        <v>0.2</v>
      </c>
      <c r="J405" t="s">
        <v>61</v>
      </c>
      <c r="L405" t="s">
        <v>60</v>
      </c>
      <c r="M405">
        <v>162</v>
      </c>
      <c r="N405" t="s">
        <v>55</v>
      </c>
      <c r="O405" t="s">
        <v>59</v>
      </c>
      <c r="P405" s="6">
        <v>42541</v>
      </c>
      <c r="Q405" s="5">
        <v>0.67569444444444438</v>
      </c>
      <c r="R405" t="s">
        <v>58</v>
      </c>
      <c r="S405" t="s">
        <v>57</v>
      </c>
      <c r="T405" t="s">
        <v>56</v>
      </c>
      <c r="U405">
        <v>2</v>
      </c>
      <c r="V405" t="s">
        <v>55</v>
      </c>
      <c r="W405">
        <v>2</v>
      </c>
      <c r="X405" t="s">
        <v>54</v>
      </c>
      <c r="Y405" t="s">
        <v>32</v>
      </c>
    </row>
    <row r="406" spans="1:25" hidden="1" x14ac:dyDescent="0.35">
      <c r="A406" t="s">
        <v>12</v>
      </c>
      <c r="B406" t="s">
        <v>13</v>
      </c>
      <c r="C406" t="s">
        <v>49</v>
      </c>
      <c r="D406">
        <v>846</v>
      </c>
      <c r="E406" s="6">
        <v>42541</v>
      </c>
      <c r="F406" s="5">
        <v>0.58333333333333337</v>
      </c>
      <c r="G406" t="s">
        <v>63</v>
      </c>
      <c r="H406" t="s">
        <v>62</v>
      </c>
      <c r="I406">
        <v>0.2</v>
      </c>
      <c r="J406" t="s">
        <v>61</v>
      </c>
      <c r="L406" t="s">
        <v>60</v>
      </c>
      <c r="M406">
        <v>162</v>
      </c>
      <c r="N406" t="s">
        <v>55</v>
      </c>
      <c r="O406" t="s">
        <v>59</v>
      </c>
      <c r="P406" s="6">
        <v>42541</v>
      </c>
      <c r="Q406" s="5">
        <v>0.6791666666666667</v>
      </c>
      <c r="R406" t="s">
        <v>58</v>
      </c>
      <c r="S406" t="s">
        <v>57</v>
      </c>
      <c r="T406" t="s">
        <v>56</v>
      </c>
      <c r="U406">
        <v>2</v>
      </c>
      <c r="V406" t="s">
        <v>55</v>
      </c>
      <c r="W406">
        <v>2</v>
      </c>
      <c r="X406" t="s">
        <v>54</v>
      </c>
      <c r="Y406" t="s">
        <v>32</v>
      </c>
    </row>
    <row r="407" spans="1:25" hidden="1" x14ac:dyDescent="0.35">
      <c r="A407" t="s">
        <v>12</v>
      </c>
      <c r="B407" t="s">
        <v>13</v>
      </c>
      <c r="C407">
        <v>33020222</v>
      </c>
      <c r="D407" t="s">
        <v>16</v>
      </c>
      <c r="E407" s="6">
        <v>42541</v>
      </c>
      <c r="F407" s="5">
        <v>0.52777777777777779</v>
      </c>
      <c r="G407" t="s">
        <v>63</v>
      </c>
      <c r="H407" t="s">
        <v>62</v>
      </c>
      <c r="I407">
        <v>0.2</v>
      </c>
      <c r="J407" t="s">
        <v>61</v>
      </c>
      <c r="L407" t="s">
        <v>60</v>
      </c>
      <c r="M407">
        <v>220</v>
      </c>
      <c r="N407" t="s">
        <v>55</v>
      </c>
      <c r="P407" s="6">
        <v>42541</v>
      </c>
      <c r="Q407" s="5">
        <v>0.69444444444444453</v>
      </c>
      <c r="R407" t="s">
        <v>58</v>
      </c>
      <c r="T407" t="s">
        <v>56</v>
      </c>
      <c r="U407">
        <v>2</v>
      </c>
      <c r="V407" t="s">
        <v>55</v>
      </c>
      <c r="W407">
        <v>2</v>
      </c>
      <c r="X407" t="s">
        <v>54</v>
      </c>
      <c r="Y407" t="s">
        <v>64</v>
      </c>
    </row>
    <row r="408" spans="1:25" hidden="1" x14ac:dyDescent="0.35">
      <c r="A408" t="s">
        <v>12</v>
      </c>
      <c r="B408" t="s">
        <v>13</v>
      </c>
      <c r="C408">
        <v>33020221</v>
      </c>
      <c r="D408" t="s">
        <v>16</v>
      </c>
      <c r="E408" s="6">
        <v>42541</v>
      </c>
      <c r="F408" s="5">
        <v>0.51388888888888895</v>
      </c>
      <c r="G408" t="s">
        <v>63</v>
      </c>
      <c r="H408" t="s">
        <v>62</v>
      </c>
      <c r="I408">
        <v>0.2</v>
      </c>
      <c r="J408" t="s">
        <v>61</v>
      </c>
      <c r="L408" t="s">
        <v>60</v>
      </c>
      <c r="M408">
        <v>480</v>
      </c>
      <c r="N408" t="s">
        <v>55</v>
      </c>
      <c r="P408" s="6">
        <v>42541</v>
      </c>
      <c r="Q408" s="5">
        <v>0.67222222222222217</v>
      </c>
      <c r="R408" t="s">
        <v>58</v>
      </c>
      <c r="S408" t="s">
        <v>69</v>
      </c>
      <c r="T408" t="s">
        <v>56</v>
      </c>
      <c r="U408">
        <v>2</v>
      </c>
      <c r="V408" t="s">
        <v>55</v>
      </c>
      <c r="W408">
        <v>2</v>
      </c>
      <c r="X408" t="s">
        <v>54</v>
      </c>
      <c r="Y408" t="s">
        <v>64</v>
      </c>
    </row>
    <row r="409" spans="1:25" hidden="1" x14ac:dyDescent="0.35">
      <c r="A409" t="s">
        <v>12</v>
      </c>
      <c r="B409" t="s">
        <v>13</v>
      </c>
      <c r="C409">
        <v>33020118</v>
      </c>
      <c r="D409" t="s">
        <v>36</v>
      </c>
      <c r="E409" s="6">
        <v>42541</v>
      </c>
      <c r="F409" s="5">
        <v>0.48958333333333331</v>
      </c>
      <c r="G409" t="s">
        <v>63</v>
      </c>
      <c r="H409" t="s">
        <v>62</v>
      </c>
      <c r="I409">
        <v>0.2</v>
      </c>
      <c r="J409" t="s">
        <v>61</v>
      </c>
      <c r="L409" t="s">
        <v>60</v>
      </c>
      <c r="M409">
        <v>390</v>
      </c>
      <c r="N409" t="s">
        <v>55</v>
      </c>
      <c r="P409" s="6">
        <v>42541</v>
      </c>
      <c r="Q409" s="5">
        <v>0.68194444444444446</v>
      </c>
      <c r="R409" t="s">
        <v>58</v>
      </c>
      <c r="T409" t="s">
        <v>56</v>
      </c>
      <c r="U409">
        <v>2</v>
      </c>
      <c r="V409" t="s">
        <v>55</v>
      </c>
      <c r="W409">
        <v>2</v>
      </c>
      <c r="X409" t="s">
        <v>54</v>
      </c>
      <c r="Y409" t="s">
        <v>32</v>
      </c>
    </row>
    <row r="410" spans="1:25" hidden="1" x14ac:dyDescent="0.35">
      <c r="A410" t="s">
        <v>12</v>
      </c>
      <c r="B410" t="s">
        <v>13</v>
      </c>
      <c r="C410" t="s">
        <v>44</v>
      </c>
      <c r="D410" t="s">
        <v>46</v>
      </c>
      <c r="E410" s="6">
        <v>42541</v>
      </c>
      <c r="F410" s="5">
        <v>0.46527777777777773</v>
      </c>
      <c r="G410" t="s">
        <v>63</v>
      </c>
      <c r="H410" t="s">
        <v>62</v>
      </c>
      <c r="I410">
        <v>0.2</v>
      </c>
      <c r="J410" t="s">
        <v>61</v>
      </c>
      <c r="L410" t="s">
        <v>60</v>
      </c>
      <c r="M410">
        <v>5</v>
      </c>
      <c r="N410" t="s">
        <v>55</v>
      </c>
      <c r="O410" t="s">
        <v>59</v>
      </c>
      <c r="P410" s="6">
        <v>42541</v>
      </c>
      <c r="Q410" s="5">
        <v>0.68472222222222223</v>
      </c>
      <c r="R410" t="s">
        <v>58</v>
      </c>
      <c r="S410" t="s">
        <v>57</v>
      </c>
      <c r="T410" t="s">
        <v>56</v>
      </c>
      <c r="U410">
        <v>2</v>
      </c>
      <c r="V410" t="s">
        <v>55</v>
      </c>
      <c r="W410">
        <v>2</v>
      </c>
      <c r="X410" t="s">
        <v>54</v>
      </c>
      <c r="Y410" t="s">
        <v>32</v>
      </c>
    </row>
    <row r="411" spans="1:25" hidden="1" x14ac:dyDescent="0.35">
      <c r="A411" t="s">
        <v>12</v>
      </c>
      <c r="B411" t="s">
        <v>13</v>
      </c>
      <c r="C411" t="s">
        <v>39</v>
      </c>
      <c r="D411" t="s">
        <v>41</v>
      </c>
      <c r="E411" s="6">
        <v>42541</v>
      </c>
      <c r="F411" s="5">
        <v>0.44444444444444442</v>
      </c>
      <c r="G411" t="s">
        <v>63</v>
      </c>
      <c r="H411" t="s">
        <v>62</v>
      </c>
      <c r="I411">
        <v>0.2</v>
      </c>
      <c r="J411" t="s">
        <v>61</v>
      </c>
      <c r="L411" t="s">
        <v>60</v>
      </c>
      <c r="M411">
        <v>7</v>
      </c>
      <c r="N411" t="s">
        <v>55</v>
      </c>
      <c r="O411" t="s">
        <v>59</v>
      </c>
      <c r="P411" s="6">
        <v>42541</v>
      </c>
      <c r="Q411" s="5">
        <v>0.68819444444444444</v>
      </c>
      <c r="R411" t="s">
        <v>58</v>
      </c>
      <c r="S411" t="s">
        <v>57</v>
      </c>
      <c r="T411" t="s">
        <v>56</v>
      </c>
      <c r="U411">
        <v>2</v>
      </c>
      <c r="V411" t="s">
        <v>55</v>
      </c>
      <c r="W411">
        <v>2</v>
      </c>
      <c r="X411" t="s">
        <v>54</v>
      </c>
      <c r="Y411" t="s">
        <v>32</v>
      </c>
    </row>
    <row r="412" spans="1:25" hidden="1" x14ac:dyDescent="0.35">
      <c r="A412" t="s">
        <v>12</v>
      </c>
      <c r="B412" t="s">
        <v>13</v>
      </c>
      <c r="C412" t="s">
        <v>27</v>
      </c>
      <c r="D412" t="s">
        <v>29</v>
      </c>
      <c r="E412" s="6">
        <v>42514</v>
      </c>
      <c r="F412" s="5">
        <v>0.55208333333333337</v>
      </c>
      <c r="G412" t="s">
        <v>63</v>
      </c>
      <c r="H412" t="s">
        <v>62</v>
      </c>
      <c r="I412">
        <v>0.2</v>
      </c>
      <c r="J412" t="s">
        <v>61</v>
      </c>
      <c r="L412" t="s">
        <v>60</v>
      </c>
      <c r="M412">
        <v>151</v>
      </c>
      <c r="N412" t="s">
        <v>55</v>
      </c>
      <c r="O412" t="s">
        <v>59</v>
      </c>
      <c r="P412" s="6">
        <v>42514</v>
      </c>
      <c r="Q412" s="5">
        <v>0.6381944444444444</v>
      </c>
      <c r="R412" t="s">
        <v>58</v>
      </c>
      <c r="S412" t="s">
        <v>57</v>
      </c>
      <c r="T412" t="s">
        <v>56</v>
      </c>
      <c r="U412">
        <v>2</v>
      </c>
      <c r="V412" t="s">
        <v>55</v>
      </c>
      <c r="W412">
        <v>2</v>
      </c>
      <c r="X412" t="s">
        <v>54</v>
      </c>
      <c r="Y412" t="s">
        <v>32</v>
      </c>
    </row>
    <row r="413" spans="1:25" hidden="1" x14ac:dyDescent="0.35">
      <c r="A413" t="s">
        <v>12</v>
      </c>
      <c r="B413" t="s">
        <v>13</v>
      </c>
      <c r="C413" t="s">
        <v>49</v>
      </c>
      <c r="D413">
        <v>846</v>
      </c>
      <c r="E413" s="6">
        <v>42514</v>
      </c>
      <c r="F413" s="5">
        <v>0.53819444444444442</v>
      </c>
      <c r="G413" t="s">
        <v>63</v>
      </c>
      <c r="H413" t="s">
        <v>62</v>
      </c>
      <c r="I413">
        <v>0.2</v>
      </c>
      <c r="J413" t="s">
        <v>61</v>
      </c>
      <c r="L413" t="s">
        <v>60</v>
      </c>
      <c r="M413">
        <v>164</v>
      </c>
      <c r="N413" t="s">
        <v>55</v>
      </c>
      <c r="O413" t="s">
        <v>59</v>
      </c>
      <c r="P413" s="6">
        <v>42514</v>
      </c>
      <c r="Q413" s="5">
        <v>0.64027777777777783</v>
      </c>
      <c r="R413" t="s">
        <v>58</v>
      </c>
      <c r="S413" t="s">
        <v>57</v>
      </c>
      <c r="T413" t="s">
        <v>56</v>
      </c>
      <c r="U413">
        <v>2</v>
      </c>
      <c r="V413" t="s">
        <v>55</v>
      </c>
      <c r="W413">
        <v>2</v>
      </c>
      <c r="X413" t="s">
        <v>54</v>
      </c>
      <c r="Y413" t="s">
        <v>32</v>
      </c>
    </row>
    <row r="414" spans="1:25" hidden="1" x14ac:dyDescent="0.35">
      <c r="A414" t="s">
        <v>12</v>
      </c>
      <c r="B414" t="s">
        <v>13</v>
      </c>
      <c r="C414">
        <v>33020222</v>
      </c>
      <c r="D414" t="s">
        <v>16</v>
      </c>
      <c r="E414" s="6">
        <v>42514</v>
      </c>
      <c r="F414" s="5">
        <v>0.51041666666666663</v>
      </c>
      <c r="G414" t="s">
        <v>63</v>
      </c>
      <c r="H414" t="s">
        <v>62</v>
      </c>
      <c r="I414">
        <v>0.2</v>
      </c>
      <c r="J414" t="s">
        <v>61</v>
      </c>
      <c r="L414" t="s">
        <v>60</v>
      </c>
      <c r="M414">
        <v>280</v>
      </c>
      <c r="N414" t="s">
        <v>55</v>
      </c>
      <c r="P414" s="6">
        <v>42514</v>
      </c>
      <c r="Q414" s="5">
        <v>0.65069444444444446</v>
      </c>
      <c r="R414" t="s">
        <v>58</v>
      </c>
      <c r="T414" t="s">
        <v>56</v>
      </c>
      <c r="U414">
        <v>2</v>
      </c>
      <c r="V414" t="s">
        <v>55</v>
      </c>
      <c r="W414">
        <v>2</v>
      </c>
      <c r="X414" t="s">
        <v>54</v>
      </c>
      <c r="Y414" t="s">
        <v>64</v>
      </c>
    </row>
    <row r="415" spans="1:25" hidden="1" x14ac:dyDescent="0.35">
      <c r="A415" t="s">
        <v>12</v>
      </c>
      <c r="B415" t="s">
        <v>13</v>
      </c>
      <c r="C415">
        <v>33020221</v>
      </c>
      <c r="D415" t="s">
        <v>16</v>
      </c>
      <c r="E415" s="6">
        <v>42514</v>
      </c>
      <c r="F415" s="5">
        <v>0.49652777777777773</v>
      </c>
      <c r="G415" t="s">
        <v>63</v>
      </c>
      <c r="H415" t="s">
        <v>62</v>
      </c>
      <c r="I415">
        <v>0.2</v>
      </c>
      <c r="J415" t="s">
        <v>61</v>
      </c>
      <c r="L415" t="s">
        <v>60</v>
      </c>
      <c r="M415">
        <v>260</v>
      </c>
      <c r="N415" t="s">
        <v>55</v>
      </c>
      <c r="P415" s="6">
        <v>42514</v>
      </c>
      <c r="Q415" s="5">
        <v>0.63611111111111118</v>
      </c>
      <c r="R415" t="s">
        <v>58</v>
      </c>
      <c r="S415" t="s">
        <v>69</v>
      </c>
      <c r="T415" t="s">
        <v>56</v>
      </c>
      <c r="U415">
        <v>2</v>
      </c>
      <c r="V415" t="s">
        <v>55</v>
      </c>
      <c r="W415">
        <v>2</v>
      </c>
      <c r="X415" t="s">
        <v>54</v>
      </c>
      <c r="Y415" t="s">
        <v>64</v>
      </c>
    </row>
    <row r="416" spans="1:25" hidden="1" x14ac:dyDescent="0.35">
      <c r="A416" t="s">
        <v>12</v>
      </c>
      <c r="B416" t="s">
        <v>13</v>
      </c>
      <c r="C416">
        <v>33020118</v>
      </c>
      <c r="D416" t="s">
        <v>36</v>
      </c>
      <c r="E416" s="6">
        <v>42514</v>
      </c>
      <c r="F416" s="5">
        <v>0.47916666666666669</v>
      </c>
      <c r="G416" t="s">
        <v>63</v>
      </c>
      <c r="H416" t="s">
        <v>62</v>
      </c>
      <c r="I416">
        <v>0.2</v>
      </c>
      <c r="J416" t="s">
        <v>61</v>
      </c>
      <c r="L416" t="s">
        <v>60</v>
      </c>
      <c r="M416">
        <v>230</v>
      </c>
      <c r="N416" t="s">
        <v>55</v>
      </c>
      <c r="P416" s="6">
        <v>42514</v>
      </c>
      <c r="Q416" s="5">
        <v>0.64236111111111105</v>
      </c>
      <c r="R416" t="s">
        <v>58</v>
      </c>
      <c r="T416" t="s">
        <v>56</v>
      </c>
      <c r="U416">
        <v>2</v>
      </c>
      <c r="V416" t="s">
        <v>55</v>
      </c>
      <c r="W416">
        <v>2</v>
      </c>
      <c r="X416" t="s">
        <v>54</v>
      </c>
      <c r="Y416" t="s">
        <v>64</v>
      </c>
    </row>
    <row r="417" spans="1:25" hidden="1" x14ac:dyDescent="0.35">
      <c r="A417" t="s">
        <v>12</v>
      </c>
      <c r="B417" t="s">
        <v>13</v>
      </c>
      <c r="C417" t="s">
        <v>44</v>
      </c>
      <c r="D417" t="s">
        <v>46</v>
      </c>
      <c r="E417" s="6">
        <v>42514</v>
      </c>
      <c r="F417" s="5">
        <v>0.46527777777777773</v>
      </c>
      <c r="G417" t="s">
        <v>63</v>
      </c>
      <c r="H417" t="s">
        <v>62</v>
      </c>
      <c r="I417">
        <v>0.2</v>
      </c>
      <c r="J417" t="s">
        <v>61</v>
      </c>
      <c r="L417" t="s">
        <v>60</v>
      </c>
      <c r="M417">
        <v>118</v>
      </c>
      <c r="N417" t="s">
        <v>55</v>
      </c>
      <c r="P417" s="6">
        <v>42514</v>
      </c>
      <c r="Q417" s="5">
        <v>0.64444444444444449</v>
      </c>
      <c r="R417" t="s">
        <v>58</v>
      </c>
      <c r="T417" t="s">
        <v>56</v>
      </c>
      <c r="U417">
        <v>2</v>
      </c>
      <c r="V417" t="s">
        <v>55</v>
      </c>
      <c r="W417">
        <v>2</v>
      </c>
      <c r="X417" t="s">
        <v>54</v>
      </c>
      <c r="Y417" t="s">
        <v>32</v>
      </c>
    </row>
    <row r="418" spans="1:25" hidden="1" x14ac:dyDescent="0.35">
      <c r="A418" t="s">
        <v>12</v>
      </c>
      <c r="B418" t="s">
        <v>13</v>
      </c>
      <c r="C418" t="s">
        <v>39</v>
      </c>
      <c r="D418" t="s">
        <v>41</v>
      </c>
      <c r="E418" s="6">
        <v>42514</v>
      </c>
      <c r="F418" s="5">
        <v>0.44444444444444442</v>
      </c>
      <c r="G418" t="s">
        <v>63</v>
      </c>
      <c r="H418" t="s">
        <v>62</v>
      </c>
      <c r="I418">
        <v>0.2</v>
      </c>
      <c r="J418" t="s">
        <v>61</v>
      </c>
      <c r="L418" t="s">
        <v>60</v>
      </c>
      <c r="M418">
        <v>15</v>
      </c>
      <c r="N418" t="s">
        <v>55</v>
      </c>
      <c r="O418" t="s">
        <v>59</v>
      </c>
      <c r="P418" s="6">
        <v>42514</v>
      </c>
      <c r="Q418" s="5">
        <v>0.64652777777777781</v>
      </c>
      <c r="R418" t="s">
        <v>58</v>
      </c>
      <c r="S418" t="s">
        <v>57</v>
      </c>
      <c r="T418" t="s">
        <v>56</v>
      </c>
      <c r="U418">
        <v>2</v>
      </c>
      <c r="V418" t="s">
        <v>55</v>
      </c>
      <c r="W418">
        <v>2</v>
      </c>
      <c r="X418" t="s">
        <v>54</v>
      </c>
      <c r="Y418" t="s">
        <v>32</v>
      </c>
    </row>
    <row r="419" spans="1:25" hidden="1" x14ac:dyDescent="0.35">
      <c r="A419" t="s">
        <v>12</v>
      </c>
      <c r="B419" t="s">
        <v>13</v>
      </c>
      <c r="C419" t="s">
        <v>27</v>
      </c>
      <c r="D419" t="s">
        <v>29</v>
      </c>
      <c r="E419" s="6">
        <v>42478</v>
      </c>
      <c r="F419" s="5">
        <v>0.55555555555555558</v>
      </c>
      <c r="G419" t="s">
        <v>63</v>
      </c>
      <c r="H419" t="s">
        <v>62</v>
      </c>
      <c r="I419">
        <v>0.2</v>
      </c>
      <c r="J419" t="s">
        <v>61</v>
      </c>
      <c r="L419" t="s">
        <v>60</v>
      </c>
      <c r="M419">
        <v>80</v>
      </c>
      <c r="N419" t="s">
        <v>55</v>
      </c>
      <c r="P419" s="6">
        <v>42478</v>
      </c>
      <c r="Q419" s="5">
        <v>0.67986111111111114</v>
      </c>
      <c r="R419" t="s">
        <v>58</v>
      </c>
      <c r="T419" t="s">
        <v>56</v>
      </c>
      <c r="U419">
        <v>2</v>
      </c>
      <c r="V419" t="s">
        <v>55</v>
      </c>
      <c r="W419">
        <v>2</v>
      </c>
      <c r="X419" t="s">
        <v>54</v>
      </c>
      <c r="Y419" t="s">
        <v>32</v>
      </c>
    </row>
    <row r="420" spans="1:25" hidden="1" x14ac:dyDescent="0.35">
      <c r="A420" t="s">
        <v>12</v>
      </c>
      <c r="B420" t="s">
        <v>13</v>
      </c>
      <c r="C420" t="s">
        <v>49</v>
      </c>
      <c r="D420">
        <v>846</v>
      </c>
      <c r="E420" s="6">
        <v>42478</v>
      </c>
      <c r="F420" s="5">
        <v>0.53819444444444442</v>
      </c>
      <c r="G420" t="s">
        <v>63</v>
      </c>
      <c r="H420" t="s">
        <v>62</v>
      </c>
      <c r="I420">
        <v>0.2</v>
      </c>
      <c r="J420" t="s">
        <v>61</v>
      </c>
      <c r="L420" t="s">
        <v>60</v>
      </c>
      <c r="M420">
        <v>48</v>
      </c>
      <c r="N420" t="s">
        <v>55</v>
      </c>
      <c r="P420" s="6">
        <v>42478</v>
      </c>
      <c r="Q420" s="5">
        <v>0.68333333333333324</v>
      </c>
      <c r="R420" t="s">
        <v>58</v>
      </c>
      <c r="T420" t="s">
        <v>56</v>
      </c>
      <c r="U420">
        <v>2</v>
      </c>
      <c r="V420" t="s">
        <v>55</v>
      </c>
      <c r="W420">
        <v>2</v>
      </c>
      <c r="X420" t="s">
        <v>54</v>
      </c>
      <c r="Y420" t="s">
        <v>32</v>
      </c>
    </row>
    <row r="421" spans="1:25" hidden="1" x14ac:dyDescent="0.35">
      <c r="A421" t="s">
        <v>12</v>
      </c>
      <c r="B421" t="s">
        <v>13</v>
      </c>
      <c r="C421">
        <v>33020222</v>
      </c>
      <c r="D421" t="s">
        <v>16</v>
      </c>
      <c r="E421" s="6">
        <v>42478</v>
      </c>
      <c r="F421" s="5">
        <v>0.51041666666666663</v>
      </c>
      <c r="G421" t="s">
        <v>63</v>
      </c>
      <c r="H421" t="s">
        <v>62</v>
      </c>
      <c r="I421">
        <v>0.2</v>
      </c>
      <c r="J421" t="s">
        <v>61</v>
      </c>
      <c r="L421" t="s">
        <v>60</v>
      </c>
      <c r="M421">
        <v>94</v>
      </c>
      <c r="N421" t="s">
        <v>55</v>
      </c>
      <c r="P421" s="6">
        <v>42478</v>
      </c>
      <c r="Q421" s="5">
        <v>0.7006944444444444</v>
      </c>
      <c r="R421" t="s">
        <v>58</v>
      </c>
      <c r="T421" t="s">
        <v>56</v>
      </c>
      <c r="U421">
        <v>2</v>
      </c>
      <c r="V421" t="s">
        <v>55</v>
      </c>
      <c r="W421">
        <v>2</v>
      </c>
      <c r="X421" t="s">
        <v>54</v>
      </c>
      <c r="Y421" t="s">
        <v>64</v>
      </c>
    </row>
    <row r="422" spans="1:25" hidden="1" x14ac:dyDescent="0.35">
      <c r="A422" t="s">
        <v>12</v>
      </c>
      <c r="B422" t="s">
        <v>13</v>
      </c>
      <c r="C422">
        <v>33020222</v>
      </c>
      <c r="D422" t="s">
        <v>16</v>
      </c>
      <c r="E422" s="6">
        <v>42478</v>
      </c>
      <c r="F422" s="5">
        <v>0.50694444444444442</v>
      </c>
      <c r="G422" t="s">
        <v>63</v>
      </c>
      <c r="H422" t="s">
        <v>62</v>
      </c>
      <c r="I422">
        <v>0.2</v>
      </c>
      <c r="J422" t="s">
        <v>61</v>
      </c>
      <c r="L422" t="s">
        <v>60</v>
      </c>
      <c r="M422">
        <v>76</v>
      </c>
      <c r="N422" t="s">
        <v>55</v>
      </c>
      <c r="P422" s="6">
        <v>42478</v>
      </c>
      <c r="Q422" s="5">
        <v>0.69791666666666663</v>
      </c>
      <c r="R422" t="s">
        <v>58</v>
      </c>
      <c r="T422" t="s">
        <v>56</v>
      </c>
      <c r="U422">
        <v>2</v>
      </c>
      <c r="V422" t="s">
        <v>55</v>
      </c>
      <c r="W422">
        <v>2</v>
      </c>
      <c r="X422" t="s">
        <v>54</v>
      </c>
      <c r="Y422" t="s">
        <v>64</v>
      </c>
    </row>
    <row r="423" spans="1:25" hidden="1" x14ac:dyDescent="0.35">
      <c r="A423" t="s">
        <v>12</v>
      </c>
      <c r="B423" t="s">
        <v>13</v>
      </c>
      <c r="C423">
        <v>33020221</v>
      </c>
      <c r="D423" t="s">
        <v>16</v>
      </c>
      <c r="E423" s="6">
        <v>42478</v>
      </c>
      <c r="F423" s="5">
        <v>0.49305555555555558</v>
      </c>
      <c r="G423" t="s">
        <v>63</v>
      </c>
      <c r="H423" t="s">
        <v>62</v>
      </c>
      <c r="I423">
        <v>0.2</v>
      </c>
      <c r="J423" t="s">
        <v>61</v>
      </c>
      <c r="L423" t="s">
        <v>60</v>
      </c>
      <c r="M423">
        <v>106</v>
      </c>
      <c r="N423" t="s">
        <v>55</v>
      </c>
      <c r="P423" s="6">
        <v>42478</v>
      </c>
      <c r="Q423" s="5">
        <v>0.67708333333333337</v>
      </c>
      <c r="R423" t="s">
        <v>58</v>
      </c>
      <c r="S423" t="s">
        <v>69</v>
      </c>
      <c r="T423" t="s">
        <v>56</v>
      </c>
      <c r="U423">
        <v>2</v>
      </c>
      <c r="V423" t="s">
        <v>55</v>
      </c>
      <c r="W423">
        <v>2</v>
      </c>
      <c r="X423" t="s">
        <v>54</v>
      </c>
      <c r="Y423" t="s">
        <v>64</v>
      </c>
    </row>
    <row r="424" spans="1:25" hidden="1" x14ac:dyDescent="0.35">
      <c r="A424" t="s">
        <v>12</v>
      </c>
      <c r="B424" t="s">
        <v>13</v>
      </c>
      <c r="C424">
        <v>33020118</v>
      </c>
      <c r="D424" t="s">
        <v>36</v>
      </c>
      <c r="E424" s="6">
        <v>42478</v>
      </c>
      <c r="F424" s="5">
        <v>0.46875</v>
      </c>
      <c r="G424" t="s">
        <v>63</v>
      </c>
      <c r="H424" t="s">
        <v>62</v>
      </c>
      <c r="I424">
        <v>0.2</v>
      </c>
      <c r="J424" t="s">
        <v>61</v>
      </c>
      <c r="L424" t="s">
        <v>60</v>
      </c>
      <c r="M424">
        <v>108</v>
      </c>
      <c r="N424" t="s">
        <v>55</v>
      </c>
      <c r="P424" s="6">
        <v>42478</v>
      </c>
      <c r="Q424" s="5">
        <v>0.68611111111111101</v>
      </c>
      <c r="R424" t="s">
        <v>58</v>
      </c>
      <c r="T424" t="s">
        <v>56</v>
      </c>
      <c r="U424">
        <v>2</v>
      </c>
      <c r="V424" t="s">
        <v>55</v>
      </c>
      <c r="W424">
        <v>2</v>
      </c>
      <c r="X424" t="s">
        <v>54</v>
      </c>
      <c r="Y424" t="s">
        <v>64</v>
      </c>
    </row>
    <row r="425" spans="1:25" hidden="1" x14ac:dyDescent="0.35">
      <c r="A425" t="s">
        <v>12</v>
      </c>
      <c r="B425" t="s">
        <v>13</v>
      </c>
      <c r="C425" t="s">
        <v>44</v>
      </c>
      <c r="D425" t="s">
        <v>46</v>
      </c>
      <c r="E425" s="6">
        <v>42478</v>
      </c>
      <c r="F425" s="5">
        <v>0.4513888888888889</v>
      </c>
      <c r="G425" t="s">
        <v>63</v>
      </c>
      <c r="H425" t="s">
        <v>62</v>
      </c>
      <c r="I425">
        <v>0.2</v>
      </c>
      <c r="J425" t="s">
        <v>61</v>
      </c>
      <c r="L425" t="s">
        <v>60</v>
      </c>
      <c r="M425">
        <v>16</v>
      </c>
      <c r="N425" t="s">
        <v>55</v>
      </c>
      <c r="O425" t="s">
        <v>59</v>
      </c>
      <c r="P425" s="6">
        <v>42478</v>
      </c>
      <c r="Q425" s="5">
        <v>0.68888888888888899</v>
      </c>
      <c r="R425" t="s">
        <v>58</v>
      </c>
      <c r="S425" t="s">
        <v>57</v>
      </c>
      <c r="T425" t="s">
        <v>56</v>
      </c>
      <c r="U425">
        <v>2</v>
      </c>
      <c r="V425" t="s">
        <v>55</v>
      </c>
      <c r="W425">
        <v>2</v>
      </c>
      <c r="X425" t="s">
        <v>54</v>
      </c>
      <c r="Y425" t="s">
        <v>32</v>
      </c>
    </row>
    <row r="426" spans="1:25" hidden="1" x14ac:dyDescent="0.35">
      <c r="A426" t="s">
        <v>12</v>
      </c>
      <c r="B426" t="s">
        <v>13</v>
      </c>
      <c r="C426" t="s">
        <v>39</v>
      </c>
      <c r="D426" t="s">
        <v>41</v>
      </c>
      <c r="E426" s="6">
        <v>42478</v>
      </c>
      <c r="F426" s="5">
        <v>0.43402777777777773</v>
      </c>
      <c r="G426" t="s">
        <v>63</v>
      </c>
      <c r="H426" t="s">
        <v>62</v>
      </c>
      <c r="I426">
        <v>0.2</v>
      </c>
      <c r="J426" t="s">
        <v>61</v>
      </c>
      <c r="L426" t="s">
        <v>60</v>
      </c>
      <c r="M426">
        <v>26</v>
      </c>
      <c r="N426" t="s">
        <v>55</v>
      </c>
      <c r="O426" t="s">
        <v>59</v>
      </c>
      <c r="P426" s="6">
        <v>42478</v>
      </c>
      <c r="Q426" s="5">
        <v>0.69166666666666676</v>
      </c>
      <c r="R426" t="s">
        <v>58</v>
      </c>
      <c r="S426" t="s">
        <v>57</v>
      </c>
      <c r="T426" t="s">
        <v>56</v>
      </c>
      <c r="U426">
        <v>2</v>
      </c>
      <c r="V426" t="s">
        <v>55</v>
      </c>
      <c r="W426">
        <v>2</v>
      </c>
      <c r="X426" t="s">
        <v>54</v>
      </c>
      <c r="Y426" t="s">
        <v>32</v>
      </c>
    </row>
    <row r="427" spans="1:25" hidden="1" x14ac:dyDescent="0.35">
      <c r="A427" t="s">
        <v>12</v>
      </c>
      <c r="B427" t="s">
        <v>13</v>
      </c>
      <c r="C427" t="s">
        <v>27</v>
      </c>
      <c r="D427" t="s">
        <v>29</v>
      </c>
      <c r="E427" s="6">
        <v>42450</v>
      </c>
      <c r="F427" s="5">
        <v>0.52430555555555558</v>
      </c>
      <c r="G427" t="s">
        <v>63</v>
      </c>
      <c r="H427" t="s">
        <v>62</v>
      </c>
      <c r="I427">
        <v>0.2</v>
      </c>
      <c r="J427" t="s">
        <v>61</v>
      </c>
      <c r="L427" t="s">
        <v>60</v>
      </c>
      <c r="M427">
        <v>76</v>
      </c>
      <c r="N427" t="s">
        <v>55</v>
      </c>
      <c r="P427" s="6">
        <v>42450</v>
      </c>
      <c r="Q427" s="5">
        <v>0.58819444444444446</v>
      </c>
      <c r="R427" t="s">
        <v>58</v>
      </c>
      <c r="T427" t="s">
        <v>56</v>
      </c>
      <c r="U427">
        <v>2</v>
      </c>
      <c r="V427" t="s">
        <v>55</v>
      </c>
      <c r="W427">
        <v>2</v>
      </c>
      <c r="X427" t="s">
        <v>54</v>
      </c>
      <c r="Y427" t="s">
        <v>64</v>
      </c>
    </row>
    <row r="428" spans="1:25" hidden="1" x14ac:dyDescent="0.35">
      <c r="A428" t="s">
        <v>12</v>
      </c>
      <c r="B428" t="s">
        <v>13</v>
      </c>
      <c r="C428" t="s">
        <v>49</v>
      </c>
      <c r="D428">
        <v>846</v>
      </c>
      <c r="E428" s="6">
        <v>42450</v>
      </c>
      <c r="F428" s="5">
        <v>0.51388888888888895</v>
      </c>
      <c r="G428" t="s">
        <v>63</v>
      </c>
      <c r="H428" t="s">
        <v>62</v>
      </c>
      <c r="I428">
        <v>0.2</v>
      </c>
      <c r="J428" t="s">
        <v>61</v>
      </c>
      <c r="L428" t="s">
        <v>60</v>
      </c>
      <c r="M428">
        <v>72</v>
      </c>
      <c r="N428" t="s">
        <v>55</v>
      </c>
      <c r="P428" s="6">
        <v>42450</v>
      </c>
      <c r="Q428" s="5">
        <v>0.59097222222222223</v>
      </c>
      <c r="R428" t="s">
        <v>58</v>
      </c>
      <c r="T428" t="s">
        <v>56</v>
      </c>
      <c r="U428">
        <v>2</v>
      </c>
      <c r="V428" t="s">
        <v>55</v>
      </c>
      <c r="W428">
        <v>2</v>
      </c>
      <c r="X428" t="s">
        <v>54</v>
      </c>
      <c r="Y428" t="s">
        <v>32</v>
      </c>
    </row>
    <row r="429" spans="1:25" hidden="1" x14ac:dyDescent="0.35">
      <c r="A429" t="s">
        <v>12</v>
      </c>
      <c r="B429" t="s">
        <v>13</v>
      </c>
      <c r="C429">
        <v>33020222</v>
      </c>
      <c r="D429" t="s">
        <v>16</v>
      </c>
      <c r="E429" s="6">
        <v>42450</v>
      </c>
      <c r="F429" s="5">
        <v>0.48958333333333331</v>
      </c>
      <c r="G429" t="s">
        <v>63</v>
      </c>
      <c r="H429" t="s">
        <v>62</v>
      </c>
      <c r="I429">
        <v>0.2</v>
      </c>
      <c r="J429" t="s">
        <v>61</v>
      </c>
      <c r="L429" t="s">
        <v>60</v>
      </c>
      <c r="M429">
        <v>180</v>
      </c>
      <c r="N429" t="s">
        <v>55</v>
      </c>
      <c r="O429" t="s">
        <v>59</v>
      </c>
      <c r="P429" s="6">
        <v>42450</v>
      </c>
      <c r="Q429" s="5">
        <v>0.60486111111111118</v>
      </c>
      <c r="R429" t="s">
        <v>58</v>
      </c>
      <c r="S429" t="s">
        <v>57</v>
      </c>
      <c r="T429" t="s">
        <v>56</v>
      </c>
      <c r="U429">
        <v>2</v>
      </c>
      <c r="V429" t="s">
        <v>55</v>
      </c>
      <c r="W429">
        <v>2</v>
      </c>
      <c r="X429" t="s">
        <v>54</v>
      </c>
      <c r="Y429" t="s">
        <v>64</v>
      </c>
    </row>
    <row r="430" spans="1:25" hidden="1" x14ac:dyDescent="0.35">
      <c r="A430" t="s">
        <v>12</v>
      </c>
      <c r="B430" t="s">
        <v>13</v>
      </c>
      <c r="C430">
        <v>33020221</v>
      </c>
      <c r="D430" t="s">
        <v>16</v>
      </c>
      <c r="E430" s="6">
        <v>42450</v>
      </c>
      <c r="F430" s="5">
        <v>0.47916666666666669</v>
      </c>
      <c r="G430" t="s">
        <v>63</v>
      </c>
      <c r="H430" t="s">
        <v>62</v>
      </c>
      <c r="I430">
        <v>0.2</v>
      </c>
      <c r="J430" t="s">
        <v>61</v>
      </c>
      <c r="L430" t="s">
        <v>60</v>
      </c>
      <c r="M430">
        <v>108</v>
      </c>
      <c r="N430" t="s">
        <v>55</v>
      </c>
      <c r="P430" s="6">
        <v>42450</v>
      </c>
      <c r="Q430" s="5">
        <v>0.5854166666666667</v>
      </c>
      <c r="R430" t="s">
        <v>58</v>
      </c>
      <c r="S430" t="s">
        <v>69</v>
      </c>
      <c r="T430" t="s">
        <v>56</v>
      </c>
      <c r="U430">
        <v>2</v>
      </c>
      <c r="V430" t="s">
        <v>55</v>
      </c>
      <c r="W430">
        <v>2</v>
      </c>
      <c r="X430" t="s">
        <v>54</v>
      </c>
      <c r="Y430" t="s">
        <v>64</v>
      </c>
    </row>
    <row r="431" spans="1:25" hidden="1" x14ac:dyDescent="0.35">
      <c r="A431" t="s">
        <v>12</v>
      </c>
      <c r="B431" t="s">
        <v>13</v>
      </c>
      <c r="C431">
        <v>33020118</v>
      </c>
      <c r="D431" t="s">
        <v>36</v>
      </c>
      <c r="E431" s="6">
        <v>42450</v>
      </c>
      <c r="F431" s="5">
        <v>0.46527777777777773</v>
      </c>
      <c r="G431" t="s">
        <v>63</v>
      </c>
      <c r="H431" t="s">
        <v>62</v>
      </c>
      <c r="I431">
        <v>0.2</v>
      </c>
      <c r="J431" t="s">
        <v>61</v>
      </c>
      <c r="L431" t="s">
        <v>60</v>
      </c>
      <c r="M431">
        <v>94</v>
      </c>
      <c r="N431" t="s">
        <v>55</v>
      </c>
      <c r="P431" s="6">
        <v>42450</v>
      </c>
      <c r="Q431" s="5">
        <v>0.59375</v>
      </c>
      <c r="R431" t="s">
        <v>58</v>
      </c>
      <c r="T431" t="s">
        <v>56</v>
      </c>
      <c r="U431">
        <v>2</v>
      </c>
      <c r="V431" t="s">
        <v>55</v>
      </c>
      <c r="W431">
        <v>2</v>
      </c>
      <c r="X431" t="s">
        <v>54</v>
      </c>
      <c r="Y431" t="s">
        <v>64</v>
      </c>
    </row>
    <row r="432" spans="1:25" hidden="1" x14ac:dyDescent="0.35">
      <c r="A432" t="s">
        <v>12</v>
      </c>
      <c r="B432" t="s">
        <v>13</v>
      </c>
      <c r="C432" t="s">
        <v>44</v>
      </c>
      <c r="D432" t="s">
        <v>46</v>
      </c>
      <c r="E432" s="6">
        <v>42450</v>
      </c>
      <c r="F432" s="5">
        <v>0.44444444444444442</v>
      </c>
      <c r="G432" t="s">
        <v>63</v>
      </c>
      <c r="H432" t="s">
        <v>62</v>
      </c>
      <c r="I432">
        <v>0.2</v>
      </c>
      <c r="J432" t="s">
        <v>61</v>
      </c>
      <c r="L432" t="s">
        <v>60</v>
      </c>
      <c r="M432">
        <v>827</v>
      </c>
      <c r="N432" t="s">
        <v>55</v>
      </c>
      <c r="O432" t="s">
        <v>59</v>
      </c>
      <c r="P432" s="6">
        <v>42450</v>
      </c>
      <c r="Q432" s="5">
        <v>0.59652777777777777</v>
      </c>
      <c r="R432" t="s">
        <v>58</v>
      </c>
      <c r="S432" t="s">
        <v>57</v>
      </c>
      <c r="T432" t="s">
        <v>56</v>
      </c>
      <c r="U432">
        <v>2</v>
      </c>
      <c r="V432" t="s">
        <v>55</v>
      </c>
      <c r="W432">
        <v>2</v>
      </c>
      <c r="X432" t="s">
        <v>54</v>
      </c>
      <c r="Y432" t="s">
        <v>32</v>
      </c>
    </row>
    <row r="433" spans="1:25" hidden="1" x14ac:dyDescent="0.35">
      <c r="A433" t="s">
        <v>12</v>
      </c>
      <c r="B433" t="s">
        <v>13</v>
      </c>
      <c r="C433" t="s">
        <v>39</v>
      </c>
      <c r="D433" t="s">
        <v>41</v>
      </c>
      <c r="E433" s="6">
        <v>42450</v>
      </c>
      <c r="F433" s="5">
        <v>0.42708333333333331</v>
      </c>
      <c r="G433" t="s">
        <v>63</v>
      </c>
      <c r="H433" t="s">
        <v>62</v>
      </c>
      <c r="I433">
        <v>0.2</v>
      </c>
      <c r="J433" t="s">
        <v>61</v>
      </c>
      <c r="L433" t="s">
        <v>60</v>
      </c>
      <c r="M433">
        <v>11</v>
      </c>
      <c r="N433" t="s">
        <v>55</v>
      </c>
      <c r="O433" t="s">
        <v>59</v>
      </c>
      <c r="P433" s="6">
        <v>42450</v>
      </c>
      <c r="Q433" s="5">
        <v>0.59930555555555554</v>
      </c>
      <c r="R433" t="s">
        <v>58</v>
      </c>
      <c r="S433" t="s">
        <v>57</v>
      </c>
      <c r="T433" t="s">
        <v>56</v>
      </c>
      <c r="U433">
        <v>2</v>
      </c>
      <c r="V433" t="s">
        <v>55</v>
      </c>
      <c r="W433">
        <v>2</v>
      </c>
      <c r="X433" t="s">
        <v>54</v>
      </c>
      <c r="Y433" t="s">
        <v>32</v>
      </c>
    </row>
    <row r="434" spans="1:25" hidden="1" x14ac:dyDescent="0.35">
      <c r="A434" t="s">
        <v>12</v>
      </c>
      <c r="B434" t="s">
        <v>13</v>
      </c>
      <c r="C434" t="s">
        <v>27</v>
      </c>
      <c r="D434" t="s">
        <v>29</v>
      </c>
      <c r="E434" s="6">
        <v>42416</v>
      </c>
      <c r="F434" s="5">
        <v>0.62847222222222221</v>
      </c>
      <c r="G434" t="s">
        <v>63</v>
      </c>
      <c r="H434" t="s">
        <v>62</v>
      </c>
      <c r="I434">
        <v>0.2</v>
      </c>
      <c r="J434" t="s">
        <v>61</v>
      </c>
      <c r="L434" t="s">
        <v>60</v>
      </c>
      <c r="M434">
        <v>280</v>
      </c>
      <c r="N434" t="s">
        <v>55</v>
      </c>
      <c r="P434" s="6">
        <v>42416</v>
      </c>
      <c r="Q434" s="5">
        <v>0.72638888888888886</v>
      </c>
      <c r="R434" t="s">
        <v>58</v>
      </c>
      <c r="T434" t="s">
        <v>56</v>
      </c>
      <c r="U434">
        <v>2</v>
      </c>
      <c r="V434" t="s">
        <v>55</v>
      </c>
      <c r="W434">
        <v>2</v>
      </c>
      <c r="X434" t="s">
        <v>54</v>
      </c>
      <c r="Y434" t="s">
        <v>64</v>
      </c>
    </row>
    <row r="435" spans="1:25" hidden="1" x14ac:dyDescent="0.35">
      <c r="A435" t="s">
        <v>12</v>
      </c>
      <c r="B435" t="s">
        <v>13</v>
      </c>
      <c r="C435" t="s">
        <v>27</v>
      </c>
      <c r="D435" t="s">
        <v>29</v>
      </c>
      <c r="E435" s="6">
        <v>42416</v>
      </c>
      <c r="F435" s="5">
        <v>0.61111111111111105</v>
      </c>
      <c r="G435" t="s">
        <v>63</v>
      </c>
      <c r="H435" t="s">
        <v>62</v>
      </c>
      <c r="I435">
        <v>0.2</v>
      </c>
      <c r="J435" t="s">
        <v>61</v>
      </c>
      <c r="L435" t="s">
        <v>60</v>
      </c>
      <c r="M435">
        <v>380</v>
      </c>
      <c r="N435" t="s">
        <v>55</v>
      </c>
      <c r="P435" s="6">
        <v>42416</v>
      </c>
      <c r="Q435" s="5">
        <v>0.70486111111111116</v>
      </c>
      <c r="R435" t="s">
        <v>58</v>
      </c>
      <c r="T435" t="s">
        <v>56</v>
      </c>
      <c r="U435">
        <v>2</v>
      </c>
      <c r="V435" t="s">
        <v>55</v>
      </c>
      <c r="W435">
        <v>2</v>
      </c>
      <c r="X435" t="s">
        <v>54</v>
      </c>
      <c r="Y435" t="s">
        <v>64</v>
      </c>
    </row>
    <row r="436" spans="1:25" hidden="1" x14ac:dyDescent="0.35">
      <c r="A436" t="s">
        <v>12</v>
      </c>
      <c r="B436" t="s">
        <v>13</v>
      </c>
      <c r="C436" t="s">
        <v>49</v>
      </c>
      <c r="D436">
        <v>846</v>
      </c>
      <c r="E436" s="6">
        <v>42416</v>
      </c>
      <c r="F436" s="5">
        <v>0.59722222222222221</v>
      </c>
      <c r="G436" t="s">
        <v>63</v>
      </c>
      <c r="H436" t="s">
        <v>62</v>
      </c>
      <c r="I436">
        <v>0.2</v>
      </c>
      <c r="J436" t="s">
        <v>61</v>
      </c>
      <c r="L436" t="s">
        <v>60</v>
      </c>
      <c r="M436">
        <v>68</v>
      </c>
      <c r="N436" t="s">
        <v>55</v>
      </c>
      <c r="P436" s="6">
        <v>42416</v>
      </c>
      <c r="Q436" s="5">
        <v>0.7090277777777777</v>
      </c>
      <c r="R436" t="s">
        <v>58</v>
      </c>
      <c r="T436" t="s">
        <v>56</v>
      </c>
      <c r="U436">
        <v>2</v>
      </c>
      <c r="V436" t="s">
        <v>55</v>
      </c>
      <c r="W436">
        <v>2</v>
      </c>
      <c r="X436" t="s">
        <v>54</v>
      </c>
      <c r="Y436" t="s">
        <v>32</v>
      </c>
    </row>
    <row r="437" spans="1:25" hidden="1" x14ac:dyDescent="0.35">
      <c r="A437" t="s">
        <v>12</v>
      </c>
      <c r="B437" t="s">
        <v>13</v>
      </c>
      <c r="C437">
        <v>33020222</v>
      </c>
      <c r="D437" t="s">
        <v>16</v>
      </c>
      <c r="E437" s="6">
        <v>42416</v>
      </c>
      <c r="F437" s="5">
        <v>0.55208333333333337</v>
      </c>
      <c r="G437" t="s">
        <v>63</v>
      </c>
      <c r="H437" t="s">
        <v>62</v>
      </c>
      <c r="I437">
        <v>0.2</v>
      </c>
      <c r="J437" t="s">
        <v>61</v>
      </c>
      <c r="L437" t="s">
        <v>60</v>
      </c>
      <c r="M437">
        <v>618</v>
      </c>
      <c r="N437" t="s">
        <v>55</v>
      </c>
      <c r="O437" t="s">
        <v>59</v>
      </c>
      <c r="P437" s="6">
        <v>42416</v>
      </c>
      <c r="Q437" s="5">
        <v>0.72291666666666676</v>
      </c>
      <c r="R437" t="s">
        <v>58</v>
      </c>
      <c r="S437" t="s">
        <v>57</v>
      </c>
      <c r="T437" t="s">
        <v>56</v>
      </c>
      <c r="U437">
        <v>2</v>
      </c>
      <c r="V437" t="s">
        <v>55</v>
      </c>
      <c r="W437">
        <v>2</v>
      </c>
      <c r="X437" t="s">
        <v>54</v>
      </c>
      <c r="Y437" t="s">
        <v>64</v>
      </c>
    </row>
    <row r="438" spans="1:25" hidden="1" x14ac:dyDescent="0.35">
      <c r="A438" t="s">
        <v>12</v>
      </c>
      <c r="B438" t="s">
        <v>13</v>
      </c>
      <c r="C438">
        <v>33020221</v>
      </c>
      <c r="D438" t="s">
        <v>16</v>
      </c>
      <c r="E438" s="6">
        <v>42416</v>
      </c>
      <c r="F438" s="5">
        <v>0.54166666666666663</v>
      </c>
      <c r="G438" t="s">
        <v>63</v>
      </c>
      <c r="H438" t="s">
        <v>62</v>
      </c>
      <c r="I438">
        <v>0.2</v>
      </c>
      <c r="J438" t="s">
        <v>61</v>
      </c>
      <c r="L438" t="s">
        <v>60</v>
      </c>
      <c r="M438">
        <v>250</v>
      </c>
      <c r="N438" t="s">
        <v>55</v>
      </c>
      <c r="P438" s="6">
        <v>42416</v>
      </c>
      <c r="Q438" s="5">
        <v>0.70138888888888884</v>
      </c>
      <c r="R438" t="s">
        <v>58</v>
      </c>
      <c r="T438" t="s">
        <v>56</v>
      </c>
      <c r="U438">
        <v>2</v>
      </c>
      <c r="V438" t="s">
        <v>55</v>
      </c>
      <c r="W438">
        <v>2</v>
      </c>
      <c r="X438" t="s">
        <v>54</v>
      </c>
      <c r="Y438" t="s">
        <v>64</v>
      </c>
    </row>
    <row r="439" spans="1:25" hidden="1" x14ac:dyDescent="0.35">
      <c r="A439" t="s">
        <v>12</v>
      </c>
      <c r="B439" t="s">
        <v>13</v>
      </c>
      <c r="C439">
        <v>33020118</v>
      </c>
      <c r="D439" t="s">
        <v>36</v>
      </c>
      <c r="E439" s="6">
        <v>42416</v>
      </c>
      <c r="F439" s="5">
        <v>0.52777777777777779</v>
      </c>
      <c r="G439" t="s">
        <v>63</v>
      </c>
      <c r="H439" t="s">
        <v>62</v>
      </c>
      <c r="I439">
        <v>0.2</v>
      </c>
      <c r="J439" t="s">
        <v>61</v>
      </c>
      <c r="L439" t="s">
        <v>60</v>
      </c>
      <c r="M439">
        <v>530</v>
      </c>
      <c r="N439" t="s">
        <v>55</v>
      </c>
      <c r="P439" s="6">
        <v>42416</v>
      </c>
      <c r="Q439" s="5">
        <v>0.71250000000000002</v>
      </c>
      <c r="R439" t="s">
        <v>58</v>
      </c>
      <c r="T439" t="s">
        <v>56</v>
      </c>
      <c r="U439">
        <v>2</v>
      </c>
      <c r="V439" t="s">
        <v>55</v>
      </c>
      <c r="W439">
        <v>2</v>
      </c>
      <c r="X439" t="s">
        <v>54</v>
      </c>
      <c r="Y439" t="s">
        <v>64</v>
      </c>
    </row>
    <row r="440" spans="1:25" hidden="1" x14ac:dyDescent="0.35">
      <c r="A440" t="s">
        <v>12</v>
      </c>
      <c r="B440" t="s">
        <v>13</v>
      </c>
      <c r="C440" t="s">
        <v>44</v>
      </c>
      <c r="D440" t="s">
        <v>46</v>
      </c>
      <c r="E440" s="6">
        <v>42416</v>
      </c>
      <c r="F440" s="5">
        <v>0.51041666666666663</v>
      </c>
      <c r="G440" t="s">
        <v>63</v>
      </c>
      <c r="H440" t="s">
        <v>62</v>
      </c>
      <c r="I440">
        <v>0.2</v>
      </c>
      <c r="J440" t="s">
        <v>61</v>
      </c>
      <c r="L440" t="s">
        <v>60</v>
      </c>
      <c r="M440">
        <v>700</v>
      </c>
      <c r="N440" t="s">
        <v>55</v>
      </c>
      <c r="O440" t="s">
        <v>59</v>
      </c>
      <c r="P440" s="6">
        <v>42416</v>
      </c>
      <c r="Q440" s="5">
        <v>0.71527777777777779</v>
      </c>
      <c r="R440" t="s">
        <v>58</v>
      </c>
      <c r="S440" t="s">
        <v>57</v>
      </c>
      <c r="T440" t="s">
        <v>56</v>
      </c>
      <c r="U440">
        <v>2</v>
      </c>
      <c r="V440" t="s">
        <v>55</v>
      </c>
      <c r="W440">
        <v>2</v>
      </c>
      <c r="X440" t="s">
        <v>54</v>
      </c>
      <c r="Y440" t="s">
        <v>32</v>
      </c>
    </row>
    <row r="441" spans="1:25" hidden="1" x14ac:dyDescent="0.35">
      <c r="A441" t="s">
        <v>12</v>
      </c>
      <c r="B441" t="s">
        <v>13</v>
      </c>
      <c r="C441" t="s">
        <v>39</v>
      </c>
      <c r="D441" t="s">
        <v>41</v>
      </c>
      <c r="E441" s="6">
        <v>42416</v>
      </c>
      <c r="F441" s="5">
        <v>0.48958333333333331</v>
      </c>
      <c r="G441" t="s">
        <v>63</v>
      </c>
      <c r="H441" t="s">
        <v>62</v>
      </c>
      <c r="I441">
        <v>0.2</v>
      </c>
      <c r="J441" t="s">
        <v>61</v>
      </c>
      <c r="L441" t="s">
        <v>60</v>
      </c>
      <c r="M441">
        <v>2</v>
      </c>
      <c r="N441" t="s">
        <v>55</v>
      </c>
      <c r="O441" t="s">
        <v>59</v>
      </c>
      <c r="P441" s="6">
        <v>42416</v>
      </c>
      <c r="Q441" s="5">
        <v>0.71944444444444444</v>
      </c>
      <c r="R441" t="s">
        <v>58</v>
      </c>
      <c r="S441" t="s">
        <v>57</v>
      </c>
      <c r="T441" t="s">
        <v>56</v>
      </c>
      <c r="U441">
        <v>2</v>
      </c>
      <c r="V441" t="s">
        <v>55</v>
      </c>
      <c r="W441">
        <v>2</v>
      </c>
      <c r="X441" t="s">
        <v>54</v>
      </c>
      <c r="Y441" t="s">
        <v>32</v>
      </c>
    </row>
    <row r="442" spans="1:25" hidden="1" x14ac:dyDescent="0.35">
      <c r="A442" t="s">
        <v>12</v>
      </c>
      <c r="B442" t="s">
        <v>13</v>
      </c>
      <c r="C442" t="s">
        <v>27</v>
      </c>
      <c r="D442" t="s">
        <v>29</v>
      </c>
      <c r="E442" s="6">
        <v>42380</v>
      </c>
      <c r="F442" s="5">
        <v>0.52083333333333337</v>
      </c>
      <c r="G442" t="s">
        <v>63</v>
      </c>
      <c r="H442" t="s">
        <v>62</v>
      </c>
      <c r="I442">
        <v>0.2</v>
      </c>
      <c r="J442" t="s">
        <v>61</v>
      </c>
      <c r="L442" t="s">
        <v>60</v>
      </c>
      <c r="M442">
        <v>116</v>
      </c>
      <c r="N442" t="s">
        <v>55</v>
      </c>
      <c r="O442" t="s">
        <v>59</v>
      </c>
      <c r="P442" s="6">
        <v>42380</v>
      </c>
      <c r="Q442" s="5">
        <v>0.65833333333333333</v>
      </c>
      <c r="R442" t="s">
        <v>58</v>
      </c>
      <c r="S442" t="s">
        <v>57</v>
      </c>
      <c r="T442" t="s">
        <v>56</v>
      </c>
      <c r="U442">
        <v>2</v>
      </c>
      <c r="V442" t="s">
        <v>55</v>
      </c>
      <c r="W442">
        <v>2</v>
      </c>
      <c r="X442" t="s">
        <v>54</v>
      </c>
      <c r="Y442" t="s">
        <v>64</v>
      </c>
    </row>
    <row r="443" spans="1:25" hidden="1" x14ac:dyDescent="0.35">
      <c r="A443" t="s">
        <v>12</v>
      </c>
      <c r="B443" t="s">
        <v>13</v>
      </c>
      <c r="C443" t="s">
        <v>49</v>
      </c>
      <c r="D443">
        <v>846</v>
      </c>
      <c r="E443" s="6">
        <v>42380</v>
      </c>
      <c r="F443" s="5">
        <v>0.50347222222222221</v>
      </c>
      <c r="G443" t="s">
        <v>63</v>
      </c>
      <c r="H443" t="s">
        <v>62</v>
      </c>
      <c r="I443">
        <v>0.2</v>
      </c>
      <c r="J443" t="s">
        <v>61</v>
      </c>
      <c r="L443" t="s">
        <v>60</v>
      </c>
      <c r="M443">
        <v>100</v>
      </c>
      <c r="N443" t="s">
        <v>55</v>
      </c>
      <c r="P443" s="6">
        <v>42380</v>
      </c>
      <c r="Q443" s="5">
        <v>0.66180555555555554</v>
      </c>
      <c r="R443" t="s">
        <v>58</v>
      </c>
      <c r="T443" t="s">
        <v>56</v>
      </c>
      <c r="U443">
        <v>2</v>
      </c>
      <c r="V443" t="s">
        <v>55</v>
      </c>
      <c r="W443">
        <v>2</v>
      </c>
      <c r="X443" t="s">
        <v>54</v>
      </c>
      <c r="Y443" t="s">
        <v>32</v>
      </c>
    </row>
    <row r="444" spans="1:25" hidden="1" x14ac:dyDescent="0.35">
      <c r="A444" t="s">
        <v>12</v>
      </c>
      <c r="B444" t="s">
        <v>13</v>
      </c>
      <c r="C444">
        <v>33020222</v>
      </c>
      <c r="D444" t="s">
        <v>16</v>
      </c>
      <c r="E444" s="6">
        <v>42380</v>
      </c>
      <c r="F444" s="5">
        <v>0.49305555555555558</v>
      </c>
      <c r="G444" t="s">
        <v>63</v>
      </c>
      <c r="H444" t="s">
        <v>62</v>
      </c>
      <c r="I444">
        <v>0.2</v>
      </c>
      <c r="J444" t="s">
        <v>61</v>
      </c>
      <c r="L444" t="s">
        <v>60</v>
      </c>
      <c r="M444">
        <v>210</v>
      </c>
      <c r="N444" t="s">
        <v>55</v>
      </c>
      <c r="P444" s="6">
        <v>42380</v>
      </c>
      <c r="Q444" s="5">
        <v>0.67638888888888893</v>
      </c>
      <c r="R444" t="s">
        <v>58</v>
      </c>
      <c r="T444" t="s">
        <v>56</v>
      </c>
      <c r="U444">
        <v>2</v>
      </c>
      <c r="V444" t="s">
        <v>55</v>
      </c>
      <c r="W444">
        <v>2</v>
      </c>
      <c r="X444" t="s">
        <v>54</v>
      </c>
      <c r="Y444" t="s">
        <v>64</v>
      </c>
    </row>
    <row r="445" spans="1:25" hidden="1" x14ac:dyDescent="0.35">
      <c r="A445" t="s">
        <v>12</v>
      </c>
      <c r="B445" t="s">
        <v>13</v>
      </c>
      <c r="C445">
        <v>33020221</v>
      </c>
      <c r="D445" t="s">
        <v>16</v>
      </c>
      <c r="E445" s="6">
        <v>42380</v>
      </c>
      <c r="F445" s="5">
        <v>0.47916666666666669</v>
      </c>
      <c r="G445" t="s">
        <v>63</v>
      </c>
      <c r="H445" t="s">
        <v>62</v>
      </c>
      <c r="I445">
        <v>0.2</v>
      </c>
      <c r="J445" t="s">
        <v>61</v>
      </c>
      <c r="L445" t="s">
        <v>60</v>
      </c>
      <c r="M445">
        <v>290</v>
      </c>
      <c r="N445" t="s">
        <v>55</v>
      </c>
      <c r="P445" s="6">
        <v>42380</v>
      </c>
      <c r="Q445" s="5">
        <v>0.65486111111111112</v>
      </c>
      <c r="R445" t="s">
        <v>58</v>
      </c>
      <c r="T445" t="s">
        <v>56</v>
      </c>
      <c r="U445">
        <v>2</v>
      </c>
      <c r="V445" t="s">
        <v>55</v>
      </c>
      <c r="W445">
        <v>2</v>
      </c>
      <c r="X445" t="s">
        <v>54</v>
      </c>
      <c r="Y445" t="s">
        <v>64</v>
      </c>
    </row>
    <row r="446" spans="1:25" hidden="1" x14ac:dyDescent="0.35">
      <c r="A446" t="s">
        <v>12</v>
      </c>
      <c r="B446" t="s">
        <v>13</v>
      </c>
      <c r="C446">
        <v>33020118</v>
      </c>
      <c r="D446" t="s">
        <v>36</v>
      </c>
      <c r="E446" s="6">
        <v>42380</v>
      </c>
      <c r="F446" s="5">
        <v>0.46875</v>
      </c>
      <c r="G446" t="s">
        <v>63</v>
      </c>
      <c r="H446" t="s">
        <v>62</v>
      </c>
      <c r="I446">
        <v>0.2</v>
      </c>
      <c r="J446" t="s">
        <v>61</v>
      </c>
      <c r="L446" t="s">
        <v>60</v>
      </c>
      <c r="M446">
        <v>76</v>
      </c>
      <c r="N446" t="s">
        <v>55</v>
      </c>
      <c r="P446" s="6">
        <v>42380</v>
      </c>
      <c r="Q446" s="5">
        <v>0.6645833333333333</v>
      </c>
      <c r="R446" t="s">
        <v>58</v>
      </c>
      <c r="T446" t="s">
        <v>56</v>
      </c>
      <c r="U446">
        <v>2</v>
      </c>
      <c r="V446" t="s">
        <v>55</v>
      </c>
      <c r="W446">
        <v>2</v>
      </c>
      <c r="X446" t="s">
        <v>54</v>
      </c>
      <c r="Y446" t="s">
        <v>64</v>
      </c>
    </row>
    <row r="447" spans="1:25" hidden="1" x14ac:dyDescent="0.35">
      <c r="A447" t="s">
        <v>12</v>
      </c>
      <c r="B447" t="s">
        <v>13</v>
      </c>
      <c r="C447" t="s">
        <v>44</v>
      </c>
      <c r="D447" t="s">
        <v>46</v>
      </c>
      <c r="E447" s="6">
        <v>42380</v>
      </c>
      <c r="F447" s="5">
        <v>0.4513888888888889</v>
      </c>
      <c r="G447" t="s">
        <v>63</v>
      </c>
      <c r="H447" t="s">
        <v>62</v>
      </c>
      <c r="I447">
        <v>0.2</v>
      </c>
      <c r="J447" t="s">
        <v>61</v>
      </c>
      <c r="L447" t="s">
        <v>60</v>
      </c>
      <c r="M447">
        <v>130</v>
      </c>
      <c r="N447" t="s">
        <v>55</v>
      </c>
      <c r="O447" t="s">
        <v>59</v>
      </c>
      <c r="P447" s="6">
        <v>42380</v>
      </c>
      <c r="Q447" s="5">
        <v>0.66736111111111107</v>
      </c>
      <c r="R447" t="s">
        <v>58</v>
      </c>
      <c r="S447" t="s">
        <v>57</v>
      </c>
      <c r="T447" t="s">
        <v>56</v>
      </c>
      <c r="U447">
        <v>2</v>
      </c>
      <c r="V447" t="s">
        <v>55</v>
      </c>
      <c r="W447">
        <v>2</v>
      </c>
      <c r="X447" t="s">
        <v>54</v>
      </c>
      <c r="Y447" t="s">
        <v>32</v>
      </c>
    </row>
    <row r="448" spans="1:25" hidden="1" x14ac:dyDescent="0.35">
      <c r="A448" t="s">
        <v>12</v>
      </c>
      <c r="B448" t="s">
        <v>13</v>
      </c>
      <c r="C448" t="s">
        <v>39</v>
      </c>
      <c r="D448" t="s">
        <v>41</v>
      </c>
      <c r="E448" s="6">
        <v>42380</v>
      </c>
      <c r="F448" s="5">
        <v>0.43402777777777773</v>
      </c>
      <c r="G448" t="s">
        <v>63</v>
      </c>
      <c r="H448" t="s">
        <v>62</v>
      </c>
      <c r="I448">
        <v>0.2</v>
      </c>
      <c r="J448" t="s">
        <v>61</v>
      </c>
      <c r="L448" t="s">
        <v>60</v>
      </c>
      <c r="M448">
        <v>86</v>
      </c>
      <c r="N448" t="s">
        <v>55</v>
      </c>
      <c r="P448" s="6">
        <v>42380</v>
      </c>
      <c r="Q448" s="5">
        <v>0.67083333333333339</v>
      </c>
      <c r="R448" t="s">
        <v>58</v>
      </c>
      <c r="T448" t="s">
        <v>56</v>
      </c>
      <c r="U448">
        <v>2</v>
      </c>
      <c r="V448" t="s">
        <v>55</v>
      </c>
      <c r="W448">
        <v>2</v>
      </c>
      <c r="X448" t="s">
        <v>54</v>
      </c>
      <c r="Y448" t="s">
        <v>32</v>
      </c>
    </row>
    <row r="449" spans="1:25" hidden="1" x14ac:dyDescent="0.35">
      <c r="A449" t="s">
        <v>12</v>
      </c>
      <c r="B449" t="s">
        <v>13</v>
      </c>
      <c r="C449" t="s">
        <v>27</v>
      </c>
      <c r="D449" t="s">
        <v>29</v>
      </c>
      <c r="E449" s="6">
        <v>42352</v>
      </c>
      <c r="F449" s="5">
        <v>0.54513888888888895</v>
      </c>
      <c r="G449" t="s">
        <v>63</v>
      </c>
      <c r="H449" t="s">
        <v>62</v>
      </c>
      <c r="I449">
        <v>0.2</v>
      </c>
      <c r="J449" t="s">
        <v>61</v>
      </c>
      <c r="L449" t="s">
        <v>60</v>
      </c>
      <c r="M449">
        <v>270</v>
      </c>
      <c r="N449" t="s">
        <v>55</v>
      </c>
      <c r="P449" s="6">
        <v>42352</v>
      </c>
      <c r="Q449" s="5">
        <v>0.62222222222222223</v>
      </c>
      <c r="R449" t="s">
        <v>58</v>
      </c>
      <c r="T449" t="s">
        <v>56</v>
      </c>
      <c r="U449">
        <v>2</v>
      </c>
      <c r="V449" t="s">
        <v>55</v>
      </c>
      <c r="W449">
        <v>2</v>
      </c>
      <c r="X449" t="s">
        <v>54</v>
      </c>
      <c r="Y449" t="s">
        <v>64</v>
      </c>
    </row>
    <row r="450" spans="1:25" hidden="1" x14ac:dyDescent="0.35">
      <c r="A450" t="s">
        <v>12</v>
      </c>
      <c r="B450" t="s">
        <v>13</v>
      </c>
      <c r="C450" t="s">
        <v>49</v>
      </c>
      <c r="D450">
        <v>846</v>
      </c>
      <c r="E450" s="6">
        <v>42352</v>
      </c>
      <c r="F450" s="5">
        <v>0.52777777777777779</v>
      </c>
      <c r="G450" t="s">
        <v>63</v>
      </c>
      <c r="H450" t="s">
        <v>62</v>
      </c>
      <c r="I450">
        <v>0.2</v>
      </c>
      <c r="J450" t="s">
        <v>61</v>
      </c>
      <c r="L450" t="s">
        <v>60</v>
      </c>
      <c r="M450">
        <v>480</v>
      </c>
      <c r="N450" t="s">
        <v>55</v>
      </c>
      <c r="P450" s="6">
        <v>42352</v>
      </c>
      <c r="Q450" s="5">
        <v>0.625</v>
      </c>
      <c r="R450" t="s">
        <v>58</v>
      </c>
      <c r="T450" t="s">
        <v>56</v>
      </c>
      <c r="U450">
        <v>2</v>
      </c>
      <c r="V450" t="s">
        <v>55</v>
      </c>
      <c r="W450">
        <v>2</v>
      </c>
      <c r="X450" t="s">
        <v>54</v>
      </c>
      <c r="Y450" t="s">
        <v>32</v>
      </c>
    </row>
    <row r="451" spans="1:25" hidden="1" x14ac:dyDescent="0.35">
      <c r="A451" t="s">
        <v>12</v>
      </c>
      <c r="B451" t="s">
        <v>13</v>
      </c>
      <c r="C451">
        <v>33020222</v>
      </c>
      <c r="D451" t="s">
        <v>16</v>
      </c>
      <c r="E451" s="6">
        <v>42352</v>
      </c>
      <c r="F451" s="5">
        <v>0.4861111111111111</v>
      </c>
      <c r="G451" t="s">
        <v>63</v>
      </c>
      <c r="H451" t="s">
        <v>62</v>
      </c>
      <c r="I451">
        <v>0.2</v>
      </c>
      <c r="J451" t="s">
        <v>61</v>
      </c>
      <c r="L451" t="s">
        <v>60</v>
      </c>
      <c r="M451">
        <v>709</v>
      </c>
      <c r="N451" t="s">
        <v>55</v>
      </c>
      <c r="O451" t="s">
        <v>59</v>
      </c>
      <c r="P451" s="6">
        <v>42352</v>
      </c>
      <c r="Q451" s="5">
        <v>0.63611111111111118</v>
      </c>
      <c r="R451" t="s">
        <v>58</v>
      </c>
      <c r="S451" t="s">
        <v>57</v>
      </c>
      <c r="T451" t="s">
        <v>56</v>
      </c>
      <c r="U451">
        <v>2</v>
      </c>
      <c r="V451" t="s">
        <v>55</v>
      </c>
      <c r="W451">
        <v>2</v>
      </c>
      <c r="X451" t="s">
        <v>54</v>
      </c>
      <c r="Y451" t="s">
        <v>64</v>
      </c>
    </row>
    <row r="452" spans="1:25" hidden="1" x14ac:dyDescent="0.35">
      <c r="A452" t="s">
        <v>12</v>
      </c>
      <c r="B452" t="s">
        <v>13</v>
      </c>
      <c r="C452">
        <v>33020221</v>
      </c>
      <c r="D452" t="s">
        <v>16</v>
      </c>
      <c r="E452" s="6">
        <v>42352</v>
      </c>
      <c r="F452" s="5">
        <v>0.47222222222222227</v>
      </c>
      <c r="G452" t="s">
        <v>63</v>
      </c>
      <c r="H452" t="s">
        <v>62</v>
      </c>
      <c r="I452">
        <v>0.2</v>
      </c>
      <c r="J452" t="s">
        <v>61</v>
      </c>
      <c r="L452" t="s">
        <v>60</v>
      </c>
      <c r="M452">
        <v>12300</v>
      </c>
      <c r="N452" t="s">
        <v>55</v>
      </c>
      <c r="O452" t="s">
        <v>59</v>
      </c>
      <c r="P452" s="6">
        <v>42352</v>
      </c>
      <c r="Q452" s="5">
        <v>0.61944444444444446</v>
      </c>
      <c r="R452" t="s">
        <v>58</v>
      </c>
      <c r="S452" t="s">
        <v>57</v>
      </c>
      <c r="T452" t="s">
        <v>56</v>
      </c>
      <c r="U452">
        <v>2</v>
      </c>
      <c r="V452" t="s">
        <v>55</v>
      </c>
      <c r="W452">
        <v>2</v>
      </c>
      <c r="X452" t="s">
        <v>54</v>
      </c>
      <c r="Y452" t="s">
        <v>64</v>
      </c>
    </row>
    <row r="453" spans="1:25" hidden="1" x14ac:dyDescent="0.35">
      <c r="A453" t="s">
        <v>12</v>
      </c>
      <c r="B453" t="s">
        <v>13</v>
      </c>
      <c r="C453">
        <v>33020118</v>
      </c>
      <c r="D453" t="s">
        <v>36</v>
      </c>
      <c r="E453" s="6">
        <v>42352</v>
      </c>
      <c r="F453" s="5">
        <v>0.45833333333333331</v>
      </c>
      <c r="G453" t="s">
        <v>63</v>
      </c>
      <c r="H453" t="s">
        <v>62</v>
      </c>
      <c r="I453">
        <v>0.2</v>
      </c>
      <c r="J453" t="s">
        <v>61</v>
      </c>
      <c r="L453" t="s">
        <v>60</v>
      </c>
      <c r="M453">
        <v>290</v>
      </c>
      <c r="N453" t="s">
        <v>55</v>
      </c>
      <c r="P453" s="6">
        <v>42352</v>
      </c>
      <c r="Q453" s="5">
        <v>0.62708333333333333</v>
      </c>
      <c r="R453" t="s">
        <v>58</v>
      </c>
      <c r="T453" t="s">
        <v>56</v>
      </c>
      <c r="U453">
        <v>2</v>
      </c>
      <c r="V453" t="s">
        <v>55</v>
      </c>
      <c r="W453">
        <v>2</v>
      </c>
      <c r="X453" t="s">
        <v>54</v>
      </c>
      <c r="Y453" t="s">
        <v>32</v>
      </c>
    </row>
    <row r="454" spans="1:25" hidden="1" x14ac:dyDescent="0.35">
      <c r="A454" t="s">
        <v>12</v>
      </c>
      <c r="B454" t="s">
        <v>13</v>
      </c>
      <c r="C454" t="s">
        <v>44</v>
      </c>
      <c r="D454" t="s">
        <v>46</v>
      </c>
      <c r="E454" s="6">
        <v>42352</v>
      </c>
      <c r="F454" s="5">
        <v>0.4375</v>
      </c>
      <c r="G454" t="s">
        <v>63</v>
      </c>
      <c r="H454" t="s">
        <v>62</v>
      </c>
      <c r="I454">
        <v>0.2</v>
      </c>
      <c r="J454" t="s">
        <v>61</v>
      </c>
      <c r="L454" t="s">
        <v>60</v>
      </c>
      <c r="M454">
        <v>460</v>
      </c>
      <c r="N454" t="s">
        <v>55</v>
      </c>
      <c r="P454" s="6">
        <v>42352</v>
      </c>
      <c r="Q454" s="5">
        <v>0.62916666666666665</v>
      </c>
      <c r="R454" t="s">
        <v>58</v>
      </c>
      <c r="T454" t="s">
        <v>56</v>
      </c>
      <c r="U454">
        <v>2</v>
      </c>
      <c r="V454" t="s">
        <v>55</v>
      </c>
      <c r="W454">
        <v>2</v>
      </c>
      <c r="X454" t="s">
        <v>54</v>
      </c>
      <c r="Y454" t="s">
        <v>32</v>
      </c>
    </row>
    <row r="455" spans="1:25" hidden="1" x14ac:dyDescent="0.35">
      <c r="A455" t="s">
        <v>12</v>
      </c>
      <c r="B455" t="s">
        <v>13</v>
      </c>
      <c r="C455" t="s">
        <v>39</v>
      </c>
      <c r="D455" t="s">
        <v>41</v>
      </c>
      <c r="E455" s="6">
        <v>42352</v>
      </c>
      <c r="F455" s="5">
        <v>0.4201388888888889</v>
      </c>
      <c r="G455" t="s">
        <v>63</v>
      </c>
      <c r="H455" t="s">
        <v>62</v>
      </c>
      <c r="I455">
        <v>0.2</v>
      </c>
      <c r="J455" t="s">
        <v>61</v>
      </c>
      <c r="L455" t="s">
        <v>60</v>
      </c>
      <c r="M455">
        <v>66</v>
      </c>
      <c r="N455" t="s">
        <v>55</v>
      </c>
      <c r="P455" s="6">
        <v>42352</v>
      </c>
      <c r="Q455" s="5">
        <v>0.63124999999999998</v>
      </c>
      <c r="R455" t="s">
        <v>58</v>
      </c>
      <c r="T455" t="s">
        <v>56</v>
      </c>
      <c r="U455">
        <v>2</v>
      </c>
      <c r="V455" t="s">
        <v>55</v>
      </c>
      <c r="W455">
        <v>2</v>
      </c>
      <c r="X455" t="s">
        <v>54</v>
      </c>
    </row>
    <row r="456" spans="1:25" hidden="1" x14ac:dyDescent="0.35">
      <c r="A456" t="s">
        <v>12</v>
      </c>
      <c r="B456" t="s">
        <v>13</v>
      </c>
      <c r="C456" t="s">
        <v>27</v>
      </c>
      <c r="D456" t="s">
        <v>29</v>
      </c>
      <c r="E456" s="6">
        <v>42338</v>
      </c>
      <c r="F456" s="5">
        <v>0.59027777777777779</v>
      </c>
      <c r="G456" t="s">
        <v>63</v>
      </c>
      <c r="H456" t="s">
        <v>62</v>
      </c>
      <c r="I456">
        <v>0.2</v>
      </c>
      <c r="J456" t="s">
        <v>61</v>
      </c>
      <c r="L456" t="s">
        <v>60</v>
      </c>
      <c r="M456">
        <v>48</v>
      </c>
      <c r="N456" t="s">
        <v>55</v>
      </c>
      <c r="P456" s="6">
        <v>42338</v>
      </c>
      <c r="Q456" s="5">
        <v>0.69513888888888886</v>
      </c>
      <c r="R456" t="s">
        <v>58</v>
      </c>
      <c r="T456" t="s">
        <v>56</v>
      </c>
      <c r="U456">
        <v>2</v>
      </c>
      <c r="V456" t="s">
        <v>55</v>
      </c>
      <c r="W456">
        <v>2</v>
      </c>
      <c r="X456" t="s">
        <v>54</v>
      </c>
      <c r="Y456" t="s">
        <v>32</v>
      </c>
    </row>
    <row r="457" spans="1:25" hidden="1" x14ac:dyDescent="0.35">
      <c r="A457" t="s">
        <v>12</v>
      </c>
      <c r="B457" t="s">
        <v>13</v>
      </c>
      <c r="C457" t="s">
        <v>49</v>
      </c>
      <c r="D457">
        <v>846</v>
      </c>
      <c r="E457" s="6">
        <v>42338</v>
      </c>
      <c r="F457" s="5">
        <v>0.57291666666666663</v>
      </c>
      <c r="G457" t="s">
        <v>63</v>
      </c>
      <c r="H457" t="s">
        <v>62</v>
      </c>
      <c r="I457">
        <v>0.2</v>
      </c>
      <c r="J457" t="s">
        <v>61</v>
      </c>
      <c r="L457" t="s">
        <v>60</v>
      </c>
      <c r="M457">
        <v>44</v>
      </c>
      <c r="N457" t="s">
        <v>55</v>
      </c>
      <c r="P457" s="6">
        <v>42338</v>
      </c>
      <c r="Q457" s="5">
        <v>0.69791666666666663</v>
      </c>
      <c r="R457" t="s">
        <v>58</v>
      </c>
      <c r="T457" t="s">
        <v>56</v>
      </c>
      <c r="U457">
        <v>2</v>
      </c>
      <c r="V457" t="s">
        <v>55</v>
      </c>
      <c r="W457">
        <v>2</v>
      </c>
      <c r="X457" t="s">
        <v>54</v>
      </c>
      <c r="Y457" t="s">
        <v>32</v>
      </c>
    </row>
    <row r="458" spans="1:25" hidden="1" x14ac:dyDescent="0.35">
      <c r="A458" t="s">
        <v>12</v>
      </c>
      <c r="B458" t="s">
        <v>13</v>
      </c>
      <c r="C458">
        <v>33020222</v>
      </c>
      <c r="D458" t="s">
        <v>16</v>
      </c>
      <c r="E458" s="6">
        <v>42338</v>
      </c>
      <c r="F458" s="5">
        <v>0.52430555555555558</v>
      </c>
      <c r="G458" t="s">
        <v>63</v>
      </c>
      <c r="H458" t="s">
        <v>62</v>
      </c>
      <c r="I458">
        <v>0.2</v>
      </c>
      <c r="J458" t="s">
        <v>61</v>
      </c>
      <c r="L458" t="s">
        <v>60</v>
      </c>
      <c r="M458">
        <v>270</v>
      </c>
      <c r="N458" t="s">
        <v>55</v>
      </c>
      <c r="P458" s="6">
        <v>42338</v>
      </c>
      <c r="Q458" s="5">
        <v>0.71250000000000002</v>
      </c>
      <c r="R458" t="s">
        <v>58</v>
      </c>
      <c r="T458" t="s">
        <v>56</v>
      </c>
      <c r="U458">
        <v>2</v>
      </c>
      <c r="V458" t="s">
        <v>55</v>
      </c>
      <c r="W458">
        <v>2</v>
      </c>
      <c r="X458" t="s">
        <v>54</v>
      </c>
      <c r="Y458" t="s">
        <v>32</v>
      </c>
    </row>
    <row r="459" spans="1:25" hidden="1" x14ac:dyDescent="0.35">
      <c r="A459" t="s">
        <v>12</v>
      </c>
      <c r="B459" t="s">
        <v>13</v>
      </c>
      <c r="C459">
        <v>33020222</v>
      </c>
      <c r="D459" t="s">
        <v>16</v>
      </c>
      <c r="E459" s="6">
        <v>42338</v>
      </c>
      <c r="F459" s="5">
        <v>0.52083333333333337</v>
      </c>
      <c r="G459" t="s">
        <v>63</v>
      </c>
      <c r="H459" t="s">
        <v>62</v>
      </c>
      <c r="I459">
        <v>0.2</v>
      </c>
      <c r="J459" t="s">
        <v>61</v>
      </c>
      <c r="L459" t="s">
        <v>60</v>
      </c>
      <c r="M459">
        <v>218</v>
      </c>
      <c r="N459" t="s">
        <v>55</v>
      </c>
      <c r="O459" t="s">
        <v>59</v>
      </c>
      <c r="P459" s="6">
        <v>42338</v>
      </c>
      <c r="Q459" s="5">
        <v>0.70972222222222225</v>
      </c>
      <c r="R459" t="s">
        <v>58</v>
      </c>
      <c r="S459" t="s">
        <v>57</v>
      </c>
      <c r="T459" t="s">
        <v>56</v>
      </c>
      <c r="U459">
        <v>2</v>
      </c>
      <c r="V459" t="s">
        <v>55</v>
      </c>
      <c r="W459">
        <v>2</v>
      </c>
      <c r="X459" t="s">
        <v>54</v>
      </c>
      <c r="Y459" t="s">
        <v>64</v>
      </c>
    </row>
    <row r="460" spans="1:25" hidden="1" x14ac:dyDescent="0.35">
      <c r="A460" t="s">
        <v>12</v>
      </c>
      <c r="B460" t="s">
        <v>13</v>
      </c>
      <c r="C460">
        <v>33020221</v>
      </c>
      <c r="D460" t="s">
        <v>16</v>
      </c>
      <c r="E460" s="6">
        <v>42338</v>
      </c>
      <c r="F460" s="5">
        <v>0.50347222222222221</v>
      </c>
      <c r="G460" t="s">
        <v>63</v>
      </c>
      <c r="H460" t="s">
        <v>62</v>
      </c>
      <c r="I460">
        <v>0.2</v>
      </c>
      <c r="J460" t="s">
        <v>61</v>
      </c>
      <c r="L460" t="s">
        <v>60</v>
      </c>
      <c r="M460">
        <v>370</v>
      </c>
      <c r="N460" t="s">
        <v>55</v>
      </c>
      <c r="P460" s="6">
        <v>42338</v>
      </c>
      <c r="Q460" s="5">
        <v>0.69236111111111109</v>
      </c>
      <c r="R460" t="s">
        <v>58</v>
      </c>
      <c r="T460" t="s">
        <v>56</v>
      </c>
      <c r="U460">
        <v>2</v>
      </c>
      <c r="V460" t="s">
        <v>55</v>
      </c>
      <c r="W460">
        <v>2</v>
      </c>
      <c r="X460" t="s">
        <v>54</v>
      </c>
      <c r="Y460" t="s">
        <v>64</v>
      </c>
    </row>
    <row r="461" spans="1:25" hidden="1" x14ac:dyDescent="0.35">
      <c r="A461" t="s">
        <v>12</v>
      </c>
      <c r="B461" t="s">
        <v>13</v>
      </c>
      <c r="C461">
        <v>33020118</v>
      </c>
      <c r="D461" t="s">
        <v>36</v>
      </c>
      <c r="E461" s="6">
        <v>42338</v>
      </c>
      <c r="F461" s="5">
        <v>0.4826388888888889</v>
      </c>
      <c r="G461" t="s">
        <v>63</v>
      </c>
      <c r="H461" t="s">
        <v>62</v>
      </c>
      <c r="I461">
        <v>0.2</v>
      </c>
      <c r="J461" t="s">
        <v>61</v>
      </c>
      <c r="L461" t="s">
        <v>60</v>
      </c>
      <c r="M461">
        <v>430</v>
      </c>
      <c r="N461" t="s">
        <v>55</v>
      </c>
      <c r="P461" s="6">
        <v>42338</v>
      </c>
      <c r="Q461" s="5">
        <v>0.70000000000000007</v>
      </c>
      <c r="R461" t="s">
        <v>58</v>
      </c>
      <c r="T461" t="s">
        <v>56</v>
      </c>
      <c r="U461">
        <v>2</v>
      </c>
      <c r="V461" t="s">
        <v>55</v>
      </c>
      <c r="W461">
        <v>2</v>
      </c>
      <c r="X461" t="s">
        <v>54</v>
      </c>
      <c r="Y461" t="s">
        <v>32</v>
      </c>
    </row>
    <row r="462" spans="1:25" hidden="1" x14ac:dyDescent="0.35">
      <c r="A462" t="s">
        <v>12</v>
      </c>
      <c r="B462" t="s">
        <v>13</v>
      </c>
      <c r="C462" t="s">
        <v>44</v>
      </c>
      <c r="D462" t="s">
        <v>46</v>
      </c>
      <c r="E462" s="6">
        <v>42338</v>
      </c>
      <c r="F462" s="5">
        <v>0.45833333333333331</v>
      </c>
      <c r="G462" t="s">
        <v>63</v>
      </c>
      <c r="H462" t="s">
        <v>62</v>
      </c>
      <c r="I462">
        <v>0.2</v>
      </c>
      <c r="J462" t="s">
        <v>61</v>
      </c>
      <c r="L462" t="s">
        <v>60</v>
      </c>
      <c r="M462">
        <v>102</v>
      </c>
      <c r="N462" t="s">
        <v>55</v>
      </c>
      <c r="P462" s="6">
        <v>42338</v>
      </c>
      <c r="Q462" s="5">
        <v>0.70208333333333339</v>
      </c>
      <c r="R462" t="s">
        <v>58</v>
      </c>
      <c r="T462" t="s">
        <v>56</v>
      </c>
      <c r="U462">
        <v>2</v>
      </c>
      <c r="V462" t="s">
        <v>55</v>
      </c>
      <c r="W462">
        <v>2</v>
      </c>
      <c r="X462" t="s">
        <v>54</v>
      </c>
      <c r="Y462" t="s">
        <v>32</v>
      </c>
    </row>
    <row r="463" spans="1:25" hidden="1" x14ac:dyDescent="0.35">
      <c r="A463" t="s">
        <v>12</v>
      </c>
      <c r="B463" t="s">
        <v>13</v>
      </c>
      <c r="C463" t="s">
        <v>39</v>
      </c>
      <c r="D463" t="s">
        <v>41</v>
      </c>
      <c r="E463" s="6">
        <v>42338</v>
      </c>
      <c r="F463" s="5">
        <v>0.44097222222222227</v>
      </c>
      <c r="G463" t="s">
        <v>63</v>
      </c>
      <c r="H463" t="s">
        <v>62</v>
      </c>
      <c r="I463">
        <v>0.2</v>
      </c>
      <c r="J463" t="s">
        <v>61</v>
      </c>
      <c r="L463" t="s">
        <v>60</v>
      </c>
      <c r="M463">
        <v>5</v>
      </c>
      <c r="N463" t="s">
        <v>55</v>
      </c>
      <c r="O463" t="s">
        <v>59</v>
      </c>
      <c r="P463" s="6">
        <v>42338</v>
      </c>
      <c r="Q463" s="5">
        <v>0.70486111111111116</v>
      </c>
      <c r="R463" t="s">
        <v>58</v>
      </c>
      <c r="S463" t="s">
        <v>57</v>
      </c>
      <c r="T463" t="s">
        <v>56</v>
      </c>
      <c r="U463">
        <v>2</v>
      </c>
      <c r="V463" t="s">
        <v>55</v>
      </c>
      <c r="W463">
        <v>2</v>
      </c>
      <c r="X463" t="s">
        <v>54</v>
      </c>
      <c r="Y463" t="s">
        <v>32</v>
      </c>
    </row>
    <row r="464" spans="1:25" hidden="1" x14ac:dyDescent="0.35">
      <c r="A464" t="s">
        <v>12</v>
      </c>
      <c r="B464" t="s">
        <v>13</v>
      </c>
      <c r="C464" t="s">
        <v>27</v>
      </c>
      <c r="D464" t="s">
        <v>29</v>
      </c>
      <c r="E464" s="6">
        <v>42296</v>
      </c>
      <c r="F464" s="5">
        <v>0.57638888888888895</v>
      </c>
      <c r="G464" t="s">
        <v>63</v>
      </c>
      <c r="H464" t="s">
        <v>62</v>
      </c>
      <c r="I464">
        <v>0.2</v>
      </c>
      <c r="J464" t="s">
        <v>61</v>
      </c>
      <c r="L464" t="s">
        <v>60</v>
      </c>
      <c r="M464">
        <v>62</v>
      </c>
      <c r="N464" t="s">
        <v>55</v>
      </c>
      <c r="P464" s="6">
        <v>42296</v>
      </c>
      <c r="Q464" s="5">
        <v>0.66041666666666665</v>
      </c>
      <c r="R464" t="s">
        <v>58</v>
      </c>
      <c r="T464" t="s">
        <v>56</v>
      </c>
      <c r="U464">
        <v>2</v>
      </c>
      <c r="V464" t="s">
        <v>55</v>
      </c>
      <c r="W464">
        <v>2</v>
      </c>
      <c r="X464" t="s">
        <v>54</v>
      </c>
      <c r="Y464" t="s">
        <v>32</v>
      </c>
    </row>
    <row r="465" spans="1:25" hidden="1" x14ac:dyDescent="0.35">
      <c r="A465" t="s">
        <v>12</v>
      </c>
      <c r="B465" t="s">
        <v>13</v>
      </c>
      <c r="C465" t="s">
        <v>27</v>
      </c>
      <c r="D465" t="s">
        <v>29</v>
      </c>
      <c r="E465" s="6">
        <v>42296</v>
      </c>
      <c r="F465" s="5">
        <v>0.57291666666666663</v>
      </c>
      <c r="G465" t="s">
        <v>63</v>
      </c>
      <c r="H465" t="s">
        <v>62</v>
      </c>
      <c r="I465">
        <v>0.2</v>
      </c>
      <c r="J465" t="s">
        <v>61</v>
      </c>
      <c r="L465" t="s">
        <v>60</v>
      </c>
      <c r="M465">
        <v>54</v>
      </c>
      <c r="N465" t="s">
        <v>55</v>
      </c>
      <c r="P465" s="6">
        <v>42296</v>
      </c>
      <c r="Q465" s="5">
        <v>0.65763888888888888</v>
      </c>
      <c r="R465" t="s">
        <v>58</v>
      </c>
      <c r="T465" t="s">
        <v>56</v>
      </c>
      <c r="U465">
        <v>2</v>
      </c>
      <c r="V465" t="s">
        <v>55</v>
      </c>
      <c r="W465">
        <v>2</v>
      </c>
      <c r="X465" t="s">
        <v>54</v>
      </c>
      <c r="Y465" t="s">
        <v>32</v>
      </c>
    </row>
    <row r="466" spans="1:25" hidden="1" x14ac:dyDescent="0.35">
      <c r="A466" t="s">
        <v>12</v>
      </c>
      <c r="B466" t="s">
        <v>13</v>
      </c>
      <c r="C466" t="s">
        <v>49</v>
      </c>
      <c r="D466">
        <v>846</v>
      </c>
      <c r="E466" s="6">
        <v>42296</v>
      </c>
      <c r="F466" s="5">
        <v>0.55902777777777779</v>
      </c>
      <c r="G466" t="s">
        <v>63</v>
      </c>
      <c r="H466" t="s">
        <v>62</v>
      </c>
      <c r="I466">
        <v>0.2</v>
      </c>
      <c r="J466" t="s">
        <v>61</v>
      </c>
      <c r="L466" t="s">
        <v>60</v>
      </c>
      <c r="M466">
        <v>86</v>
      </c>
      <c r="N466" t="s">
        <v>55</v>
      </c>
      <c r="P466" s="6">
        <v>42296</v>
      </c>
      <c r="Q466" s="5">
        <v>0.66597222222222219</v>
      </c>
      <c r="R466" t="s">
        <v>58</v>
      </c>
      <c r="T466" t="s">
        <v>56</v>
      </c>
      <c r="U466">
        <v>2</v>
      </c>
      <c r="V466" t="s">
        <v>55</v>
      </c>
      <c r="W466">
        <v>2</v>
      </c>
      <c r="X466" t="s">
        <v>54</v>
      </c>
      <c r="Y466" t="s">
        <v>32</v>
      </c>
    </row>
    <row r="467" spans="1:25" hidden="1" x14ac:dyDescent="0.35">
      <c r="A467" t="s">
        <v>12</v>
      </c>
      <c r="B467" t="s">
        <v>13</v>
      </c>
      <c r="C467">
        <v>33020222</v>
      </c>
      <c r="D467" t="s">
        <v>16</v>
      </c>
      <c r="E467" s="6">
        <v>42296</v>
      </c>
      <c r="F467" s="5">
        <v>0.53125</v>
      </c>
      <c r="G467" t="s">
        <v>63</v>
      </c>
      <c r="H467" t="s">
        <v>62</v>
      </c>
      <c r="I467">
        <v>0.2</v>
      </c>
      <c r="J467" t="s">
        <v>61</v>
      </c>
      <c r="L467" t="s">
        <v>60</v>
      </c>
      <c r="M467">
        <v>230</v>
      </c>
      <c r="N467" t="s">
        <v>55</v>
      </c>
      <c r="P467" s="6">
        <v>42296</v>
      </c>
      <c r="Q467" s="5">
        <v>0.6791666666666667</v>
      </c>
      <c r="R467" t="s">
        <v>58</v>
      </c>
      <c r="T467" t="s">
        <v>56</v>
      </c>
      <c r="U467">
        <v>2</v>
      </c>
      <c r="V467" t="s">
        <v>55</v>
      </c>
      <c r="W467">
        <v>2</v>
      </c>
      <c r="X467" t="s">
        <v>54</v>
      </c>
      <c r="Y467" t="s">
        <v>64</v>
      </c>
    </row>
    <row r="468" spans="1:25" hidden="1" x14ac:dyDescent="0.35">
      <c r="A468" t="s">
        <v>12</v>
      </c>
      <c r="B468" t="s">
        <v>13</v>
      </c>
      <c r="C468">
        <v>33020221</v>
      </c>
      <c r="D468" t="s">
        <v>16</v>
      </c>
      <c r="E468" s="6">
        <v>42296</v>
      </c>
      <c r="F468" s="5">
        <v>0.50694444444444442</v>
      </c>
      <c r="G468" t="s">
        <v>63</v>
      </c>
      <c r="H468" t="s">
        <v>62</v>
      </c>
      <c r="I468">
        <v>0.2</v>
      </c>
      <c r="J468" t="s">
        <v>61</v>
      </c>
      <c r="L468" t="s">
        <v>60</v>
      </c>
      <c r="M468">
        <v>210</v>
      </c>
      <c r="N468" t="s">
        <v>55</v>
      </c>
      <c r="P468" s="6">
        <v>42296</v>
      </c>
      <c r="Q468" s="5">
        <v>0.65486111111111112</v>
      </c>
      <c r="R468" t="s">
        <v>58</v>
      </c>
      <c r="T468" t="s">
        <v>56</v>
      </c>
      <c r="U468">
        <v>2</v>
      </c>
      <c r="V468" t="s">
        <v>55</v>
      </c>
      <c r="W468">
        <v>2</v>
      </c>
      <c r="X468" t="s">
        <v>54</v>
      </c>
      <c r="Y468" t="s">
        <v>64</v>
      </c>
    </row>
    <row r="469" spans="1:25" hidden="1" x14ac:dyDescent="0.35">
      <c r="A469" t="s">
        <v>12</v>
      </c>
      <c r="B469" t="s">
        <v>13</v>
      </c>
      <c r="C469">
        <v>33020118</v>
      </c>
      <c r="D469" t="s">
        <v>36</v>
      </c>
      <c r="E469" s="6">
        <v>42296</v>
      </c>
      <c r="F469" s="5">
        <v>0.4826388888888889</v>
      </c>
      <c r="G469" t="s">
        <v>63</v>
      </c>
      <c r="H469" t="s">
        <v>62</v>
      </c>
      <c r="I469">
        <v>0.2</v>
      </c>
      <c r="J469" t="s">
        <v>61</v>
      </c>
      <c r="L469" t="s">
        <v>60</v>
      </c>
      <c r="M469">
        <v>190</v>
      </c>
      <c r="N469" t="s">
        <v>55</v>
      </c>
      <c r="O469" t="s">
        <v>59</v>
      </c>
      <c r="P469" s="6">
        <v>42296</v>
      </c>
      <c r="Q469" s="5">
        <v>0.6694444444444444</v>
      </c>
      <c r="R469" t="s">
        <v>58</v>
      </c>
      <c r="S469" t="s">
        <v>57</v>
      </c>
      <c r="T469" t="s">
        <v>56</v>
      </c>
      <c r="U469">
        <v>2</v>
      </c>
      <c r="V469" t="s">
        <v>55</v>
      </c>
      <c r="W469">
        <v>2</v>
      </c>
      <c r="X469" t="s">
        <v>54</v>
      </c>
      <c r="Y469" t="s">
        <v>64</v>
      </c>
    </row>
    <row r="470" spans="1:25" hidden="1" x14ac:dyDescent="0.35">
      <c r="A470" t="s">
        <v>12</v>
      </c>
      <c r="B470" t="s">
        <v>13</v>
      </c>
      <c r="C470" t="s">
        <v>44</v>
      </c>
      <c r="D470" t="s">
        <v>46</v>
      </c>
      <c r="E470" s="6">
        <v>42296</v>
      </c>
      <c r="F470" s="5">
        <v>0.46527777777777773</v>
      </c>
      <c r="G470" t="s">
        <v>63</v>
      </c>
      <c r="H470" t="s">
        <v>62</v>
      </c>
      <c r="I470">
        <v>0.2</v>
      </c>
      <c r="J470" t="s">
        <v>61</v>
      </c>
      <c r="L470" t="s">
        <v>60</v>
      </c>
      <c r="M470">
        <v>11</v>
      </c>
      <c r="N470" t="s">
        <v>55</v>
      </c>
      <c r="O470" t="s">
        <v>59</v>
      </c>
      <c r="P470" s="6">
        <v>42296</v>
      </c>
      <c r="Q470" s="5">
        <v>0.67291666666666661</v>
      </c>
      <c r="R470" t="s">
        <v>58</v>
      </c>
      <c r="S470" t="s">
        <v>57</v>
      </c>
      <c r="T470" t="s">
        <v>56</v>
      </c>
      <c r="U470">
        <v>2</v>
      </c>
      <c r="V470" t="s">
        <v>55</v>
      </c>
      <c r="W470">
        <v>2</v>
      </c>
      <c r="X470" t="s">
        <v>54</v>
      </c>
      <c r="Y470" t="s">
        <v>32</v>
      </c>
    </row>
    <row r="471" spans="1:25" hidden="1" x14ac:dyDescent="0.35">
      <c r="A471" t="s">
        <v>12</v>
      </c>
      <c r="B471" t="s">
        <v>13</v>
      </c>
      <c r="C471" t="s">
        <v>39</v>
      </c>
      <c r="D471" t="s">
        <v>41</v>
      </c>
      <c r="E471" s="6">
        <v>42296</v>
      </c>
      <c r="F471" s="5">
        <v>0.44097222222222227</v>
      </c>
      <c r="G471" t="s">
        <v>63</v>
      </c>
      <c r="H471" t="s">
        <v>62</v>
      </c>
      <c r="I471">
        <v>0.2</v>
      </c>
      <c r="J471" t="s">
        <v>61</v>
      </c>
      <c r="L471" t="s">
        <v>60</v>
      </c>
      <c r="M471">
        <v>34</v>
      </c>
      <c r="N471" t="s">
        <v>55</v>
      </c>
      <c r="O471" t="s">
        <v>59</v>
      </c>
      <c r="P471" s="6">
        <v>42296</v>
      </c>
      <c r="Q471" s="5">
        <v>0.67569444444444438</v>
      </c>
      <c r="R471" t="s">
        <v>58</v>
      </c>
      <c r="S471" t="s">
        <v>57</v>
      </c>
      <c r="T471" t="s">
        <v>56</v>
      </c>
      <c r="U471">
        <v>2</v>
      </c>
      <c r="V471" t="s">
        <v>55</v>
      </c>
      <c r="W471">
        <v>2</v>
      </c>
      <c r="X471" t="s">
        <v>54</v>
      </c>
      <c r="Y471" t="s">
        <v>32</v>
      </c>
    </row>
    <row r="472" spans="1:25" hidden="1" x14ac:dyDescent="0.35">
      <c r="A472" t="s">
        <v>12</v>
      </c>
      <c r="B472" t="s">
        <v>13</v>
      </c>
      <c r="C472" t="s">
        <v>27</v>
      </c>
      <c r="D472" t="s">
        <v>29</v>
      </c>
      <c r="E472" s="6">
        <v>42268</v>
      </c>
      <c r="F472" s="5">
        <v>0.52777777777777779</v>
      </c>
      <c r="G472" t="s">
        <v>63</v>
      </c>
      <c r="H472" t="s">
        <v>62</v>
      </c>
      <c r="I472">
        <v>0.2</v>
      </c>
      <c r="J472" t="s">
        <v>61</v>
      </c>
      <c r="L472" t="s">
        <v>60</v>
      </c>
      <c r="M472">
        <v>123</v>
      </c>
      <c r="N472" t="s">
        <v>55</v>
      </c>
      <c r="O472" t="s">
        <v>59</v>
      </c>
      <c r="P472" s="6">
        <v>42268</v>
      </c>
      <c r="Q472" s="5">
        <v>0.59583333333333333</v>
      </c>
      <c r="R472" t="s">
        <v>58</v>
      </c>
      <c r="S472" t="s">
        <v>57</v>
      </c>
      <c r="T472" t="s">
        <v>56</v>
      </c>
      <c r="U472">
        <v>2</v>
      </c>
      <c r="V472" t="s">
        <v>55</v>
      </c>
      <c r="W472">
        <v>2</v>
      </c>
      <c r="X472" t="s">
        <v>54</v>
      </c>
      <c r="Y472" t="s">
        <v>32</v>
      </c>
    </row>
    <row r="473" spans="1:25" hidden="1" x14ac:dyDescent="0.35">
      <c r="A473" t="s">
        <v>12</v>
      </c>
      <c r="B473" t="s">
        <v>13</v>
      </c>
      <c r="C473" t="s">
        <v>49</v>
      </c>
      <c r="D473">
        <v>846</v>
      </c>
      <c r="E473" s="6">
        <v>42268</v>
      </c>
      <c r="F473" s="5">
        <v>0.51388888888888895</v>
      </c>
      <c r="G473" t="s">
        <v>63</v>
      </c>
      <c r="H473" t="s">
        <v>62</v>
      </c>
      <c r="I473">
        <v>0.2</v>
      </c>
      <c r="J473" t="s">
        <v>61</v>
      </c>
      <c r="L473" t="s">
        <v>60</v>
      </c>
      <c r="M473">
        <v>58</v>
      </c>
      <c r="N473" t="s">
        <v>55</v>
      </c>
      <c r="P473" s="6">
        <v>42268</v>
      </c>
      <c r="Q473" s="5">
        <v>0.59791666666666665</v>
      </c>
      <c r="R473" t="s">
        <v>58</v>
      </c>
      <c r="T473" t="s">
        <v>56</v>
      </c>
      <c r="U473">
        <v>2</v>
      </c>
      <c r="V473" t="s">
        <v>55</v>
      </c>
      <c r="W473">
        <v>2</v>
      </c>
      <c r="X473" t="s">
        <v>54</v>
      </c>
      <c r="Y473" t="s">
        <v>32</v>
      </c>
    </row>
    <row r="474" spans="1:25" hidden="1" x14ac:dyDescent="0.35">
      <c r="A474" t="s">
        <v>12</v>
      </c>
      <c r="B474" t="s">
        <v>13</v>
      </c>
      <c r="C474">
        <v>33020222</v>
      </c>
      <c r="D474" t="s">
        <v>16</v>
      </c>
      <c r="E474" s="6">
        <v>42268</v>
      </c>
      <c r="F474" s="5">
        <v>0.5</v>
      </c>
      <c r="G474" t="s">
        <v>63</v>
      </c>
      <c r="H474" t="s">
        <v>62</v>
      </c>
      <c r="I474">
        <v>0.2</v>
      </c>
      <c r="J474" t="s">
        <v>61</v>
      </c>
      <c r="L474" t="s">
        <v>60</v>
      </c>
      <c r="M474">
        <v>175</v>
      </c>
      <c r="N474" t="s">
        <v>55</v>
      </c>
      <c r="O474" t="s">
        <v>59</v>
      </c>
      <c r="P474" s="6">
        <v>42268</v>
      </c>
      <c r="Q474" s="5">
        <v>0.61041666666666672</v>
      </c>
      <c r="R474" t="s">
        <v>58</v>
      </c>
      <c r="S474" t="s">
        <v>57</v>
      </c>
      <c r="T474" t="s">
        <v>56</v>
      </c>
      <c r="U474">
        <v>2</v>
      </c>
      <c r="V474" t="s">
        <v>55</v>
      </c>
      <c r="W474">
        <v>2</v>
      </c>
      <c r="X474" t="s">
        <v>54</v>
      </c>
      <c r="Y474" t="s">
        <v>64</v>
      </c>
    </row>
    <row r="475" spans="1:25" hidden="1" x14ac:dyDescent="0.35">
      <c r="A475" t="s">
        <v>12</v>
      </c>
      <c r="B475" t="s">
        <v>13</v>
      </c>
      <c r="C475">
        <v>33020221</v>
      </c>
      <c r="D475" t="s">
        <v>16</v>
      </c>
      <c r="E475" s="6">
        <v>42268</v>
      </c>
      <c r="F475" s="5">
        <v>0.46875</v>
      </c>
      <c r="G475" t="s">
        <v>63</v>
      </c>
      <c r="H475" t="s">
        <v>62</v>
      </c>
      <c r="I475">
        <v>0.2</v>
      </c>
      <c r="J475" t="s">
        <v>61</v>
      </c>
      <c r="L475" t="s">
        <v>60</v>
      </c>
      <c r="M475">
        <v>530</v>
      </c>
      <c r="N475" t="s">
        <v>55</v>
      </c>
      <c r="P475" s="6">
        <v>42268</v>
      </c>
      <c r="Q475" s="5">
        <v>0.59236111111111112</v>
      </c>
      <c r="R475" t="s">
        <v>58</v>
      </c>
      <c r="T475" t="s">
        <v>56</v>
      </c>
      <c r="U475">
        <v>2</v>
      </c>
      <c r="V475" t="s">
        <v>55</v>
      </c>
      <c r="W475">
        <v>2</v>
      </c>
      <c r="X475" t="s">
        <v>54</v>
      </c>
      <c r="Y475" t="s">
        <v>64</v>
      </c>
    </row>
    <row r="476" spans="1:25" hidden="1" x14ac:dyDescent="0.35">
      <c r="A476" t="s">
        <v>12</v>
      </c>
      <c r="B476" t="s">
        <v>13</v>
      </c>
      <c r="C476">
        <v>33020118</v>
      </c>
      <c r="D476" t="s">
        <v>36</v>
      </c>
      <c r="E476" s="6">
        <v>42268</v>
      </c>
      <c r="F476" s="5">
        <v>0.4513888888888889</v>
      </c>
      <c r="G476" t="s">
        <v>63</v>
      </c>
      <c r="H476" t="s">
        <v>62</v>
      </c>
      <c r="I476">
        <v>0.2</v>
      </c>
      <c r="J476" t="s">
        <v>61</v>
      </c>
      <c r="L476" t="s">
        <v>60</v>
      </c>
      <c r="M476">
        <v>144</v>
      </c>
      <c r="N476" t="s">
        <v>55</v>
      </c>
      <c r="O476" t="s">
        <v>59</v>
      </c>
      <c r="P476" s="6">
        <v>42268</v>
      </c>
      <c r="Q476" s="5">
        <v>0.60069444444444442</v>
      </c>
      <c r="R476" t="s">
        <v>58</v>
      </c>
      <c r="S476" t="s">
        <v>57</v>
      </c>
      <c r="T476" t="s">
        <v>56</v>
      </c>
      <c r="U476">
        <v>2</v>
      </c>
      <c r="V476" t="s">
        <v>55</v>
      </c>
      <c r="W476">
        <v>2</v>
      </c>
      <c r="X476" t="s">
        <v>54</v>
      </c>
      <c r="Y476" t="s">
        <v>32</v>
      </c>
    </row>
    <row r="477" spans="1:25" hidden="1" x14ac:dyDescent="0.35">
      <c r="A477" t="s">
        <v>12</v>
      </c>
      <c r="B477" t="s">
        <v>13</v>
      </c>
      <c r="C477" t="s">
        <v>44</v>
      </c>
      <c r="D477" t="s">
        <v>46</v>
      </c>
      <c r="E477" s="6">
        <v>42268</v>
      </c>
      <c r="F477" s="5">
        <v>0.4375</v>
      </c>
      <c r="G477" t="s">
        <v>63</v>
      </c>
      <c r="H477" t="s">
        <v>62</v>
      </c>
      <c r="I477">
        <v>0.2</v>
      </c>
      <c r="J477" t="s">
        <v>61</v>
      </c>
      <c r="L477" t="s">
        <v>60</v>
      </c>
      <c r="M477">
        <v>39</v>
      </c>
      <c r="N477" t="s">
        <v>55</v>
      </c>
      <c r="O477" t="s">
        <v>59</v>
      </c>
      <c r="P477" s="6">
        <v>42268</v>
      </c>
      <c r="Q477" s="5">
        <v>0.60277777777777775</v>
      </c>
      <c r="R477" t="s">
        <v>58</v>
      </c>
      <c r="S477" t="s">
        <v>57</v>
      </c>
      <c r="T477" t="s">
        <v>56</v>
      </c>
      <c r="U477">
        <v>2</v>
      </c>
      <c r="V477" t="s">
        <v>55</v>
      </c>
      <c r="W477">
        <v>2</v>
      </c>
      <c r="X477" t="s">
        <v>54</v>
      </c>
      <c r="Y477" t="s">
        <v>32</v>
      </c>
    </row>
    <row r="478" spans="1:25" hidden="1" x14ac:dyDescent="0.35">
      <c r="A478" t="s">
        <v>12</v>
      </c>
      <c r="B478" t="s">
        <v>13</v>
      </c>
      <c r="C478" t="s">
        <v>39</v>
      </c>
      <c r="D478" t="s">
        <v>41</v>
      </c>
      <c r="E478" s="6">
        <v>42268</v>
      </c>
      <c r="F478" s="5">
        <v>0.4236111111111111</v>
      </c>
      <c r="G478" t="s">
        <v>63</v>
      </c>
      <c r="H478" t="s">
        <v>62</v>
      </c>
      <c r="I478">
        <v>0.2</v>
      </c>
      <c r="J478" t="s">
        <v>61</v>
      </c>
      <c r="L478" t="s">
        <v>60</v>
      </c>
      <c r="M478">
        <v>2</v>
      </c>
      <c r="N478" t="s">
        <v>55</v>
      </c>
      <c r="O478" t="s">
        <v>59</v>
      </c>
      <c r="P478" s="6">
        <v>42268</v>
      </c>
      <c r="Q478" s="5">
        <v>0.60555555555555551</v>
      </c>
      <c r="R478" t="s">
        <v>58</v>
      </c>
      <c r="S478" t="s">
        <v>57</v>
      </c>
      <c r="T478" t="s">
        <v>56</v>
      </c>
      <c r="U478">
        <v>2</v>
      </c>
      <c r="V478" t="s">
        <v>55</v>
      </c>
      <c r="W478">
        <v>2</v>
      </c>
      <c r="X478" t="s">
        <v>54</v>
      </c>
      <c r="Y478" t="s">
        <v>32</v>
      </c>
    </row>
    <row r="479" spans="1:25" hidden="1" x14ac:dyDescent="0.35">
      <c r="A479" t="s">
        <v>12</v>
      </c>
      <c r="B479" t="s">
        <v>13</v>
      </c>
      <c r="C479" t="s">
        <v>27</v>
      </c>
      <c r="D479" t="s">
        <v>29</v>
      </c>
      <c r="E479" s="6">
        <v>42233</v>
      </c>
      <c r="F479" s="5">
        <v>0.53125</v>
      </c>
      <c r="G479" t="s">
        <v>63</v>
      </c>
      <c r="H479" t="s">
        <v>62</v>
      </c>
      <c r="I479">
        <v>0.2</v>
      </c>
      <c r="J479" t="s">
        <v>61</v>
      </c>
      <c r="L479" t="s">
        <v>60</v>
      </c>
      <c r="M479">
        <v>6700</v>
      </c>
      <c r="N479" t="s">
        <v>55</v>
      </c>
      <c r="O479" t="s">
        <v>59</v>
      </c>
      <c r="P479" s="6">
        <v>42233</v>
      </c>
      <c r="Q479" s="5">
        <v>0.58611111111111114</v>
      </c>
      <c r="R479" t="s">
        <v>58</v>
      </c>
      <c r="S479" t="s">
        <v>57</v>
      </c>
      <c r="T479" t="s">
        <v>56</v>
      </c>
      <c r="U479">
        <v>2</v>
      </c>
      <c r="V479" t="s">
        <v>55</v>
      </c>
      <c r="W479">
        <v>2</v>
      </c>
      <c r="X479" t="s">
        <v>54</v>
      </c>
      <c r="Y479" t="s">
        <v>64</v>
      </c>
    </row>
    <row r="480" spans="1:25" hidden="1" x14ac:dyDescent="0.35">
      <c r="A480" t="s">
        <v>12</v>
      </c>
      <c r="B480" t="s">
        <v>13</v>
      </c>
      <c r="C480" t="s">
        <v>49</v>
      </c>
      <c r="D480">
        <v>846</v>
      </c>
      <c r="E480" s="6">
        <v>42233</v>
      </c>
      <c r="F480" s="5">
        <v>0.51736111111111105</v>
      </c>
      <c r="G480" t="s">
        <v>63</v>
      </c>
      <c r="H480" t="s">
        <v>62</v>
      </c>
      <c r="I480">
        <v>0.2</v>
      </c>
      <c r="J480" t="s">
        <v>61</v>
      </c>
      <c r="L480" t="s">
        <v>60</v>
      </c>
      <c r="M480">
        <v>5600</v>
      </c>
      <c r="N480" t="s">
        <v>55</v>
      </c>
      <c r="P480" s="6">
        <v>42233</v>
      </c>
      <c r="Q480" s="5">
        <v>0.58888888888888891</v>
      </c>
      <c r="R480" t="s">
        <v>58</v>
      </c>
      <c r="T480" t="s">
        <v>56</v>
      </c>
      <c r="U480">
        <v>2</v>
      </c>
      <c r="V480" t="s">
        <v>55</v>
      </c>
      <c r="W480">
        <v>2</v>
      </c>
      <c r="X480" t="s">
        <v>54</v>
      </c>
      <c r="Y480" t="s">
        <v>32</v>
      </c>
    </row>
    <row r="481" spans="1:25" hidden="1" x14ac:dyDescent="0.35">
      <c r="A481" t="s">
        <v>12</v>
      </c>
      <c r="B481" t="s">
        <v>13</v>
      </c>
      <c r="C481">
        <v>33020222</v>
      </c>
      <c r="D481" t="s">
        <v>16</v>
      </c>
      <c r="E481" s="6">
        <v>42233</v>
      </c>
      <c r="F481" s="5">
        <v>0.49305555555555558</v>
      </c>
      <c r="G481" t="s">
        <v>63</v>
      </c>
      <c r="H481" t="s">
        <v>62</v>
      </c>
      <c r="I481">
        <v>0.2</v>
      </c>
      <c r="J481" t="s">
        <v>61</v>
      </c>
      <c r="L481" t="s">
        <v>60</v>
      </c>
      <c r="M481">
        <v>5000</v>
      </c>
      <c r="N481" t="s">
        <v>55</v>
      </c>
      <c r="P481" s="6">
        <v>42233</v>
      </c>
      <c r="Q481" s="5">
        <v>0.60277777777777775</v>
      </c>
      <c r="R481" t="s">
        <v>58</v>
      </c>
      <c r="T481" t="s">
        <v>56</v>
      </c>
      <c r="U481">
        <v>2</v>
      </c>
      <c r="V481" t="s">
        <v>55</v>
      </c>
      <c r="W481">
        <v>2</v>
      </c>
      <c r="X481" t="s">
        <v>54</v>
      </c>
      <c r="Y481" t="s">
        <v>64</v>
      </c>
    </row>
    <row r="482" spans="1:25" hidden="1" x14ac:dyDescent="0.35">
      <c r="A482" t="s">
        <v>12</v>
      </c>
      <c r="B482" t="s">
        <v>13</v>
      </c>
      <c r="C482">
        <v>33020221</v>
      </c>
      <c r="D482" t="s">
        <v>16</v>
      </c>
      <c r="E482" s="6">
        <v>42233</v>
      </c>
      <c r="F482" s="5">
        <v>0.4826388888888889</v>
      </c>
      <c r="G482" t="s">
        <v>63</v>
      </c>
      <c r="H482" t="s">
        <v>62</v>
      </c>
      <c r="I482">
        <v>0.2</v>
      </c>
      <c r="J482" t="s">
        <v>61</v>
      </c>
      <c r="L482" t="s">
        <v>60</v>
      </c>
      <c r="M482">
        <v>20000</v>
      </c>
      <c r="N482" t="s">
        <v>55</v>
      </c>
      <c r="O482" t="s">
        <v>59</v>
      </c>
      <c r="P482" s="6">
        <v>42233</v>
      </c>
      <c r="Q482" s="5">
        <v>0.58402777777777781</v>
      </c>
      <c r="R482" t="s">
        <v>58</v>
      </c>
      <c r="S482" t="s">
        <v>57</v>
      </c>
      <c r="T482" t="s">
        <v>56</v>
      </c>
      <c r="U482">
        <v>2</v>
      </c>
      <c r="V482" t="s">
        <v>55</v>
      </c>
      <c r="W482">
        <v>2</v>
      </c>
      <c r="X482" t="s">
        <v>54</v>
      </c>
      <c r="Y482" t="s">
        <v>64</v>
      </c>
    </row>
    <row r="483" spans="1:25" hidden="1" x14ac:dyDescent="0.35">
      <c r="A483" t="s">
        <v>12</v>
      </c>
      <c r="B483" t="s">
        <v>13</v>
      </c>
      <c r="C483">
        <v>33020118</v>
      </c>
      <c r="D483" t="s">
        <v>36</v>
      </c>
      <c r="E483" s="6">
        <v>42233</v>
      </c>
      <c r="F483" s="5">
        <v>0.46527777777777773</v>
      </c>
      <c r="G483" t="s">
        <v>63</v>
      </c>
      <c r="H483" t="s">
        <v>62</v>
      </c>
      <c r="I483">
        <v>0.2</v>
      </c>
      <c r="J483" t="s">
        <v>61</v>
      </c>
      <c r="L483" t="s">
        <v>60</v>
      </c>
      <c r="M483">
        <v>9200</v>
      </c>
      <c r="N483" t="s">
        <v>55</v>
      </c>
      <c r="O483" t="s">
        <v>59</v>
      </c>
      <c r="P483" s="6">
        <v>42233</v>
      </c>
      <c r="Q483" s="5">
        <v>0.59166666666666667</v>
      </c>
      <c r="R483" t="s">
        <v>58</v>
      </c>
      <c r="S483" t="s">
        <v>57</v>
      </c>
      <c r="T483" t="s">
        <v>56</v>
      </c>
      <c r="U483">
        <v>2</v>
      </c>
      <c r="V483" t="s">
        <v>55</v>
      </c>
      <c r="W483">
        <v>2</v>
      </c>
      <c r="X483" t="s">
        <v>54</v>
      </c>
      <c r="Y483" t="s">
        <v>64</v>
      </c>
    </row>
    <row r="484" spans="1:25" hidden="1" x14ac:dyDescent="0.35">
      <c r="A484" t="s">
        <v>12</v>
      </c>
      <c r="B484" t="s">
        <v>13</v>
      </c>
      <c r="C484" t="s">
        <v>44</v>
      </c>
      <c r="D484" t="s">
        <v>46</v>
      </c>
      <c r="E484" s="6">
        <v>42233</v>
      </c>
      <c r="F484" s="5">
        <v>0.44444444444444442</v>
      </c>
      <c r="G484" t="s">
        <v>63</v>
      </c>
      <c r="H484" t="s">
        <v>62</v>
      </c>
      <c r="I484">
        <v>0.2</v>
      </c>
      <c r="J484" t="s">
        <v>61</v>
      </c>
      <c r="L484" t="s">
        <v>60</v>
      </c>
      <c r="M484">
        <v>1782</v>
      </c>
      <c r="N484" t="s">
        <v>55</v>
      </c>
      <c r="O484" t="s">
        <v>59</v>
      </c>
      <c r="P484" s="6">
        <v>42233</v>
      </c>
      <c r="Q484" s="5">
        <v>0.59444444444444444</v>
      </c>
      <c r="R484" t="s">
        <v>58</v>
      </c>
      <c r="S484" t="s">
        <v>57</v>
      </c>
      <c r="T484" t="s">
        <v>56</v>
      </c>
      <c r="U484">
        <v>2</v>
      </c>
      <c r="V484" t="s">
        <v>55</v>
      </c>
      <c r="W484">
        <v>2</v>
      </c>
      <c r="X484" t="s">
        <v>54</v>
      </c>
      <c r="Y484" t="s">
        <v>32</v>
      </c>
    </row>
    <row r="485" spans="1:25" hidden="1" x14ac:dyDescent="0.35">
      <c r="A485" t="s">
        <v>12</v>
      </c>
      <c r="B485" t="s">
        <v>13</v>
      </c>
      <c r="C485" t="s">
        <v>39</v>
      </c>
      <c r="D485" t="s">
        <v>41</v>
      </c>
      <c r="E485" s="6">
        <v>42233</v>
      </c>
      <c r="F485" s="5">
        <v>0.4236111111111111</v>
      </c>
      <c r="G485" t="s">
        <v>63</v>
      </c>
      <c r="H485" t="s">
        <v>62</v>
      </c>
      <c r="I485">
        <v>0.2</v>
      </c>
      <c r="J485" t="s">
        <v>61</v>
      </c>
      <c r="L485" t="s">
        <v>60</v>
      </c>
      <c r="M485">
        <v>2100</v>
      </c>
      <c r="N485" t="s">
        <v>55</v>
      </c>
      <c r="P485" s="6">
        <v>42233</v>
      </c>
      <c r="Q485" s="5">
        <v>0.59722222222222221</v>
      </c>
      <c r="R485" t="s">
        <v>58</v>
      </c>
      <c r="T485" t="s">
        <v>56</v>
      </c>
      <c r="U485">
        <v>2</v>
      </c>
      <c r="V485" t="s">
        <v>55</v>
      </c>
      <c r="W485">
        <v>2</v>
      </c>
      <c r="X485" t="s">
        <v>54</v>
      </c>
      <c r="Y485" t="s">
        <v>32</v>
      </c>
    </row>
    <row r="486" spans="1:25" hidden="1" x14ac:dyDescent="0.35">
      <c r="A486" t="s">
        <v>12</v>
      </c>
      <c r="B486" t="s">
        <v>13</v>
      </c>
      <c r="C486" t="s">
        <v>27</v>
      </c>
      <c r="D486" t="s">
        <v>29</v>
      </c>
      <c r="E486" s="6">
        <v>42205</v>
      </c>
      <c r="F486" s="5">
        <v>0.54861111111111105</v>
      </c>
      <c r="G486" t="s">
        <v>63</v>
      </c>
      <c r="H486" t="s">
        <v>62</v>
      </c>
      <c r="I486">
        <v>0.2</v>
      </c>
      <c r="J486" t="s">
        <v>61</v>
      </c>
      <c r="L486" t="s">
        <v>60</v>
      </c>
      <c r="M486">
        <v>220</v>
      </c>
      <c r="N486" t="s">
        <v>55</v>
      </c>
      <c r="P486" s="6">
        <v>42205</v>
      </c>
      <c r="Q486" s="5">
        <v>0.63194444444444442</v>
      </c>
      <c r="R486" t="s">
        <v>58</v>
      </c>
      <c r="T486" t="s">
        <v>56</v>
      </c>
      <c r="U486">
        <v>2</v>
      </c>
      <c r="V486" t="s">
        <v>55</v>
      </c>
      <c r="W486">
        <v>2</v>
      </c>
      <c r="X486" t="s">
        <v>54</v>
      </c>
      <c r="Y486" t="s">
        <v>32</v>
      </c>
    </row>
    <row r="487" spans="1:25" hidden="1" x14ac:dyDescent="0.35">
      <c r="A487" t="s">
        <v>12</v>
      </c>
      <c r="B487" t="s">
        <v>13</v>
      </c>
      <c r="C487" t="s">
        <v>49</v>
      </c>
      <c r="D487">
        <v>846</v>
      </c>
      <c r="E487" s="6">
        <v>42205</v>
      </c>
      <c r="F487" s="5">
        <v>0.53125</v>
      </c>
      <c r="G487" t="s">
        <v>63</v>
      </c>
      <c r="H487" t="s">
        <v>62</v>
      </c>
      <c r="I487">
        <v>0.2</v>
      </c>
      <c r="J487" t="s">
        <v>61</v>
      </c>
      <c r="L487" t="s">
        <v>60</v>
      </c>
      <c r="M487">
        <v>450</v>
      </c>
      <c r="N487" t="s">
        <v>55</v>
      </c>
      <c r="P487" s="6">
        <v>42205</v>
      </c>
      <c r="Q487" s="5">
        <v>0.63472222222222219</v>
      </c>
      <c r="R487" t="s">
        <v>58</v>
      </c>
      <c r="S487" t="s">
        <v>80</v>
      </c>
      <c r="T487" t="s">
        <v>56</v>
      </c>
      <c r="U487">
        <v>2</v>
      </c>
      <c r="V487" t="s">
        <v>55</v>
      </c>
      <c r="W487">
        <v>2</v>
      </c>
      <c r="X487" t="s">
        <v>54</v>
      </c>
      <c r="Y487" t="s">
        <v>32</v>
      </c>
    </row>
    <row r="488" spans="1:25" hidden="1" x14ac:dyDescent="0.35">
      <c r="A488" t="s">
        <v>12</v>
      </c>
      <c r="B488" t="s">
        <v>13</v>
      </c>
      <c r="C488">
        <v>33020222</v>
      </c>
      <c r="D488" t="s">
        <v>16</v>
      </c>
      <c r="E488" s="6">
        <v>42205</v>
      </c>
      <c r="F488" s="5">
        <v>0.50347222222222221</v>
      </c>
      <c r="G488" t="s">
        <v>63</v>
      </c>
      <c r="H488" t="s">
        <v>62</v>
      </c>
      <c r="I488">
        <v>0.2</v>
      </c>
      <c r="J488" t="s">
        <v>61</v>
      </c>
      <c r="L488" t="s">
        <v>60</v>
      </c>
      <c r="M488">
        <v>280</v>
      </c>
      <c r="N488" t="s">
        <v>55</v>
      </c>
      <c r="P488" s="6">
        <v>42205</v>
      </c>
      <c r="Q488" s="5">
        <v>0.6479166666666667</v>
      </c>
      <c r="R488" t="s">
        <v>58</v>
      </c>
      <c r="T488" t="s">
        <v>56</v>
      </c>
      <c r="U488">
        <v>2</v>
      </c>
      <c r="V488" t="s">
        <v>55</v>
      </c>
      <c r="W488">
        <v>2</v>
      </c>
      <c r="X488" t="s">
        <v>54</v>
      </c>
      <c r="Y488" t="s">
        <v>64</v>
      </c>
    </row>
    <row r="489" spans="1:25" hidden="1" x14ac:dyDescent="0.35">
      <c r="A489" t="s">
        <v>12</v>
      </c>
      <c r="B489" t="s">
        <v>13</v>
      </c>
      <c r="C489">
        <v>33020221</v>
      </c>
      <c r="D489" t="s">
        <v>16</v>
      </c>
      <c r="E489" s="6">
        <v>42205</v>
      </c>
      <c r="F489" s="5">
        <v>0.4826388888888889</v>
      </c>
      <c r="G489" t="s">
        <v>63</v>
      </c>
      <c r="H489" t="s">
        <v>62</v>
      </c>
      <c r="I489">
        <v>0.2</v>
      </c>
      <c r="J489" t="s">
        <v>61</v>
      </c>
      <c r="L489" t="s">
        <v>60</v>
      </c>
      <c r="M489">
        <v>390</v>
      </c>
      <c r="N489" t="s">
        <v>55</v>
      </c>
      <c r="P489" s="6">
        <v>42205</v>
      </c>
      <c r="Q489" s="5">
        <v>0.62916666666666665</v>
      </c>
      <c r="R489" t="s">
        <v>58</v>
      </c>
      <c r="T489" t="s">
        <v>56</v>
      </c>
      <c r="U489">
        <v>2</v>
      </c>
      <c r="V489" t="s">
        <v>55</v>
      </c>
      <c r="W489">
        <v>2</v>
      </c>
      <c r="X489" t="s">
        <v>54</v>
      </c>
      <c r="Y489" t="s">
        <v>64</v>
      </c>
    </row>
    <row r="490" spans="1:25" hidden="1" x14ac:dyDescent="0.35">
      <c r="A490" t="s">
        <v>12</v>
      </c>
      <c r="B490" t="s">
        <v>13</v>
      </c>
      <c r="C490">
        <v>33020118</v>
      </c>
      <c r="D490" t="s">
        <v>36</v>
      </c>
      <c r="E490" s="6">
        <v>42205</v>
      </c>
      <c r="F490" s="5">
        <v>0.46875</v>
      </c>
      <c r="G490" t="s">
        <v>63</v>
      </c>
      <c r="H490" t="s">
        <v>62</v>
      </c>
      <c r="I490">
        <v>0.2</v>
      </c>
      <c r="J490" t="s">
        <v>61</v>
      </c>
      <c r="L490" t="s">
        <v>60</v>
      </c>
      <c r="M490">
        <v>230</v>
      </c>
      <c r="N490" t="s">
        <v>55</v>
      </c>
      <c r="P490" s="6">
        <v>42205</v>
      </c>
      <c r="Q490" s="5">
        <v>0.63750000000000007</v>
      </c>
      <c r="R490" t="s">
        <v>58</v>
      </c>
      <c r="T490" t="s">
        <v>56</v>
      </c>
      <c r="U490">
        <v>2</v>
      </c>
      <c r="V490" t="s">
        <v>55</v>
      </c>
      <c r="W490">
        <v>2</v>
      </c>
      <c r="X490" t="s">
        <v>54</v>
      </c>
      <c r="Y490" t="s">
        <v>32</v>
      </c>
    </row>
    <row r="491" spans="1:25" hidden="1" x14ac:dyDescent="0.35">
      <c r="A491" t="s">
        <v>12</v>
      </c>
      <c r="B491" t="s">
        <v>13</v>
      </c>
      <c r="C491" t="s">
        <v>44</v>
      </c>
      <c r="D491" t="s">
        <v>46</v>
      </c>
      <c r="E491" s="6">
        <v>42205</v>
      </c>
      <c r="F491" s="5">
        <v>0.4513888888888889</v>
      </c>
      <c r="G491" t="s">
        <v>63</v>
      </c>
      <c r="H491" t="s">
        <v>62</v>
      </c>
      <c r="I491">
        <v>0.2</v>
      </c>
      <c r="J491" t="s">
        <v>61</v>
      </c>
      <c r="L491" t="s">
        <v>60</v>
      </c>
      <c r="M491">
        <v>62</v>
      </c>
      <c r="N491" t="s">
        <v>55</v>
      </c>
      <c r="P491" s="6">
        <v>42205</v>
      </c>
      <c r="Q491" s="5">
        <v>0.64027777777777783</v>
      </c>
      <c r="R491" t="s">
        <v>58</v>
      </c>
      <c r="T491" t="s">
        <v>56</v>
      </c>
      <c r="U491">
        <v>2</v>
      </c>
      <c r="V491" t="s">
        <v>55</v>
      </c>
      <c r="W491">
        <v>2</v>
      </c>
      <c r="X491" t="s">
        <v>54</v>
      </c>
      <c r="Y491" t="s">
        <v>32</v>
      </c>
    </row>
    <row r="492" spans="1:25" hidden="1" x14ac:dyDescent="0.35">
      <c r="A492" t="s">
        <v>12</v>
      </c>
      <c r="B492" t="s">
        <v>13</v>
      </c>
      <c r="C492" t="s">
        <v>39</v>
      </c>
      <c r="D492" t="s">
        <v>41</v>
      </c>
      <c r="E492" s="6">
        <v>42205</v>
      </c>
      <c r="F492" s="5">
        <v>0.43055555555555558</v>
      </c>
      <c r="G492" t="s">
        <v>63</v>
      </c>
      <c r="H492" t="s">
        <v>62</v>
      </c>
      <c r="I492">
        <v>0.2</v>
      </c>
      <c r="J492" t="s">
        <v>61</v>
      </c>
      <c r="L492" t="s">
        <v>60</v>
      </c>
      <c r="M492">
        <v>20</v>
      </c>
      <c r="N492" t="s">
        <v>55</v>
      </c>
      <c r="O492" t="s">
        <v>59</v>
      </c>
      <c r="P492" s="6">
        <v>42205</v>
      </c>
      <c r="Q492" s="5">
        <v>0.6430555555555556</v>
      </c>
      <c r="R492" t="s">
        <v>58</v>
      </c>
      <c r="S492" t="s">
        <v>57</v>
      </c>
      <c r="T492" t="s">
        <v>56</v>
      </c>
      <c r="U492">
        <v>2</v>
      </c>
      <c r="V492" t="s">
        <v>55</v>
      </c>
      <c r="W492">
        <v>2</v>
      </c>
      <c r="X492" t="s">
        <v>54</v>
      </c>
      <c r="Y492" t="s">
        <v>32</v>
      </c>
    </row>
    <row r="493" spans="1:25" hidden="1" x14ac:dyDescent="0.35">
      <c r="A493" t="s">
        <v>12</v>
      </c>
      <c r="B493" t="s">
        <v>13</v>
      </c>
      <c r="C493" t="s">
        <v>27</v>
      </c>
      <c r="D493" t="s">
        <v>29</v>
      </c>
      <c r="E493" s="6">
        <v>42172</v>
      </c>
      <c r="F493" s="5">
        <v>0.5625</v>
      </c>
      <c r="G493" t="s">
        <v>63</v>
      </c>
      <c r="H493" t="s">
        <v>62</v>
      </c>
      <c r="I493">
        <v>0.15</v>
      </c>
      <c r="J493" t="s">
        <v>61</v>
      </c>
      <c r="L493" t="s">
        <v>60</v>
      </c>
      <c r="M493">
        <v>68</v>
      </c>
      <c r="N493" t="s">
        <v>55</v>
      </c>
      <c r="P493" s="6">
        <v>42172</v>
      </c>
      <c r="Q493" s="5">
        <v>0.63402777777777775</v>
      </c>
      <c r="R493" t="s">
        <v>58</v>
      </c>
      <c r="T493" t="s">
        <v>56</v>
      </c>
      <c r="U493">
        <v>2</v>
      </c>
      <c r="V493" t="s">
        <v>55</v>
      </c>
      <c r="W493">
        <v>2</v>
      </c>
      <c r="X493" t="s">
        <v>54</v>
      </c>
      <c r="Y493" t="s">
        <v>32</v>
      </c>
    </row>
    <row r="494" spans="1:25" hidden="1" x14ac:dyDescent="0.35">
      <c r="A494" t="s">
        <v>12</v>
      </c>
      <c r="B494" t="s">
        <v>13</v>
      </c>
      <c r="C494" t="s">
        <v>49</v>
      </c>
      <c r="D494">
        <v>846</v>
      </c>
      <c r="E494" s="6">
        <v>42172</v>
      </c>
      <c r="F494" s="5">
        <v>0.54513888888888895</v>
      </c>
      <c r="G494" t="s">
        <v>63</v>
      </c>
      <c r="H494" t="s">
        <v>62</v>
      </c>
      <c r="I494">
        <v>0.15</v>
      </c>
      <c r="J494" t="s">
        <v>61</v>
      </c>
      <c r="L494" t="s">
        <v>60</v>
      </c>
      <c r="M494">
        <v>18</v>
      </c>
      <c r="N494" t="s">
        <v>55</v>
      </c>
      <c r="O494" t="s">
        <v>59</v>
      </c>
      <c r="P494" s="6">
        <v>42172</v>
      </c>
      <c r="Q494" s="5">
        <v>0.63680555555555551</v>
      </c>
      <c r="R494" t="s">
        <v>58</v>
      </c>
      <c r="S494" t="s">
        <v>57</v>
      </c>
      <c r="T494" t="s">
        <v>56</v>
      </c>
      <c r="U494">
        <v>2</v>
      </c>
      <c r="V494" t="s">
        <v>55</v>
      </c>
      <c r="W494">
        <v>2</v>
      </c>
      <c r="X494" t="s">
        <v>54</v>
      </c>
      <c r="Y494" t="s">
        <v>32</v>
      </c>
    </row>
    <row r="495" spans="1:25" hidden="1" x14ac:dyDescent="0.35">
      <c r="A495" t="s">
        <v>12</v>
      </c>
      <c r="B495" t="s">
        <v>13</v>
      </c>
      <c r="C495">
        <v>33020222</v>
      </c>
      <c r="D495" t="s">
        <v>16</v>
      </c>
      <c r="E495" s="6">
        <v>42172</v>
      </c>
      <c r="F495" s="5">
        <v>0.49305555555555558</v>
      </c>
      <c r="G495" t="s">
        <v>63</v>
      </c>
      <c r="H495" t="s">
        <v>62</v>
      </c>
      <c r="I495">
        <v>0.15</v>
      </c>
      <c r="J495" t="s">
        <v>61</v>
      </c>
      <c r="L495" t="s">
        <v>60</v>
      </c>
      <c r="M495">
        <v>510</v>
      </c>
      <c r="N495" t="s">
        <v>55</v>
      </c>
      <c r="P495" s="6">
        <v>42172</v>
      </c>
      <c r="Q495" s="5">
        <v>0.65</v>
      </c>
      <c r="R495" t="s">
        <v>58</v>
      </c>
      <c r="T495" t="s">
        <v>56</v>
      </c>
      <c r="U495">
        <v>2</v>
      </c>
      <c r="V495" t="s">
        <v>55</v>
      </c>
      <c r="W495">
        <v>2</v>
      </c>
      <c r="X495" t="s">
        <v>54</v>
      </c>
      <c r="Y495" t="s">
        <v>64</v>
      </c>
    </row>
    <row r="496" spans="1:25" hidden="1" x14ac:dyDescent="0.35">
      <c r="A496" t="s">
        <v>12</v>
      </c>
      <c r="B496" t="s">
        <v>13</v>
      </c>
      <c r="C496">
        <v>33020221</v>
      </c>
      <c r="D496" t="s">
        <v>16</v>
      </c>
      <c r="E496" s="6">
        <v>42172</v>
      </c>
      <c r="F496" s="5">
        <v>0.47916666666666669</v>
      </c>
      <c r="G496" t="s">
        <v>63</v>
      </c>
      <c r="H496" t="s">
        <v>62</v>
      </c>
      <c r="I496">
        <v>0.15</v>
      </c>
      <c r="J496" t="s">
        <v>61</v>
      </c>
      <c r="L496" t="s">
        <v>60</v>
      </c>
      <c r="M496">
        <v>300</v>
      </c>
      <c r="N496" t="s">
        <v>55</v>
      </c>
      <c r="P496" s="6">
        <v>42172</v>
      </c>
      <c r="Q496" s="5">
        <v>0.62777777777777777</v>
      </c>
      <c r="R496" t="s">
        <v>58</v>
      </c>
      <c r="T496" t="s">
        <v>56</v>
      </c>
      <c r="U496">
        <v>2</v>
      </c>
      <c r="V496" t="s">
        <v>55</v>
      </c>
      <c r="W496">
        <v>2</v>
      </c>
      <c r="X496" t="s">
        <v>54</v>
      </c>
      <c r="Y496" t="s">
        <v>64</v>
      </c>
    </row>
    <row r="497" spans="1:25" hidden="1" x14ac:dyDescent="0.35">
      <c r="A497" t="s">
        <v>12</v>
      </c>
      <c r="B497" t="s">
        <v>13</v>
      </c>
      <c r="C497">
        <v>33020118</v>
      </c>
      <c r="D497" t="s">
        <v>36</v>
      </c>
      <c r="E497" s="6">
        <v>42172</v>
      </c>
      <c r="F497" s="5">
        <v>0.46527777777777773</v>
      </c>
      <c r="G497" t="s">
        <v>63</v>
      </c>
      <c r="H497" t="s">
        <v>62</v>
      </c>
      <c r="I497">
        <v>0.15</v>
      </c>
      <c r="J497" t="s">
        <v>61</v>
      </c>
      <c r="L497" t="s">
        <v>60</v>
      </c>
      <c r="M497">
        <v>114</v>
      </c>
      <c r="N497" t="s">
        <v>55</v>
      </c>
      <c r="P497" s="6">
        <v>42172</v>
      </c>
      <c r="Q497" s="5">
        <v>0.64027777777777783</v>
      </c>
      <c r="R497" t="s">
        <v>58</v>
      </c>
      <c r="T497" t="s">
        <v>56</v>
      </c>
      <c r="U497">
        <v>2</v>
      </c>
      <c r="V497" t="s">
        <v>55</v>
      </c>
      <c r="W497">
        <v>2</v>
      </c>
      <c r="X497" t="s">
        <v>54</v>
      </c>
      <c r="Y497" t="s">
        <v>64</v>
      </c>
    </row>
    <row r="498" spans="1:25" hidden="1" x14ac:dyDescent="0.35">
      <c r="A498" t="s">
        <v>12</v>
      </c>
      <c r="B498" t="s">
        <v>13</v>
      </c>
      <c r="C498" t="s">
        <v>44</v>
      </c>
      <c r="D498" t="s">
        <v>46</v>
      </c>
      <c r="E498" s="6">
        <v>42172</v>
      </c>
      <c r="F498" s="5">
        <v>0.44791666666666669</v>
      </c>
      <c r="G498" t="s">
        <v>63</v>
      </c>
      <c r="H498" t="s">
        <v>62</v>
      </c>
      <c r="I498">
        <v>0.15</v>
      </c>
      <c r="J498" t="s">
        <v>61</v>
      </c>
      <c r="L498" t="s">
        <v>60</v>
      </c>
      <c r="M498">
        <v>11</v>
      </c>
      <c r="N498" t="s">
        <v>55</v>
      </c>
      <c r="O498" t="s">
        <v>59</v>
      </c>
      <c r="P498" s="6">
        <v>42172</v>
      </c>
      <c r="Q498" s="5">
        <v>0.64374999999999993</v>
      </c>
      <c r="R498" t="s">
        <v>58</v>
      </c>
      <c r="S498" t="s">
        <v>57</v>
      </c>
      <c r="T498" t="s">
        <v>56</v>
      </c>
      <c r="U498">
        <v>2</v>
      </c>
      <c r="V498" t="s">
        <v>55</v>
      </c>
      <c r="W498">
        <v>2</v>
      </c>
      <c r="X498" t="s">
        <v>54</v>
      </c>
      <c r="Y498" t="s">
        <v>32</v>
      </c>
    </row>
    <row r="499" spans="1:25" hidden="1" x14ac:dyDescent="0.35">
      <c r="A499" t="s">
        <v>12</v>
      </c>
      <c r="B499" t="s">
        <v>13</v>
      </c>
      <c r="C499" t="s">
        <v>39</v>
      </c>
      <c r="D499" t="s">
        <v>41</v>
      </c>
      <c r="E499" s="6">
        <v>42172</v>
      </c>
      <c r="F499" s="5">
        <v>0.4201388888888889</v>
      </c>
      <c r="G499" t="s">
        <v>63</v>
      </c>
      <c r="H499" t="s">
        <v>62</v>
      </c>
      <c r="I499">
        <v>0.15</v>
      </c>
      <c r="J499" t="s">
        <v>61</v>
      </c>
      <c r="L499" t="s">
        <v>60</v>
      </c>
      <c r="M499">
        <v>50</v>
      </c>
      <c r="N499" t="s">
        <v>55</v>
      </c>
      <c r="P499" s="6">
        <v>42172</v>
      </c>
      <c r="Q499" s="5">
        <v>0.64722222222222225</v>
      </c>
      <c r="R499" t="s">
        <v>58</v>
      </c>
      <c r="T499" t="s">
        <v>56</v>
      </c>
      <c r="U499">
        <v>2</v>
      </c>
      <c r="V499" t="s">
        <v>55</v>
      </c>
      <c r="W499">
        <v>2</v>
      </c>
      <c r="X499" t="s">
        <v>54</v>
      </c>
      <c r="Y499" t="s">
        <v>32</v>
      </c>
    </row>
    <row r="500" spans="1:25" hidden="1" x14ac:dyDescent="0.35">
      <c r="A500" t="s">
        <v>12</v>
      </c>
      <c r="B500" t="s">
        <v>13</v>
      </c>
      <c r="C500" t="s">
        <v>27</v>
      </c>
      <c r="D500" t="s">
        <v>29</v>
      </c>
      <c r="E500" s="6">
        <v>42143</v>
      </c>
      <c r="F500" s="5">
        <v>0.59722222222222221</v>
      </c>
      <c r="G500" t="s">
        <v>63</v>
      </c>
      <c r="H500" t="s">
        <v>62</v>
      </c>
      <c r="I500">
        <v>0.15</v>
      </c>
      <c r="J500" t="s">
        <v>61</v>
      </c>
      <c r="L500" t="s">
        <v>60</v>
      </c>
      <c r="M500">
        <v>70</v>
      </c>
      <c r="N500" t="s">
        <v>55</v>
      </c>
      <c r="P500" s="6">
        <v>42143</v>
      </c>
      <c r="Q500" s="5">
        <v>0.66527777777777775</v>
      </c>
      <c r="R500" t="s">
        <v>58</v>
      </c>
      <c r="T500" t="s">
        <v>56</v>
      </c>
      <c r="U500">
        <v>2</v>
      </c>
      <c r="V500" t="s">
        <v>55</v>
      </c>
      <c r="W500">
        <v>2</v>
      </c>
      <c r="X500" t="s">
        <v>54</v>
      </c>
      <c r="Y500" t="s">
        <v>64</v>
      </c>
    </row>
    <row r="501" spans="1:25" hidden="1" x14ac:dyDescent="0.35">
      <c r="A501" t="s">
        <v>12</v>
      </c>
      <c r="B501" t="s">
        <v>13</v>
      </c>
      <c r="C501" t="s">
        <v>49</v>
      </c>
      <c r="D501">
        <v>846</v>
      </c>
      <c r="E501" s="6">
        <v>42143</v>
      </c>
      <c r="F501" s="5">
        <v>0.58680555555555558</v>
      </c>
      <c r="G501" t="s">
        <v>63</v>
      </c>
      <c r="H501" t="s">
        <v>62</v>
      </c>
      <c r="I501">
        <v>0.15</v>
      </c>
      <c r="J501" t="s">
        <v>61</v>
      </c>
      <c r="L501" t="s">
        <v>60</v>
      </c>
      <c r="M501">
        <v>52</v>
      </c>
      <c r="N501" t="s">
        <v>55</v>
      </c>
      <c r="P501" s="6">
        <v>42143</v>
      </c>
      <c r="Q501" s="5">
        <v>0.66805555555555562</v>
      </c>
      <c r="R501" t="s">
        <v>58</v>
      </c>
      <c r="T501" t="s">
        <v>56</v>
      </c>
      <c r="U501">
        <v>2</v>
      </c>
      <c r="V501" t="s">
        <v>55</v>
      </c>
      <c r="W501">
        <v>2</v>
      </c>
      <c r="X501" t="s">
        <v>54</v>
      </c>
      <c r="Y501" t="s">
        <v>32</v>
      </c>
    </row>
    <row r="502" spans="1:25" hidden="1" x14ac:dyDescent="0.35">
      <c r="A502" t="s">
        <v>12</v>
      </c>
      <c r="B502" t="s">
        <v>13</v>
      </c>
      <c r="C502">
        <v>33020222</v>
      </c>
      <c r="D502" t="s">
        <v>16</v>
      </c>
      <c r="E502" s="6">
        <v>42143</v>
      </c>
      <c r="F502" s="5">
        <v>0.5444444444444444</v>
      </c>
      <c r="G502" t="s">
        <v>63</v>
      </c>
      <c r="H502" t="s">
        <v>62</v>
      </c>
      <c r="I502">
        <v>0.15</v>
      </c>
      <c r="J502" t="s">
        <v>61</v>
      </c>
      <c r="L502" t="s">
        <v>60</v>
      </c>
      <c r="M502">
        <v>112</v>
      </c>
      <c r="N502" t="s">
        <v>55</v>
      </c>
      <c r="P502" s="6">
        <v>42143</v>
      </c>
      <c r="Q502" s="5">
        <v>0.68125000000000002</v>
      </c>
      <c r="R502" t="s">
        <v>58</v>
      </c>
      <c r="T502" t="s">
        <v>56</v>
      </c>
      <c r="U502">
        <v>2</v>
      </c>
      <c r="V502" t="s">
        <v>55</v>
      </c>
      <c r="W502">
        <v>2</v>
      </c>
      <c r="X502" t="s">
        <v>54</v>
      </c>
      <c r="Y502" t="s">
        <v>64</v>
      </c>
    </row>
    <row r="503" spans="1:25" hidden="1" x14ac:dyDescent="0.35">
      <c r="A503" t="s">
        <v>12</v>
      </c>
      <c r="B503" t="s">
        <v>13</v>
      </c>
      <c r="C503">
        <v>33020118</v>
      </c>
      <c r="D503" t="s">
        <v>36</v>
      </c>
      <c r="E503" s="6">
        <v>42143</v>
      </c>
      <c r="F503" s="5">
        <v>0.52430555555555558</v>
      </c>
      <c r="G503" t="s">
        <v>63</v>
      </c>
      <c r="H503" t="s">
        <v>62</v>
      </c>
      <c r="I503">
        <v>0.15</v>
      </c>
      <c r="J503" t="s">
        <v>61</v>
      </c>
      <c r="L503" t="s">
        <v>60</v>
      </c>
      <c r="M503">
        <v>118</v>
      </c>
      <c r="N503" t="s">
        <v>55</v>
      </c>
      <c r="P503" s="6">
        <v>42143</v>
      </c>
      <c r="Q503" s="5">
        <v>0.67083333333333339</v>
      </c>
      <c r="R503" t="s">
        <v>58</v>
      </c>
      <c r="T503" t="s">
        <v>56</v>
      </c>
      <c r="U503">
        <v>2</v>
      </c>
      <c r="V503" t="s">
        <v>55</v>
      </c>
      <c r="W503">
        <v>2</v>
      </c>
      <c r="X503" t="s">
        <v>54</v>
      </c>
      <c r="Y503" t="s">
        <v>32</v>
      </c>
    </row>
    <row r="504" spans="1:25" hidden="1" x14ac:dyDescent="0.35">
      <c r="A504" t="s">
        <v>12</v>
      </c>
      <c r="B504" t="s">
        <v>13</v>
      </c>
      <c r="C504" t="s">
        <v>44</v>
      </c>
      <c r="D504" t="s">
        <v>46</v>
      </c>
      <c r="E504" s="6">
        <v>42143</v>
      </c>
      <c r="F504" s="5">
        <v>0.50347222222222221</v>
      </c>
      <c r="G504" t="s">
        <v>63</v>
      </c>
      <c r="H504" t="s">
        <v>62</v>
      </c>
      <c r="I504">
        <v>0.15</v>
      </c>
      <c r="J504" t="s">
        <v>61</v>
      </c>
      <c r="L504" t="s">
        <v>60</v>
      </c>
      <c r="M504">
        <v>5</v>
      </c>
      <c r="N504" t="s">
        <v>55</v>
      </c>
      <c r="O504" t="s">
        <v>59</v>
      </c>
      <c r="P504" s="6">
        <v>42143</v>
      </c>
      <c r="Q504" s="5">
        <v>0.67361111111111116</v>
      </c>
      <c r="R504" t="s">
        <v>58</v>
      </c>
      <c r="S504" t="s">
        <v>57</v>
      </c>
      <c r="T504" t="s">
        <v>56</v>
      </c>
      <c r="U504">
        <v>2</v>
      </c>
      <c r="V504" t="s">
        <v>55</v>
      </c>
      <c r="W504">
        <v>2</v>
      </c>
      <c r="X504" t="s">
        <v>54</v>
      </c>
      <c r="Y504" t="s">
        <v>32</v>
      </c>
    </row>
    <row r="505" spans="1:25" hidden="1" x14ac:dyDescent="0.35">
      <c r="A505" t="s">
        <v>12</v>
      </c>
      <c r="B505" t="s">
        <v>13</v>
      </c>
      <c r="C505" t="s">
        <v>39</v>
      </c>
      <c r="D505" t="s">
        <v>41</v>
      </c>
      <c r="E505" s="6">
        <v>42143</v>
      </c>
      <c r="F505" s="5">
        <v>0.47916666666666669</v>
      </c>
      <c r="G505" t="s">
        <v>63</v>
      </c>
      <c r="H505" t="s">
        <v>62</v>
      </c>
      <c r="I505">
        <v>0.15</v>
      </c>
      <c r="J505" t="s">
        <v>61</v>
      </c>
      <c r="L505" t="s">
        <v>60</v>
      </c>
      <c r="M505">
        <v>10</v>
      </c>
      <c r="N505" t="s">
        <v>55</v>
      </c>
      <c r="O505" t="s">
        <v>59</v>
      </c>
      <c r="P505" s="6">
        <v>42143</v>
      </c>
      <c r="Q505" s="5">
        <v>0.67638888888888893</v>
      </c>
      <c r="R505" t="s">
        <v>58</v>
      </c>
      <c r="S505" t="s">
        <v>57</v>
      </c>
      <c r="T505" t="s">
        <v>56</v>
      </c>
      <c r="U505">
        <v>2</v>
      </c>
      <c r="V505" t="s">
        <v>55</v>
      </c>
      <c r="W505">
        <v>2</v>
      </c>
      <c r="X505" t="s">
        <v>54</v>
      </c>
      <c r="Y505" t="s">
        <v>32</v>
      </c>
    </row>
    <row r="506" spans="1:25" hidden="1" x14ac:dyDescent="0.35">
      <c r="A506" t="s">
        <v>12</v>
      </c>
      <c r="B506" t="s">
        <v>13</v>
      </c>
      <c r="C506" t="s">
        <v>27</v>
      </c>
      <c r="D506" t="s">
        <v>29</v>
      </c>
      <c r="E506" s="6">
        <v>42114</v>
      </c>
      <c r="F506" s="5">
        <v>0.59722222222222221</v>
      </c>
      <c r="G506" t="s">
        <v>63</v>
      </c>
      <c r="H506" t="s">
        <v>62</v>
      </c>
      <c r="I506">
        <v>0.15</v>
      </c>
      <c r="J506" t="s">
        <v>61</v>
      </c>
      <c r="L506" t="s">
        <v>60</v>
      </c>
      <c r="M506">
        <v>2300</v>
      </c>
      <c r="N506" t="s">
        <v>55</v>
      </c>
      <c r="P506" s="6">
        <v>42114</v>
      </c>
      <c r="Q506" s="5">
        <v>0.68958333333333333</v>
      </c>
      <c r="R506" t="s">
        <v>58</v>
      </c>
      <c r="T506" t="s">
        <v>56</v>
      </c>
      <c r="U506">
        <v>2</v>
      </c>
      <c r="V506" t="s">
        <v>55</v>
      </c>
      <c r="W506">
        <v>2</v>
      </c>
      <c r="X506" t="s">
        <v>54</v>
      </c>
      <c r="Y506" t="s">
        <v>64</v>
      </c>
    </row>
    <row r="507" spans="1:25" hidden="1" x14ac:dyDescent="0.35">
      <c r="A507" t="s">
        <v>12</v>
      </c>
      <c r="B507" t="s">
        <v>13</v>
      </c>
      <c r="C507" t="s">
        <v>49</v>
      </c>
      <c r="D507">
        <v>846</v>
      </c>
      <c r="E507" s="6">
        <v>42114</v>
      </c>
      <c r="F507" s="5">
        <v>0.58680555555555558</v>
      </c>
      <c r="G507" t="s">
        <v>63</v>
      </c>
      <c r="H507" t="s">
        <v>62</v>
      </c>
      <c r="I507">
        <v>0.15</v>
      </c>
      <c r="J507" t="s">
        <v>61</v>
      </c>
      <c r="L507" t="s">
        <v>60</v>
      </c>
      <c r="M507">
        <v>3000</v>
      </c>
      <c r="N507" t="s">
        <v>55</v>
      </c>
      <c r="P507" s="6">
        <v>42114</v>
      </c>
      <c r="Q507" s="5">
        <v>0.69236111111111109</v>
      </c>
      <c r="R507" t="s">
        <v>58</v>
      </c>
      <c r="T507" t="s">
        <v>56</v>
      </c>
      <c r="U507">
        <v>2</v>
      </c>
      <c r="V507" t="s">
        <v>55</v>
      </c>
      <c r="W507">
        <v>2</v>
      </c>
      <c r="X507" t="s">
        <v>54</v>
      </c>
      <c r="Y507" t="s">
        <v>32</v>
      </c>
    </row>
    <row r="508" spans="1:25" hidden="1" x14ac:dyDescent="0.35">
      <c r="A508" t="s">
        <v>12</v>
      </c>
      <c r="B508" t="s">
        <v>13</v>
      </c>
      <c r="C508">
        <v>33020222</v>
      </c>
      <c r="D508" t="s">
        <v>16</v>
      </c>
      <c r="E508" s="6">
        <v>42114</v>
      </c>
      <c r="F508" s="5">
        <v>0.53472222222222221</v>
      </c>
      <c r="G508" t="s">
        <v>63</v>
      </c>
      <c r="H508" t="s">
        <v>62</v>
      </c>
      <c r="I508">
        <v>0.15</v>
      </c>
      <c r="J508" t="s">
        <v>61</v>
      </c>
      <c r="L508" t="s">
        <v>60</v>
      </c>
      <c r="M508">
        <v>350</v>
      </c>
      <c r="N508" t="s">
        <v>55</v>
      </c>
      <c r="P508" s="6">
        <v>42114</v>
      </c>
      <c r="Q508" s="5">
        <v>0.7104166666666667</v>
      </c>
      <c r="R508" t="s">
        <v>58</v>
      </c>
      <c r="T508" t="s">
        <v>56</v>
      </c>
      <c r="U508">
        <v>2</v>
      </c>
      <c r="V508" t="s">
        <v>55</v>
      </c>
      <c r="W508">
        <v>2</v>
      </c>
      <c r="X508" t="s">
        <v>54</v>
      </c>
      <c r="Y508" t="s">
        <v>64</v>
      </c>
    </row>
    <row r="509" spans="1:25" hidden="1" x14ac:dyDescent="0.35">
      <c r="A509" t="s">
        <v>12</v>
      </c>
      <c r="B509" t="s">
        <v>13</v>
      </c>
      <c r="C509">
        <v>33020221</v>
      </c>
      <c r="D509" t="s">
        <v>16</v>
      </c>
      <c r="E509" s="6">
        <v>42114</v>
      </c>
      <c r="F509" s="5">
        <v>0.51388888888888895</v>
      </c>
      <c r="G509" t="s">
        <v>63</v>
      </c>
      <c r="H509" t="s">
        <v>62</v>
      </c>
      <c r="I509">
        <v>0.15</v>
      </c>
      <c r="J509" t="s">
        <v>61</v>
      </c>
      <c r="L509" t="s">
        <v>60</v>
      </c>
      <c r="M509">
        <v>530</v>
      </c>
      <c r="N509" t="s">
        <v>55</v>
      </c>
      <c r="P509" s="6">
        <v>42114</v>
      </c>
      <c r="Q509" s="5">
        <v>0.68680555555555556</v>
      </c>
      <c r="R509" t="s">
        <v>58</v>
      </c>
      <c r="T509" t="s">
        <v>56</v>
      </c>
      <c r="U509">
        <v>2</v>
      </c>
      <c r="V509" t="s">
        <v>55</v>
      </c>
      <c r="W509">
        <v>2</v>
      </c>
      <c r="X509" t="s">
        <v>54</v>
      </c>
      <c r="Y509" t="s">
        <v>64</v>
      </c>
    </row>
    <row r="510" spans="1:25" hidden="1" x14ac:dyDescent="0.35">
      <c r="A510" t="s">
        <v>12</v>
      </c>
      <c r="B510" t="s">
        <v>13</v>
      </c>
      <c r="C510">
        <v>33020118</v>
      </c>
      <c r="D510" t="s">
        <v>36</v>
      </c>
      <c r="E510" s="6">
        <v>42114</v>
      </c>
      <c r="F510" s="5">
        <v>0.49652777777777773</v>
      </c>
      <c r="G510" t="s">
        <v>63</v>
      </c>
      <c r="H510" t="s">
        <v>62</v>
      </c>
      <c r="I510">
        <v>0.15</v>
      </c>
      <c r="J510" t="s">
        <v>61</v>
      </c>
      <c r="L510" t="s">
        <v>60</v>
      </c>
      <c r="M510">
        <v>5200</v>
      </c>
      <c r="N510" t="s">
        <v>55</v>
      </c>
      <c r="P510" s="6">
        <v>42114</v>
      </c>
      <c r="Q510" s="5">
        <v>0.69861111111111107</v>
      </c>
      <c r="R510" t="s">
        <v>58</v>
      </c>
      <c r="T510" t="s">
        <v>56</v>
      </c>
      <c r="U510">
        <v>2</v>
      </c>
      <c r="V510" t="s">
        <v>55</v>
      </c>
      <c r="W510">
        <v>2</v>
      </c>
      <c r="X510" t="s">
        <v>54</v>
      </c>
      <c r="Y510" t="s">
        <v>64</v>
      </c>
    </row>
    <row r="511" spans="1:25" hidden="1" x14ac:dyDescent="0.35">
      <c r="A511" t="s">
        <v>12</v>
      </c>
      <c r="B511" t="s">
        <v>13</v>
      </c>
      <c r="C511" t="s">
        <v>44</v>
      </c>
      <c r="D511" t="s">
        <v>46</v>
      </c>
      <c r="E511" s="6">
        <v>42114</v>
      </c>
      <c r="F511" s="5">
        <v>0.4826388888888889</v>
      </c>
      <c r="G511" t="s">
        <v>63</v>
      </c>
      <c r="H511" t="s">
        <v>62</v>
      </c>
      <c r="I511">
        <v>0.15</v>
      </c>
      <c r="J511" t="s">
        <v>61</v>
      </c>
      <c r="L511" t="s">
        <v>60</v>
      </c>
      <c r="M511">
        <v>991</v>
      </c>
      <c r="N511" t="s">
        <v>55</v>
      </c>
      <c r="O511" t="s">
        <v>59</v>
      </c>
      <c r="P511" s="6">
        <v>42114</v>
      </c>
      <c r="Q511" s="5">
        <v>0.70277777777777783</v>
      </c>
      <c r="R511" t="s">
        <v>58</v>
      </c>
      <c r="S511" t="s">
        <v>57</v>
      </c>
      <c r="T511" t="s">
        <v>56</v>
      </c>
      <c r="U511">
        <v>2</v>
      </c>
      <c r="V511" t="s">
        <v>55</v>
      </c>
      <c r="W511">
        <v>2</v>
      </c>
      <c r="X511" t="s">
        <v>54</v>
      </c>
      <c r="Y511" t="s">
        <v>32</v>
      </c>
    </row>
    <row r="512" spans="1:25" hidden="1" x14ac:dyDescent="0.35">
      <c r="A512" t="s">
        <v>12</v>
      </c>
      <c r="B512" t="s">
        <v>13</v>
      </c>
      <c r="C512" t="s">
        <v>39</v>
      </c>
      <c r="D512" t="s">
        <v>41</v>
      </c>
      <c r="E512" s="6">
        <v>42114</v>
      </c>
      <c r="F512" s="5">
        <v>0.46180555555555558</v>
      </c>
      <c r="G512" t="s">
        <v>63</v>
      </c>
      <c r="H512" t="s">
        <v>62</v>
      </c>
      <c r="I512">
        <v>0.15</v>
      </c>
      <c r="J512" t="s">
        <v>61</v>
      </c>
      <c r="L512" t="s">
        <v>60</v>
      </c>
      <c r="M512">
        <v>380</v>
      </c>
      <c r="N512" t="s">
        <v>55</v>
      </c>
      <c r="P512" s="6">
        <v>42114</v>
      </c>
      <c r="Q512" s="5">
        <v>0.70624999999999993</v>
      </c>
      <c r="R512" t="s">
        <v>58</v>
      </c>
      <c r="T512" t="s">
        <v>56</v>
      </c>
      <c r="U512">
        <v>2</v>
      </c>
      <c r="V512" t="s">
        <v>55</v>
      </c>
      <c r="W512">
        <v>2</v>
      </c>
      <c r="X512" t="s">
        <v>54</v>
      </c>
      <c r="Y512" t="s">
        <v>32</v>
      </c>
    </row>
    <row r="513" spans="1:25" hidden="1" x14ac:dyDescent="0.35">
      <c r="A513" t="s">
        <v>12</v>
      </c>
      <c r="B513" t="s">
        <v>13</v>
      </c>
      <c r="C513" t="s">
        <v>27</v>
      </c>
      <c r="D513" t="s">
        <v>29</v>
      </c>
      <c r="E513" s="6">
        <v>42088</v>
      </c>
      <c r="F513" s="5">
        <v>0.53125</v>
      </c>
      <c r="G513" t="s">
        <v>63</v>
      </c>
      <c r="H513" t="s">
        <v>62</v>
      </c>
      <c r="I513">
        <v>0.15</v>
      </c>
      <c r="J513" t="s">
        <v>61</v>
      </c>
      <c r="L513" t="s">
        <v>60</v>
      </c>
      <c r="M513">
        <v>108</v>
      </c>
      <c r="N513" t="s">
        <v>55</v>
      </c>
      <c r="P513" s="6">
        <v>42088</v>
      </c>
      <c r="Q513" s="5">
        <v>0.69444444444444453</v>
      </c>
      <c r="R513" t="s">
        <v>58</v>
      </c>
      <c r="T513" t="s">
        <v>56</v>
      </c>
      <c r="U513">
        <v>2</v>
      </c>
      <c r="V513" t="s">
        <v>55</v>
      </c>
      <c r="W513">
        <v>2</v>
      </c>
      <c r="X513" t="s">
        <v>54</v>
      </c>
      <c r="Y513" t="s">
        <v>32</v>
      </c>
    </row>
    <row r="514" spans="1:25" hidden="1" x14ac:dyDescent="0.35">
      <c r="A514" t="s">
        <v>12</v>
      </c>
      <c r="B514" t="s">
        <v>13</v>
      </c>
      <c r="C514" t="s">
        <v>49</v>
      </c>
      <c r="D514">
        <v>846</v>
      </c>
      <c r="E514" s="6">
        <v>42088</v>
      </c>
      <c r="F514" s="5">
        <v>0.51736111111111105</v>
      </c>
      <c r="G514" t="s">
        <v>63</v>
      </c>
      <c r="H514" t="s">
        <v>62</v>
      </c>
      <c r="I514">
        <v>0.15</v>
      </c>
      <c r="J514" t="s">
        <v>61</v>
      </c>
      <c r="L514" t="s">
        <v>60</v>
      </c>
      <c r="M514">
        <v>110</v>
      </c>
      <c r="N514" t="s">
        <v>55</v>
      </c>
      <c r="P514" s="6">
        <v>42088</v>
      </c>
      <c r="Q514" s="5">
        <v>0.7006944444444444</v>
      </c>
      <c r="R514" t="s">
        <v>58</v>
      </c>
      <c r="T514" t="s">
        <v>56</v>
      </c>
      <c r="U514">
        <v>2</v>
      </c>
      <c r="V514" t="s">
        <v>55</v>
      </c>
      <c r="W514">
        <v>2</v>
      </c>
      <c r="X514" t="s">
        <v>54</v>
      </c>
      <c r="Y514" t="s">
        <v>32</v>
      </c>
    </row>
    <row r="515" spans="1:25" hidden="1" x14ac:dyDescent="0.35">
      <c r="A515" t="s">
        <v>12</v>
      </c>
      <c r="B515" t="s">
        <v>13</v>
      </c>
      <c r="C515">
        <v>33020222</v>
      </c>
      <c r="D515" t="s">
        <v>16</v>
      </c>
      <c r="E515" s="6">
        <v>42088</v>
      </c>
      <c r="F515" s="5">
        <v>0.49305555555555558</v>
      </c>
      <c r="G515" t="s">
        <v>63</v>
      </c>
      <c r="H515" t="s">
        <v>62</v>
      </c>
      <c r="I515">
        <v>0.15</v>
      </c>
      <c r="J515" t="s">
        <v>61</v>
      </c>
      <c r="L515" t="s">
        <v>60</v>
      </c>
      <c r="M515">
        <v>664</v>
      </c>
      <c r="N515" t="s">
        <v>55</v>
      </c>
      <c r="O515" t="s">
        <v>59</v>
      </c>
      <c r="P515" s="6">
        <v>42088</v>
      </c>
      <c r="Q515" s="5">
        <v>0.71180555555555547</v>
      </c>
      <c r="R515" t="s">
        <v>58</v>
      </c>
      <c r="S515" t="s">
        <v>57</v>
      </c>
      <c r="T515" t="s">
        <v>56</v>
      </c>
      <c r="U515">
        <v>2</v>
      </c>
      <c r="V515" t="s">
        <v>55</v>
      </c>
      <c r="W515">
        <v>2</v>
      </c>
      <c r="X515" t="s">
        <v>54</v>
      </c>
      <c r="Y515" t="s">
        <v>64</v>
      </c>
    </row>
    <row r="516" spans="1:25" hidden="1" x14ac:dyDescent="0.35">
      <c r="A516" t="s">
        <v>12</v>
      </c>
      <c r="B516" t="s">
        <v>13</v>
      </c>
      <c r="C516">
        <v>33020221</v>
      </c>
      <c r="D516" t="s">
        <v>16</v>
      </c>
      <c r="E516" s="6">
        <v>42088</v>
      </c>
      <c r="F516" s="5">
        <v>0.47222222222222227</v>
      </c>
      <c r="G516" t="s">
        <v>63</v>
      </c>
      <c r="H516" t="s">
        <v>62</v>
      </c>
      <c r="I516">
        <v>0.15</v>
      </c>
      <c r="J516" t="s">
        <v>61</v>
      </c>
      <c r="L516" t="s">
        <v>60</v>
      </c>
      <c r="M516">
        <v>1118</v>
      </c>
      <c r="N516" t="s">
        <v>55</v>
      </c>
      <c r="O516" t="s">
        <v>59</v>
      </c>
      <c r="P516" s="6">
        <v>42088</v>
      </c>
      <c r="Q516" s="5">
        <v>0.69097222222222221</v>
      </c>
      <c r="R516" t="s">
        <v>58</v>
      </c>
      <c r="S516" t="s">
        <v>57</v>
      </c>
      <c r="T516" t="s">
        <v>56</v>
      </c>
      <c r="U516">
        <v>2</v>
      </c>
      <c r="V516" t="s">
        <v>55</v>
      </c>
      <c r="W516">
        <v>2</v>
      </c>
      <c r="X516" t="s">
        <v>54</v>
      </c>
      <c r="Y516" t="s">
        <v>64</v>
      </c>
    </row>
    <row r="517" spans="1:25" hidden="1" x14ac:dyDescent="0.35">
      <c r="A517" t="s">
        <v>12</v>
      </c>
      <c r="B517" t="s">
        <v>13</v>
      </c>
      <c r="C517">
        <v>33020118</v>
      </c>
      <c r="D517" t="s">
        <v>36</v>
      </c>
      <c r="E517" s="6">
        <v>42088</v>
      </c>
      <c r="F517" s="5">
        <v>0.45833333333333331</v>
      </c>
      <c r="G517" t="s">
        <v>63</v>
      </c>
      <c r="H517" t="s">
        <v>62</v>
      </c>
      <c r="I517">
        <v>0.15</v>
      </c>
      <c r="J517" t="s">
        <v>61</v>
      </c>
      <c r="L517" t="s">
        <v>60</v>
      </c>
      <c r="M517">
        <v>210</v>
      </c>
      <c r="N517" t="s">
        <v>55</v>
      </c>
      <c r="P517" s="6">
        <v>42088</v>
      </c>
      <c r="Q517" s="5">
        <v>0.70416666666666661</v>
      </c>
      <c r="R517" t="s">
        <v>58</v>
      </c>
      <c r="T517" t="s">
        <v>56</v>
      </c>
      <c r="U517">
        <v>2</v>
      </c>
      <c r="V517" t="s">
        <v>55</v>
      </c>
      <c r="W517">
        <v>2</v>
      </c>
      <c r="X517" t="s">
        <v>54</v>
      </c>
      <c r="Y517" t="s">
        <v>64</v>
      </c>
    </row>
    <row r="518" spans="1:25" hidden="1" x14ac:dyDescent="0.35">
      <c r="A518" t="s">
        <v>12</v>
      </c>
      <c r="B518" t="s">
        <v>13</v>
      </c>
      <c r="C518" t="s">
        <v>44</v>
      </c>
      <c r="D518" t="s">
        <v>46</v>
      </c>
      <c r="E518" s="6">
        <v>42088</v>
      </c>
      <c r="F518" s="5">
        <v>0.4375</v>
      </c>
      <c r="G518" t="s">
        <v>63</v>
      </c>
      <c r="H518" t="s">
        <v>62</v>
      </c>
      <c r="I518">
        <v>0.15</v>
      </c>
      <c r="J518" t="s">
        <v>61</v>
      </c>
      <c r="L518" t="s">
        <v>60</v>
      </c>
      <c r="M518">
        <v>11</v>
      </c>
      <c r="N518" t="s">
        <v>55</v>
      </c>
      <c r="O518" t="s">
        <v>59</v>
      </c>
      <c r="P518" s="6">
        <v>42088</v>
      </c>
      <c r="Q518" s="5">
        <v>0.70694444444444438</v>
      </c>
      <c r="R518" t="s">
        <v>58</v>
      </c>
      <c r="S518" t="s">
        <v>57</v>
      </c>
      <c r="T518" t="s">
        <v>56</v>
      </c>
      <c r="U518">
        <v>2</v>
      </c>
      <c r="V518" t="s">
        <v>55</v>
      </c>
      <c r="W518">
        <v>2</v>
      </c>
      <c r="X518" t="s">
        <v>54</v>
      </c>
      <c r="Y518" t="s">
        <v>32</v>
      </c>
    </row>
    <row r="519" spans="1:25" hidden="1" x14ac:dyDescent="0.35">
      <c r="A519" t="s">
        <v>12</v>
      </c>
      <c r="B519" t="s">
        <v>13</v>
      </c>
      <c r="C519" t="s">
        <v>39</v>
      </c>
      <c r="D519" t="s">
        <v>41</v>
      </c>
      <c r="E519" s="6">
        <v>42088</v>
      </c>
      <c r="F519" s="5">
        <v>0.4236111111111111</v>
      </c>
      <c r="G519" t="s">
        <v>63</v>
      </c>
      <c r="H519" t="s">
        <v>62</v>
      </c>
      <c r="I519">
        <v>0.15</v>
      </c>
      <c r="J519" t="s">
        <v>61</v>
      </c>
      <c r="L519" t="s">
        <v>60</v>
      </c>
      <c r="M519">
        <v>58</v>
      </c>
      <c r="N519" t="s">
        <v>55</v>
      </c>
      <c r="P519" s="6">
        <v>42088</v>
      </c>
      <c r="Q519" s="5">
        <v>0.7090277777777777</v>
      </c>
      <c r="R519" t="s">
        <v>58</v>
      </c>
      <c r="T519" t="s">
        <v>56</v>
      </c>
      <c r="U519">
        <v>2</v>
      </c>
      <c r="V519" t="s">
        <v>55</v>
      </c>
      <c r="W519">
        <v>2</v>
      </c>
      <c r="X519" t="s">
        <v>54</v>
      </c>
      <c r="Y519" t="s">
        <v>32</v>
      </c>
    </row>
    <row r="520" spans="1:25" hidden="1" x14ac:dyDescent="0.35">
      <c r="A520" t="s">
        <v>12</v>
      </c>
      <c r="B520" t="s">
        <v>13</v>
      </c>
      <c r="C520" t="s">
        <v>27</v>
      </c>
      <c r="D520" t="s">
        <v>29</v>
      </c>
      <c r="E520" s="6">
        <v>42052</v>
      </c>
      <c r="F520" s="5">
        <v>0.58333333333333337</v>
      </c>
      <c r="G520" t="s">
        <v>63</v>
      </c>
      <c r="H520" t="s">
        <v>62</v>
      </c>
      <c r="I520">
        <v>0.15</v>
      </c>
      <c r="J520" t="s">
        <v>61</v>
      </c>
      <c r="L520" t="s">
        <v>60</v>
      </c>
      <c r="M520">
        <v>115</v>
      </c>
      <c r="N520" t="s">
        <v>55</v>
      </c>
      <c r="O520" t="s">
        <v>59</v>
      </c>
      <c r="P520" s="6">
        <v>42052</v>
      </c>
      <c r="Q520" s="5">
        <v>0.69374999999999998</v>
      </c>
      <c r="R520" t="s">
        <v>58</v>
      </c>
      <c r="S520" t="s">
        <v>57</v>
      </c>
      <c r="T520" t="s">
        <v>56</v>
      </c>
      <c r="U520">
        <v>2</v>
      </c>
      <c r="V520" t="s">
        <v>55</v>
      </c>
      <c r="W520">
        <v>2</v>
      </c>
      <c r="X520" t="s">
        <v>54</v>
      </c>
      <c r="Y520" t="s">
        <v>64</v>
      </c>
    </row>
    <row r="521" spans="1:25" hidden="1" x14ac:dyDescent="0.35">
      <c r="A521" t="s">
        <v>12</v>
      </c>
      <c r="B521" t="s">
        <v>13</v>
      </c>
      <c r="C521" t="s">
        <v>49</v>
      </c>
      <c r="D521">
        <v>846</v>
      </c>
      <c r="E521" s="6">
        <v>42052</v>
      </c>
      <c r="F521" s="5">
        <v>0.56944444444444442</v>
      </c>
      <c r="G521" t="s">
        <v>63</v>
      </c>
      <c r="H521" t="s">
        <v>62</v>
      </c>
      <c r="I521">
        <v>0.15</v>
      </c>
      <c r="J521" t="s">
        <v>61</v>
      </c>
      <c r="L521" t="s">
        <v>60</v>
      </c>
      <c r="M521">
        <v>100</v>
      </c>
      <c r="N521" t="s">
        <v>55</v>
      </c>
      <c r="P521" s="6">
        <v>42052</v>
      </c>
      <c r="Q521" s="5">
        <v>0.69861111111111107</v>
      </c>
      <c r="R521" t="s">
        <v>58</v>
      </c>
      <c r="T521" t="s">
        <v>56</v>
      </c>
      <c r="U521">
        <v>2</v>
      </c>
      <c r="V521" t="s">
        <v>55</v>
      </c>
      <c r="W521">
        <v>2</v>
      </c>
      <c r="X521" t="s">
        <v>54</v>
      </c>
      <c r="Y521" t="s">
        <v>32</v>
      </c>
    </row>
    <row r="522" spans="1:25" hidden="1" x14ac:dyDescent="0.35">
      <c r="A522" t="s">
        <v>12</v>
      </c>
      <c r="B522" t="s">
        <v>13</v>
      </c>
      <c r="C522">
        <v>33020222</v>
      </c>
      <c r="D522" t="s">
        <v>16</v>
      </c>
      <c r="E522" s="6">
        <v>42052</v>
      </c>
      <c r="F522" s="5">
        <v>0.55208333333333337</v>
      </c>
      <c r="G522" t="s">
        <v>63</v>
      </c>
      <c r="H522" t="s">
        <v>62</v>
      </c>
      <c r="I522">
        <v>0.15</v>
      </c>
      <c r="J522" t="s">
        <v>61</v>
      </c>
      <c r="L522" t="s">
        <v>60</v>
      </c>
      <c r="M522">
        <v>170</v>
      </c>
      <c r="N522" t="s">
        <v>55</v>
      </c>
      <c r="O522" t="s">
        <v>59</v>
      </c>
      <c r="P522" s="6">
        <v>42052</v>
      </c>
      <c r="Q522" s="5">
        <v>0.70833333333333337</v>
      </c>
      <c r="R522" t="s">
        <v>58</v>
      </c>
      <c r="S522" t="s">
        <v>57</v>
      </c>
      <c r="T522" t="s">
        <v>56</v>
      </c>
      <c r="U522">
        <v>2</v>
      </c>
      <c r="V522" t="s">
        <v>55</v>
      </c>
      <c r="W522">
        <v>2</v>
      </c>
      <c r="X522" t="s">
        <v>54</v>
      </c>
      <c r="Y522" t="s">
        <v>64</v>
      </c>
    </row>
    <row r="523" spans="1:25" hidden="1" x14ac:dyDescent="0.35">
      <c r="A523" t="s">
        <v>12</v>
      </c>
      <c r="B523" t="s">
        <v>13</v>
      </c>
      <c r="C523">
        <v>33020221</v>
      </c>
      <c r="D523" t="s">
        <v>16</v>
      </c>
      <c r="E523" s="6">
        <v>42052</v>
      </c>
      <c r="F523" s="5">
        <v>0.54166666666666663</v>
      </c>
      <c r="G523" t="s">
        <v>63</v>
      </c>
      <c r="H523" t="s">
        <v>62</v>
      </c>
      <c r="I523">
        <v>0.15</v>
      </c>
      <c r="J523" t="s">
        <v>61</v>
      </c>
      <c r="L523" t="s">
        <v>60</v>
      </c>
      <c r="M523">
        <v>350</v>
      </c>
      <c r="N523" t="s">
        <v>55</v>
      </c>
      <c r="P523" s="6">
        <v>42052</v>
      </c>
      <c r="Q523" s="5">
        <v>0.69097222222222221</v>
      </c>
      <c r="R523" t="s">
        <v>58</v>
      </c>
      <c r="T523" t="s">
        <v>56</v>
      </c>
      <c r="U523">
        <v>2</v>
      </c>
      <c r="V523" t="s">
        <v>55</v>
      </c>
      <c r="W523">
        <v>2</v>
      </c>
      <c r="X523" t="s">
        <v>54</v>
      </c>
      <c r="Y523" t="s">
        <v>64</v>
      </c>
    </row>
    <row r="524" spans="1:25" hidden="1" x14ac:dyDescent="0.35">
      <c r="A524" t="s">
        <v>12</v>
      </c>
      <c r="B524" t="s">
        <v>13</v>
      </c>
      <c r="C524">
        <v>33020118</v>
      </c>
      <c r="D524" t="s">
        <v>36</v>
      </c>
      <c r="E524" s="6">
        <v>42052</v>
      </c>
      <c r="F524" s="5">
        <v>0.52777777777777779</v>
      </c>
      <c r="G524" t="s">
        <v>63</v>
      </c>
      <c r="H524" t="s">
        <v>62</v>
      </c>
      <c r="I524">
        <v>0.15</v>
      </c>
      <c r="J524" t="s">
        <v>61</v>
      </c>
      <c r="L524" t="s">
        <v>60</v>
      </c>
      <c r="M524">
        <v>200</v>
      </c>
      <c r="N524" t="s">
        <v>55</v>
      </c>
      <c r="P524" s="6">
        <v>42052</v>
      </c>
      <c r="Q524" s="5">
        <v>0.7006944444444444</v>
      </c>
      <c r="R524" t="s">
        <v>58</v>
      </c>
      <c r="T524" t="s">
        <v>56</v>
      </c>
      <c r="U524">
        <v>2</v>
      </c>
      <c r="V524" t="s">
        <v>55</v>
      </c>
      <c r="W524">
        <v>2</v>
      </c>
      <c r="X524" t="s">
        <v>54</v>
      </c>
      <c r="Y524" t="s">
        <v>32</v>
      </c>
    </row>
    <row r="525" spans="1:25" hidden="1" x14ac:dyDescent="0.35">
      <c r="A525" t="s">
        <v>12</v>
      </c>
      <c r="B525" t="s">
        <v>13</v>
      </c>
      <c r="C525" t="s">
        <v>44</v>
      </c>
      <c r="D525" t="s">
        <v>46</v>
      </c>
      <c r="E525" s="6">
        <v>42052</v>
      </c>
      <c r="F525" s="5">
        <v>0.51388888888888895</v>
      </c>
      <c r="G525" t="s">
        <v>63</v>
      </c>
      <c r="H525" t="s">
        <v>62</v>
      </c>
      <c r="I525">
        <v>0.15</v>
      </c>
      <c r="J525" t="s">
        <v>61</v>
      </c>
      <c r="L525" t="s">
        <v>60</v>
      </c>
      <c r="M525">
        <v>39</v>
      </c>
      <c r="N525" t="s">
        <v>55</v>
      </c>
      <c r="O525" t="s">
        <v>59</v>
      </c>
      <c r="P525" s="6">
        <v>42052</v>
      </c>
      <c r="Q525" s="5">
        <v>0.70277777777777783</v>
      </c>
      <c r="R525" t="s">
        <v>58</v>
      </c>
      <c r="S525" t="s">
        <v>57</v>
      </c>
      <c r="T525" t="s">
        <v>56</v>
      </c>
      <c r="U525">
        <v>2</v>
      </c>
      <c r="V525" t="s">
        <v>55</v>
      </c>
      <c r="W525">
        <v>2</v>
      </c>
      <c r="X525" t="s">
        <v>54</v>
      </c>
      <c r="Y525" t="s">
        <v>32</v>
      </c>
    </row>
    <row r="526" spans="1:25" hidden="1" x14ac:dyDescent="0.35">
      <c r="A526" t="s">
        <v>12</v>
      </c>
      <c r="B526" t="s">
        <v>13</v>
      </c>
      <c r="C526" t="s">
        <v>39</v>
      </c>
      <c r="D526" t="s">
        <v>41</v>
      </c>
      <c r="E526" s="6">
        <v>42052</v>
      </c>
      <c r="F526" s="5">
        <v>0.49652777777777773</v>
      </c>
      <c r="G526" t="s">
        <v>63</v>
      </c>
      <c r="H526" t="s">
        <v>62</v>
      </c>
      <c r="I526">
        <v>0.15</v>
      </c>
      <c r="J526" t="s">
        <v>61</v>
      </c>
      <c r="L526" t="s">
        <v>60</v>
      </c>
      <c r="M526">
        <v>5</v>
      </c>
      <c r="N526" t="s">
        <v>55</v>
      </c>
      <c r="O526" t="s">
        <v>59</v>
      </c>
      <c r="P526" s="6">
        <v>42052</v>
      </c>
      <c r="Q526" s="5">
        <v>0.7055555555555556</v>
      </c>
      <c r="R526" t="s">
        <v>58</v>
      </c>
      <c r="S526" t="s">
        <v>57</v>
      </c>
      <c r="T526" t="s">
        <v>56</v>
      </c>
      <c r="U526">
        <v>2</v>
      </c>
      <c r="V526" t="s">
        <v>55</v>
      </c>
      <c r="W526">
        <v>2</v>
      </c>
      <c r="X526" t="s">
        <v>54</v>
      </c>
      <c r="Y526" t="s">
        <v>32</v>
      </c>
    </row>
    <row r="527" spans="1:25" hidden="1" x14ac:dyDescent="0.35">
      <c r="A527" t="s">
        <v>12</v>
      </c>
      <c r="B527" t="s">
        <v>13</v>
      </c>
      <c r="C527" t="s">
        <v>27</v>
      </c>
      <c r="D527" t="s">
        <v>29</v>
      </c>
      <c r="E527" s="6">
        <v>42016</v>
      </c>
      <c r="F527" s="5">
        <v>0.5625</v>
      </c>
      <c r="G527" t="s">
        <v>63</v>
      </c>
      <c r="H527" t="s">
        <v>62</v>
      </c>
      <c r="I527">
        <v>0.15</v>
      </c>
      <c r="J527" t="s">
        <v>61</v>
      </c>
      <c r="L527" t="s">
        <v>60</v>
      </c>
      <c r="M527">
        <v>193</v>
      </c>
      <c r="N527" t="s">
        <v>55</v>
      </c>
      <c r="O527" t="s">
        <v>59</v>
      </c>
      <c r="P527" s="6">
        <v>42016</v>
      </c>
      <c r="Q527" s="5">
        <v>0.69027777777777777</v>
      </c>
      <c r="R527" t="s">
        <v>58</v>
      </c>
      <c r="S527" t="s">
        <v>57</v>
      </c>
      <c r="T527" t="s">
        <v>56</v>
      </c>
      <c r="U527">
        <v>2</v>
      </c>
      <c r="V527" t="s">
        <v>55</v>
      </c>
      <c r="W527">
        <v>2</v>
      </c>
      <c r="X527" t="s">
        <v>54</v>
      </c>
    </row>
    <row r="528" spans="1:25" hidden="1" x14ac:dyDescent="0.35">
      <c r="A528" t="s">
        <v>12</v>
      </c>
      <c r="B528" t="s">
        <v>13</v>
      </c>
      <c r="C528" t="s">
        <v>49</v>
      </c>
      <c r="D528">
        <v>846</v>
      </c>
      <c r="E528" s="6">
        <v>42016</v>
      </c>
      <c r="F528" s="5">
        <v>0.54861111111111105</v>
      </c>
      <c r="G528" t="s">
        <v>63</v>
      </c>
      <c r="H528" t="s">
        <v>62</v>
      </c>
      <c r="I528">
        <v>0.15</v>
      </c>
      <c r="J528" t="s">
        <v>61</v>
      </c>
      <c r="L528" t="s">
        <v>60</v>
      </c>
      <c r="M528">
        <v>90</v>
      </c>
      <c r="N528" t="s">
        <v>55</v>
      </c>
      <c r="P528" s="6">
        <v>42016</v>
      </c>
      <c r="Q528" s="5">
        <v>0.69305555555555554</v>
      </c>
      <c r="R528" t="s">
        <v>58</v>
      </c>
      <c r="T528" t="s">
        <v>56</v>
      </c>
      <c r="U528">
        <v>2</v>
      </c>
      <c r="V528" t="s">
        <v>55</v>
      </c>
      <c r="W528">
        <v>2</v>
      </c>
      <c r="X528" t="s">
        <v>54</v>
      </c>
    </row>
    <row r="529" spans="1:25" hidden="1" x14ac:dyDescent="0.35">
      <c r="A529" t="s">
        <v>12</v>
      </c>
      <c r="B529" t="s">
        <v>13</v>
      </c>
      <c r="C529">
        <v>33020222</v>
      </c>
      <c r="D529" t="s">
        <v>16</v>
      </c>
      <c r="E529" s="6">
        <v>42016</v>
      </c>
      <c r="F529" s="5">
        <v>0.51736111111111105</v>
      </c>
      <c r="G529" t="s">
        <v>63</v>
      </c>
      <c r="H529" t="s">
        <v>62</v>
      </c>
      <c r="I529">
        <v>0.15</v>
      </c>
      <c r="J529" t="s">
        <v>61</v>
      </c>
      <c r="L529" t="s">
        <v>60</v>
      </c>
      <c r="M529">
        <v>220</v>
      </c>
      <c r="N529" t="s">
        <v>55</v>
      </c>
      <c r="P529" s="6">
        <v>42016</v>
      </c>
      <c r="Q529" s="5">
        <v>0.70416666666666661</v>
      </c>
      <c r="R529" t="s">
        <v>58</v>
      </c>
      <c r="T529" t="s">
        <v>56</v>
      </c>
      <c r="U529">
        <v>2</v>
      </c>
      <c r="V529" t="s">
        <v>55</v>
      </c>
      <c r="W529">
        <v>2</v>
      </c>
      <c r="X529" t="s">
        <v>54</v>
      </c>
    </row>
    <row r="530" spans="1:25" hidden="1" x14ac:dyDescent="0.35">
      <c r="A530" t="s">
        <v>12</v>
      </c>
      <c r="B530" t="s">
        <v>13</v>
      </c>
      <c r="C530">
        <v>33020221</v>
      </c>
      <c r="D530" t="s">
        <v>16</v>
      </c>
      <c r="E530" s="6">
        <v>42016</v>
      </c>
      <c r="F530" s="5">
        <v>0.51041666666666663</v>
      </c>
      <c r="G530" t="s">
        <v>63</v>
      </c>
      <c r="H530" t="s">
        <v>62</v>
      </c>
      <c r="I530">
        <v>0.15</v>
      </c>
      <c r="J530" t="s">
        <v>61</v>
      </c>
      <c r="L530" t="s">
        <v>60</v>
      </c>
      <c r="M530">
        <v>270</v>
      </c>
      <c r="N530" t="s">
        <v>55</v>
      </c>
      <c r="P530" s="6">
        <v>42016</v>
      </c>
      <c r="Q530" s="5">
        <v>0.68541666666666667</v>
      </c>
      <c r="R530" t="s">
        <v>58</v>
      </c>
      <c r="T530" t="s">
        <v>56</v>
      </c>
      <c r="U530">
        <v>2</v>
      </c>
      <c r="V530" t="s">
        <v>55</v>
      </c>
      <c r="W530">
        <v>2</v>
      </c>
      <c r="X530" t="s">
        <v>54</v>
      </c>
    </row>
    <row r="531" spans="1:25" hidden="1" x14ac:dyDescent="0.35">
      <c r="A531" t="s">
        <v>12</v>
      </c>
      <c r="B531" t="s">
        <v>13</v>
      </c>
      <c r="C531">
        <v>33020118</v>
      </c>
      <c r="D531" t="s">
        <v>36</v>
      </c>
      <c r="E531" s="6">
        <v>42016</v>
      </c>
      <c r="F531" s="5">
        <v>0.49652777777777773</v>
      </c>
      <c r="G531" t="s">
        <v>63</v>
      </c>
      <c r="H531" t="s">
        <v>62</v>
      </c>
      <c r="I531">
        <v>0.15</v>
      </c>
      <c r="J531" t="s">
        <v>61</v>
      </c>
      <c r="L531" t="s">
        <v>60</v>
      </c>
      <c r="M531">
        <v>936</v>
      </c>
      <c r="N531" t="s">
        <v>55</v>
      </c>
      <c r="O531" t="s">
        <v>59</v>
      </c>
      <c r="P531" s="6">
        <v>42016</v>
      </c>
      <c r="Q531" s="5">
        <v>0.6958333333333333</v>
      </c>
      <c r="R531" t="s">
        <v>58</v>
      </c>
      <c r="S531" t="s">
        <v>57</v>
      </c>
      <c r="T531" t="s">
        <v>56</v>
      </c>
      <c r="U531">
        <v>2</v>
      </c>
      <c r="V531" t="s">
        <v>55</v>
      </c>
      <c r="W531">
        <v>2</v>
      </c>
      <c r="X531" t="s">
        <v>54</v>
      </c>
    </row>
    <row r="532" spans="1:25" hidden="1" x14ac:dyDescent="0.35">
      <c r="A532" t="s">
        <v>12</v>
      </c>
      <c r="B532" t="s">
        <v>13</v>
      </c>
      <c r="C532" t="s">
        <v>44</v>
      </c>
      <c r="D532" t="s">
        <v>46</v>
      </c>
      <c r="E532" s="6">
        <v>42016</v>
      </c>
      <c r="F532" s="5">
        <v>0.47916666666666669</v>
      </c>
      <c r="G532" t="s">
        <v>63</v>
      </c>
      <c r="H532" t="s">
        <v>62</v>
      </c>
      <c r="I532">
        <v>0.15</v>
      </c>
      <c r="J532" t="s">
        <v>61</v>
      </c>
      <c r="L532" t="s">
        <v>60</v>
      </c>
      <c r="M532">
        <v>25</v>
      </c>
      <c r="N532" t="s">
        <v>55</v>
      </c>
      <c r="O532" t="s">
        <v>59</v>
      </c>
      <c r="P532" s="6">
        <v>42016</v>
      </c>
      <c r="Q532" s="5">
        <v>0.69861111111111107</v>
      </c>
      <c r="R532" t="s">
        <v>58</v>
      </c>
      <c r="S532" t="s">
        <v>57</v>
      </c>
      <c r="T532" t="s">
        <v>56</v>
      </c>
      <c r="U532">
        <v>2</v>
      </c>
      <c r="V532" t="s">
        <v>55</v>
      </c>
      <c r="W532">
        <v>2</v>
      </c>
      <c r="X532" t="s">
        <v>54</v>
      </c>
    </row>
    <row r="533" spans="1:25" hidden="1" x14ac:dyDescent="0.35">
      <c r="A533" t="s">
        <v>12</v>
      </c>
      <c r="B533" t="s">
        <v>13</v>
      </c>
      <c r="C533" t="s">
        <v>39</v>
      </c>
      <c r="D533" t="s">
        <v>41</v>
      </c>
      <c r="E533" s="6">
        <v>42016</v>
      </c>
      <c r="F533" s="5">
        <v>0.46180555555555558</v>
      </c>
      <c r="G533" t="s">
        <v>63</v>
      </c>
      <c r="H533" t="s">
        <v>62</v>
      </c>
      <c r="I533">
        <v>0.15</v>
      </c>
      <c r="J533" t="s">
        <v>61</v>
      </c>
      <c r="L533" t="s">
        <v>60</v>
      </c>
      <c r="M533" t="s">
        <v>75</v>
      </c>
      <c r="O533" t="s">
        <v>74</v>
      </c>
      <c r="P533" s="6">
        <v>42016</v>
      </c>
      <c r="Q533" s="5">
        <v>0.70138888888888884</v>
      </c>
      <c r="R533" t="s">
        <v>58</v>
      </c>
      <c r="S533" t="s">
        <v>73</v>
      </c>
      <c r="T533" t="s">
        <v>56</v>
      </c>
      <c r="U533">
        <v>2</v>
      </c>
      <c r="V533" t="s">
        <v>55</v>
      </c>
      <c r="W533">
        <v>2</v>
      </c>
      <c r="X533" t="s">
        <v>54</v>
      </c>
    </row>
    <row r="534" spans="1:25" hidden="1" x14ac:dyDescent="0.35">
      <c r="A534" t="s">
        <v>12</v>
      </c>
      <c r="B534" t="s">
        <v>13</v>
      </c>
      <c r="C534" t="s">
        <v>27</v>
      </c>
      <c r="D534" t="s">
        <v>29</v>
      </c>
      <c r="E534" s="6">
        <v>41988</v>
      </c>
      <c r="F534" s="5">
        <v>0.59375</v>
      </c>
      <c r="G534" t="s">
        <v>63</v>
      </c>
      <c r="H534" t="s">
        <v>62</v>
      </c>
      <c r="I534">
        <v>0.15</v>
      </c>
      <c r="J534" t="s">
        <v>61</v>
      </c>
      <c r="L534" t="s">
        <v>60</v>
      </c>
      <c r="M534">
        <v>31</v>
      </c>
      <c r="N534" t="s">
        <v>55</v>
      </c>
      <c r="O534" t="s">
        <v>59</v>
      </c>
      <c r="P534" s="6">
        <v>41988</v>
      </c>
      <c r="Q534" s="5">
        <v>0.65416666666666667</v>
      </c>
      <c r="R534" t="s">
        <v>58</v>
      </c>
      <c r="S534" t="s">
        <v>57</v>
      </c>
      <c r="T534" t="s">
        <v>56</v>
      </c>
      <c r="U534">
        <v>2</v>
      </c>
      <c r="V534" t="s">
        <v>55</v>
      </c>
      <c r="W534">
        <v>2</v>
      </c>
      <c r="X534" t="s">
        <v>54</v>
      </c>
      <c r="Y534" t="s">
        <v>32</v>
      </c>
    </row>
    <row r="535" spans="1:25" hidden="1" x14ac:dyDescent="0.35">
      <c r="A535" t="s">
        <v>12</v>
      </c>
      <c r="B535" t="s">
        <v>13</v>
      </c>
      <c r="C535" t="s">
        <v>49</v>
      </c>
      <c r="D535">
        <v>846</v>
      </c>
      <c r="E535" s="6">
        <v>41988</v>
      </c>
      <c r="F535" s="5">
        <v>0.57986111111111105</v>
      </c>
      <c r="G535" t="s">
        <v>63</v>
      </c>
      <c r="H535" t="s">
        <v>62</v>
      </c>
      <c r="I535">
        <v>0.15</v>
      </c>
      <c r="J535" t="s">
        <v>61</v>
      </c>
      <c r="L535" t="s">
        <v>60</v>
      </c>
      <c r="M535">
        <v>56</v>
      </c>
      <c r="N535" t="s">
        <v>55</v>
      </c>
      <c r="P535" s="6">
        <v>41988</v>
      </c>
      <c r="Q535" s="5">
        <v>0.65625</v>
      </c>
      <c r="R535" t="s">
        <v>58</v>
      </c>
      <c r="T535" t="s">
        <v>56</v>
      </c>
      <c r="U535">
        <v>2</v>
      </c>
      <c r="V535" t="s">
        <v>55</v>
      </c>
      <c r="W535">
        <v>2</v>
      </c>
      <c r="X535" t="s">
        <v>54</v>
      </c>
      <c r="Y535" t="s">
        <v>32</v>
      </c>
    </row>
    <row r="536" spans="1:25" hidden="1" x14ac:dyDescent="0.35">
      <c r="A536" t="s">
        <v>12</v>
      </c>
      <c r="B536" t="s">
        <v>13</v>
      </c>
      <c r="C536">
        <v>33020222</v>
      </c>
      <c r="D536" t="s">
        <v>16</v>
      </c>
      <c r="E536" s="6">
        <v>41988</v>
      </c>
      <c r="F536" s="5">
        <v>0.53125</v>
      </c>
      <c r="G536" t="s">
        <v>63</v>
      </c>
      <c r="H536" t="s">
        <v>62</v>
      </c>
      <c r="I536">
        <v>0.15</v>
      </c>
      <c r="J536" t="s">
        <v>61</v>
      </c>
      <c r="L536" t="s">
        <v>60</v>
      </c>
      <c r="M536">
        <v>82</v>
      </c>
      <c r="N536" t="s">
        <v>55</v>
      </c>
      <c r="P536" s="6">
        <v>41988</v>
      </c>
      <c r="Q536" s="5">
        <v>0.66527777777777775</v>
      </c>
      <c r="R536" t="s">
        <v>58</v>
      </c>
      <c r="T536" t="s">
        <v>56</v>
      </c>
      <c r="U536">
        <v>2</v>
      </c>
      <c r="V536" t="s">
        <v>55</v>
      </c>
      <c r="W536">
        <v>2</v>
      </c>
      <c r="X536" t="s">
        <v>54</v>
      </c>
      <c r="Y536" t="s">
        <v>64</v>
      </c>
    </row>
    <row r="537" spans="1:25" hidden="1" x14ac:dyDescent="0.35">
      <c r="A537" t="s">
        <v>12</v>
      </c>
      <c r="B537" t="s">
        <v>13</v>
      </c>
      <c r="C537">
        <v>33020221</v>
      </c>
      <c r="D537" t="s">
        <v>16</v>
      </c>
      <c r="E537" s="6">
        <v>41988</v>
      </c>
      <c r="F537" s="5">
        <v>0.52083333333333337</v>
      </c>
      <c r="G537" t="s">
        <v>63</v>
      </c>
      <c r="H537" t="s">
        <v>62</v>
      </c>
      <c r="I537">
        <v>0.15</v>
      </c>
      <c r="J537" t="s">
        <v>61</v>
      </c>
      <c r="L537" t="s">
        <v>60</v>
      </c>
      <c r="M537">
        <v>148</v>
      </c>
      <c r="N537" t="s">
        <v>55</v>
      </c>
      <c r="O537" t="s">
        <v>59</v>
      </c>
      <c r="P537" s="6">
        <v>41988</v>
      </c>
      <c r="Q537" s="5">
        <v>0.65208333333333335</v>
      </c>
      <c r="R537" t="s">
        <v>58</v>
      </c>
      <c r="S537" t="s">
        <v>57</v>
      </c>
      <c r="T537" t="s">
        <v>56</v>
      </c>
      <c r="U537">
        <v>2</v>
      </c>
      <c r="V537" t="s">
        <v>55</v>
      </c>
      <c r="W537">
        <v>2</v>
      </c>
      <c r="X537" t="s">
        <v>54</v>
      </c>
      <c r="Y537" t="s">
        <v>64</v>
      </c>
    </row>
    <row r="538" spans="1:25" hidden="1" x14ac:dyDescent="0.35">
      <c r="A538" t="s">
        <v>12</v>
      </c>
      <c r="B538" t="s">
        <v>13</v>
      </c>
      <c r="C538">
        <v>33020118</v>
      </c>
      <c r="D538" t="s">
        <v>36</v>
      </c>
      <c r="E538" s="6">
        <v>41988</v>
      </c>
      <c r="F538" s="5">
        <v>0.47222222222222227</v>
      </c>
      <c r="G538" t="s">
        <v>63</v>
      </c>
      <c r="H538" t="s">
        <v>62</v>
      </c>
      <c r="I538">
        <v>0.15</v>
      </c>
      <c r="J538" t="s">
        <v>61</v>
      </c>
      <c r="L538" t="s">
        <v>60</v>
      </c>
      <c r="M538">
        <v>21</v>
      </c>
      <c r="N538" t="s">
        <v>55</v>
      </c>
      <c r="O538" t="s">
        <v>59</v>
      </c>
      <c r="P538" s="6">
        <v>41988</v>
      </c>
      <c r="Q538" s="5">
        <v>0.65763888888888888</v>
      </c>
      <c r="R538" t="s">
        <v>58</v>
      </c>
      <c r="S538" t="s">
        <v>57</v>
      </c>
      <c r="T538" t="s">
        <v>56</v>
      </c>
      <c r="U538">
        <v>2</v>
      </c>
      <c r="V538" t="s">
        <v>55</v>
      </c>
      <c r="W538">
        <v>2</v>
      </c>
      <c r="X538" t="s">
        <v>54</v>
      </c>
      <c r="Y538" t="s">
        <v>32</v>
      </c>
    </row>
    <row r="539" spans="1:25" hidden="1" x14ac:dyDescent="0.35">
      <c r="A539" t="s">
        <v>12</v>
      </c>
      <c r="B539" t="s">
        <v>13</v>
      </c>
      <c r="C539" t="s">
        <v>44</v>
      </c>
      <c r="D539" t="s">
        <v>46</v>
      </c>
      <c r="E539" s="6">
        <v>41988</v>
      </c>
      <c r="F539" s="5">
        <v>0.4513888888888889</v>
      </c>
      <c r="G539" t="s">
        <v>63</v>
      </c>
      <c r="H539" t="s">
        <v>62</v>
      </c>
      <c r="I539">
        <v>0.15</v>
      </c>
      <c r="J539" t="s">
        <v>61</v>
      </c>
      <c r="L539" t="s">
        <v>60</v>
      </c>
      <c r="M539">
        <v>40</v>
      </c>
      <c r="N539" t="s">
        <v>55</v>
      </c>
      <c r="P539" s="6">
        <v>41988</v>
      </c>
      <c r="Q539" s="5">
        <v>0.65972222222222221</v>
      </c>
      <c r="R539" t="s">
        <v>58</v>
      </c>
      <c r="T539" t="s">
        <v>56</v>
      </c>
      <c r="U539">
        <v>2</v>
      </c>
      <c r="V539" t="s">
        <v>55</v>
      </c>
      <c r="W539">
        <v>2</v>
      </c>
      <c r="X539" t="s">
        <v>54</v>
      </c>
      <c r="Y539" t="s">
        <v>32</v>
      </c>
    </row>
    <row r="540" spans="1:25" hidden="1" x14ac:dyDescent="0.35">
      <c r="A540" t="s">
        <v>12</v>
      </c>
      <c r="B540" t="s">
        <v>13</v>
      </c>
      <c r="C540" t="s">
        <v>39</v>
      </c>
      <c r="D540" t="s">
        <v>41</v>
      </c>
      <c r="E540" s="6">
        <v>41988</v>
      </c>
      <c r="F540" s="5">
        <v>0.43055555555555558</v>
      </c>
      <c r="G540" t="s">
        <v>63</v>
      </c>
      <c r="H540" t="s">
        <v>62</v>
      </c>
      <c r="I540">
        <v>0.15</v>
      </c>
      <c r="J540" t="s">
        <v>61</v>
      </c>
      <c r="L540" t="s">
        <v>60</v>
      </c>
      <c r="M540">
        <v>18</v>
      </c>
      <c r="N540" t="s">
        <v>55</v>
      </c>
      <c r="O540" t="s">
        <v>59</v>
      </c>
      <c r="P540" s="6">
        <v>41988</v>
      </c>
      <c r="Q540" s="5">
        <v>0.66319444444444442</v>
      </c>
      <c r="R540" t="s">
        <v>58</v>
      </c>
      <c r="S540" t="s">
        <v>57</v>
      </c>
      <c r="T540" t="s">
        <v>56</v>
      </c>
      <c r="U540">
        <v>2</v>
      </c>
      <c r="V540" t="s">
        <v>55</v>
      </c>
      <c r="W540">
        <v>2</v>
      </c>
      <c r="X540" t="s">
        <v>54</v>
      </c>
      <c r="Y540" t="s">
        <v>32</v>
      </c>
    </row>
    <row r="541" spans="1:25" hidden="1" x14ac:dyDescent="0.35">
      <c r="A541" t="s">
        <v>12</v>
      </c>
      <c r="B541" t="s">
        <v>13</v>
      </c>
      <c r="C541" t="s">
        <v>27</v>
      </c>
      <c r="D541" t="s">
        <v>29</v>
      </c>
      <c r="E541" s="6">
        <v>41960</v>
      </c>
      <c r="F541" s="5">
        <v>0.5625</v>
      </c>
      <c r="G541" t="s">
        <v>63</v>
      </c>
      <c r="H541" t="s">
        <v>62</v>
      </c>
      <c r="I541">
        <v>0.15</v>
      </c>
      <c r="J541" t="s">
        <v>61</v>
      </c>
      <c r="L541" t="s">
        <v>60</v>
      </c>
      <c r="M541">
        <v>900</v>
      </c>
      <c r="N541" t="s">
        <v>55</v>
      </c>
      <c r="O541" t="s">
        <v>59</v>
      </c>
      <c r="P541" s="6">
        <v>41960</v>
      </c>
      <c r="Q541" s="5">
        <v>0.68402777777777779</v>
      </c>
      <c r="R541" t="s">
        <v>58</v>
      </c>
      <c r="S541" t="s">
        <v>57</v>
      </c>
      <c r="T541" t="s">
        <v>56</v>
      </c>
      <c r="U541">
        <v>2</v>
      </c>
      <c r="V541" t="s">
        <v>55</v>
      </c>
      <c r="W541">
        <v>2</v>
      </c>
      <c r="X541" t="s">
        <v>54</v>
      </c>
      <c r="Y541" t="s">
        <v>32</v>
      </c>
    </row>
    <row r="542" spans="1:25" hidden="1" x14ac:dyDescent="0.35">
      <c r="A542" t="s">
        <v>12</v>
      </c>
      <c r="B542" t="s">
        <v>13</v>
      </c>
      <c r="C542" t="s">
        <v>49</v>
      </c>
      <c r="D542">
        <v>846</v>
      </c>
      <c r="E542" s="6">
        <v>41960</v>
      </c>
      <c r="F542" s="5">
        <v>0.54861111111111105</v>
      </c>
      <c r="G542" t="s">
        <v>63</v>
      </c>
      <c r="H542" t="s">
        <v>62</v>
      </c>
      <c r="I542">
        <v>0.15</v>
      </c>
      <c r="J542" t="s">
        <v>61</v>
      </c>
      <c r="L542" t="s">
        <v>60</v>
      </c>
      <c r="M542">
        <v>380</v>
      </c>
      <c r="N542" t="s">
        <v>55</v>
      </c>
      <c r="P542" s="6">
        <v>41960</v>
      </c>
      <c r="Q542" s="5">
        <v>0.68611111111111101</v>
      </c>
      <c r="R542" t="s">
        <v>58</v>
      </c>
      <c r="T542" t="s">
        <v>56</v>
      </c>
      <c r="U542">
        <v>2</v>
      </c>
      <c r="V542" t="s">
        <v>55</v>
      </c>
      <c r="W542">
        <v>2</v>
      </c>
      <c r="X542" t="s">
        <v>54</v>
      </c>
      <c r="Y542" t="s">
        <v>32</v>
      </c>
    </row>
    <row r="543" spans="1:25" hidden="1" x14ac:dyDescent="0.35">
      <c r="A543" t="s">
        <v>12</v>
      </c>
      <c r="B543" t="s">
        <v>13</v>
      </c>
      <c r="C543">
        <v>33020222</v>
      </c>
      <c r="D543" t="s">
        <v>16</v>
      </c>
      <c r="E543" s="6">
        <v>41960</v>
      </c>
      <c r="F543" s="5">
        <v>0.51388888888888895</v>
      </c>
      <c r="G543" t="s">
        <v>63</v>
      </c>
      <c r="H543" t="s">
        <v>62</v>
      </c>
      <c r="I543">
        <v>0.15</v>
      </c>
      <c r="J543" t="s">
        <v>61</v>
      </c>
      <c r="L543" t="s">
        <v>60</v>
      </c>
      <c r="M543">
        <v>6000</v>
      </c>
      <c r="N543" t="s">
        <v>55</v>
      </c>
      <c r="O543" t="s">
        <v>66</v>
      </c>
      <c r="P543" s="6">
        <v>41960</v>
      </c>
      <c r="Q543" s="5">
        <v>0.69374999999999998</v>
      </c>
      <c r="R543" t="s">
        <v>58</v>
      </c>
      <c r="S543" t="s">
        <v>79</v>
      </c>
      <c r="T543" t="s">
        <v>56</v>
      </c>
      <c r="U543">
        <v>2</v>
      </c>
      <c r="V543" t="s">
        <v>55</v>
      </c>
      <c r="W543">
        <v>2</v>
      </c>
      <c r="X543" t="s">
        <v>54</v>
      </c>
      <c r="Y543" t="s">
        <v>64</v>
      </c>
    </row>
    <row r="544" spans="1:25" hidden="1" x14ac:dyDescent="0.35">
      <c r="A544" t="s">
        <v>12</v>
      </c>
      <c r="B544" t="s">
        <v>13</v>
      </c>
      <c r="C544">
        <v>33020221</v>
      </c>
      <c r="D544" t="s">
        <v>16</v>
      </c>
      <c r="E544" s="6">
        <v>41960</v>
      </c>
      <c r="F544" s="5">
        <v>0.50694444444444442</v>
      </c>
      <c r="G544" t="s">
        <v>63</v>
      </c>
      <c r="H544" t="s">
        <v>62</v>
      </c>
      <c r="I544">
        <v>0.15</v>
      </c>
      <c r="J544" t="s">
        <v>61</v>
      </c>
      <c r="L544" t="s">
        <v>60</v>
      </c>
      <c r="M544">
        <v>6000</v>
      </c>
      <c r="N544" t="s">
        <v>55</v>
      </c>
      <c r="P544" s="6">
        <v>41960</v>
      </c>
      <c r="Q544" s="5">
        <v>0.67986111111111114</v>
      </c>
      <c r="R544" t="s">
        <v>58</v>
      </c>
      <c r="T544" t="s">
        <v>56</v>
      </c>
      <c r="U544">
        <v>2</v>
      </c>
      <c r="V544" t="s">
        <v>55</v>
      </c>
      <c r="W544">
        <v>2</v>
      </c>
      <c r="X544" t="s">
        <v>54</v>
      </c>
      <c r="Y544" t="s">
        <v>64</v>
      </c>
    </row>
    <row r="545" spans="1:25" hidden="1" x14ac:dyDescent="0.35">
      <c r="A545" t="s">
        <v>12</v>
      </c>
      <c r="B545" t="s">
        <v>13</v>
      </c>
      <c r="C545">
        <v>33020118</v>
      </c>
      <c r="D545" t="s">
        <v>36</v>
      </c>
      <c r="E545" s="6">
        <v>41960</v>
      </c>
      <c r="F545" s="5">
        <v>0.4826388888888889</v>
      </c>
      <c r="G545" t="s">
        <v>63</v>
      </c>
      <c r="H545" t="s">
        <v>62</v>
      </c>
      <c r="I545">
        <v>0.15</v>
      </c>
      <c r="J545" t="s">
        <v>61</v>
      </c>
      <c r="L545" t="s">
        <v>60</v>
      </c>
      <c r="M545">
        <v>1191</v>
      </c>
      <c r="N545" t="s">
        <v>55</v>
      </c>
      <c r="O545" t="s">
        <v>59</v>
      </c>
      <c r="P545" s="6">
        <v>41960</v>
      </c>
      <c r="Q545" s="5">
        <v>0.68819444444444444</v>
      </c>
      <c r="R545" t="s">
        <v>58</v>
      </c>
      <c r="S545" t="s">
        <v>57</v>
      </c>
      <c r="T545" t="s">
        <v>56</v>
      </c>
      <c r="U545">
        <v>2</v>
      </c>
      <c r="V545" t="s">
        <v>55</v>
      </c>
      <c r="W545">
        <v>2</v>
      </c>
      <c r="X545" t="s">
        <v>54</v>
      </c>
      <c r="Y545" t="s">
        <v>32</v>
      </c>
    </row>
    <row r="546" spans="1:25" hidden="1" x14ac:dyDescent="0.35">
      <c r="A546" t="s">
        <v>12</v>
      </c>
      <c r="B546" t="s">
        <v>13</v>
      </c>
      <c r="C546" t="s">
        <v>44</v>
      </c>
      <c r="D546" t="s">
        <v>46</v>
      </c>
      <c r="E546" s="6">
        <v>41960</v>
      </c>
      <c r="F546" s="5">
        <v>0.46875</v>
      </c>
      <c r="G546" t="s">
        <v>63</v>
      </c>
      <c r="H546" t="s">
        <v>62</v>
      </c>
      <c r="I546">
        <v>0.15</v>
      </c>
      <c r="J546" t="s">
        <v>61</v>
      </c>
      <c r="L546" t="s">
        <v>60</v>
      </c>
      <c r="M546">
        <v>25</v>
      </c>
      <c r="N546" t="s">
        <v>55</v>
      </c>
      <c r="O546" t="s">
        <v>59</v>
      </c>
      <c r="P546" s="6">
        <v>41960</v>
      </c>
      <c r="Q546" s="5">
        <v>0.69027777777777777</v>
      </c>
      <c r="R546" t="s">
        <v>58</v>
      </c>
      <c r="S546" t="s">
        <v>57</v>
      </c>
      <c r="T546" t="s">
        <v>56</v>
      </c>
      <c r="U546">
        <v>2</v>
      </c>
      <c r="V546" t="s">
        <v>55</v>
      </c>
      <c r="W546">
        <v>2</v>
      </c>
      <c r="X546" t="s">
        <v>54</v>
      </c>
      <c r="Y546" t="s">
        <v>32</v>
      </c>
    </row>
    <row r="547" spans="1:25" hidden="1" x14ac:dyDescent="0.35">
      <c r="A547" t="s">
        <v>12</v>
      </c>
      <c r="B547" t="s">
        <v>13</v>
      </c>
      <c r="C547" t="s">
        <v>39</v>
      </c>
      <c r="D547" t="s">
        <v>41</v>
      </c>
      <c r="E547" s="6">
        <v>41960</v>
      </c>
      <c r="F547" s="5">
        <v>0.44444444444444442</v>
      </c>
      <c r="G547" t="s">
        <v>63</v>
      </c>
      <c r="H547" t="s">
        <v>62</v>
      </c>
      <c r="I547">
        <v>0.15</v>
      </c>
      <c r="J547" t="s">
        <v>61</v>
      </c>
      <c r="L547" t="s">
        <v>60</v>
      </c>
      <c r="M547">
        <v>20</v>
      </c>
      <c r="N547" t="s">
        <v>55</v>
      </c>
      <c r="O547" t="s">
        <v>59</v>
      </c>
      <c r="P547" s="6">
        <v>41960</v>
      </c>
      <c r="Q547" s="5">
        <v>0.69236111111111109</v>
      </c>
      <c r="R547" t="s">
        <v>58</v>
      </c>
      <c r="S547" t="s">
        <v>57</v>
      </c>
      <c r="T547" t="s">
        <v>56</v>
      </c>
      <c r="U547">
        <v>2</v>
      </c>
      <c r="V547" t="s">
        <v>55</v>
      </c>
      <c r="W547">
        <v>2</v>
      </c>
      <c r="X547" t="s">
        <v>54</v>
      </c>
      <c r="Y547" t="s">
        <v>32</v>
      </c>
    </row>
    <row r="548" spans="1:25" hidden="1" x14ac:dyDescent="0.35">
      <c r="A548" t="s">
        <v>12</v>
      </c>
      <c r="B548" t="s">
        <v>13</v>
      </c>
      <c r="C548" t="s">
        <v>27</v>
      </c>
      <c r="D548" t="s">
        <v>29</v>
      </c>
      <c r="E548" s="6">
        <v>41932</v>
      </c>
      <c r="F548" s="5">
        <v>0.55902777777777779</v>
      </c>
      <c r="G548" t="s">
        <v>63</v>
      </c>
      <c r="H548" t="s">
        <v>62</v>
      </c>
      <c r="I548">
        <v>0.15</v>
      </c>
      <c r="J548" t="s">
        <v>61</v>
      </c>
      <c r="L548" t="s">
        <v>60</v>
      </c>
      <c r="M548">
        <v>58</v>
      </c>
      <c r="N548" t="s">
        <v>55</v>
      </c>
      <c r="P548" s="6">
        <v>41932</v>
      </c>
      <c r="Q548" s="5">
        <v>0.6777777777777777</v>
      </c>
      <c r="R548" t="s">
        <v>58</v>
      </c>
      <c r="T548" t="s">
        <v>56</v>
      </c>
      <c r="U548">
        <v>2</v>
      </c>
      <c r="V548" t="s">
        <v>55</v>
      </c>
      <c r="W548">
        <v>2</v>
      </c>
      <c r="X548" t="s">
        <v>54</v>
      </c>
      <c r="Y548" t="s">
        <v>32</v>
      </c>
    </row>
    <row r="549" spans="1:25" hidden="1" x14ac:dyDescent="0.35">
      <c r="A549" t="s">
        <v>12</v>
      </c>
      <c r="B549" t="s">
        <v>13</v>
      </c>
      <c r="C549" t="s">
        <v>49</v>
      </c>
      <c r="D549">
        <v>846</v>
      </c>
      <c r="E549" s="6">
        <v>41932</v>
      </c>
      <c r="F549" s="5">
        <v>0.55208333333333337</v>
      </c>
      <c r="G549" t="s">
        <v>63</v>
      </c>
      <c r="H549" t="s">
        <v>62</v>
      </c>
      <c r="I549">
        <v>0.15</v>
      </c>
      <c r="J549" t="s">
        <v>61</v>
      </c>
      <c r="L549" t="s">
        <v>60</v>
      </c>
      <c r="M549">
        <v>44</v>
      </c>
      <c r="N549" t="s">
        <v>55</v>
      </c>
      <c r="P549" s="6">
        <v>41932</v>
      </c>
      <c r="Q549" s="5">
        <v>0.67986111111111114</v>
      </c>
      <c r="R549" t="s">
        <v>58</v>
      </c>
      <c r="T549" t="s">
        <v>56</v>
      </c>
      <c r="U549">
        <v>2</v>
      </c>
      <c r="V549" t="s">
        <v>55</v>
      </c>
      <c r="W549">
        <v>2</v>
      </c>
      <c r="X549" t="s">
        <v>54</v>
      </c>
      <c r="Y549" t="s">
        <v>32</v>
      </c>
    </row>
    <row r="550" spans="1:25" hidden="1" x14ac:dyDescent="0.35">
      <c r="A550" t="s">
        <v>12</v>
      </c>
      <c r="B550" t="s">
        <v>13</v>
      </c>
      <c r="C550">
        <v>33020222</v>
      </c>
      <c r="D550" t="s">
        <v>16</v>
      </c>
      <c r="E550" s="6">
        <v>41932</v>
      </c>
      <c r="F550" s="5">
        <v>0.49652777777777773</v>
      </c>
      <c r="G550" t="s">
        <v>63</v>
      </c>
      <c r="H550" t="s">
        <v>62</v>
      </c>
      <c r="I550">
        <v>0.15</v>
      </c>
      <c r="J550" t="s">
        <v>61</v>
      </c>
      <c r="L550" t="s">
        <v>60</v>
      </c>
      <c r="M550">
        <v>180</v>
      </c>
      <c r="N550" t="s">
        <v>55</v>
      </c>
      <c r="O550" t="s">
        <v>59</v>
      </c>
      <c r="P550" s="6">
        <v>41932</v>
      </c>
      <c r="Q550" s="5">
        <v>0.68819444444444444</v>
      </c>
      <c r="R550" t="s">
        <v>58</v>
      </c>
      <c r="S550" t="s">
        <v>57</v>
      </c>
      <c r="T550" t="s">
        <v>56</v>
      </c>
      <c r="U550">
        <v>2</v>
      </c>
      <c r="V550" t="s">
        <v>55</v>
      </c>
      <c r="W550">
        <v>2</v>
      </c>
      <c r="X550" t="s">
        <v>54</v>
      </c>
      <c r="Y550" t="s">
        <v>64</v>
      </c>
    </row>
    <row r="551" spans="1:25" hidden="1" x14ac:dyDescent="0.35">
      <c r="A551" t="s">
        <v>12</v>
      </c>
      <c r="B551" t="s">
        <v>13</v>
      </c>
      <c r="C551">
        <v>33020221</v>
      </c>
      <c r="D551" t="s">
        <v>16</v>
      </c>
      <c r="E551" s="6">
        <v>41932</v>
      </c>
      <c r="F551" s="5">
        <v>0.4861111111111111</v>
      </c>
      <c r="G551" t="s">
        <v>63</v>
      </c>
      <c r="H551" t="s">
        <v>62</v>
      </c>
      <c r="I551">
        <v>0.15</v>
      </c>
      <c r="J551" t="s">
        <v>61</v>
      </c>
      <c r="L551" t="s">
        <v>60</v>
      </c>
      <c r="M551">
        <v>210</v>
      </c>
      <c r="N551" t="s">
        <v>55</v>
      </c>
      <c r="P551" s="6">
        <v>41932</v>
      </c>
      <c r="Q551" s="5">
        <v>0.67569444444444438</v>
      </c>
      <c r="R551" t="s">
        <v>58</v>
      </c>
      <c r="T551" t="s">
        <v>56</v>
      </c>
      <c r="U551">
        <v>2</v>
      </c>
      <c r="V551" t="s">
        <v>55</v>
      </c>
      <c r="W551">
        <v>2</v>
      </c>
      <c r="X551" t="s">
        <v>54</v>
      </c>
      <c r="Y551" t="s">
        <v>64</v>
      </c>
    </row>
    <row r="552" spans="1:25" hidden="1" x14ac:dyDescent="0.35">
      <c r="A552" t="s">
        <v>12</v>
      </c>
      <c r="B552" t="s">
        <v>13</v>
      </c>
      <c r="C552">
        <v>33020118</v>
      </c>
      <c r="D552" t="s">
        <v>36</v>
      </c>
      <c r="E552" s="6">
        <v>41932</v>
      </c>
      <c r="F552" s="5">
        <v>0.46875</v>
      </c>
      <c r="G552" t="s">
        <v>63</v>
      </c>
      <c r="H552" t="s">
        <v>62</v>
      </c>
      <c r="I552">
        <v>0.15</v>
      </c>
      <c r="J552" t="s">
        <v>61</v>
      </c>
      <c r="L552" t="s">
        <v>60</v>
      </c>
      <c r="M552">
        <v>88</v>
      </c>
      <c r="N552" t="s">
        <v>55</v>
      </c>
      <c r="P552" s="6">
        <v>41932</v>
      </c>
      <c r="Q552" s="5">
        <v>0.68194444444444446</v>
      </c>
      <c r="R552" t="s">
        <v>58</v>
      </c>
      <c r="T552" t="s">
        <v>56</v>
      </c>
      <c r="U552">
        <v>2</v>
      </c>
      <c r="V552" t="s">
        <v>55</v>
      </c>
      <c r="W552">
        <v>2</v>
      </c>
      <c r="X552" t="s">
        <v>54</v>
      </c>
      <c r="Y552" t="s">
        <v>32</v>
      </c>
    </row>
    <row r="553" spans="1:25" hidden="1" x14ac:dyDescent="0.35">
      <c r="A553" t="s">
        <v>12</v>
      </c>
      <c r="B553" t="s">
        <v>13</v>
      </c>
      <c r="C553" t="s">
        <v>44</v>
      </c>
      <c r="D553" t="s">
        <v>46</v>
      </c>
      <c r="E553" s="6">
        <v>41932</v>
      </c>
      <c r="F553" s="5">
        <v>0.4513888888888889</v>
      </c>
      <c r="G553" t="s">
        <v>63</v>
      </c>
      <c r="H553" t="s">
        <v>62</v>
      </c>
      <c r="I553">
        <v>0.15</v>
      </c>
      <c r="J553" t="s">
        <v>61</v>
      </c>
      <c r="L553" t="s">
        <v>60</v>
      </c>
      <c r="M553">
        <v>121</v>
      </c>
      <c r="N553" t="s">
        <v>55</v>
      </c>
      <c r="O553" t="s">
        <v>59</v>
      </c>
      <c r="P553" s="6">
        <v>41932</v>
      </c>
      <c r="Q553" s="5">
        <v>0.68402777777777779</v>
      </c>
      <c r="R553" t="s">
        <v>58</v>
      </c>
      <c r="S553" t="s">
        <v>57</v>
      </c>
      <c r="T553" t="s">
        <v>56</v>
      </c>
      <c r="U553">
        <v>2</v>
      </c>
      <c r="V553" t="s">
        <v>55</v>
      </c>
      <c r="W553">
        <v>2</v>
      </c>
      <c r="X553" t="s">
        <v>54</v>
      </c>
      <c r="Y553" t="s">
        <v>32</v>
      </c>
    </row>
    <row r="554" spans="1:25" hidden="1" x14ac:dyDescent="0.35">
      <c r="A554" t="s">
        <v>12</v>
      </c>
      <c r="B554" t="s">
        <v>13</v>
      </c>
      <c r="C554" t="s">
        <v>39</v>
      </c>
      <c r="D554" t="s">
        <v>41</v>
      </c>
      <c r="E554" s="6">
        <v>41932</v>
      </c>
      <c r="F554" s="5">
        <v>0.43402777777777773</v>
      </c>
      <c r="G554" t="s">
        <v>63</v>
      </c>
      <c r="H554" t="s">
        <v>62</v>
      </c>
      <c r="I554">
        <v>0.15</v>
      </c>
      <c r="J554" t="s">
        <v>61</v>
      </c>
      <c r="L554" t="s">
        <v>60</v>
      </c>
      <c r="M554">
        <v>3</v>
      </c>
      <c r="N554" t="s">
        <v>55</v>
      </c>
      <c r="O554" t="s">
        <v>59</v>
      </c>
      <c r="P554" s="6">
        <v>41932</v>
      </c>
      <c r="Q554" s="5">
        <v>0.68611111111111101</v>
      </c>
      <c r="R554" t="s">
        <v>58</v>
      </c>
      <c r="S554" t="s">
        <v>57</v>
      </c>
      <c r="T554" t="s">
        <v>56</v>
      </c>
      <c r="U554">
        <v>2</v>
      </c>
      <c r="V554" t="s">
        <v>55</v>
      </c>
      <c r="W554">
        <v>2</v>
      </c>
      <c r="X554" t="s">
        <v>54</v>
      </c>
      <c r="Y554" t="s">
        <v>32</v>
      </c>
    </row>
    <row r="555" spans="1:25" hidden="1" x14ac:dyDescent="0.35">
      <c r="A555" t="s">
        <v>12</v>
      </c>
      <c r="B555" t="s">
        <v>13</v>
      </c>
      <c r="C555" t="s">
        <v>27</v>
      </c>
      <c r="D555" t="s">
        <v>29</v>
      </c>
      <c r="E555" s="6">
        <v>41897</v>
      </c>
      <c r="F555" s="5">
        <v>0.53472222222222221</v>
      </c>
      <c r="G555" t="s">
        <v>63</v>
      </c>
      <c r="H555" t="s">
        <v>62</v>
      </c>
      <c r="I555">
        <v>0.15</v>
      </c>
      <c r="J555" t="s">
        <v>61</v>
      </c>
      <c r="L555" t="s">
        <v>60</v>
      </c>
      <c r="M555">
        <v>104</v>
      </c>
      <c r="N555" t="s">
        <v>55</v>
      </c>
      <c r="P555" s="6">
        <v>41897</v>
      </c>
      <c r="Q555" s="5">
        <v>0.61805555555555558</v>
      </c>
      <c r="R555" t="s">
        <v>58</v>
      </c>
      <c r="T555" t="s">
        <v>56</v>
      </c>
      <c r="U555">
        <v>2</v>
      </c>
      <c r="V555" t="s">
        <v>55</v>
      </c>
      <c r="W555">
        <v>2</v>
      </c>
      <c r="X555" t="s">
        <v>54</v>
      </c>
      <c r="Y555" t="s">
        <v>32</v>
      </c>
    </row>
    <row r="556" spans="1:25" hidden="1" x14ac:dyDescent="0.35">
      <c r="A556" t="s">
        <v>12</v>
      </c>
      <c r="B556" t="s">
        <v>13</v>
      </c>
      <c r="C556" t="s">
        <v>49</v>
      </c>
      <c r="D556">
        <v>846</v>
      </c>
      <c r="E556" s="6">
        <v>41897</v>
      </c>
      <c r="F556" s="5">
        <v>0.51736111111111105</v>
      </c>
      <c r="G556" t="s">
        <v>63</v>
      </c>
      <c r="H556" t="s">
        <v>62</v>
      </c>
      <c r="I556">
        <v>0.15</v>
      </c>
      <c r="J556" t="s">
        <v>61</v>
      </c>
      <c r="L556" t="s">
        <v>60</v>
      </c>
      <c r="M556">
        <v>33</v>
      </c>
      <c r="N556" t="s">
        <v>55</v>
      </c>
      <c r="O556" t="s">
        <v>59</v>
      </c>
      <c r="P556" s="6">
        <v>41897</v>
      </c>
      <c r="Q556" s="5">
        <v>0.62222222222222223</v>
      </c>
      <c r="R556" t="s">
        <v>58</v>
      </c>
      <c r="S556" t="s">
        <v>57</v>
      </c>
      <c r="T556" t="s">
        <v>56</v>
      </c>
      <c r="U556">
        <v>2</v>
      </c>
      <c r="V556" t="s">
        <v>55</v>
      </c>
      <c r="W556">
        <v>2</v>
      </c>
      <c r="X556" t="s">
        <v>54</v>
      </c>
      <c r="Y556" t="s">
        <v>32</v>
      </c>
    </row>
    <row r="557" spans="1:25" hidden="1" x14ac:dyDescent="0.35">
      <c r="A557" t="s">
        <v>12</v>
      </c>
      <c r="B557" t="s">
        <v>13</v>
      </c>
      <c r="C557">
        <v>33020222</v>
      </c>
      <c r="D557" t="s">
        <v>16</v>
      </c>
      <c r="E557" s="6">
        <v>41897</v>
      </c>
      <c r="F557" s="5">
        <v>0.49652777777777773</v>
      </c>
      <c r="G557" t="s">
        <v>63</v>
      </c>
      <c r="H557" t="s">
        <v>62</v>
      </c>
      <c r="I557">
        <v>0.15</v>
      </c>
      <c r="J557" t="s">
        <v>61</v>
      </c>
      <c r="L557" t="s">
        <v>60</v>
      </c>
      <c r="M557">
        <v>143</v>
      </c>
      <c r="N557" t="s">
        <v>55</v>
      </c>
      <c r="O557" t="s">
        <v>59</v>
      </c>
      <c r="P557" s="6">
        <v>41897</v>
      </c>
      <c r="Q557" s="5">
        <v>0.63055555555555554</v>
      </c>
      <c r="R557" t="s">
        <v>58</v>
      </c>
      <c r="S557" t="s">
        <v>57</v>
      </c>
      <c r="T557" t="s">
        <v>56</v>
      </c>
      <c r="U557">
        <v>2</v>
      </c>
      <c r="V557" t="s">
        <v>55</v>
      </c>
      <c r="W557">
        <v>2</v>
      </c>
      <c r="X557" t="s">
        <v>54</v>
      </c>
      <c r="Y557" t="s">
        <v>64</v>
      </c>
    </row>
    <row r="558" spans="1:25" hidden="1" x14ac:dyDescent="0.35">
      <c r="A558" t="s">
        <v>12</v>
      </c>
      <c r="B558" t="s">
        <v>13</v>
      </c>
      <c r="C558">
        <v>33020221</v>
      </c>
      <c r="D558" t="s">
        <v>16</v>
      </c>
      <c r="E558" s="6">
        <v>41897</v>
      </c>
      <c r="F558" s="5">
        <v>0.4861111111111111</v>
      </c>
      <c r="G558" t="s">
        <v>63</v>
      </c>
      <c r="H558" t="s">
        <v>62</v>
      </c>
      <c r="I558">
        <v>0.15</v>
      </c>
      <c r="J558" t="s">
        <v>61</v>
      </c>
      <c r="L558" t="s">
        <v>60</v>
      </c>
      <c r="M558">
        <v>280</v>
      </c>
      <c r="N558" t="s">
        <v>55</v>
      </c>
      <c r="P558" s="6">
        <v>41897</v>
      </c>
      <c r="Q558" s="5">
        <v>0.61597222222222225</v>
      </c>
      <c r="R558" t="s">
        <v>58</v>
      </c>
      <c r="T558" t="s">
        <v>56</v>
      </c>
      <c r="U558">
        <v>2</v>
      </c>
      <c r="V558" t="s">
        <v>55</v>
      </c>
      <c r="W558">
        <v>2</v>
      </c>
      <c r="X558" t="s">
        <v>54</v>
      </c>
      <c r="Y558" t="s">
        <v>64</v>
      </c>
    </row>
    <row r="559" spans="1:25" hidden="1" x14ac:dyDescent="0.35">
      <c r="A559" t="s">
        <v>12</v>
      </c>
      <c r="B559" t="s">
        <v>13</v>
      </c>
      <c r="C559">
        <v>33020118</v>
      </c>
      <c r="D559" t="s">
        <v>36</v>
      </c>
      <c r="E559" s="6">
        <v>41897</v>
      </c>
      <c r="F559" s="5">
        <v>0.46527777777777773</v>
      </c>
      <c r="G559" t="s">
        <v>63</v>
      </c>
      <c r="H559" t="s">
        <v>62</v>
      </c>
      <c r="I559">
        <v>0.15</v>
      </c>
      <c r="J559" t="s">
        <v>61</v>
      </c>
      <c r="L559" t="s">
        <v>60</v>
      </c>
      <c r="M559">
        <v>92</v>
      </c>
      <c r="N559" t="s">
        <v>55</v>
      </c>
      <c r="P559" s="6">
        <v>41897</v>
      </c>
      <c r="Q559" s="5">
        <v>0.62361111111111112</v>
      </c>
      <c r="R559" t="s">
        <v>58</v>
      </c>
      <c r="T559" t="s">
        <v>56</v>
      </c>
      <c r="U559">
        <v>2</v>
      </c>
      <c r="V559" t="s">
        <v>55</v>
      </c>
      <c r="W559">
        <v>2</v>
      </c>
      <c r="X559" t="s">
        <v>54</v>
      </c>
      <c r="Y559" t="s">
        <v>32</v>
      </c>
    </row>
    <row r="560" spans="1:25" hidden="1" x14ac:dyDescent="0.35">
      <c r="A560" t="s">
        <v>12</v>
      </c>
      <c r="B560" t="s">
        <v>13</v>
      </c>
      <c r="C560" t="s">
        <v>44</v>
      </c>
      <c r="D560" t="s">
        <v>46</v>
      </c>
      <c r="E560" s="6">
        <v>41897</v>
      </c>
      <c r="F560" s="5">
        <v>0.44444444444444442</v>
      </c>
      <c r="G560" t="s">
        <v>63</v>
      </c>
      <c r="H560" t="s">
        <v>62</v>
      </c>
      <c r="I560">
        <v>0.15</v>
      </c>
      <c r="J560" t="s">
        <v>61</v>
      </c>
      <c r="L560" t="s">
        <v>60</v>
      </c>
      <c r="M560">
        <v>18</v>
      </c>
      <c r="N560" t="s">
        <v>55</v>
      </c>
      <c r="O560" t="s">
        <v>59</v>
      </c>
      <c r="P560" s="6">
        <v>41897</v>
      </c>
      <c r="Q560" s="5">
        <v>0.62569444444444444</v>
      </c>
      <c r="R560" t="s">
        <v>58</v>
      </c>
      <c r="S560" t="s">
        <v>57</v>
      </c>
      <c r="T560" t="s">
        <v>56</v>
      </c>
      <c r="U560">
        <v>2</v>
      </c>
      <c r="V560" t="s">
        <v>55</v>
      </c>
      <c r="W560">
        <v>2</v>
      </c>
      <c r="X560" t="s">
        <v>54</v>
      </c>
      <c r="Y560" t="s">
        <v>32</v>
      </c>
    </row>
    <row r="561" spans="1:25" hidden="1" x14ac:dyDescent="0.35">
      <c r="A561" t="s">
        <v>12</v>
      </c>
      <c r="B561" t="s">
        <v>13</v>
      </c>
      <c r="C561" t="s">
        <v>39</v>
      </c>
      <c r="D561" t="s">
        <v>41</v>
      </c>
      <c r="E561" s="6">
        <v>41897</v>
      </c>
      <c r="F561" s="5">
        <v>0.42708333333333331</v>
      </c>
      <c r="G561" t="s">
        <v>63</v>
      </c>
      <c r="H561" t="s">
        <v>62</v>
      </c>
      <c r="I561">
        <v>0.15</v>
      </c>
      <c r="J561" t="s">
        <v>61</v>
      </c>
      <c r="L561" t="s">
        <v>60</v>
      </c>
      <c r="M561">
        <v>11</v>
      </c>
      <c r="N561" t="s">
        <v>55</v>
      </c>
      <c r="O561" t="s">
        <v>59</v>
      </c>
      <c r="P561" s="6">
        <v>41897</v>
      </c>
      <c r="Q561" s="5">
        <v>0.62777777777777777</v>
      </c>
      <c r="R561" t="s">
        <v>58</v>
      </c>
      <c r="S561" t="s">
        <v>57</v>
      </c>
      <c r="T561" t="s">
        <v>56</v>
      </c>
      <c r="U561">
        <v>2</v>
      </c>
      <c r="V561" t="s">
        <v>55</v>
      </c>
      <c r="W561">
        <v>2</v>
      </c>
      <c r="X561" t="s">
        <v>54</v>
      </c>
      <c r="Y561" t="s">
        <v>32</v>
      </c>
    </row>
    <row r="562" spans="1:25" hidden="1" x14ac:dyDescent="0.35">
      <c r="A562" t="s">
        <v>12</v>
      </c>
      <c r="B562" t="s">
        <v>13</v>
      </c>
      <c r="C562" t="s">
        <v>27</v>
      </c>
      <c r="D562" t="s">
        <v>29</v>
      </c>
      <c r="E562" s="6">
        <v>41876</v>
      </c>
      <c r="F562" s="5">
        <v>0.53819444444444442</v>
      </c>
      <c r="G562" t="s">
        <v>63</v>
      </c>
      <c r="H562" t="s">
        <v>62</v>
      </c>
      <c r="I562">
        <v>0.15</v>
      </c>
      <c r="J562" t="s">
        <v>61</v>
      </c>
      <c r="L562" t="s">
        <v>60</v>
      </c>
      <c r="M562">
        <v>118</v>
      </c>
      <c r="N562" t="s">
        <v>55</v>
      </c>
      <c r="O562" t="s">
        <v>68</v>
      </c>
      <c r="P562" s="6">
        <v>41876</v>
      </c>
      <c r="Q562" s="5">
        <v>0.59444444444444444</v>
      </c>
      <c r="R562" t="s">
        <v>58</v>
      </c>
      <c r="S562" t="s">
        <v>78</v>
      </c>
      <c r="T562" t="s">
        <v>56</v>
      </c>
      <c r="U562">
        <v>2</v>
      </c>
      <c r="V562" t="s">
        <v>55</v>
      </c>
      <c r="W562">
        <v>2</v>
      </c>
      <c r="X562" t="s">
        <v>54</v>
      </c>
      <c r="Y562" t="s">
        <v>32</v>
      </c>
    </row>
    <row r="563" spans="1:25" hidden="1" x14ac:dyDescent="0.35">
      <c r="A563" t="s">
        <v>12</v>
      </c>
      <c r="B563" t="s">
        <v>13</v>
      </c>
      <c r="C563" t="s">
        <v>49</v>
      </c>
      <c r="D563">
        <v>846</v>
      </c>
      <c r="E563" s="6">
        <v>41876</v>
      </c>
      <c r="F563" s="5">
        <v>0.52777777777777779</v>
      </c>
      <c r="G563" t="s">
        <v>63</v>
      </c>
      <c r="H563" t="s">
        <v>62</v>
      </c>
      <c r="I563">
        <v>0.15</v>
      </c>
      <c r="J563" t="s">
        <v>61</v>
      </c>
      <c r="L563" t="s">
        <v>60</v>
      </c>
      <c r="M563">
        <v>11</v>
      </c>
      <c r="N563" t="s">
        <v>55</v>
      </c>
      <c r="O563" t="s">
        <v>72</v>
      </c>
      <c r="P563" s="6">
        <v>41876</v>
      </c>
      <c r="Q563" s="5">
        <v>0.59652777777777777</v>
      </c>
      <c r="R563" t="s">
        <v>58</v>
      </c>
      <c r="S563" t="s">
        <v>71</v>
      </c>
      <c r="T563" t="s">
        <v>56</v>
      </c>
      <c r="U563">
        <v>2</v>
      </c>
      <c r="V563" t="s">
        <v>55</v>
      </c>
      <c r="W563">
        <v>2</v>
      </c>
      <c r="X563" t="s">
        <v>54</v>
      </c>
      <c r="Y563" t="s">
        <v>32</v>
      </c>
    </row>
    <row r="564" spans="1:25" hidden="1" x14ac:dyDescent="0.35">
      <c r="A564" t="s">
        <v>12</v>
      </c>
      <c r="B564" t="s">
        <v>13</v>
      </c>
      <c r="C564">
        <v>33020222</v>
      </c>
      <c r="D564" t="s">
        <v>16</v>
      </c>
      <c r="E564" s="6">
        <v>41876</v>
      </c>
      <c r="F564" s="5">
        <v>0.51736111111111105</v>
      </c>
      <c r="G564" t="s">
        <v>63</v>
      </c>
      <c r="H564" t="s">
        <v>62</v>
      </c>
      <c r="I564">
        <v>0.15</v>
      </c>
      <c r="J564" t="s">
        <v>61</v>
      </c>
      <c r="L564" t="s">
        <v>60</v>
      </c>
      <c r="M564">
        <v>6000</v>
      </c>
      <c r="N564" t="s">
        <v>55</v>
      </c>
      <c r="O564" t="s">
        <v>66</v>
      </c>
      <c r="P564" s="6">
        <v>41876</v>
      </c>
      <c r="Q564" s="5">
        <v>0.6069444444444444</v>
      </c>
      <c r="R564" t="s">
        <v>58</v>
      </c>
      <c r="S564" t="s">
        <v>77</v>
      </c>
      <c r="T564" t="s">
        <v>56</v>
      </c>
      <c r="U564">
        <v>2</v>
      </c>
      <c r="V564" t="s">
        <v>55</v>
      </c>
      <c r="W564">
        <v>2</v>
      </c>
      <c r="X564" t="s">
        <v>54</v>
      </c>
      <c r="Y564" t="s">
        <v>64</v>
      </c>
    </row>
    <row r="565" spans="1:25" hidden="1" x14ac:dyDescent="0.35">
      <c r="A565" t="s">
        <v>12</v>
      </c>
      <c r="B565" t="s">
        <v>13</v>
      </c>
      <c r="C565">
        <v>33020221</v>
      </c>
      <c r="D565" t="s">
        <v>16</v>
      </c>
      <c r="E565" s="6">
        <v>41876</v>
      </c>
      <c r="F565" s="5">
        <v>0.51041666666666663</v>
      </c>
      <c r="G565" t="s">
        <v>63</v>
      </c>
      <c r="H565" t="s">
        <v>62</v>
      </c>
      <c r="I565">
        <v>0.15</v>
      </c>
      <c r="J565" t="s">
        <v>61</v>
      </c>
      <c r="L565" t="s">
        <v>60</v>
      </c>
      <c r="M565">
        <v>2100</v>
      </c>
      <c r="N565" t="s">
        <v>55</v>
      </c>
      <c r="P565" s="6">
        <v>41876</v>
      </c>
      <c r="Q565" s="5">
        <v>0.59236111111111112</v>
      </c>
      <c r="R565" t="s">
        <v>58</v>
      </c>
      <c r="S565" t="s">
        <v>76</v>
      </c>
      <c r="T565" t="s">
        <v>56</v>
      </c>
      <c r="U565">
        <v>2</v>
      </c>
      <c r="V565" t="s">
        <v>55</v>
      </c>
      <c r="W565">
        <v>2</v>
      </c>
      <c r="X565" t="s">
        <v>54</v>
      </c>
      <c r="Y565" t="s">
        <v>64</v>
      </c>
    </row>
    <row r="566" spans="1:25" hidden="1" x14ac:dyDescent="0.35">
      <c r="A566" t="s">
        <v>12</v>
      </c>
      <c r="B566" t="s">
        <v>13</v>
      </c>
      <c r="C566">
        <v>33020118</v>
      </c>
      <c r="D566" t="s">
        <v>36</v>
      </c>
      <c r="E566" s="6">
        <v>41876</v>
      </c>
      <c r="F566" s="5">
        <v>0.49305555555555558</v>
      </c>
      <c r="G566" t="s">
        <v>63</v>
      </c>
      <c r="H566" t="s">
        <v>62</v>
      </c>
      <c r="I566">
        <v>0.15</v>
      </c>
      <c r="J566" t="s">
        <v>61</v>
      </c>
      <c r="L566" t="s">
        <v>60</v>
      </c>
      <c r="M566">
        <v>82</v>
      </c>
      <c r="N566" t="s">
        <v>55</v>
      </c>
      <c r="O566" t="s">
        <v>72</v>
      </c>
      <c r="P566" s="6">
        <v>41876</v>
      </c>
      <c r="Q566" s="5">
        <v>0.59861111111111109</v>
      </c>
      <c r="R566" t="s">
        <v>58</v>
      </c>
      <c r="S566" t="s">
        <v>71</v>
      </c>
      <c r="T566" t="s">
        <v>56</v>
      </c>
      <c r="U566">
        <v>2</v>
      </c>
      <c r="V566" t="s">
        <v>55</v>
      </c>
      <c r="W566">
        <v>2</v>
      </c>
      <c r="X566" t="s">
        <v>54</v>
      </c>
      <c r="Y566" t="s">
        <v>32</v>
      </c>
    </row>
    <row r="567" spans="1:25" hidden="1" x14ac:dyDescent="0.35">
      <c r="A567" t="s">
        <v>12</v>
      </c>
      <c r="B567" t="s">
        <v>13</v>
      </c>
      <c r="C567" t="s">
        <v>44</v>
      </c>
      <c r="D567" t="s">
        <v>46</v>
      </c>
      <c r="E567" s="6">
        <v>41876</v>
      </c>
      <c r="F567" s="5">
        <v>0.4826388888888889</v>
      </c>
      <c r="G567" t="s">
        <v>63</v>
      </c>
      <c r="H567" t="s">
        <v>62</v>
      </c>
      <c r="I567">
        <v>0.15</v>
      </c>
      <c r="J567" t="s">
        <v>61</v>
      </c>
      <c r="L567" t="s">
        <v>60</v>
      </c>
      <c r="M567" t="s">
        <v>75</v>
      </c>
      <c r="O567" t="s">
        <v>74</v>
      </c>
      <c r="P567" s="6">
        <v>41876</v>
      </c>
      <c r="Q567" s="5">
        <v>0.60277777777777775</v>
      </c>
      <c r="R567" t="s">
        <v>58</v>
      </c>
      <c r="S567" t="s">
        <v>73</v>
      </c>
      <c r="T567" t="s">
        <v>56</v>
      </c>
      <c r="U567">
        <v>2</v>
      </c>
      <c r="V567" t="s">
        <v>55</v>
      </c>
      <c r="W567">
        <v>2</v>
      </c>
      <c r="X567" t="s">
        <v>54</v>
      </c>
      <c r="Y567" t="s">
        <v>32</v>
      </c>
    </row>
    <row r="568" spans="1:25" hidden="1" x14ac:dyDescent="0.35">
      <c r="A568" t="s">
        <v>12</v>
      </c>
      <c r="B568" t="s">
        <v>13</v>
      </c>
      <c r="C568" t="s">
        <v>39</v>
      </c>
      <c r="D568" t="s">
        <v>41</v>
      </c>
      <c r="E568" s="6">
        <v>41876</v>
      </c>
      <c r="F568" s="5">
        <v>0.47222222222222227</v>
      </c>
      <c r="G568" t="s">
        <v>63</v>
      </c>
      <c r="H568" t="s">
        <v>62</v>
      </c>
      <c r="I568">
        <v>0.15</v>
      </c>
      <c r="J568" t="s">
        <v>61</v>
      </c>
      <c r="L568" t="s">
        <v>60</v>
      </c>
      <c r="M568">
        <v>10</v>
      </c>
      <c r="N568" t="s">
        <v>55</v>
      </c>
      <c r="O568" t="s">
        <v>72</v>
      </c>
      <c r="P568" s="6">
        <v>41876</v>
      </c>
      <c r="Q568" s="5">
        <v>0.60486111111111118</v>
      </c>
      <c r="R568" t="s">
        <v>58</v>
      </c>
      <c r="S568" t="s">
        <v>71</v>
      </c>
      <c r="T568" t="s">
        <v>56</v>
      </c>
      <c r="U568">
        <v>2</v>
      </c>
      <c r="V568" t="s">
        <v>55</v>
      </c>
      <c r="W568">
        <v>2</v>
      </c>
      <c r="X568" t="s">
        <v>54</v>
      </c>
      <c r="Y568" t="s">
        <v>32</v>
      </c>
    </row>
    <row r="569" spans="1:25" hidden="1" x14ac:dyDescent="0.35">
      <c r="A569" t="s">
        <v>12</v>
      </c>
      <c r="B569" t="s">
        <v>13</v>
      </c>
      <c r="C569" t="s">
        <v>27</v>
      </c>
      <c r="D569" t="s">
        <v>29</v>
      </c>
      <c r="E569" s="6">
        <v>41841</v>
      </c>
      <c r="F569" s="5">
        <v>0.61458333333333337</v>
      </c>
      <c r="G569" t="s">
        <v>63</v>
      </c>
      <c r="H569" t="s">
        <v>62</v>
      </c>
      <c r="I569">
        <v>0.15</v>
      </c>
      <c r="J569" t="s">
        <v>61</v>
      </c>
      <c r="L569" t="s">
        <v>60</v>
      </c>
      <c r="M569">
        <v>220</v>
      </c>
      <c r="N569" t="s">
        <v>55</v>
      </c>
      <c r="P569" s="6">
        <v>41841</v>
      </c>
      <c r="Q569" s="5">
        <v>0.68680555555555556</v>
      </c>
      <c r="R569" t="s">
        <v>58</v>
      </c>
      <c r="T569" t="s">
        <v>56</v>
      </c>
      <c r="U569">
        <v>2</v>
      </c>
      <c r="V569" t="s">
        <v>55</v>
      </c>
      <c r="W569">
        <v>2</v>
      </c>
      <c r="X569" t="s">
        <v>54</v>
      </c>
      <c r="Y569" t="s">
        <v>64</v>
      </c>
    </row>
    <row r="570" spans="1:25" hidden="1" x14ac:dyDescent="0.35">
      <c r="A570" t="s">
        <v>12</v>
      </c>
      <c r="B570" t="s">
        <v>13</v>
      </c>
      <c r="C570" t="s">
        <v>49</v>
      </c>
      <c r="D570">
        <v>846</v>
      </c>
      <c r="E570" s="6">
        <v>41841</v>
      </c>
      <c r="F570" s="5">
        <v>0.60069444444444442</v>
      </c>
      <c r="G570" t="s">
        <v>63</v>
      </c>
      <c r="H570" t="s">
        <v>62</v>
      </c>
      <c r="I570">
        <v>0.15</v>
      </c>
      <c r="J570" t="s">
        <v>61</v>
      </c>
      <c r="L570" t="s">
        <v>60</v>
      </c>
      <c r="M570">
        <v>56</v>
      </c>
      <c r="N570" t="s">
        <v>55</v>
      </c>
      <c r="P570" s="6">
        <v>41841</v>
      </c>
      <c r="Q570" s="5">
        <v>0.68888888888888899</v>
      </c>
      <c r="R570" t="s">
        <v>58</v>
      </c>
      <c r="T570" t="s">
        <v>56</v>
      </c>
      <c r="U570">
        <v>2</v>
      </c>
      <c r="V570" t="s">
        <v>55</v>
      </c>
      <c r="W570">
        <v>2</v>
      </c>
      <c r="X570" t="s">
        <v>54</v>
      </c>
      <c r="Y570" t="s">
        <v>64</v>
      </c>
    </row>
    <row r="571" spans="1:25" hidden="1" x14ac:dyDescent="0.35">
      <c r="A571" t="s">
        <v>12</v>
      </c>
      <c r="B571" t="s">
        <v>13</v>
      </c>
      <c r="C571">
        <v>33020222</v>
      </c>
      <c r="D571" t="s">
        <v>16</v>
      </c>
      <c r="E571" s="6">
        <v>41841</v>
      </c>
      <c r="F571" s="5">
        <v>0.59375</v>
      </c>
      <c r="G571" t="s">
        <v>63</v>
      </c>
      <c r="H571" t="s">
        <v>62</v>
      </c>
      <c r="I571">
        <v>0.15</v>
      </c>
      <c r="J571" t="s">
        <v>61</v>
      </c>
      <c r="L571" t="s">
        <v>60</v>
      </c>
      <c r="M571">
        <v>182</v>
      </c>
      <c r="N571" t="s">
        <v>55</v>
      </c>
      <c r="O571" t="s">
        <v>59</v>
      </c>
      <c r="P571" s="6">
        <v>41841</v>
      </c>
      <c r="Q571" s="5">
        <v>0.69791666666666663</v>
      </c>
      <c r="R571" t="s">
        <v>58</v>
      </c>
      <c r="S571" t="s">
        <v>57</v>
      </c>
      <c r="T571" t="s">
        <v>56</v>
      </c>
      <c r="U571">
        <v>2</v>
      </c>
      <c r="V571" t="s">
        <v>55</v>
      </c>
      <c r="W571">
        <v>2</v>
      </c>
      <c r="X571" t="s">
        <v>54</v>
      </c>
      <c r="Y571" t="s">
        <v>64</v>
      </c>
    </row>
    <row r="572" spans="1:25" hidden="1" x14ac:dyDescent="0.35">
      <c r="A572" t="s">
        <v>12</v>
      </c>
      <c r="B572" t="s">
        <v>13</v>
      </c>
      <c r="C572">
        <v>33020221</v>
      </c>
      <c r="D572" t="s">
        <v>16</v>
      </c>
      <c r="E572" s="6">
        <v>41841</v>
      </c>
      <c r="F572" s="5">
        <v>0.58333333333333337</v>
      </c>
      <c r="G572" t="s">
        <v>63</v>
      </c>
      <c r="H572" t="s">
        <v>62</v>
      </c>
      <c r="I572">
        <v>0.15</v>
      </c>
      <c r="J572" t="s">
        <v>61</v>
      </c>
      <c r="L572" t="s">
        <v>60</v>
      </c>
      <c r="M572">
        <v>230</v>
      </c>
      <c r="N572" t="s">
        <v>55</v>
      </c>
      <c r="P572" s="6">
        <v>41841</v>
      </c>
      <c r="Q572" s="5">
        <v>0.68472222222222223</v>
      </c>
      <c r="R572" t="s">
        <v>58</v>
      </c>
      <c r="T572" t="s">
        <v>56</v>
      </c>
      <c r="U572">
        <v>2</v>
      </c>
      <c r="V572" t="s">
        <v>55</v>
      </c>
      <c r="W572">
        <v>2</v>
      </c>
      <c r="X572" t="s">
        <v>54</v>
      </c>
      <c r="Y572" t="s">
        <v>64</v>
      </c>
    </row>
    <row r="573" spans="1:25" hidden="1" x14ac:dyDescent="0.35">
      <c r="A573" t="s">
        <v>12</v>
      </c>
      <c r="B573" t="s">
        <v>13</v>
      </c>
      <c r="C573">
        <v>33020118</v>
      </c>
      <c r="D573" t="s">
        <v>36</v>
      </c>
      <c r="E573" s="6">
        <v>41841</v>
      </c>
      <c r="F573" s="5">
        <v>0.56944444444444442</v>
      </c>
      <c r="G573" t="s">
        <v>63</v>
      </c>
      <c r="H573" t="s">
        <v>62</v>
      </c>
      <c r="I573">
        <v>0.15</v>
      </c>
      <c r="J573" t="s">
        <v>61</v>
      </c>
      <c r="L573" t="s">
        <v>60</v>
      </c>
      <c r="M573">
        <v>74</v>
      </c>
      <c r="N573" t="s">
        <v>55</v>
      </c>
      <c r="P573" s="6">
        <v>41841</v>
      </c>
      <c r="Q573" s="5">
        <v>0.69097222222222221</v>
      </c>
      <c r="R573" t="s">
        <v>58</v>
      </c>
      <c r="T573" t="s">
        <v>56</v>
      </c>
      <c r="U573">
        <v>2</v>
      </c>
      <c r="V573" t="s">
        <v>55</v>
      </c>
      <c r="W573">
        <v>2</v>
      </c>
      <c r="X573" t="s">
        <v>54</v>
      </c>
      <c r="Y573" t="s">
        <v>64</v>
      </c>
    </row>
    <row r="574" spans="1:25" hidden="1" x14ac:dyDescent="0.35">
      <c r="A574" t="s">
        <v>12</v>
      </c>
      <c r="B574" t="s">
        <v>13</v>
      </c>
      <c r="C574" t="s">
        <v>44</v>
      </c>
      <c r="D574" t="s">
        <v>46</v>
      </c>
      <c r="E574" s="6">
        <v>41841</v>
      </c>
      <c r="F574" s="5">
        <v>0.50347222222222221</v>
      </c>
      <c r="G574" t="s">
        <v>63</v>
      </c>
      <c r="H574" t="s">
        <v>62</v>
      </c>
      <c r="I574">
        <v>0.15</v>
      </c>
      <c r="J574" t="s">
        <v>61</v>
      </c>
      <c r="L574" t="s">
        <v>60</v>
      </c>
      <c r="M574">
        <v>240</v>
      </c>
      <c r="N574" t="s">
        <v>55</v>
      </c>
      <c r="P574" s="6">
        <v>41841</v>
      </c>
      <c r="Q574" s="5">
        <v>0.69305555555555554</v>
      </c>
      <c r="R574" t="s">
        <v>58</v>
      </c>
      <c r="T574" t="s">
        <v>56</v>
      </c>
      <c r="U574">
        <v>2</v>
      </c>
      <c r="V574" t="s">
        <v>55</v>
      </c>
      <c r="W574">
        <v>2</v>
      </c>
      <c r="X574" t="s">
        <v>54</v>
      </c>
      <c r="Y574" t="s">
        <v>32</v>
      </c>
    </row>
    <row r="575" spans="1:25" hidden="1" x14ac:dyDescent="0.35">
      <c r="A575" t="s">
        <v>12</v>
      </c>
      <c r="B575" t="s">
        <v>13</v>
      </c>
      <c r="C575" t="s">
        <v>39</v>
      </c>
      <c r="D575" t="s">
        <v>41</v>
      </c>
      <c r="E575" s="6">
        <v>41841</v>
      </c>
      <c r="F575" s="5">
        <v>0.48958333333333331</v>
      </c>
      <c r="G575" t="s">
        <v>63</v>
      </c>
      <c r="H575" t="s">
        <v>62</v>
      </c>
      <c r="I575">
        <v>0.15</v>
      </c>
      <c r="J575" t="s">
        <v>61</v>
      </c>
      <c r="L575" t="s">
        <v>60</v>
      </c>
      <c r="M575">
        <v>20</v>
      </c>
      <c r="N575" t="s">
        <v>55</v>
      </c>
      <c r="O575" t="s">
        <v>59</v>
      </c>
      <c r="P575" s="6">
        <v>41841</v>
      </c>
      <c r="Q575" s="5">
        <v>0.6958333333333333</v>
      </c>
      <c r="R575" t="s">
        <v>58</v>
      </c>
      <c r="S575" t="s">
        <v>57</v>
      </c>
      <c r="T575" t="s">
        <v>56</v>
      </c>
      <c r="U575">
        <v>2</v>
      </c>
      <c r="V575" t="s">
        <v>55</v>
      </c>
      <c r="W575">
        <v>2</v>
      </c>
      <c r="X575" t="s">
        <v>54</v>
      </c>
      <c r="Y575" t="s">
        <v>32</v>
      </c>
    </row>
    <row r="576" spans="1:25" hidden="1" x14ac:dyDescent="0.35">
      <c r="A576" t="s">
        <v>12</v>
      </c>
      <c r="B576" t="s">
        <v>13</v>
      </c>
      <c r="C576" t="s">
        <v>27</v>
      </c>
      <c r="D576" t="s">
        <v>29</v>
      </c>
      <c r="E576" s="6">
        <v>41813</v>
      </c>
      <c r="F576" s="5">
        <v>0.55208333333333337</v>
      </c>
      <c r="G576" t="s">
        <v>63</v>
      </c>
      <c r="H576" t="s">
        <v>62</v>
      </c>
      <c r="I576">
        <v>0.15</v>
      </c>
      <c r="J576" t="s">
        <v>61</v>
      </c>
      <c r="L576" t="s">
        <v>60</v>
      </c>
      <c r="M576">
        <v>2300</v>
      </c>
      <c r="N576" t="s">
        <v>55</v>
      </c>
      <c r="P576" s="6">
        <v>41813</v>
      </c>
      <c r="Q576" s="5">
        <v>0.66875000000000007</v>
      </c>
      <c r="R576" t="s">
        <v>58</v>
      </c>
      <c r="T576" t="s">
        <v>56</v>
      </c>
      <c r="U576">
        <v>2</v>
      </c>
      <c r="V576" t="s">
        <v>55</v>
      </c>
      <c r="W576">
        <v>2</v>
      </c>
      <c r="X576" t="s">
        <v>54</v>
      </c>
      <c r="Y576" t="s">
        <v>64</v>
      </c>
    </row>
    <row r="577" spans="1:25" hidden="1" x14ac:dyDescent="0.35">
      <c r="A577" t="s">
        <v>12</v>
      </c>
      <c r="B577" t="s">
        <v>13</v>
      </c>
      <c r="C577" t="s">
        <v>49</v>
      </c>
      <c r="D577">
        <v>846</v>
      </c>
      <c r="E577" s="6">
        <v>41813</v>
      </c>
      <c r="F577" s="5">
        <v>0.53472222222222221</v>
      </c>
      <c r="G577" t="s">
        <v>63</v>
      </c>
      <c r="H577" t="s">
        <v>62</v>
      </c>
      <c r="I577">
        <v>0.15</v>
      </c>
      <c r="J577" t="s">
        <v>61</v>
      </c>
      <c r="L577" t="s">
        <v>60</v>
      </c>
      <c r="M577">
        <v>243</v>
      </c>
      <c r="N577" t="s">
        <v>55</v>
      </c>
      <c r="O577" t="s">
        <v>59</v>
      </c>
      <c r="P577" s="6">
        <v>41813</v>
      </c>
      <c r="Q577" s="5">
        <v>0.67083333333333339</v>
      </c>
      <c r="R577" t="s">
        <v>58</v>
      </c>
      <c r="S577" t="s">
        <v>57</v>
      </c>
      <c r="T577" t="s">
        <v>56</v>
      </c>
      <c r="U577">
        <v>2</v>
      </c>
      <c r="V577" t="s">
        <v>55</v>
      </c>
      <c r="W577">
        <v>2</v>
      </c>
      <c r="X577" t="s">
        <v>54</v>
      </c>
      <c r="Y577" t="s">
        <v>64</v>
      </c>
    </row>
    <row r="578" spans="1:25" hidden="1" x14ac:dyDescent="0.35">
      <c r="A578" t="s">
        <v>12</v>
      </c>
      <c r="B578" t="s">
        <v>13</v>
      </c>
      <c r="C578">
        <v>33020222</v>
      </c>
      <c r="D578" t="s">
        <v>16</v>
      </c>
      <c r="E578" s="6">
        <v>41813</v>
      </c>
      <c r="F578" s="5">
        <v>0.52430555555555558</v>
      </c>
      <c r="G578" t="s">
        <v>63</v>
      </c>
      <c r="H578" t="s">
        <v>62</v>
      </c>
      <c r="I578">
        <v>0.15</v>
      </c>
      <c r="J578" t="s">
        <v>61</v>
      </c>
      <c r="L578" t="s">
        <v>60</v>
      </c>
      <c r="M578">
        <v>157</v>
      </c>
      <c r="N578" t="s">
        <v>55</v>
      </c>
      <c r="O578" t="s">
        <v>59</v>
      </c>
      <c r="P578" s="6">
        <v>41813</v>
      </c>
      <c r="Q578" s="5">
        <v>0.68194444444444446</v>
      </c>
      <c r="R578" t="s">
        <v>58</v>
      </c>
      <c r="S578" t="s">
        <v>57</v>
      </c>
      <c r="T578" t="s">
        <v>56</v>
      </c>
      <c r="U578">
        <v>2</v>
      </c>
      <c r="V578" t="s">
        <v>55</v>
      </c>
      <c r="W578">
        <v>2</v>
      </c>
      <c r="X578" t="s">
        <v>54</v>
      </c>
      <c r="Y578" t="s">
        <v>64</v>
      </c>
    </row>
    <row r="579" spans="1:25" hidden="1" x14ac:dyDescent="0.35">
      <c r="A579" t="s">
        <v>12</v>
      </c>
      <c r="B579" t="s">
        <v>13</v>
      </c>
      <c r="C579">
        <v>33020221</v>
      </c>
      <c r="D579" t="s">
        <v>16</v>
      </c>
      <c r="E579" s="6">
        <v>41813</v>
      </c>
      <c r="F579" s="5">
        <v>0.51388888888888895</v>
      </c>
      <c r="G579" t="s">
        <v>63</v>
      </c>
      <c r="H579" t="s">
        <v>62</v>
      </c>
      <c r="I579">
        <v>0.15</v>
      </c>
      <c r="J579" t="s">
        <v>61</v>
      </c>
      <c r="L579" t="s">
        <v>60</v>
      </c>
      <c r="M579">
        <v>280</v>
      </c>
      <c r="N579" t="s">
        <v>55</v>
      </c>
      <c r="P579" s="6">
        <v>41813</v>
      </c>
      <c r="Q579" s="5">
        <v>0.66666666666666663</v>
      </c>
      <c r="R579" t="s">
        <v>58</v>
      </c>
      <c r="T579" t="s">
        <v>56</v>
      </c>
      <c r="U579">
        <v>2</v>
      </c>
      <c r="V579" t="s">
        <v>55</v>
      </c>
      <c r="W579">
        <v>2</v>
      </c>
      <c r="X579" t="s">
        <v>54</v>
      </c>
      <c r="Y579" t="s">
        <v>64</v>
      </c>
    </row>
    <row r="580" spans="1:25" hidden="1" x14ac:dyDescent="0.35">
      <c r="A580" t="s">
        <v>12</v>
      </c>
      <c r="B580" t="s">
        <v>13</v>
      </c>
      <c r="C580">
        <v>33020118</v>
      </c>
      <c r="D580" t="s">
        <v>36</v>
      </c>
      <c r="E580" s="6">
        <v>41813</v>
      </c>
      <c r="F580" s="5">
        <v>0.50347222222222221</v>
      </c>
      <c r="G580" t="s">
        <v>63</v>
      </c>
      <c r="H580" t="s">
        <v>62</v>
      </c>
      <c r="I580">
        <v>0.15</v>
      </c>
      <c r="J580" t="s">
        <v>61</v>
      </c>
      <c r="L580" t="s">
        <v>60</v>
      </c>
      <c r="M580">
        <v>540</v>
      </c>
      <c r="N580" t="s">
        <v>55</v>
      </c>
      <c r="P580" s="6">
        <v>41813</v>
      </c>
      <c r="Q580" s="5">
        <v>0.67291666666666661</v>
      </c>
      <c r="R580" t="s">
        <v>58</v>
      </c>
      <c r="T580" t="s">
        <v>56</v>
      </c>
      <c r="U580">
        <v>2</v>
      </c>
      <c r="V580" t="s">
        <v>55</v>
      </c>
      <c r="W580">
        <v>2</v>
      </c>
      <c r="X580" t="s">
        <v>54</v>
      </c>
      <c r="Y580" t="s">
        <v>64</v>
      </c>
    </row>
    <row r="581" spans="1:25" hidden="1" x14ac:dyDescent="0.35">
      <c r="A581" t="s">
        <v>12</v>
      </c>
      <c r="B581" t="s">
        <v>13</v>
      </c>
      <c r="C581" t="s">
        <v>44</v>
      </c>
      <c r="D581" t="s">
        <v>46</v>
      </c>
      <c r="E581" s="6">
        <v>41813</v>
      </c>
      <c r="F581" s="5">
        <v>0.4861111111111111</v>
      </c>
      <c r="G581" t="s">
        <v>63</v>
      </c>
      <c r="H581" t="s">
        <v>62</v>
      </c>
      <c r="I581">
        <v>0.15</v>
      </c>
      <c r="J581" t="s">
        <v>61</v>
      </c>
      <c r="L581" t="s">
        <v>60</v>
      </c>
      <c r="M581">
        <v>28</v>
      </c>
      <c r="N581" t="s">
        <v>55</v>
      </c>
      <c r="O581" t="s">
        <v>59</v>
      </c>
      <c r="P581" s="6">
        <v>41813</v>
      </c>
      <c r="Q581" s="5">
        <v>0.67569444444444438</v>
      </c>
      <c r="R581" t="s">
        <v>58</v>
      </c>
      <c r="S581" t="s">
        <v>57</v>
      </c>
      <c r="T581" t="s">
        <v>56</v>
      </c>
      <c r="U581">
        <v>2</v>
      </c>
      <c r="V581" t="s">
        <v>55</v>
      </c>
      <c r="W581">
        <v>2</v>
      </c>
      <c r="X581" t="s">
        <v>54</v>
      </c>
      <c r="Y581" t="s">
        <v>32</v>
      </c>
    </row>
    <row r="582" spans="1:25" hidden="1" x14ac:dyDescent="0.35">
      <c r="A582" t="s">
        <v>12</v>
      </c>
      <c r="B582" t="s">
        <v>13</v>
      </c>
      <c r="C582" t="s">
        <v>39</v>
      </c>
      <c r="D582" t="s">
        <v>41</v>
      </c>
      <c r="E582" s="6">
        <v>41813</v>
      </c>
      <c r="F582" s="5">
        <v>0.44444444444444442</v>
      </c>
      <c r="G582" t="s">
        <v>63</v>
      </c>
      <c r="H582" t="s">
        <v>62</v>
      </c>
      <c r="I582">
        <v>0.15</v>
      </c>
      <c r="J582" t="s">
        <v>61</v>
      </c>
      <c r="L582" t="s">
        <v>60</v>
      </c>
      <c r="M582">
        <v>42</v>
      </c>
      <c r="N582" t="s">
        <v>55</v>
      </c>
      <c r="P582" s="6">
        <v>41813</v>
      </c>
      <c r="Q582" s="5">
        <v>0.6777777777777777</v>
      </c>
      <c r="R582" t="s">
        <v>58</v>
      </c>
      <c r="T582" t="s">
        <v>56</v>
      </c>
      <c r="U582">
        <v>2</v>
      </c>
      <c r="V582" t="s">
        <v>55</v>
      </c>
      <c r="W582">
        <v>2</v>
      </c>
      <c r="X582" t="s">
        <v>54</v>
      </c>
      <c r="Y582" t="s">
        <v>32</v>
      </c>
    </row>
    <row r="583" spans="1:25" hidden="1" x14ac:dyDescent="0.35">
      <c r="A583" t="s">
        <v>12</v>
      </c>
      <c r="B583" t="s">
        <v>13</v>
      </c>
      <c r="C583" t="s">
        <v>27</v>
      </c>
      <c r="D583" t="s">
        <v>29</v>
      </c>
      <c r="E583" s="6">
        <v>41778</v>
      </c>
      <c r="F583" s="5">
        <v>0.55902777777777779</v>
      </c>
      <c r="G583" t="s">
        <v>63</v>
      </c>
      <c r="H583" t="s">
        <v>62</v>
      </c>
      <c r="I583">
        <v>0.15</v>
      </c>
      <c r="J583" t="s">
        <v>61</v>
      </c>
      <c r="L583" t="s">
        <v>60</v>
      </c>
      <c r="M583">
        <v>200</v>
      </c>
      <c r="N583" t="s">
        <v>55</v>
      </c>
      <c r="P583" s="6">
        <v>41778</v>
      </c>
      <c r="Q583" s="5">
        <v>0.63611111111111118</v>
      </c>
      <c r="R583" t="s">
        <v>58</v>
      </c>
      <c r="T583" t="s">
        <v>56</v>
      </c>
      <c r="U583">
        <v>2</v>
      </c>
      <c r="V583" t="s">
        <v>55</v>
      </c>
      <c r="W583">
        <v>2</v>
      </c>
      <c r="X583" t="s">
        <v>54</v>
      </c>
      <c r="Y583" t="s">
        <v>64</v>
      </c>
    </row>
    <row r="584" spans="1:25" hidden="1" x14ac:dyDescent="0.35">
      <c r="A584" t="s">
        <v>12</v>
      </c>
      <c r="B584" t="s">
        <v>13</v>
      </c>
      <c r="C584" t="s">
        <v>49</v>
      </c>
      <c r="D584">
        <v>846</v>
      </c>
      <c r="E584" s="6">
        <v>41778</v>
      </c>
      <c r="F584" s="5">
        <v>0.54861111111111105</v>
      </c>
      <c r="G584" t="s">
        <v>63</v>
      </c>
      <c r="H584" t="s">
        <v>62</v>
      </c>
      <c r="I584">
        <v>0.15</v>
      </c>
      <c r="J584" t="s">
        <v>61</v>
      </c>
      <c r="L584" t="s">
        <v>60</v>
      </c>
      <c r="M584">
        <v>16</v>
      </c>
      <c r="N584" t="s">
        <v>55</v>
      </c>
      <c r="O584" t="s">
        <v>59</v>
      </c>
      <c r="P584" s="6">
        <v>41778</v>
      </c>
      <c r="Q584" s="5">
        <v>0.6381944444444444</v>
      </c>
      <c r="R584" t="s">
        <v>58</v>
      </c>
      <c r="S584" t="s">
        <v>57</v>
      </c>
      <c r="T584" t="s">
        <v>56</v>
      </c>
      <c r="U584">
        <v>2</v>
      </c>
      <c r="V584" t="s">
        <v>55</v>
      </c>
      <c r="W584">
        <v>2</v>
      </c>
      <c r="X584" t="s">
        <v>54</v>
      </c>
      <c r="Y584" t="s">
        <v>64</v>
      </c>
    </row>
    <row r="585" spans="1:25" hidden="1" x14ac:dyDescent="0.35">
      <c r="A585" t="s">
        <v>12</v>
      </c>
      <c r="B585" t="s">
        <v>13</v>
      </c>
      <c r="C585">
        <v>33020222</v>
      </c>
      <c r="D585" t="s">
        <v>16</v>
      </c>
      <c r="E585" s="6">
        <v>41778</v>
      </c>
      <c r="F585" s="5">
        <v>0.53472222222222221</v>
      </c>
      <c r="G585" t="s">
        <v>63</v>
      </c>
      <c r="H585" t="s">
        <v>62</v>
      </c>
      <c r="I585">
        <v>0.15</v>
      </c>
      <c r="J585" t="s">
        <v>61</v>
      </c>
      <c r="L585" t="s">
        <v>60</v>
      </c>
      <c r="M585">
        <v>90</v>
      </c>
      <c r="N585" t="s">
        <v>55</v>
      </c>
      <c r="P585" s="6">
        <v>41778</v>
      </c>
      <c r="Q585" s="5">
        <v>0.64722222222222225</v>
      </c>
      <c r="R585" t="s">
        <v>58</v>
      </c>
      <c r="T585" t="s">
        <v>56</v>
      </c>
      <c r="U585">
        <v>2</v>
      </c>
      <c r="V585" t="s">
        <v>55</v>
      </c>
      <c r="W585">
        <v>2</v>
      </c>
      <c r="X585" t="s">
        <v>54</v>
      </c>
      <c r="Y585" t="s">
        <v>64</v>
      </c>
    </row>
    <row r="586" spans="1:25" hidden="1" x14ac:dyDescent="0.35">
      <c r="A586" t="s">
        <v>12</v>
      </c>
      <c r="B586" t="s">
        <v>13</v>
      </c>
      <c r="C586">
        <v>33020221</v>
      </c>
      <c r="D586" t="s">
        <v>16</v>
      </c>
      <c r="E586" s="6">
        <v>41778</v>
      </c>
      <c r="F586" s="5">
        <v>0.52083333333333337</v>
      </c>
      <c r="G586" t="s">
        <v>63</v>
      </c>
      <c r="H586" t="s">
        <v>62</v>
      </c>
      <c r="I586">
        <v>0.15</v>
      </c>
      <c r="J586" t="s">
        <v>61</v>
      </c>
      <c r="L586" t="s">
        <v>60</v>
      </c>
      <c r="M586">
        <v>520</v>
      </c>
      <c r="N586" t="s">
        <v>55</v>
      </c>
      <c r="P586" s="6">
        <v>41778</v>
      </c>
      <c r="Q586" s="5">
        <v>0.63124999999999998</v>
      </c>
      <c r="R586" t="s">
        <v>58</v>
      </c>
      <c r="T586" t="s">
        <v>56</v>
      </c>
      <c r="U586">
        <v>2</v>
      </c>
      <c r="V586" t="s">
        <v>55</v>
      </c>
      <c r="W586">
        <v>2</v>
      </c>
      <c r="X586" t="s">
        <v>54</v>
      </c>
      <c r="Y586" t="s">
        <v>64</v>
      </c>
    </row>
    <row r="587" spans="1:25" hidden="1" x14ac:dyDescent="0.35">
      <c r="A587" t="s">
        <v>12</v>
      </c>
      <c r="B587" t="s">
        <v>13</v>
      </c>
      <c r="C587">
        <v>33020118</v>
      </c>
      <c r="D587" t="s">
        <v>36</v>
      </c>
      <c r="E587" s="6">
        <v>41778</v>
      </c>
      <c r="F587" s="5">
        <v>0.51041666666666663</v>
      </c>
      <c r="G587" t="s">
        <v>63</v>
      </c>
      <c r="H587" t="s">
        <v>62</v>
      </c>
      <c r="I587">
        <v>0.15</v>
      </c>
      <c r="J587" t="s">
        <v>61</v>
      </c>
      <c r="L587" t="s">
        <v>60</v>
      </c>
      <c r="M587">
        <v>152</v>
      </c>
      <c r="N587" t="s">
        <v>55</v>
      </c>
      <c r="O587" t="s">
        <v>59</v>
      </c>
      <c r="P587" s="6">
        <v>41778</v>
      </c>
      <c r="Q587" s="5">
        <v>0.64027777777777783</v>
      </c>
      <c r="R587" t="s">
        <v>58</v>
      </c>
      <c r="S587" t="s">
        <v>57</v>
      </c>
      <c r="T587" t="s">
        <v>56</v>
      </c>
      <c r="U587">
        <v>2</v>
      </c>
      <c r="V587" t="s">
        <v>55</v>
      </c>
      <c r="W587">
        <v>2</v>
      </c>
      <c r="X587" t="s">
        <v>54</v>
      </c>
      <c r="Y587" t="s">
        <v>64</v>
      </c>
    </row>
    <row r="588" spans="1:25" hidden="1" x14ac:dyDescent="0.35">
      <c r="A588" t="s">
        <v>12</v>
      </c>
      <c r="B588" t="s">
        <v>13</v>
      </c>
      <c r="C588" t="s">
        <v>44</v>
      </c>
      <c r="D588" t="s">
        <v>46</v>
      </c>
      <c r="E588" s="6">
        <v>41778</v>
      </c>
      <c r="F588" s="5">
        <v>0.48958333333333331</v>
      </c>
      <c r="G588" t="s">
        <v>63</v>
      </c>
      <c r="H588" t="s">
        <v>62</v>
      </c>
      <c r="I588">
        <v>0.15</v>
      </c>
      <c r="J588" t="s">
        <v>61</v>
      </c>
      <c r="L588" t="s">
        <v>60</v>
      </c>
      <c r="M588">
        <v>31</v>
      </c>
      <c r="N588" t="s">
        <v>55</v>
      </c>
      <c r="O588" t="s">
        <v>59</v>
      </c>
      <c r="P588" s="6">
        <v>41778</v>
      </c>
      <c r="Q588" s="5">
        <v>0.64236111111111105</v>
      </c>
      <c r="R588" t="s">
        <v>58</v>
      </c>
      <c r="S588" t="s">
        <v>57</v>
      </c>
      <c r="T588" t="s">
        <v>56</v>
      </c>
      <c r="U588">
        <v>2</v>
      </c>
      <c r="V588" t="s">
        <v>55</v>
      </c>
      <c r="W588">
        <v>2</v>
      </c>
      <c r="X588" t="s">
        <v>54</v>
      </c>
      <c r="Y588" t="s">
        <v>32</v>
      </c>
    </row>
    <row r="589" spans="1:25" hidden="1" x14ac:dyDescent="0.35">
      <c r="A589" t="s">
        <v>12</v>
      </c>
      <c r="B589" t="s">
        <v>13</v>
      </c>
      <c r="C589" t="s">
        <v>39</v>
      </c>
      <c r="D589" t="s">
        <v>41</v>
      </c>
      <c r="E589" s="6">
        <v>41778</v>
      </c>
      <c r="F589" s="5">
        <v>0.46527777777777773</v>
      </c>
      <c r="G589" t="s">
        <v>63</v>
      </c>
      <c r="H589" t="s">
        <v>62</v>
      </c>
      <c r="I589">
        <v>0.15</v>
      </c>
      <c r="J589" t="s">
        <v>61</v>
      </c>
      <c r="L589" t="s">
        <v>60</v>
      </c>
      <c r="M589">
        <v>13</v>
      </c>
      <c r="N589" t="s">
        <v>55</v>
      </c>
      <c r="O589" t="s">
        <v>59</v>
      </c>
      <c r="P589" s="6">
        <v>41778</v>
      </c>
      <c r="Q589" s="5">
        <v>0.64513888888888882</v>
      </c>
      <c r="R589" t="s">
        <v>58</v>
      </c>
      <c r="S589" t="s">
        <v>57</v>
      </c>
      <c r="T589" t="s">
        <v>56</v>
      </c>
      <c r="U589">
        <v>2</v>
      </c>
      <c r="V589" t="s">
        <v>55</v>
      </c>
      <c r="W589">
        <v>2</v>
      </c>
      <c r="X589" t="s">
        <v>54</v>
      </c>
      <c r="Y589" t="s">
        <v>32</v>
      </c>
    </row>
    <row r="590" spans="1:25" hidden="1" x14ac:dyDescent="0.35">
      <c r="A590" t="s">
        <v>12</v>
      </c>
      <c r="B590" t="s">
        <v>13</v>
      </c>
      <c r="C590" t="s">
        <v>27</v>
      </c>
      <c r="D590" t="s">
        <v>29</v>
      </c>
      <c r="E590" s="6">
        <v>41750</v>
      </c>
      <c r="F590" s="5">
        <v>0.61458333333333337</v>
      </c>
      <c r="G590" t="s">
        <v>63</v>
      </c>
      <c r="H590" t="s">
        <v>62</v>
      </c>
      <c r="I590">
        <v>0.15</v>
      </c>
      <c r="J590" t="s">
        <v>61</v>
      </c>
      <c r="L590" t="s">
        <v>60</v>
      </c>
      <c r="M590">
        <v>88</v>
      </c>
      <c r="N590" t="s">
        <v>55</v>
      </c>
      <c r="P590" s="6">
        <v>41750</v>
      </c>
      <c r="Q590" s="5">
        <v>0.71666666666666667</v>
      </c>
      <c r="R590" t="s">
        <v>58</v>
      </c>
      <c r="T590" t="s">
        <v>56</v>
      </c>
      <c r="U590">
        <v>2</v>
      </c>
      <c r="V590" t="s">
        <v>55</v>
      </c>
      <c r="W590">
        <v>2</v>
      </c>
      <c r="X590" t="s">
        <v>54</v>
      </c>
      <c r="Y590" t="s">
        <v>64</v>
      </c>
    </row>
    <row r="591" spans="1:25" hidden="1" x14ac:dyDescent="0.35">
      <c r="A591" t="s">
        <v>12</v>
      </c>
      <c r="B591" t="s">
        <v>13</v>
      </c>
      <c r="C591" t="s">
        <v>49</v>
      </c>
      <c r="D591">
        <v>846</v>
      </c>
      <c r="E591" s="6">
        <v>41750</v>
      </c>
      <c r="F591" s="5">
        <v>0.57986111111111105</v>
      </c>
      <c r="G591" t="s">
        <v>63</v>
      </c>
      <c r="H591" t="s">
        <v>62</v>
      </c>
      <c r="I591">
        <v>0.15</v>
      </c>
      <c r="J591" t="s">
        <v>61</v>
      </c>
      <c r="L591" t="s">
        <v>60</v>
      </c>
      <c r="M591">
        <v>56</v>
      </c>
      <c r="N591" t="s">
        <v>55</v>
      </c>
      <c r="P591" s="6">
        <v>41750</v>
      </c>
      <c r="Q591" s="5">
        <v>0.72152777777777777</v>
      </c>
      <c r="R591" t="s">
        <v>58</v>
      </c>
      <c r="T591" t="s">
        <v>56</v>
      </c>
      <c r="U591">
        <v>2</v>
      </c>
      <c r="V591" t="s">
        <v>55</v>
      </c>
      <c r="W591">
        <v>2</v>
      </c>
      <c r="X591" t="s">
        <v>54</v>
      </c>
      <c r="Y591" t="s">
        <v>32</v>
      </c>
    </row>
    <row r="592" spans="1:25" hidden="1" x14ac:dyDescent="0.35">
      <c r="A592" t="s">
        <v>12</v>
      </c>
      <c r="B592" t="s">
        <v>13</v>
      </c>
      <c r="C592">
        <v>33020222</v>
      </c>
      <c r="D592" t="s">
        <v>16</v>
      </c>
      <c r="E592" s="6">
        <v>41750</v>
      </c>
      <c r="F592" s="5">
        <v>0.53819444444444442</v>
      </c>
      <c r="G592" t="s">
        <v>63</v>
      </c>
      <c r="H592" t="s">
        <v>62</v>
      </c>
      <c r="I592">
        <v>0.15</v>
      </c>
      <c r="J592" t="s">
        <v>61</v>
      </c>
      <c r="L592" t="s">
        <v>60</v>
      </c>
      <c r="M592">
        <v>58</v>
      </c>
      <c r="N592" t="s">
        <v>55</v>
      </c>
      <c r="P592" s="6">
        <v>41750</v>
      </c>
      <c r="Q592" s="5">
        <v>0.73055555555555562</v>
      </c>
      <c r="R592" t="s">
        <v>58</v>
      </c>
      <c r="T592" t="s">
        <v>56</v>
      </c>
      <c r="U592">
        <v>2</v>
      </c>
      <c r="V592" t="s">
        <v>55</v>
      </c>
      <c r="W592">
        <v>2</v>
      </c>
      <c r="X592" t="s">
        <v>54</v>
      </c>
      <c r="Y592" t="s">
        <v>64</v>
      </c>
    </row>
    <row r="593" spans="1:25" hidden="1" x14ac:dyDescent="0.35">
      <c r="A593" t="s">
        <v>12</v>
      </c>
      <c r="B593" t="s">
        <v>13</v>
      </c>
      <c r="C593">
        <v>33020221</v>
      </c>
      <c r="D593" t="s">
        <v>16</v>
      </c>
      <c r="E593" s="6">
        <v>41750</v>
      </c>
      <c r="F593" s="5">
        <v>0.52777777777777779</v>
      </c>
      <c r="G593" t="s">
        <v>63</v>
      </c>
      <c r="H593" t="s">
        <v>62</v>
      </c>
      <c r="I593">
        <v>0.15</v>
      </c>
      <c r="J593" t="s">
        <v>61</v>
      </c>
      <c r="L593" t="s">
        <v>60</v>
      </c>
      <c r="M593">
        <v>200</v>
      </c>
      <c r="N593" t="s">
        <v>55</v>
      </c>
      <c r="P593" s="6">
        <v>41750</v>
      </c>
      <c r="Q593" s="5">
        <v>0.71527777777777779</v>
      </c>
      <c r="R593" t="s">
        <v>58</v>
      </c>
      <c r="T593" t="s">
        <v>56</v>
      </c>
      <c r="U593">
        <v>2</v>
      </c>
      <c r="V593" t="s">
        <v>55</v>
      </c>
      <c r="W593">
        <v>2</v>
      </c>
      <c r="X593" t="s">
        <v>54</v>
      </c>
      <c r="Y593" t="s">
        <v>64</v>
      </c>
    </row>
    <row r="594" spans="1:25" hidden="1" x14ac:dyDescent="0.35">
      <c r="A594" t="s">
        <v>12</v>
      </c>
      <c r="B594" t="s">
        <v>13</v>
      </c>
      <c r="C594">
        <v>33020118</v>
      </c>
      <c r="D594" t="s">
        <v>36</v>
      </c>
      <c r="E594" s="6">
        <v>41750</v>
      </c>
      <c r="F594" s="5">
        <v>0.49652777777777773</v>
      </c>
      <c r="G594" t="s">
        <v>63</v>
      </c>
      <c r="H594" t="s">
        <v>62</v>
      </c>
      <c r="I594">
        <v>0.15</v>
      </c>
      <c r="J594" t="s">
        <v>61</v>
      </c>
      <c r="L594" t="s">
        <v>60</v>
      </c>
      <c r="M594">
        <v>420</v>
      </c>
      <c r="N594" t="s">
        <v>55</v>
      </c>
      <c r="P594" s="6">
        <v>41750</v>
      </c>
      <c r="Q594" s="5">
        <v>0.72361111111111109</v>
      </c>
      <c r="R594" t="s">
        <v>58</v>
      </c>
      <c r="T594" t="s">
        <v>56</v>
      </c>
      <c r="U594">
        <v>2</v>
      </c>
      <c r="V594" t="s">
        <v>55</v>
      </c>
      <c r="W594">
        <v>2</v>
      </c>
      <c r="X594" t="s">
        <v>54</v>
      </c>
      <c r="Y594" t="s">
        <v>64</v>
      </c>
    </row>
    <row r="595" spans="1:25" hidden="1" x14ac:dyDescent="0.35">
      <c r="A595" t="s">
        <v>12</v>
      </c>
      <c r="B595" t="s">
        <v>13</v>
      </c>
      <c r="C595" t="s">
        <v>44</v>
      </c>
      <c r="D595" t="s">
        <v>46</v>
      </c>
      <c r="E595" s="6">
        <v>41750</v>
      </c>
      <c r="F595" s="5">
        <v>0.47916666666666669</v>
      </c>
      <c r="G595" t="s">
        <v>63</v>
      </c>
      <c r="H595" t="s">
        <v>62</v>
      </c>
      <c r="I595">
        <v>0.15</v>
      </c>
      <c r="J595" t="s">
        <v>61</v>
      </c>
      <c r="L595" t="s">
        <v>60</v>
      </c>
      <c r="M595">
        <v>118</v>
      </c>
      <c r="N595" t="s">
        <v>55</v>
      </c>
      <c r="P595" s="6">
        <v>41750</v>
      </c>
      <c r="Q595" s="5">
        <v>0.72569444444444453</v>
      </c>
      <c r="R595" t="s">
        <v>58</v>
      </c>
      <c r="T595" t="s">
        <v>56</v>
      </c>
      <c r="U595">
        <v>2</v>
      </c>
      <c r="V595" t="s">
        <v>55</v>
      </c>
      <c r="W595">
        <v>2</v>
      </c>
      <c r="X595" t="s">
        <v>54</v>
      </c>
      <c r="Y595" t="s">
        <v>32</v>
      </c>
    </row>
    <row r="596" spans="1:25" hidden="1" x14ac:dyDescent="0.35">
      <c r="A596" t="s">
        <v>12</v>
      </c>
      <c r="B596" t="s">
        <v>13</v>
      </c>
      <c r="C596" t="s">
        <v>39</v>
      </c>
      <c r="D596" t="s">
        <v>41</v>
      </c>
      <c r="E596" s="6">
        <v>41750</v>
      </c>
      <c r="F596" s="5">
        <v>0.45833333333333331</v>
      </c>
      <c r="G596" t="s">
        <v>63</v>
      </c>
      <c r="H596" t="s">
        <v>62</v>
      </c>
      <c r="I596">
        <v>0.15</v>
      </c>
      <c r="J596" t="s">
        <v>61</v>
      </c>
      <c r="L596" t="s">
        <v>60</v>
      </c>
      <c r="M596">
        <v>13</v>
      </c>
      <c r="N596" t="s">
        <v>55</v>
      </c>
      <c r="O596" t="s">
        <v>59</v>
      </c>
      <c r="P596" s="6">
        <v>41750</v>
      </c>
      <c r="Q596" s="5">
        <v>0.7284722222222223</v>
      </c>
      <c r="R596" t="s">
        <v>58</v>
      </c>
      <c r="S596" t="s">
        <v>57</v>
      </c>
      <c r="T596" t="s">
        <v>56</v>
      </c>
      <c r="U596">
        <v>2</v>
      </c>
      <c r="V596" t="s">
        <v>55</v>
      </c>
      <c r="W596">
        <v>2</v>
      </c>
      <c r="X596" t="s">
        <v>54</v>
      </c>
      <c r="Y596" t="s">
        <v>32</v>
      </c>
    </row>
    <row r="597" spans="1:25" hidden="1" x14ac:dyDescent="0.35">
      <c r="A597" t="s">
        <v>12</v>
      </c>
      <c r="B597" t="s">
        <v>13</v>
      </c>
      <c r="C597" t="s">
        <v>27</v>
      </c>
      <c r="D597" t="s">
        <v>29</v>
      </c>
      <c r="E597" s="6">
        <v>41715</v>
      </c>
      <c r="F597" s="5">
        <v>0.62152777777777779</v>
      </c>
      <c r="G597" t="s">
        <v>63</v>
      </c>
      <c r="H597" t="s">
        <v>62</v>
      </c>
      <c r="I597">
        <v>0.15</v>
      </c>
      <c r="J597" t="s">
        <v>61</v>
      </c>
      <c r="L597" t="s">
        <v>60</v>
      </c>
      <c r="M597">
        <v>2700</v>
      </c>
      <c r="N597" t="s">
        <v>55</v>
      </c>
      <c r="P597" s="6">
        <v>41715</v>
      </c>
      <c r="Q597" s="5">
        <v>0.71388888888888891</v>
      </c>
      <c r="R597" t="s">
        <v>58</v>
      </c>
      <c r="T597" t="s">
        <v>56</v>
      </c>
      <c r="U597">
        <v>2</v>
      </c>
      <c r="V597" t="s">
        <v>55</v>
      </c>
      <c r="W597">
        <v>2</v>
      </c>
      <c r="X597" t="s">
        <v>54</v>
      </c>
      <c r="Y597" t="s">
        <v>64</v>
      </c>
    </row>
    <row r="598" spans="1:25" hidden="1" x14ac:dyDescent="0.35">
      <c r="A598" t="s">
        <v>12</v>
      </c>
      <c r="B598" t="s">
        <v>13</v>
      </c>
      <c r="C598" t="s">
        <v>49</v>
      </c>
      <c r="D598">
        <v>846</v>
      </c>
      <c r="E598" s="6">
        <v>41715</v>
      </c>
      <c r="F598" s="5">
        <v>0.59722222222222221</v>
      </c>
      <c r="G598" t="s">
        <v>63</v>
      </c>
      <c r="H598" t="s">
        <v>62</v>
      </c>
      <c r="I598">
        <v>0.15</v>
      </c>
      <c r="J598" t="s">
        <v>61</v>
      </c>
      <c r="L598" t="s">
        <v>60</v>
      </c>
      <c r="M598">
        <v>736</v>
      </c>
      <c r="N598" t="s">
        <v>55</v>
      </c>
      <c r="O598" t="s">
        <v>59</v>
      </c>
      <c r="P598" s="6">
        <v>41715</v>
      </c>
      <c r="Q598" s="5">
        <v>0.72013888888888899</v>
      </c>
      <c r="R598" t="s">
        <v>58</v>
      </c>
      <c r="S598" t="s">
        <v>57</v>
      </c>
      <c r="T598" t="s">
        <v>56</v>
      </c>
      <c r="U598">
        <v>2</v>
      </c>
      <c r="V598" t="s">
        <v>55</v>
      </c>
      <c r="W598">
        <v>2</v>
      </c>
      <c r="X598" t="s">
        <v>54</v>
      </c>
      <c r="Y598" t="s">
        <v>32</v>
      </c>
    </row>
    <row r="599" spans="1:25" hidden="1" x14ac:dyDescent="0.35">
      <c r="A599" t="s">
        <v>12</v>
      </c>
      <c r="B599" t="s">
        <v>13</v>
      </c>
      <c r="C599">
        <v>33020222</v>
      </c>
      <c r="D599" t="s">
        <v>16</v>
      </c>
      <c r="E599" s="6">
        <v>41715</v>
      </c>
      <c r="F599" s="5">
        <v>0.55555555555555558</v>
      </c>
      <c r="G599" t="s">
        <v>63</v>
      </c>
      <c r="H599" t="s">
        <v>62</v>
      </c>
      <c r="I599">
        <v>0.15</v>
      </c>
      <c r="J599" t="s">
        <v>61</v>
      </c>
      <c r="L599" t="s">
        <v>60</v>
      </c>
      <c r="M599">
        <v>380</v>
      </c>
      <c r="N599" t="s">
        <v>55</v>
      </c>
      <c r="P599" s="6">
        <v>41715</v>
      </c>
      <c r="Q599" s="5">
        <v>0.73125000000000007</v>
      </c>
      <c r="R599" t="s">
        <v>58</v>
      </c>
      <c r="T599" t="s">
        <v>56</v>
      </c>
      <c r="U599">
        <v>2</v>
      </c>
      <c r="V599" t="s">
        <v>55</v>
      </c>
      <c r="W599">
        <v>2</v>
      </c>
      <c r="X599" t="s">
        <v>54</v>
      </c>
      <c r="Y599" t="s">
        <v>64</v>
      </c>
    </row>
    <row r="600" spans="1:25" hidden="1" x14ac:dyDescent="0.35">
      <c r="A600" t="s">
        <v>12</v>
      </c>
      <c r="B600" t="s">
        <v>13</v>
      </c>
      <c r="C600">
        <v>33020221</v>
      </c>
      <c r="D600" t="s">
        <v>16</v>
      </c>
      <c r="E600" s="6">
        <v>41715</v>
      </c>
      <c r="F600" s="5">
        <v>0.54166666666666663</v>
      </c>
      <c r="G600" t="s">
        <v>63</v>
      </c>
      <c r="H600" t="s">
        <v>62</v>
      </c>
      <c r="I600">
        <v>0.15</v>
      </c>
      <c r="J600" t="s">
        <v>61</v>
      </c>
      <c r="L600" t="s">
        <v>60</v>
      </c>
      <c r="M600">
        <v>2200</v>
      </c>
      <c r="N600" t="s">
        <v>55</v>
      </c>
      <c r="P600" s="6">
        <v>41715</v>
      </c>
      <c r="Q600" s="5">
        <v>0.71180555555555547</v>
      </c>
      <c r="R600" t="s">
        <v>58</v>
      </c>
      <c r="T600" t="s">
        <v>56</v>
      </c>
      <c r="U600">
        <v>2</v>
      </c>
      <c r="V600" t="s">
        <v>55</v>
      </c>
      <c r="W600">
        <v>2</v>
      </c>
      <c r="X600" t="s">
        <v>54</v>
      </c>
      <c r="Y600" t="s">
        <v>64</v>
      </c>
    </row>
    <row r="601" spans="1:25" hidden="1" x14ac:dyDescent="0.35">
      <c r="A601" t="s">
        <v>12</v>
      </c>
      <c r="B601" t="s">
        <v>13</v>
      </c>
      <c r="C601">
        <v>33020118</v>
      </c>
      <c r="D601" t="s">
        <v>36</v>
      </c>
      <c r="E601" s="6">
        <v>41715</v>
      </c>
      <c r="F601" s="5">
        <v>0.52430555555555558</v>
      </c>
      <c r="G601" t="s">
        <v>63</v>
      </c>
      <c r="H601" t="s">
        <v>62</v>
      </c>
      <c r="I601">
        <v>0.15</v>
      </c>
      <c r="J601" t="s">
        <v>61</v>
      </c>
      <c r="L601" t="s">
        <v>60</v>
      </c>
      <c r="M601">
        <v>664</v>
      </c>
      <c r="N601" t="s">
        <v>55</v>
      </c>
      <c r="O601" t="s">
        <v>59</v>
      </c>
      <c r="P601" s="6">
        <v>41715</v>
      </c>
      <c r="Q601" s="5">
        <v>0.72222222222222221</v>
      </c>
      <c r="R601" t="s">
        <v>58</v>
      </c>
      <c r="S601" t="s">
        <v>57</v>
      </c>
      <c r="T601" t="s">
        <v>56</v>
      </c>
      <c r="U601">
        <v>2</v>
      </c>
      <c r="V601" t="s">
        <v>55</v>
      </c>
      <c r="W601">
        <v>2</v>
      </c>
      <c r="X601" t="s">
        <v>54</v>
      </c>
      <c r="Y601" t="s">
        <v>64</v>
      </c>
    </row>
    <row r="602" spans="1:25" hidden="1" x14ac:dyDescent="0.35">
      <c r="A602" t="s">
        <v>12</v>
      </c>
      <c r="B602" t="s">
        <v>13</v>
      </c>
      <c r="C602" t="s">
        <v>44</v>
      </c>
      <c r="D602" t="s">
        <v>46</v>
      </c>
      <c r="E602" s="6">
        <v>41715</v>
      </c>
      <c r="F602" s="5">
        <v>0.5</v>
      </c>
      <c r="G602" t="s">
        <v>63</v>
      </c>
      <c r="H602" t="s">
        <v>62</v>
      </c>
      <c r="I602">
        <v>0.15</v>
      </c>
      <c r="J602" t="s">
        <v>61</v>
      </c>
      <c r="L602" t="s">
        <v>60</v>
      </c>
      <c r="M602">
        <v>1382</v>
      </c>
      <c r="N602" t="s">
        <v>55</v>
      </c>
      <c r="O602" t="s">
        <v>59</v>
      </c>
      <c r="P602" s="6">
        <v>41715</v>
      </c>
      <c r="Q602" s="5">
        <v>0.72638888888888886</v>
      </c>
      <c r="R602" t="s">
        <v>58</v>
      </c>
      <c r="S602" t="s">
        <v>57</v>
      </c>
      <c r="T602" t="s">
        <v>56</v>
      </c>
      <c r="U602">
        <v>2</v>
      </c>
      <c r="V602" t="s">
        <v>55</v>
      </c>
      <c r="W602">
        <v>2</v>
      </c>
      <c r="X602" t="s">
        <v>54</v>
      </c>
      <c r="Y602" t="s">
        <v>32</v>
      </c>
    </row>
    <row r="603" spans="1:25" hidden="1" x14ac:dyDescent="0.35">
      <c r="A603" t="s">
        <v>12</v>
      </c>
      <c r="B603" t="s">
        <v>13</v>
      </c>
      <c r="C603" t="s">
        <v>39</v>
      </c>
      <c r="D603" t="s">
        <v>41</v>
      </c>
      <c r="E603" s="6">
        <v>41715</v>
      </c>
      <c r="F603" s="5">
        <v>0.47916666666666669</v>
      </c>
      <c r="G603" t="s">
        <v>63</v>
      </c>
      <c r="H603" t="s">
        <v>62</v>
      </c>
      <c r="I603">
        <v>0.15</v>
      </c>
      <c r="J603" t="s">
        <v>61</v>
      </c>
      <c r="L603" t="s">
        <v>60</v>
      </c>
      <c r="M603">
        <v>64</v>
      </c>
      <c r="N603" t="s">
        <v>55</v>
      </c>
      <c r="P603" s="6">
        <v>41715</v>
      </c>
      <c r="Q603" s="5">
        <v>0.72916666666666663</v>
      </c>
      <c r="R603" t="s">
        <v>58</v>
      </c>
      <c r="T603" t="s">
        <v>56</v>
      </c>
      <c r="U603">
        <v>2</v>
      </c>
      <c r="V603" t="s">
        <v>55</v>
      </c>
      <c r="W603">
        <v>2</v>
      </c>
      <c r="X603" t="s">
        <v>54</v>
      </c>
      <c r="Y603" t="s">
        <v>32</v>
      </c>
    </row>
    <row r="604" spans="1:25" hidden="1" x14ac:dyDescent="0.35">
      <c r="A604" t="s">
        <v>12</v>
      </c>
      <c r="B604" t="s">
        <v>13</v>
      </c>
      <c r="C604" t="s">
        <v>27</v>
      </c>
      <c r="D604" t="s">
        <v>29</v>
      </c>
      <c r="E604" s="6">
        <v>41696</v>
      </c>
      <c r="F604" s="5">
        <v>0.5625</v>
      </c>
      <c r="G604" t="s">
        <v>63</v>
      </c>
      <c r="H604" t="s">
        <v>62</v>
      </c>
      <c r="I604">
        <v>0.15</v>
      </c>
      <c r="J604" t="s">
        <v>61</v>
      </c>
      <c r="L604" t="s">
        <v>60</v>
      </c>
      <c r="M604">
        <v>2400</v>
      </c>
      <c r="N604" t="s">
        <v>55</v>
      </c>
      <c r="P604" s="6">
        <v>41696</v>
      </c>
      <c r="Q604" s="5">
        <v>0.66597222222222219</v>
      </c>
      <c r="R604" t="s">
        <v>58</v>
      </c>
      <c r="T604" t="s">
        <v>56</v>
      </c>
      <c r="U604">
        <v>2</v>
      </c>
      <c r="V604" t="s">
        <v>55</v>
      </c>
      <c r="W604">
        <v>2</v>
      </c>
      <c r="X604" t="s">
        <v>54</v>
      </c>
      <c r="Y604" t="s">
        <v>64</v>
      </c>
    </row>
    <row r="605" spans="1:25" hidden="1" x14ac:dyDescent="0.35">
      <c r="A605" t="s">
        <v>12</v>
      </c>
      <c r="B605" t="s">
        <v>13</v>
      </c>
      <c r="C605" t="s">
        <v>49</v>
      </c>
      <c r="D605">
        <v>846</v>
      </c>
      <c r="E605" s="6">
        <v>41696</v>
      </c>
      <c r="F605" s="5">
        <v>0.53125</v>
      </c>
      <c r="G605" t="s">
        <v>63</v>
      </c>
      <c r="H605" t="s">
        <v>62</v>
      </c>
      <c r="I605">
        <v>0.15</v>
      </c>
      <c r="J605" t="s">
        <v>61</v>
      </c>
      <c r="L605" t="s">
        <v>60</v>
      </c>
      <c r="M605">
        <v>330</v>
      </c>
      <c r="N605" t="s">
        <v>55</v>
      </c>
      <c r="P605" s="6">
        <v>41696</v>
      </c>
      <c r="Q605" s="5">
        <v>0.66805555555555562</v>
      </c>
      <c r="R605" t="s">
        <v>58</v>
      </c>
      <c r="T605" t="s">
        <v>56</v>
      </c>
      <c r="U605">
        <v>2</v>
      </c>
      <c r="V605" t="s">
        <v>55</v>
      </c>
      <c r="W605">
        <v>2</v>
      </c>
      <c r="X605" t="s">
        <v>54</v>
      </c>
      <c r="Y605" t="s">
        <v>32</v>
      </c>
    </row>
    <row r="606" spans="1:25" hidden="1" x14ac:dyDescent="0.35">
      <c r="A606" t="s">
        <v>12</v>
      </c>
      <c r="B606" t="s">
        <v>13</v>
      </c>
      <c r="C606">
        <v>33020222</v>
      </c>
      <c r="D606" t="s">
        <v>16</v>
      </c>
      <c r="E606" s="6">
        <v>41696</v>
      </c>
      <c r="F606" s="5">
        <v>0.51041666666666663</v>
      </c>
      <c r="G606" t="s">
        <v>63</v>
      </c>
      <c r="H606" t="s">
        <v>62</v>
      </c>
      <c r="I606">
        <v>0.15</v>
      </c>
      <c r="J606" t="s">
        <v>61</v>
      </c>
      <c r="L606" t="s">
        <v>60</v>
      </c>
      <c r="M606">
        <v>2300</v>
      </c>
      <c r="N606" t="s">
        <v>55</v>
      </c>
      <c r="P606" s="6">
        <v>41696</v>
      </c>
      <c r="Q606" s="5">
        <v>0.67638888888888893</v>
      </c>
      <c r="R606" t="s">
        <v>58</v>
      </c>
      <c r="T606" t="s">
        <v>56</v>
      </c>
      <c r="U606">
        <v>2</v>
      </c>
      <c r="V606" t="s">
        <v>55</v>
      </c>
      <c r="W606">
        <v>2</v>
      </c>
      <c r="X606" t="s">
        <v>54</v>
      </c>
      <c r="Y606" t="s">
        <v>64</v>
      </c>
    </row>
    <row r="607" spans="1:25" hidden="1" x14ac:dyDescent="0.35">
      <c r="A607" t="s">
        <v>12</v>
      </c>
      <c r="B607" t="s">
        <v>13</v>
      </c>
      <c r="C607">
        <v>33020221</v>
      </c>
      <c r="D607" t="s">
        <v>16</v>
      </c>
      <c r="E607" s="6">
        <v>41696</v>
      </c>
      <c r="F607" s="5">
        <v>0.50347222222222221</v>
      </c>
      <c r="G607" t="s">
        <v>63</v>
      </c>
      <c r="H607" t="s">
        <v>62</v>
      </c>
      <c r="I607">
        <v>0.15</v>
      </c>
      <c r="J607" t="s">
        <v>61</v>
      </c>
      <c r="L607" t="s">
        <v>60</v>
      </c>
      <c r="M607">
        <v>2600</v>
      </c>
      <c r="N607" t="s">
        <v>55</v>
      </c>
      <c r="P607" s="6">
        <v>41696</v>
      </c>
      <c r="Q607" s="5">
        <v>0.66388888888888886</v>
      </c>
      <c r="R607" t="s">
        <v>58</v>
      </c>
      <c r="T607" t="s">
        <v>56</v>
      </c>
      <c r="U607">
        <v>2</v>
      </c>
      <c r="V607" t="s">
        <v>55</v>
      </c>
      <c r="W607">
        <v>2</v>
      </c>
      <c r="X607" t="s">
        <v>54</v>
      </c>
      <c r="Y607" t="s">
        <v>64</v>
      </c>
    </row>
    <row r="608" spans="1:25" hidden="1" x14ac:dyDescent="0.35">
      <c r="A608" t="s">
        <v>12</v>
      </c>
      <c r="B608" t="s">
        <v>13</v>
      </c>
      <c r="C608">
        <v>33020118</v>
      </c>
      <c r="D608" t="s">
        <v>36</v>
      </c>
      <c r="E608" s="6">
        <v>41696</v>
      </c>
      <c r="F608" s="5">
        <v>0.46875</v>
      </c>
      <c r="G608" t="s">
        <v>63</v>
      </c>
      <c r="H608" t="s">
        <v>62</v>
      </c>
      <c r="I608">
        <v>0.15</v>
      </c>
      <c r="J608" t="s">
        <v>61</v>
      </c>
      <c r="L608" t="s">
        <v>60</v>
      </c>
      <c r="M608">
        <v>1164</v>
      </c>
      <c r="N608" t="s">
        <v>55</v>
      </c>
      <c r="O608" t="s">
        <v>59</v>
      </c>
      <c r="P608" s="6">
        <v>41696</v>
      </c>
      <c r="Q608" s="5">
        <v>0.67013888888888884</v>
      </c>
      <c r="R608" t="s">
        <v>58</v>
      </c>
      <c r="S608" t="s">
        <v>57</v>
      </c>
      <c r="T608" t="s">
        <v>56</v>
      </c>
      <c r="U608">
        <v>2</v>
      </c>
      <c r="V608" t="s">
        <v>55</v>
      </c>
      <c r="W608">
        <v>2</v>
      </c>
      <c r="X608" t="s">
        <v>54</v>
      </c>
      <c r="Y608" t="s">
        <v>64</v>
      </c>
    </row>
    <row r="609" spans="1:25" hidden="1" x14ac:dyDescent="0.35">
      <c r="A609" t="s">
        <v>12</v>
      </c>
      <c r="B609" t="s">
        <v>13</v>
      </c>
      <c r="C609" t="s">
        <v>44</v>
      </c>
      <c r="D609" t="s">
        <v>46</v>
      </c>
      <c r="E609" s="6">
        <v>41696</v>
      </c>
      <c r="F609" s="5">
        <v>0.44444444444444442</v>
      </c>
      <c r="G609" t="s">
        <v>63</v>
      </c>
      <c r="H609" t="s">
        <v>62</v>
      </c>
      <c r="I609">
        <v>0.15</v>
      </c>
      <c r="J609" t="s">
        <v>61</v>
      </c>
      <c r="L609" t="s">
        <v>60</v>
      </c>
      <c r="M609">
        <v>140</v>
      </c>
      <c r="N609" t="s">
        <v>55</v>
      </c>
      <c r="P609" s="6">
        <v>41696</v>
      </c>
      <c r="Q609" s="5">
        <v>0.67222222222222217</v>
      </c>
      <c r="R609" t="s">
        <v>58</v>
      </c>
      <c r="T609" t="s">
        <v>56</v>
      </c>
      <c r="U609">
        <v>2</v>
      </c>
      <c r="V609" t="s">
        <v>55</v>
      </c>
      <c r="W609">
        <v>2</v>
      </c>
      <c r="X609" t="s">
        <v>54</v>
      </c>
      <c r="Y609" t="s">
        <v>32</v>
      </c>
    </row>
    <row r="610" spans="1:25" hidden="1" x14ac:dyDescent="0.35">
      <c r="A610" t="s">
        <v>12</v>
      </c>
      <c r="B610" t="s">
        <v>13</v>
      </c>
      <c r="C610" t="s">
        <v>39</v>
      </c>
      <c r="D610" t="s">
        <v>41</v>
      </c>
      <c r="E610" s="6">
        <v>41696</v>
      </c>
      <c r="F610" s="5">
        <v>0.42708333333333331</v>
      </c>
      <c r="G610" t="s">
        <v>63</v>
      </c>
      <c r="H610" t="s">
        <v>62</v>
      </c>
      <c r="I610">
        <v>0.15</v>
      </c>
      <c r="J610" t="s">
        <v>61</v>
      </c>
      <c r="L610" t="s">
        <v>60</v>
      </c>
      <c r="M610">
        <v>41</v>
      </c>
      <c r="N610" t="s">
        <v>55</v>
      </c>
      <c r="O610" t="s">
        <v>59</v>
      </c>
      <c r="P610" s="6">
        <v>41696</v>
      </c>
      <c r="Q610" s="5">
        <v>0.6743055555555556</v>
      </c>
      <c r="R610" t="s">
        <v>58</v>
      </c>
      <c r="S610" t="s">
        <v>57</v>
      </c>
      <c r="T610" t="s">
        <v>56</v>
      </c>
      <c r="U610">
        <v>2</v>
      </c>
      <c r="V610" t="s">
        <v>55</v>
      </c>
      <c r="W610">
        <v>2</v>
      </c>
      <c r="X610" t="s">
        <v>54</v>
      </c>
      <c r="Y610" t="s">
        <v>32</v>
      </c>
    </row>
    <row r="611" spans="1:25" hidden="1" x14ac:dyDescent="0.35">
      <c r="A611" t="s">
        <v>12</v>
      </c>
      <c r="B611" t="s">
        <v>13</v>
      </c>
      <c r="C611" t="s">
        <v>27</v>
      </c>
      <c r="D611" t="s">
        <v>29</v>
      </c>
      <c r="E611" s="6">
        <v>41660</v>
      </c>
      <c r="F611" s="5">
        <v>0.56597222222222221</v>
      </c>
      <c r="G611" t="s">
        <v>63</v>
      </c>
      <c r="H611" t="s">
        <v>62</v>
      </c>
      <c r="I611">
        <v>0.15</v>
      </c>
      <c r="J611" t="s">
        <v>61</v>
      </c>
      <c r="L611" t="s">
        <v>60</v>
      </c>
      <c r="M611">
        <v>84</v>
      </c>
      <c r="N611" t="s">
        <v>55</v>
      </c>
      <c r="P611" s="6">
        <v>41660</v>
      </c>
      <c r="Q611" s="5">
        <v>0.6958333333333333</v>
      </c>
      <c r="R611" t="s">
        <v>58</v>
      </c>
      <c r="T611" t="s">
        <v>56</v>
      </c>
      <c r="U611">
        <v>2</v>
      </c>
      <c r="V611" t="s">
        <v>55</v>
      </c>
      <c r="W611">
        <v>2</v>
      </c>
      <c r="X611" t="s">
        <v>54</v>
      </c>
      <c r="Y611" t="s">
        <v>64</v>
      </c>
    </row>
    <row r="612" spans="1:25" hidden="1" x14ac:dyDescent="0.35">
      <c r="A612" t="s">
        <v>12</v>
      </c>
      <c r="B612" t="s">
        <v>13</v>
      </c>
      <c r="C612" t="s">
        <v>49</v>
      </c>
      <c r="D612">
        <v>846</v>
      </c>
      <c r="E612" s="6">
        <v>41660</v>
      </c>
      <c r="F612" s="5">
        <v>0.54513888888888895</v>
      </c>
      <c r="G612" t="s">
        <v>63</v>
      </c>
      <c r="H612" t="s">
        <v>62</v>
      </c>
      <c r="I612">
        <v>0.15</v>
      </c>
      <c r="J612" t="s">
        <v>61</v>
      </c>
      <c r="L612" t="s">
        <v>60</v>
      </c>
      <c r="M612">
        <v>40</v>
      </c>
      <c r="N612" t="s">
        <v>55</v>
      </c>
      <c r="P612" s="6">
        <v>41660</v>
      </c>
      <c r="Q612" s="5">
        <v>0.69791666666666663</v>
      </c>
      <c r="R612" t="s">
        <v>58</v>
      </c>
      <c r="T612" t="s">
        <v>56</v>
      </c>
      <c r="U612">
        <v>2</v>
      </c>
      <c r="V612" t="s">
        <v>55</v>
      </c>
      <c r="W612">
        <v>2</v>
      </c>
      <c r="X612" t="s">
        <v>54</v>
      </c>
      <c r="Y612" t="s">
        <v>32</v>
      </c>
    </row>
    <row r="613" spans="1:25" hidden="1" x14ac:dyDescent="0.35">
      <c r="A613" t="s">
        <v>12</v>
      </c>
      <c r="B613" t="s">
        <v>13</v>
      </c>
      <c r="C613">
        <v>33020222</v>
      </c>
      <c r="D613" t="s">
        <v>16</v>
      </c>
      <c r="E613" s="6">
        <v>41660</v>
      </c>
      <c r="F613" s="5">
        <v>0.52777777777777779</v>
      </c>
      <c r="G613" t="s">
        <v>63</v>
      </c>
      <c r="H613" t="s">
        <v>62</v>
      </c>
      <c r="I613">
        <v>0.15</v>
      </c>
      <c r="J613" t="s">
        <v>61</v>
      </c>
      <c r="L613" t="s">
        <v>60</v>
      </c>
      <c r="M613">
        <v>144</v>
      </c>
      <c r="N613" t="s">
        <v>55</v>
      </c>
      <c r="O613" t="s">
        <v>59</v>
      </c>
      <c r="P613" s="6">
        <v>41660</v>
      </c>
      <c r="Q613" s="5">
        <v>0.70694444444444438</v>
      </c>
      <c r="R613" t="s">
        <v>58</v>
      </c>
      <c r="S613" t="s">
        <v>57</v>
      </c>
      <c r="T613" t="s">
        <v>56</v>
      </c>
      <c r="U613">
        <v>2</v>
      </c>
      <c r="V613" t="s">
        <v>55</v>
      </c>
      <c r="W613">
        <v>2</v>
      </c>
      <c r="X613" t="s">
        <v>54</v>
      </c>
      <c r="Y613" t="s">
        <v>64</v>
      </c>
    </row>
    <row r="614" spans="1:25" hidden="1" x14ac:dyDescent="0.35">
      <c r="A614" t="s">
        <v>12</v>
      </c>
      <c r="B614" t="s">
        <v>13</v>
      </c>
      <c r="C614">
        <v>33020221</v>
      </c>
      <c r="D614" t="s">
        <v>16</v>
      </c>
      <c r="E614" s="6">
        <v>41660</v>
      </c>
      <c r="F614" s="5">
        <v>0.51736111111111105</v>
      </c>
      <c r="G614" t="s">
        <v>63</v>
      </c>
      <c r="H614" t="s">
        <v>62</v>
      </c>
      <c r="L614" t="s">
        <v>60</v>
      </c>
      <c r="M614">
        <v>108</v>
      </c>
      <c r="N614" t="s">
        <v>55</v>
      </c>
      <c r="P614" s="6">
        <v>41660</v>
      </c>
      <c r="Q614" s="5">
        <v>0.69305555555555554</v>
      </c>
      <c r="R614" t="s">
        <v>58</v>
      </c>
      <c r="T614" t="s">
        <v>56</v>
      </c>
      <c r="U614">
        <v>2</v>
      </c>
      <c r="V614" t="s">
        <v>55</v>
      </c>
      <c r="W614">
        <v>2</v>
      </c>
      <c r="X614" t="s">
        <v>54</v>
      </c>
      <c r="Y614" t="s">
        <v>64</v>
      </c>
    </row>
    <row r="615" spans="1:25" hidden="1" x14ac:dyDescent="0.35">
      <c r="A615" t="s">
        <v>12</v>
      </c>
      <c r="B615" t="s">
        <v>13</v>
      </c>
      <c r="C615">
        <v>33020118</v>
      </c>
      <c r="D615" t="s">
        <v>36</v>
      </c>
      <c r="E615" s="6">
        <v>41660</v>
      </c>
      <c r="F615" s="5">
        <v>0.5</v>
      </c>
      <c r="G615" t="s">
        <v>63</v>
      </c>
      <c r="H615" t="s">
        <v>62</v>
      </c>
      <c r="I615">
        <v>0.15</v>
      </c>
      <c r="J615" t="s">
        <v>61</v>
      </c>
      <c r="L615" t="s">
        <v>60</v>
      </c>
      <c r="M615">
        <v>157</v>
      </c>
      <c r="N615" t="s">
        <v>55</v>
      </c>
      <c r="O615" t="s">
        <v>59</v>
      </c>
      <c r="P615" s="6">
        <v>41660</v>
      </c>
      <c r="Q615" s="5">
        <v>0.70000000000000007</v>
      </c>
      <c r="R615" t="s">
        <v>58</v>
      </c>
      <c r="S615" t="s">
        <v>57</v>
      </c>
      <c r="T615" t="s">
        <v>56</v>
      </c>
      <c r="U615">
        <v>2</v>
      </c>
      <c r="V615" t="s">
        <v>55</v>
      </c>
      <c r="W615">
        <v>2</v>
      </c>
      <c r="X615" t="s">
        <v>54</v>
      </c>
      <c r="Y615" t="s">
        <v>64</v>
      </c>
    </row>
    <row r="616" spans="1:25" hidden="1" x14ac:dyDescent="0.35">
      <c r="A616" t="s">
        <v>12</v>
      </c>
      <c r="B616" t="s">
        <v>13</v>
      </c>
      <c r="C616" t="s">
        <v>44</v>
      </c>
      <c r="D616" t="s">
        <v>46</v>
      </c>
      <c r="E616" s="6">
        <v>41660</v>
      </c>
      <c r="F616" s="5">
        <v>0.47916666666666669</v>
      </c>
      <c r="G616" t="s">
        <v>63</v>
      </c>
      <c r="H616" t="s">
        <v>62</v>
      </c>
      <c r="I616">
        <v>0.15</v>
      </c>
      <c r="J616" t="s">
        <v>61</v>
      </c>
      <c r="L616" t="s">
        <v>60</v>
      </c>
      <c r="M616">
        <v>20</v>
      </c>
      <c r="N616" t="s">
        <v>55</v>
      </c>
      <c r="O616" t="s">
        <v>59</v>
      </c>
      <c r="P616" s="6">
        <v>41660</v>
      </c>
      <c r="Q616" s="5">
        <v>0.70277777777777783</v>
      </c>
      <c r="R616" t="s">
        <v>58</v>
      </c>
      <c r="S616" t="s">
        <v>57</v>
      </c>
      <c r="T616" t="s">
        <v>56</v>
      </c>
      <c r="U616">
        <v>2</v>
      </c>
      <c r="V616" t="s">
        <v>55</v>
      </c>
      <c r="W616">
        <v>2</v>
      </c>
      <c r="X616" t="s">
        <v>54</v>
      </c>
      <c r="Y616" t="s">
        <v>32</v>
      </c>
    </row>
    <row r="617" spans="1:25" hidden="1" x14ac:dyDescent="0.35">
      <c r="A617" t="s">
        <v>12</v>
      </c>
      <c r="B617" t="s">
        <v>13</v>
      </c>
      <c r="C617" t="s">
        <v>39</v>
      </c>
      <c r="D617" t="s">
        <v>41</v>
      </c>
      <c r="E617" s="6">
        <v>41660</v>
      </c>
      <c r="F617" s="5">
        <v>0.44444444444444442</v>
      </c>
      <c r="G617" t="s">
        <v>63</v>
      </c>
      <c r="H617" t="s">
        <v>62</v>
      </c>
      <c r="I617">
        <v>0.15</v>
      </c>
      <c r="J617" t="s">
        <v>61</v>
      </c>
      <c r="L617" t="s">
        <v>60</v>
      </c>
      <c r="M617">
        <v>5</v>
      </c>
      <c r="N617" t="s">
        <v>55</v>
      </c>
      <c r="O617" t="s">
        <v>59</v>
      </c>
      <c r="P617" s="6">
        <v>41660</v>
      </c>
      <c r="Q617" s="5">
        <v>0.70486111111111116</v>
      </c>
      <c r="R617" t="s">
        <v>58</v>
      </c>
      <c r="S617" t="s">
        <v>57</v>
      </c>
      <c r="T617" t="s">
        <v>56</v>
      </c>
      <c r="U617">
        <v>2</v>
      </c>
      <c r="V617" t="s">
        <v>55</v>
      </c>
      <c r="W617">
        <v>2</v>
      </c>
      <c r="X617" t="s">
        <v>54</v>
      </c>
      <c r="Y617" t="s">
        <v>32</v>
      </c>
    </row>
    <row r="618" spans="1:25" hidden="1" x14ac:dyDescent="0.35">
      <c r="A618" t="s">
        <v>12</v>
      </c>
      <c r="B618" t="s">
        <v>13</v>
      </c>
      <c r="C618" t="s">
        <v>27</v>
      </c>
      <c r="D618" t="s">
        <v>29</v>
      </c>
      <c r="E618" s="6">
        <v>41624</v>
      </c>
      <c r="F618" s="5">
        <v>0.56944444444444442</v>
      </c>
      <c r="G618" t="s">
        <v>63</v>
      </c>
      <c r="H618" t="s">
        <v>62</v>
      </c>
      <c r="I618">
        <v>0.15</v>
      </c>
      <c r="J618" t="s">
        <v>61</v>
      </c>
      <c r="L618" t="s">
        <v>60</v>
      </c>
      <c r="M618">
        <v>76</v>
      </c>
      <c r="N618" t="s">
        <v>55</v>
      </c>
      <c r="P618" s="6">
        <v>41624</v>
      </c>
      <c r="Q618" s="5">
        <v>0.67361111111111116</v>
      </c>
      <c r="R618" t="s">
        <v>58</v>
      </c>
      <c r="T618" t="s">
        <v>56</v>
      </c>
      <c r="U618">
        <v>2</v>
      </c>
      <c r="V618" t="s">
        <v>55</v>
      </c>
      <c r="W618">
        <v>2</v>
      </c>
      <c r="X618" t="s">
        <v>54</v>
      </c>
      <c r="Y618" t="s">
        <v>32</v>
      </c>
    </row>
    <row r="619" spans="1:25" hidden="1" x14ac:dyDescent="0.35">
      <c r="A619" t="s">
        <v>12</v>
      </c>
      <c r="B619" t="s">
        <v>13</v>
      </c>
      <c r="C619" t="s">
        <v>49</v>
      </c>
      <c r="D619">
        <v>846</v>
      </c>
      <c r="E619" s="6">
        <v>41624</v>
      </c>
      <c r="F619" s="5">
        <v>0.54861111111111105</v>
      </c>
      <c r="G619" t="s">
        <v>63</v>
      </c>
      <c r="H619" t="s">
        <v>62</v>
      </c>
      <c r="I619">
        <v>0.15</v>
      </c>
      <c r="J619" t="s">
        <v>61</v>
      </c>
      <c r="L619" t="s">
        <v>60</v>
      </c>
      <c r="M619">
        <v>38</v>
      </c>
      <c r="N619" t="s">
        <v>55</v>
      </c>
      <c r="O619" t="s">
        <v>59</v>
      </c>
      <c r="P619" s="6">
        <v>41624</v>
      </c>
      <c r="Q619" s="5">
        <v>0.67569444444444438</v>
      </c>
      <c r="R619" t="s">
        <v>58</v>
      </c>
      <c r="S619" t="s">
        <v>57</v>
      </c>
      <c r="T619" t="s">
        <v>56</v>
      </c>
      <c r="U619">
        <v>2</v>
      </c>
      <c r="V619" t="s">
        <v>55</v>
      </c>
      <c r="W619">
        <v>2</v>
      </c>
      <c r="X619" t="s">
        <v>54</v>
      </c>
      <c r="Y619" t="s">
        <v>32</v>
      </c>
    </row>
    <row r="620" spans="1:25" hidden="1" x14ac:dyDescent="0.35">
      <c r="A620" t="s">
        <v>12</v>
      </c>
      <c r="B620" t="s">
        <v>13</v>
      </c>
      <c r="C620">
        <v>33020222</v>
      </c>
      <c r="D620" t="s">
        <v>16</v>
      </c>
      <c r="E620" s="6">
        <v>41624</v>
      </c>
      <c r="F620" s="5">
        <v>0.52083333333333337</v>
      </c>
      <c r="G620" t="s">
        <v>63</v>
      </c>
      <c r="H620" t="s">
        <v>62</v>
      </c>
      <c r="I620">
        <v>0.15</v>
      </c>
      <c r="J620" t="s">
        <v>61</v>
      </c>
      <c r="L620" t="s">
        <v>60</v>
      </c>
      <c r="M620">
        <v>104</v>
      </c>
      <c r="N620" t="s">
        <v>55</v>
      </c>
      <c r="P620" s="6">
        <v>41624</v>
      </c>
      <c r="Q620" s="5">
        <v>0.68472222222222223</v>
      </c>
      <c r="R620" t="s">
        <v>58</v>
      </c>
      <c r="S620" t="s">
        <v>69</v>
      </c>
      <c r="T620" t="s">
        <v>56</v>
      </c>
      <c r="U620">
        <v>2</v>
      </c>
      <c r="V620" t="s">
        <v>55</v>
      </c>
      <c r="W620">
        <v>2</v>
      </c>
      <c r="X620" t="s">
        <v>54</v>
      </c>
      <c r="Y620" t="s">
        <v>64</v>
      </c>
    </row>
    <row r="621" spans="1:25" hidden="1" x14ac:dyDescent="0.35">
      <c r="A621" t="s">
        <v>12</v>
      </c>
      <c r="B621" t="s">
        <v>13</v>
      </c>
      <c r="C621">
        <v>33020221</v>
      </c>
      <c r="D621" t="s">
        <v>16</v>
      </c>
      <c r="E621" s="6">
        <v>41624</v>
      </c>
      <c r="F621" s="5">
        <v>0.50694444444444442</v>
      </c>
      <c r="G621" t="s">
        <v>63</v>
      </c>
      <c r="H621" t="s">
        <v>62</v>
      </c>
      <c r="I621">
        <v>0.15</v>
      </c>
      <c r="J621" t="s">
        <v>61</v>
      </c>
      <c r="L621" t="s">
        <v>60</v>
      </c>
      <c r="M621">
        <v>104</v>
      </c>
      <c r="N621" t="s">
        <v>55</v>
      </c>
      <c r="P621" s="6">
        <v>41624</v>
      </c>
      <c r="Q621" s="5">
        <v>0.67083333333333339</v>
      </c>
      <c r="R621" t="s">
        <v>58</v>
      </c>
      <c r="T621" t="s">
        <v>56</v>
      </c>
      <c r="U621">
        <v>2</v>
      </c>
      <c r="V621" t="s">
        <v>55</v>
      </c>
      <c r="W621">
        <v>2</v>
      </c>
      <c r="X621" t="s">
        <v>54</v>
      </c>
      <c r="Y621" t="s">
        <v>64</v>
      </c>
    </row>
    <row r="622" spans="1:25" hidden="1" x14ac:dyDescent="0.35">
      <c r="A622" t="s">
        <v>12</v>
      </c>
      <c r="B622" t="s">
        <v>13</v>
      </c>
      <c r="C622">
        <v>33020118</v>
      </c>
      <c r="D622" t="s">
        <v>36</v>
      </c>
      <c r="E622" s="6">
        <v>41624</v>
      </c>
      <c r="F622" s="5">
        <v>0.4861111111111111</v>
      </c>
      <c r="G622" t="s">
        <v>63</v>
      </c>
      <c r="H622" t="s">
        <v>62</v>
      </c>
      <c r="I622">
        <v>0.15</v>
      </c>
      <c r="J622" t="s">
        <v>61</v>
      </c>
      <c r="L622" t="s">
        <v>60</v>
      </c>
      <c r="M622">
        <v>177</v>
      </c>
      <c r="N622" t="s">
        <v>55</v>
      </c>
      <c r="O622" t="s">
        <v>59</v>
      </c>
      <c r="P622" s="6">
        <v>41624</v>
      </c>
      <c r="Q622" s="5">
        <v>0.6777777777777777</v>
      </c>
      <c r="R622" t="s">
        <v>58</v>
      </c>
      <c r="S622" t="s">
        <v>57</v>
      </c>
      <c r="T622" t="s">
        <v>56</v>
      </c>
      <c r="U622">
        <v>2</v>
      </c>
      <c r="V622" t="s">
        <v>55</v>
      </c>
      <c r="W622">
        <v>2</v>
      </c>
      <c r="X622" t="s">
        <v>54</v>
      </c>
      <c r="Y622" t="s">
        <v>64</v>
      </c>
    </row>
    <row r="623" spans="1:25" hidden="1" x14ac:dyDescent="0.35">
      <c r="A623" t="s">
        <v>12</v>
      </c>
      <c r="B623" t="s">
        <v>13</v>
      </c>
      <c r="C623" t="s">
        <v>44</v>
      </c>
      <c r="D623" t="s">
        <v>46</v>
      </c>
      <c r="E623" s="6">
        <v>41624</v>
      </c>
      <c r="F623" s="5">
        <v>0.46875</v>
      </c>
      <c r="G623" t="s">
        <v>63</v>
      </c>
      <c r="H623" t="s">
        <v>62</v>
      </c>
      <c r="I623">
        <v>0.15</v>
      </c>
      <c r="J623" t="s">
        <v>61</v>
      </c>
      <c r="L623" t="s">
        <v>60</v>
      </c>
      <c r="M623">
        <v>90</v>
      </c>
      <c r="N623" t="s">
        <v>55</v>
      </c>
      <c r="P623" s="6">
        <v>41624</v>
      </c>
      <c r="Q623" s="5">
        <v>0.68055555555555547</v>
      </c>
      <c r="R623" t="s">
        <v>58</v>
      </c>
      <c r="T623" t="s">
        <v>56</v>
      </c>
      <c r="U623">
        <v>2</v>
      </c>
      <c r="V623" t="s">
        <v>55</v>
      </c>
      <c r="W623">
        <v>2</v>
      </c>
      <c r="X623" t="s">
        <v>54</v>
      </c>
      <c r="Y623" t="s">
        <v>32</v>
      </c>
    </row>
    <row r="624" spans="1:25" hidden="1" x14ac:dyDescent="0.35">
      <c r="A624" t="s">
        <v>12</v>
      </c>
      <c r="B624" t="s">
        <v>13</v>
      </c>
      <c r="C624" t="s">
        <v>39</v>
      </c>
      <c r="D624" t="s">
        <v>41</v>
      </c>
      <c r="E624" s="6">
        <v>41624</v>
      </c>
      <c r="F624" s="5">
        <v>0.4375</v>
      </c>
      <c r="G624" t="s">
        <v>63</v>
      </c>
      <c r="H624" t="s">
        <v>62</v>
      </c>
      <c r="I624">
        <v>0.15</v>
      </c>
      <c r="J624" t="s">
        <v>61</v>
      </c>
      <c r="L624" t="s">
        <v>60</v>
      </c>
      <c r="M624">
        <v>7</v>
      </c>
      <c r="N624" t="s">
        <v>55</v>
      </c>
      <c r="O624" t="s">
        <v>59</v>
      </c>
      <c r="P624" s="6">
        <v>41624</v>
      </c>
      <c r="Q624" s="5">
        <v>0.68263888888888891</v>
      </c>
      <c r="R624" t="s">
        <v>58</v>
      </c>
      <c r="S624" t="s">
        <v>57</v>
      </c>
      <c r="T624" t="s">
        <v>56</v>
      </c>
      <c r="U624">
        <v>2</v>
      </c>
      <c r="V624" t="s">
        <v>55</v>
      </c>
      <c r="W624">
        <v>2</v>
      </c>
      <c r="X624" t="s">
        <v>54</v>
      </c>
      <c r="Y624" t="s">
        <v>32</v>
      </c>
    </row>
    <row r="625" spans="1:25" hidden="1" x14ac:dyDescent="0.35">
      <c r="A625" t="s">
        <v>12</v>
      </c>
      <c r="B625" t="s">
        <v>13</v>
      </c>
      <c r="C625" t="s">
        <v>27</v>
      </c>
      <c r="D625" t="s">
        <v>29</v>
      </c>
      <c r="E625" s="6">
        <v>41596</v>
      </c>
      <c r="F625" s="5">
        <v>0.56944444444444442</v>
      </c>
      <c r="G625" t="s">
        <v>63</v>
      </c>
      <c r="H625" t="s">
        <v>62</v>
      </c>
      <c r="I625">
        <v>0.15</v>
      </c>
      <c r="J625" t="s">
        <v>61</v>
      </c>
      <c r="L625" t="s">
        <v>60</v>
      </c>
      <c r="M625">
        <v>9900</v>
      </c>
      <c r="N625" t="s">
        <v>55</v>
      </c>
      <c r="O625" t="s">
        <v>59</v>
      </c>
      <c r="P625" s="6">
        <v>41596</v>
      </c>
      <c r="Q625" s="5">
        <v>0.6875</v>
      </c>
      <c r="R625" t="s">
        <v>58</v>
      </c>
      <c r="S625" t="s">
        <v>57</v>
      </c>
      <c r="T625" t="s">
        <v>56</v>
      </c>
      <c r="U625">
        <v>2</v>
      </c>
      <c r="V625" t="s">
        <v>55</v>
      </c>
      <c r="W625">
        <v>2</v>
      </c>
      <c r="X625" t="s">
        <v>54</v>
      </c>
      <c r="Y625" t="s">
        <v>64</v>
      </c>
    </row>
    <row r="626" spans="1:25" hidden="1" x14ac:dyDescent="0.35">
      <c r="A626" t="s">
        <v>12</v>
      </c>
      <c r="B626" t="s">
        <v>13</v>
      </c>
      <c r="C626" t="s">
        <v>44</v>
      </c>
      <c r="D626" t="s">
        <v>46</v>
      </c>
      <c r="E626" s="6">
        <v>41596</v>
      </c>
      <c r="F626" s="5">
        <v>0.55208333333333337</v>
      </c>
      <c r="G626" t="s">
        <v>63</v>
      </c>
      <c r="H626" t="s">
        <v>62</v>
      </c>
      <c r="I626">
        <v>0.15</v>
      </c>
      <c r="J626" t="s">
        <v>61</v>
      </c>
      <c r="L626" t="s">
        <v>60</v>
      </c>
      <c r="M626">
        <v>2100</v>
      </c>
      <c r="N626" t="s">
        <v>55</v>
      </c>
      <c r="P626" s="6">
        <v>41596</v>
      </c>
      <c r="Q626" s="5">
        <v>0.69513888888888886</v>
      </c>
      <c r="R626" t="s">
        <v>58</v>
      </c>
      <c r="T626" t="s">
        <v>56</v>
      </c>
      <c r="U626">
        <v>2</v>
      </c>
      <c r="V626" t="s">
        <v>55</v>
      </c>
      <c r="W626">
        <v>2</v>
      </c>
      <c r="X626" t="s">
        <v>54</v>
      </c>
      <c r="Y626" t="s">
        <v>32</v>
      </c>
    </row>
    <row r="627" spans="1:25" hidden="1" x14ac:dyDescent="0.35">
      <c r="A627" t="s">
        <v>12</v>
      </c>
      <c r="B627" t="s">
        <v>13</v>
      </c>
      <c r="C627" t="s">
        <v>49</v>
      </c>
      <c r="D627">
        <v>846</v>
      </c>
      <c r="E627" s="6">
        <v>41596</v>
      </c>
      <c r="F627" s="5">
        <v>0.53472222222222221</v>
      </c>
      <c r="G627" t="s">
        <v>63</v>
      </c>
      <c r="H627" t="s">
        <v>62</v>
      </c>
      <c r="I627">
        <v>0.15</v>
      </c>
      <c r="J627" t="s">
        <v>61</v>
      </c>
      <c r="L627" t="s">
        <v>60</v>
      </c>
      <c r="M627">
        <v>5600</v>
      </c>
      <c r="N627" t="s">
        <v>55</v>
      </c>
      <c r="P627" s="6">
        <v>41596</v>
      </c>
      <c r="Q627" s="5">
        <v>0.69027777777777777</v>
      </c>
      <c r="R627" t="s">
        <v>58</v>
      </c>
      <c r="T627" t="s">
        <v>56</v>
      </c>
      <c r="U627">
        <v>2</v>
      </c>
      <c r="V627" t="s">
        <v>55</v>
      </c>
      <c r="W627">
        <v>2</v>
      </c>
      <c r="X627" t="s">
        <v>54</v>
      </c>
      <c r="Y627" t="s">
        <v>32</v>
      </c>
    </row>
    <row r="628" spans="1:25" hidden="1" x14ac:dyDescent="0.35">
      <c r="A628" t="s">
        <v>12</v>
      </c>
      <c r="B628" t="s">
        <v>13</v>
      </c>
      <c r="C628" t="s">
        <v>39</v>
      </c>
      <c r="D628" t="s">
        <v>41</v>
      </c>
      <c r="E628" s="6">
        <v>41596</v>
      </c>
      <c r="F628" s="5">
        <v>0.51736111111111105</v>
      </c>
      <c r="G628" t="s">
        <v>63</v>
      </c>
      <c r="H628" t="s">
        <v>62</v>
      </c>
      <c r="I628">
        <v>0.15</v>
      </c>
      <c r="J628" t="s">
        <v>61</v>
      </c>
      <c r="L628" t="s">
        <v>60</v>
      </c>
      <c r="M628">
        <v>350</v>
      </c>
      <c r="N628" t="s">
        <v>55</v>
      </c>
      <c r="P628" s="6">
        <v>41596</v>
      </c>
      <c r="Q628" s="5">
        <v>0.69791666666666663</v>
      </c>
      <c r="R628" t="s">
        <v>58</v>
      </c>
      <c r="T628" t="s">
        <v>56</v>
      </c>
      <c r="U628">
        <v>2</v>
      </c>
      <c r="V628" t="s">
        <v>55</v>
      </c>
      <c r="W628">
        <v>2</v>
      </c>
      <c r="X628" t="s">
        <v>54</v>
      </c>
      <c r="Y628" t="s">
        <v>32</v>
      </c>
    </row>
    <row r="629" spans="1:25" hidden="1" x14ac:dyDescent="0.35">
      <c r="A629" t="s">
        <v>12</v>
      </c>
      <c r="B629" t="s">
        <v>13</v>
      </c>
      <c r="C629">
        <v>33020118</v>
      </c>
      <c r="D629" t="s">
        <v>36</v>
      </c>
      <c r="E629" s="6">
        <v>41596</v>
      </c>
      <c r="F629" s="5">
        <v>0.5</v>
      </c>
      <c r="G629" t="s">
        <v>63</v>
      </c>
      <c r="H629" t="s">
        <v>62</v>
      </c>
      <c r="I629">
        <v>0.15</v>
      </c>
      <c r="J629" t="s">
        <v>61</v>
      </c>
      <c r="L629" t="s">
        <v>60</v>
      </c>
      <c r="M629">
        <v>6100</v>
      </c>
      <c r="N629" t="s">
        <v>55</v>
      </c>
      <c r="O629" t="s">
        <v>59</v>
      </c>
      <c r="P629" s="6">
        <v>41596</v>
      </c>
      <c r="Q629" s="5">
        <v>0.69236111111111109</v>
      </c>
      <c r="R629" t="s">
        <v>58</v>
      </c>
      <c r="S629" t="s">
        <v>57</v>
      </c>
      <c r="T629" t="s">
        <v>56</v>
      </c>
      <c r="U629">
        <v>2</v>
      </c>
      <c r="V629" t="s">
        <v>55</v>
      </c>
      <c r="W629">
        <v>2</v>
      </c>
      <c r="X629" t="s">
        <v>54</v>
      </c>
      <c r="Y629" t="s">
        <v>64</v>
      </c>
    </row>
    <row r="630" spans="1:25" hidden="1" x14ac:dyDescent="0.35">
      <c r="A630" t="s">
        <v>12</v>
      </c>
      <c r="B630" t="s">
        <v>13</v>
      </c>
      <c r="C630">
        <v>33020221</v>
      </c>
      <c r="D630" t="s">
        <v>16</v>
      </c>
      <c r="E630" s="6">
        <v>41596</v>
      </c>
      <c r="F630" s="5">
        <v>0.48958333333333331</v>
      </c>
      <c r="G630" t="s">
        <v>63</v>
      </c>
      <c r="H630" t="s">
        <v>62</v>
      </c>
      <c r="I630">
        <v>0.15</v>
      </c>
      <c r="J630" t="s">
        <v>61</v>
      </c>
      <c r="L630" t="s">
        <v>60</v>
      </c>
      <c r="M630">
        <v>11400</v>
      </c>
      <c r="N630" t="s">
        <v>55</v>
      </c>
      <c r="O630" t="s">
        <v>59</v>
      </c>
      <c r="P630" s="6">
        <v>41596</v>
      </c>
      <c r="Q630" s="5">
        <v>0.68472222222222223</v>
      </c>
      <c r="R630" t="s">
        <v>58</v>
      </c>
      <c r="S630" t="s">
        <v>57</v>
      </c>
      <c r="T630" t="s">
        <v>56</v>
      </c>
      <c r="U630">
        <v>2</v>
      </c>
      <c r="V630" t="s">
        <v>55</v>
      </c>
      <c r="W630">
        <v>2</v>
      </c>
      <c r="X630" t="s">
        <v>54</v>
      </c>
      <c r="Y630" t="s">
        <v>64</v>
      </c>
    </row>
    <row r="631" spans="1:25" hidden="1" x14ac:dyDescent="0.35">
      <c r="A631" t="s">
        <v>12</v>
      </c>
      <c r="B631" t="s">
        <v>13</v>
      </c>
      <c r="C631">
        <v>33020222</v>
      </c>
      <c r="D631" t="s">
        <v>16</v>
      </c>
      <c r="E631" s="6">
        <v>41596</v>
      </c>
      <c r="F631" s="5">
        <v>0.47222222222222227</v>
      </c>
      <c r="G631" t="s">
        <v>63</v>
      </c>
      <c r="H631" t="s">
        <v>62</v>
      </c>
      <c r="I631">
        <v>0.15</v>
      </c>
      <c r="J631" t="s">
        <v>61</v>
      </c>
      <c r="L631" t="s">
        <v>60</v>
      </c>
      <c r="M631">
        <v>3300</v>
      </c>
      <c r="N631" t="s">
        <v>55</v>
      </c>
      <c r="P631" s="6">
        <v>41596</v>
      </c>
      <c r="Q631" s="5">
        <v>0.7006944444444444</v>
      </c>
      <c r="R631" t="s">
        <v>58</v>
      </c>
      <c r="T631" t="s">
        <v>56</v>
      </c>
      <c r="U631">
        <v>2</v>
      </c>
      <c r="V631" t="s">
        <v>55</v>
      </c>
      <c r="W631">
        <v>2</v>
      </c>
      <c r="X631" t="s">
        <v>54</v>
      </c>
      <c r="Y631" t="s">
        <v>64</v>
      </c>
    </row>
    <row r="632" spans="1:25" hidden="1" x14ac:dyDescent="0.35">
      <c r="A632" t="s">
        <v>12</v>
      </c>
      <c r="B632" t="s">
        <v>13</v>
      </c>
      <c r="C632" t="s">
        <v>39</v>
      </c>
      <c r="D632" t="s">
        <v>41</v>
      </c>
      <c r="E632" s="6">
        <v>41568</v>
      </c>
      <c r="F632" s="5">
        <v>0.59375</v>
      </c>
      <c r="G632" t="s">
        <v>63</v>
      </c>
      <c r="H632" t="s">
        <v>62</v>
      </c>
      <c r="I632">
        <v>0.15</v>
      </c>
      <c r="J632" t="s">
        <v>61</v>
      </c>
      <c r="L632" t="s">
        <v>60</v>
      </c>
      <c r="M632">
        <v>20</v>
      </c>
      <c r="N632" t="s">
        <v>55</v>
      </c>
      <c r="O632" t="s">
        <v>59</v>
      </c>
      <c r="P632" s="6">
        <v>41568</v>
      </c>
      <c r="Q632" s="5">
        <v>0.66597222222222219</v>
      </c>
      <c r="R632" t="s">
        <v>58</v>
      </c>
      <c r="S632" t="s">
        <v>57</v>
      </c>
      <c r="T632" t="s">
        <v>56</v>
      </c>
      <c r="U632">
        <v>2</v>
      </c>
      <c r="V632" t="s">
        <v>55</v>
      </c>
      <c r="W632">
        <v>2</v>
      </c>
      <c r="X632" t="s">
        <v>54</v>
      </c>
      <c r="Y632" t="s">
        <v>32</v>
      </c>
    </row>
    <row r="633" spans="1:25" hidden="1" x14ac:dyDescent="0.35">
      <c r="A633" t="s">
        <v>12</v>
      </c>
      <c r="B633" t="s">
        <v>13</v>
      </c>
      <c r="C633" t="s">
        <v>27</v>
      </c>
      <c r="D633" t="s">
        <v>29</v>
      </c>
      <c r="E633" s="6">
        <v>41568</v>
      </c>
      <c r="F633" s="5">
        <v>0.57291666666666663</v>
      </c>
      <c r="G633" t="s">
        <v>63</v>
      </c>
      <c r="H633" t="s">
        <v>62</v>
      </c>
      <c r="I633">
        <v>0.15</v>
      </c>
      <c r="J633" t="s">
        <v>61</v>
      </c>
      <c r="L633" t="s">
        <v>60</v>
      </c>
      <c r="M633">
        <v>100</v>
      </c>
      <c r="N633" t="s">
        <v>55</v>
      </c>
      <c r="P633" s="6">
        <v>41568</v>
      </c>
      <c r="Q633" s="5">
        <v>0.65555555555555556</v>
      </c>
      <c r="R633" t="s">
        <v>58</v>
      </c>
      <c r="T633" t="s">
        <v>56</v>
      </c>
      <c r="U633">
        <v>2</v>
      </c>
      <c r="V633" t="s">
        <v>55</v>
      </c>
      <c r="W633">
        <v>2</v>
      </c>
      <c r="X633" t="s">
        <v>54</v>
      </c>
      <c r="Y633" t="s">
        <v>32</v>
      </c>
    </row>
    <row r="634" spans="1:25" hidden="1" x14ac:dyDescent="0.35">
      <c r="A634" t="s">
        <v>12</v>
      </c>
      <c r="B634" t="s">
        <v>13</v>
      </c>
      <c r="C634" t="s">
        <v>49</v>
      </c>
      <c r="D634">
        <v>846</v>
      </c>
      <c r="E634" s="6">
        <v>41568</v>
      </c>
      <c r="F634" s="5">
        <v>0.55555555555555558</v>
      </c>
      <c r="G634" t="s">
        <v>63</v>
      </c>
      <c r="H634" t="s">
        <v>62</v>
      </c>
      <c r="I634">
        <v>0.15</v>
      </c>
      <c r="J634" t="s">
        <v>61</v>
      </c>
      <c r="L634" t="s">
        <v>60</v>
      </c>
      <c r="M634">
        <v>126</v>
      </c>
      <c r="N634" t="s">
        <v>55</v>
      </c>
      <c r="O634" t="s">
        <v>59</v>
      </c>
      <c r="P634" s="6">
        <v>41568</v>
      </c>
      <c r="Q634" s="5">
        <v>0.65763888888888888</v>
      </c>
      <c r="R634" t="s">
        <v>58</v>
      </c>
      <c r="S634" t="s">
        <v>57</v>
      </c>
      <c r="T634" t="s">
        <v>56</v>
      </c>
      <c r="U634">
        <v>2</v>
      </c>
      <c r="V634" t="s">
        <v>55</v>
      </c>
      <c r="W634">
        <v>2</v>
      </c>
      <c r="X634" t="s">
        <v>54</v>
      </c>
      <c r="Y634" t="s">
        <v>32</v>
      </c>
    </row>
    <row r="635" spans="1:25" hidden="1" x14ac:dyDescent="0.35">
      <c r="A635" t="s">
        <v>12</v>
      </c>
      <c r="B635" t="s">
        <v>13</v>
      </c>
      <c r="C635">
        <v>33020222</v>
      </c>
      <c r="D635" t="s">
        <v>16</v>
      </c>
      <c r="E635" s="6">
        <v>41568</v>
      </c>
      <c r="F635" s="5">
        <v>0.53819444444444442</v>
      </c>
      <c r="G635" t="s">
        <v>63</v>
      </c>
      <c r="H635" t="s">
        <v>62</v>
      </c>
      <c r="I635">
        <v>0.15</v>
      </c>
      <c r="J635" t="s">
        <v>61</v>
      </c>
      <c r="L635" t="s">
        <v>60</v>
      </c>
      <c r="M635">
        <v>141</v>
      </c>
      <c r="N635" t="s">
        <v>55</v>
      </c>
      <c r="O635" t="s">
        <v>59</v>
      </c>
      <c r="P635" s="6">
        <v>41568</v>
      </c>
      <c r="Q635" s="5">
        <v>0.67222222222222217</v>
      </c>
      <c r="R635" t="s">
        <v>58</v>
      </c>
      <c r="S635" t="s">
        <v>57</v>
      </c>
      <c r="T635" t="s">
        <v>56</v>
      </c>
      <c r="U635">
        <v>2</v>
      </c>
      <c r="V635" t="s">
        <v>55</v>
      </c>
      <c r="W635">
        <v>2</v>
      </c>
      <c r="X635" t="s">
        <v>54</v>
      </c>
      <c r="Y635" t="s">
        <v>64</v>
      </c>
    </row>
    <row r="636" spans="1:25" hidden="1" x14ac:dyDescent="0.35">
      <c r="A636" t="s">
        <v>12</v>
      </c>
      <c r="B636" t="s">
        <v>13</v>
      </c>
      <c r="C636">
        <v>33020221</v>
      </c>
      <c r="D636" t="s">
        <v>16</v>
      </c>
      <c r="E636" s="6">
        <v>41568</v>
      </c>
      <c r="F636" s="5">
        <v>0.52083333333333337</v>
      </c>
      <c r="G636" t="s">
        <v>63</v>
      </c>
      <c r="H636" t="s">
        <v>62</v>
      </c>
      <c r="I636">
        <v>0.15</v>
      </c>
      <c r="J636" t="s">
        <v>61</v>
      </c>
      <c r="L636" t="s">
        <v>60</v>
      </c>
      <c r="M636">
        <v>240</v>
      </c>
      <c r="N636" t="s">
        <v>55</v>
      </c>
      <c r="P636" s="6">
        <v>41568</v>
      </c>
      <c r="Q636" s="5">
        <v>0.65277777777777779</v>
      </c>
      <c r="R636" t="s">
        <v>58</v>
      </c>
      <c r="T636" t="s">
        <v>56</v>
      </c>
      <c r="U636">
        <v>2</v>
      </c>
      <c r="V636" t="s">
        <v>55</v>
      </c>
      <c r="W636">
        <v>2</v>
      </c>
      <c r="X636" t="s">
        <v>54</v>
      </c>
      <c r="Y636" t="s">
        <v>64</v>
      </c>
    </row>
    <row r="637" spans="1:25" hidden="1" x14ac:dyDescent="0.35">
      <c r="A637" t="s">
        <v>12</v>
      </c>
      <c r="B637" t="s">
        <v>13</v>
      </c>
      <c r="C637">
        <v>33020118</v>
      </c>
      <c r="D637" t="s">
        <v>36</v>
      </c>
      <c r="E637" s="6">
        <v>41568</v>
      </c>
      <c r="F637" s="5">
        <v>0.50347222222222221</v>
      </c>
      <c r="G637" t="s">
        <v>63</v>
      </c>
      <c r="H637" t="s">
        <v>62</v>
      </c>
      <c r="I637">
        <v>0.15</v>
      </c>
      <c r="J637" t="s">
        <v>61</v>
      </c>
      <c r="L637" t="s">
        <v>60</v>
      </c>
      <c r="M637">
        <v>118</v>
      </c>
      <c r="N637" t="s">
        <v>55</v>
      </c>
      <c r="P637" s="6">
        <v>41568</v>
      </c>
      <c r="Q637" s="5">
        <v>0.66041666666666665</v>
      </c>
      <c r="R637" t="s">
        <v>58</v>
      </c>
      <c r="T637" t="s">
        <v>56</v>
      </c>
      <c r="U637">
        <v>2</v>
      </c>
      <c r="V637" t="s">
        <v>55</v>
      </c>
      <c r="W637">
        <v>2</v>
      </c>
      <c r="X637" t="s">
        <v>54</v>
      </c>
      <c r="Y637" t="s">
        <v>32</v>
      </c>
    </row>
    <row r="638" spans="1:25" hidden="1" x14ac:dyDescent="0.35">
      <c r="A638" t="s">
        <v>12</v>
      </c>
      <c r="B638" t="s">
        <v>13</v>
      </c>
      <c r="C638" t="s">
        <v>44</v>
      </c>
      <c r="D638" t="s">
        <v>46</v>
      </c>
      <c r="E638" s="6">
        <v>41568</v>
      </c>
      <c r="F638" s="5">
        <v>0.4826388888888889</v>
      </c>
      <c r="G638" t="s">
        <v>63</v>
      </c>
      <c r="H638" t="s">
        <v>62</v>
      </c>
      <c r="I638">
        <v>0.15</v>
      </c>
      <c r="J638" t="s">
        <v>61</v>
      </c>
      <c r="L638" t="s">
        <v>60</v>
      </c>
      <c r="M638">
        <v>104</v>
      </c>
      <c r="N638" t="s">
        <v>55</v>
      </c>
      <c r="P638" s="6">
        <v>41568</v>
      </c>
      <c r="Q638" s="5">
        <v>0.66319444444444442</v>
      </c>
      <c r="R638" t="s">
        <v>58</v>
      </c>
      <c r="T638" t="s">
        <v>56</v>
      </c>
      <c r="U638">
        <v>2</v>
      </c>
      <c r="V638" t="s">
        <v>55</v>
      </c>
      <c r="W638">
        <v>2</v>
      </c>
      <c r="X638" t="s">
        <v>54</v>
      </c>
      <c r="Y638" t="s">
        <v>32</v>
      </c>
    </row>
    <row r="639" spans="1:25" hidden="1" x14ac:dyDescent="0.35">
      <c r="A639" t="s">
        <v>12</v>
      </c>
      <c r="B639" t="s">
        <v>13</v>
      </c>
      <c r="C639" t="s">
        <v>27</v>
      </c>
      <c r="D639" t="s">
        <v>29</v>
      </c>
      <c r="E639" s="6">
        <v>41540</v>
      </c>
      <c r="F639" s="5">
        <v>0.5625</v>
      </c>
      <c r="G639" t="s">
        <v>63</v>
      </c>
      <c r="H639" t="s">
        <v>62</v>
      </c>
      <c r="I639">
        <v>0.15</v>
      </c>
      <c r="J639" t="s">
        <v>61</v>
      </c>
      <c r="L639" t="s">
        <v>60</v>
      </c>
      <c r="M639">
        <v>320</v>
      </c>
      <c r="N639" t="s">
        <v>55</v>
      </c>
      <c r="P639" s="6">
        <v>41540</v>
      </c>
      <c r="Q639" s="5">
        <v>0.68263888888888891</v>
      </c>
      <c r="R639" t="s">
        <v>58</v>
      </c>
      <c r="T639" t="s">
        <v>56</v>
      </c>
      <c r="U639">
        <v>2</v>
      </c>
      <c r="V639" t="s">
        <v>55</v>
      </c>
      <c r="W639">
        <v>2</v>
      </c>
      <c r="X639" t="s">
        <v>54</v>
      </c>
      <c r="Y639" t="s">
        <v>32</v>
      </c>
    </row>
    <row r="640" spans="1:25" hidden="1" x14ac:dyDescent="0.35">
      <c r="A640" t="s">
        <v>12</v>
      </c>
      <c r="B640" t="s">
        <v>13</v>
      </c>
      <c r="C640" t="s">
        <v>49</v>
      </c>
      <c r="D640">
        <v>846</v>
      </c>
      <c r="E640" s="6">
        <v>41540</v>
      </c>
      <c r="F640" s="5">
        <v>0.54513888888888895</v>
      </c>
      <c r="G640" t="s">
        <v>63</v>
      </c>
      <c r="H640" t="s">
        <v>62</v>
      </c>
      <c r="I640">
        <v>0.15</v>
      </c>
      <c r="J640" t="s">
        <v>61</v>
      </c>
      <c r="L640" t="s">
        <v>60</v>
      </c>
      <c r="M640">
        <v>141</v>
      </c>
      <c r="N640" t="s">
        <v>55</v>
      </c>
      <c r="O640" t="s">
        <v>59</v>
      </c>
      <c r="P640" s="6">
        <v>41540</v>
      </c>
      <c r="Q640" s="5">
        <v>0.68472222222222223</v>
      </c>
      <c r="R640" t="s">
        <v>58</v>
      </c>
      <c r="S640" t="s">
        <v>57</v>
      </c>
      <c r="T640" t="s">
        <v>56</v>
      </c>
      <c r="U640">
        <v>2</v>
      </c>
      <c r="V640" t="s">
        <v>55</v>
      </c>
      <c r="W640">
        <v>2</v>
      </c>
      <c r="X640" t="s">
        <v>54</v>
      </c>
      <c r="Y640" t="s">
        <v>32</v>
      </c>
    </row>
    <row r="641" spans="1:25" hidden="1" x14ac:dyDescent="0.35">
      <c r="A641" t="s">
        <v>12</v>
      </c>
      <c r="B641" t="s">
        <v>13</v>
      </c>
      <c r="C641">
        <v>33020221</v>
      </c>
      <c r="D641" t="s">
        <v>16</v>
      </c>
      <c r="E641" s="6">
        <v>41540</v>
      </c>
      <c r="F641" s="5">
        <v>0.49652777777777773</v>
      </c>
      <c r="G641" t="s">
        <v>63</v>
      </c>
      <c r="H641" t="s">
        <v>62</v>
      </c>
      <c r="I641">
        <v>0.15</v>
      </c>
      <c r="J641" t="s">
        <v>61</v>
      </c>
      <c r="L641" t="s">
        <v>60</v>
      </c>
      <c r="M641">
        <v>764</v>
      </c>
      <c r="N641" t="s">
        <v>55</v>
      </c>
      <c r="O641" t="s">
        <v>59</v>
      </c>
      <c r="P641" s="6">
        <v>41540</v>
      </c>
      <c r="Q641" s="5">
        <v>0.67986111111111114</v>
      </c>
      <c r="R641" t="s">
        <v>58</v>
      </c>
      <c r="S641" t="s">
        <v>57</v>
      </c>
      <c r="T641" t="s">
        <v>56</v>
      </c>
      <c r="U641">
        <v>2</v>
      </c>
      <c r="V641" t="s">
        <v>55</v>
      </c>
      <c r="W641">
        <v>2</v>
      </c>
      <c r="X641" t="s">
        <v>54</v>
      </c>
      <c r="Y641" t="s">
        <v>64</v>
      </c>
    </row>
    <row r="642" spans="1:25" hidden="1" x14ac:dyDescent="0.35">
      <c r="A642" t="s">
        <v>12</v>
      </c>
      <c r="B642" t="s">
        <v>13</v>
      </c>
      <c r="C642">
        <v>33020118</v>
      </c>
      <c r="D642" t="s">
        <v>36</v>
      </c>
      <c r="E642" s="6">
        <v>41540</v>
      </c>
      <c r="F642" s="5">
        <v>0.47916666666666669</v>
      </c>
      <c r="G642" t="s">
        <v>63</v>
      </c>
      <c r="H642" t="s">
        <v>62</v>
      </c>
      <c r="I642">
        <v>0.15</v>
      </c>
      <c r="J642" t="s">
        <v>61</v>
      </c>
      <c r="L642" t="s">
        <v>60</v>
      </c>
      <c r="M642">
        <v>133</v>
      </c>
      <c r="N642" t="s">
        <v>55</v>
      </c>
      <c r="O642" t="s">
        <v>59</v>
      </c>
      <c r="P642" s="6">
        <v>41540</v>
      </c>
      <c r="Q642" s="5">
        <v>0.6875</v>
      </c>
      <c r="R642" t="s">
        <v>58</v>
      </c>
      <c r="S642" t="s">
        <v>57</v>
      </c>
      <c r="T642" t="s">
        <v>56</v>
      </c>
      <c r="U642">
        <v>2</v>
      </c>
      <c r="V642" t="s">
        <v>55</v>
      </c>
      <c r="W642">
        <v>2</v>
      </c>
      <c r="X642" t="s">
        <v>54</v>
      </c>
      <c r="Y642" t="s">
        <v>64</v>
      </c>
    </row>
    <row r="643" spans="1:25" hidden="1" x14ac:dyDescent="0.35">
      <c r="A643" t="s">
        <v>12</v>
      </c>
      <c r="B643" t="s">
        <v>13</v>
      </c>
      <c r="C643" t="s">
        <v>44</v>
      </c>
      <c r="D643" t="s">
        <v>46</v>
      </c>
      <c r="E643" s="6">
        <v>41540</v>
      </c>
      <c r="F643" s="5">
        <v>0.45833333333333331</v>
      </c>
      <c r="G643" t="s">
        <v>63</v>
      </c>
      <c r="H643" t="s">
        <v>62</v>
      </c>
      <c r="I643">
        <v>0.15</v>
      </c>
      <c r="J643" t="s">
        <v>61</v>
      </c>
      <c r="L643" t="s">
        <v>60</v>
      </c>
      <c r="M643">
        <v>96</v>
      </c>
      <c r="N643" t="s">
        <v>55</v>
      </c>
      <c r="P643" s="6">
        <v>41540</v>
      </c>
      <c r="Q643" s="5">
        <v>0.68958333333333333</v>
      </c>
      <c r="R643" t="s">
        <v>58</v>
      </c>
      <c r="T643" t="s">
        <v>56</v>
      </c>
      <c r="U643">
        <v>2</v>
      </c>
      <c r="V643" t="s">
        <v>55</v>
      </c>
      <c r="W643">
        <v>2</v>
      </c>
      <c r="X643" t="s">
        <v>54</v>
      </c>
      <c r="Y643" t="s">
        <v>32</v>
      </c>
    </row>
    <row r="644" spans="1:25" hidden="1" x14ac:dyDescent="0.35">
      <c r="A644" t="s">
        <v>12</v>
      </c>
      <c r="B644" t="s">
        <v>13</v>
      </c>
      <c r="C644" t="s">
        <v>39</v>
      </c>
      <c r="D644" t="s">
        <v>41</v>
      </c>
      <c r="E644" s="6">
        <v>41540</v>
      </c>
      <c r="F644" s="5">
        <v>0.43402777777777773</v>
      </c>
      <c r="G644" t="s">
        <v>63</v>
      </c>
      <c r="H644" t="s">
        <v>62</v>
      </c>
      <c r="I644">
        <v>0.15</v>
      </c>
      <c r="J644" t="s">
        <v>61</v>
      </c>
      <c r="L644" t="s">
        <v>60</v>
      </c>
      <c r="M644">
        <v>23</v>
      </c>
      <c r="N644" t="s">
        <v>55</v>
      </c>
      <c r="O644" t="s">
        <v>59</v>
      </c>
      <c r="P644" s="6">
        <v>41540</v>
      </c>
      <c r="Q644" s="5">
        <v>0.69166666666666676</v>
      </c>
      <c r="R644" t="s">
        <v>58</v>
      </c>
      <c r="S644" t="s">
        <v>57</v>
      </c>
      <c r="T644" t="s">
        <v>56</v>
      </c>
      <c r="U644">
        <v>2</v>
      </c>
      <c r="V644" t="s">
        <v>55</v>
      </c>
      <c r="W644">
        <v>2</v>
      </c>
      <c r="X644" t="s">
        <v>54</v>
      </c>
      <c r="Y644" t="s">
        <v>32</v>
      </c>
    </row>
    <row r="645" spans="1:25" hidden="1" x14ac:dyDescent="0.35">
      <c r="A645" t="s">
        <v>12</v>
      </c>
      <c r="B645" t="s">
        <v>13</v>
      </c>
      <c r="C645" t="s">
        <v>27</v>
      </c>
      <c r="D645" t="s">
        <v>29</v>
      </c>
      <c r="E645" s="6">
        <v>41505</v>
      </c>
      <c r="F645" s="5">
        <v>0.63194444444444442</v>
      </c>
      <c r="G645" t="s">
        <v>63</v>
      </c>
      <c r="H645" t="s">
        <v>62</v>
      </c>
      <c r="I645">
        <v>0.15</v>
      </c>
      <c r="J645" t="s">
        <v>61</v>
      </c>
      <c r="L645" t="s">
        <v>60</v>
      </c>
      <c r="M645">
        <v>1900</v>
      </c>
      <c r="N645" t="s">
        <v>55</v>
      </c>
      <c r="O645" t="s">
        <v>59</v>
      </c>
      <c r="P645" s="6">
        <v>41505</v>
      </c>
      <c r="Q645" s="5">
        <v>0.74097222222222225</v>
      </c>
      <c r="R645" t="s">
        <v>58</v>
      </c>
      <c r="S645" t="s">
        <v>57</v>
      </c>
      <c r="T645" t="s">
        <v>56</v>
      </c>
      <c r="U645">
        <v>2</v>
      </c>
      <c r="V645" t="s">
        <v>55</v>
      </c>
      <c r="W645">
        <v>2</v>
      </c>
      <c r="X645" t="s">
        <v>54</v>
      </c>
      <c r="Y645" t="s">
        <v>64</v>
      </c>
    </row>
    <row r="646" spans="1:25" hidden="1" x14ac:dyDescent="0.35">
      <c r="A646" t="s">
        <v>12</v>
      </c>
      <c r="B646" t="s">
        <v>13</v>
      </c>
      <c r="C646" t="s">
        <v>49</v>
      </c>
      <c r="D646">
        <v>846</v>
      </c>
      <c r="E646" s="6">
        <v>41505</v>
      </c>
      <c r="F646" s="5">
        <v>0.59722222222222221</v>
      </c>
      <c r="G646" t="s">
        <v>63</v>
      </c>
      <c r="H646" t="s">
        <v>62</v>
      </c>
      <c r="I646">
        <v>0.15</v>
      </c>
      <c r="J646" t="s">
        <v>61</v>
      </c>
      <c r="L646" t="s">
        <v>60</v>
      </c>
      <c r="M646">
        <v>3700</v>
      </c>
      <c r="N646" t="s">
        <v>55</v>
      </c>
      <c r="P646" s="6">
        <v>41505</v>
      </c>
      <c r="Q646" s="5">
        <v>0.74375000000000002</v>
      </c>
      <c r="R646" t="s">
        <v>58</v>
      </c>
      <c r="T646" t="s">
        <v>56</v>
      </c>
      <c r="U646">
        <v>2</v>
      </c>
      <c r="V646" t="s">
        <v>55</v>
      </c>
      <c r="W646">
        <v>2</v>
      </c>
      <c r="X646" t="s">
        <v>54</v>
      </c>
    </row>
    <row r="647" spans="1:25" hidden="1" x14ac:dyDescent="0.35">
      <c r="A647" t="s">
        <v>12</v>
      </c>
      <c r="B647" t="s">
        <v>13</v>
      </c>
      <c r="C647">
        <v>33020221</v>
      </c>
      <c r="D647" t="s">
        <v>16</v>
      </c>
      <c r="E647" s="6">
        <v>41505</v>
      </c>
      <c r="F647" s="5">
        <v>0.58333333333333337</v>
      </c>
      <c r="G647" t="s">
        <v>63</v>
      </c>
      <c r="H647" t="s">
        <v>62</v>
      </c>
      <c r="I647">
        <v>0.15</v>
      </c>
      <c r="J647" t="s">
        <v>61</v>
      </c>
      <c r="L647" t="s">
        <v>60</v>
      </c>
      <c r="M647">
        <v>664</v>
      </c>
      <c r="N647" t="s">
        <v>55</v>
      </c>
      <c r="O647" t="s">
        <v>59</v>
      </c>
      <c r="P647" s="6">
        <v>41505</v>
      </c>
      <c r="Q647" s="5">
        <v>0.73888888888888893</v>
      </c>
      <c r="R647" t="s">
        <v>58</v>
      </c>
      <c r="S647" t="s">
        <v>57</v>
      </c>
      <c r="T647" t="s">
        <v>56</v>
      </c>
      <c r="U647">
        <v>2</v>
      </c>
      <c r="V647" t="s">
        <v>55</v>
      </c>
      <c r="W647">
        <v>2</v>
      </c>
      <c r="X647" t="s">
        <v>54</v>
      </c>
      <c r="Y647" t="s">
        <v>64</v>
      </c>
    </row>
    <row r="648" spans="1:25" hidden="1" x14ac:dyDescent="0.35">
      <c r="A648" t="s">
        <v>12</v>
      </c>
      <c r="B648" t="s">
        <v>13</v>
      </c>
      <c r="C648">
        <v>33020118</v>
      </c>
      <c r="D648" t="s">
        <v>36</v>
      </c>
      <c r="E648" s="6">
        <v>41505</v>
      </c>
      <c r="F648" s="5">
        <v>0.55208333333333337</v>
      </c>
      <c r="G648" t="s">
        <v>63</v>
      </c>
      <c r="H648" t="s">
        <v>62</v>
      </c>
      <c r="I648">
        <v>0.15</v>
      </c>
      <c r="J648" t="s">
        <v>61</v>
      </c>
      <c r="L648" t="s">
        <v>60</v>
      </c>
      <c r="M648">
        <v>836</v>
      </c>
      <c r="N648" t="s">
        <v>55</v>
      </c>
      <c r="O648" t="s">
        <v>59</v>
      </c>
      <c r="P648" s="6">
        <v>41505</v>
      </c>
      <c r="Q648" s="5">
        <v>0.74861111111111101</v>
      </c>
      <c r="R648" t="s">
        <v>58</v>
      </c>
      <c r="S648" t="s">
        <v>57</v>
      </c>
      <c r="T648" t="s">
        <v>56</v>
      </c>
      <c r="U648">
        <v>2</v>
      </c>
      <c r="V648" t="s">
        <v>55</v>
      </c>
      <c r="W648">
        <v>2</v>
      </c>
      <c r="X648" t="s">
        <v>54</v>
      </c>
      <c r="Y648" t="s">
        <v>64</v>
      </c>
    </row>
    <row r="649" spans="1:25" hidden="1" x14ac:dyDescent="0.35">
      <c r="A649" t="s">
        <v>12</v>
      </c>
      <c r="B649" t="s">
        <v>13</v>
      </c>
      <c r="C649" t="s">
        <v>44</v>
      </c>
      <c r="D649" t="s">
        <v>46</v>
      </c>
      <c r="E649" s="6">
        <v>41505</v>
      </c>
      <c r="F649" s="5">
        <v>0.53125</v>
      </c>
      <c r="G649" t="s">
        <v>63</v>
      </c>
      <c r="H649" t="s">
        <v>62</v>
      </c>
      <c r="I649">
        <v>0.15</v>
      </c>
      <c r="J649" t="s">
        <v>61</v>
      </c>
      <c r="L649" t="s">
        <v>60</v>
      </c>
      <c r="M649">
        <v>11300</v>
      </c>
      <c r="N649" t="s">
        <v>55</v>
      </c>
      <c r="O649" t="s">
        <v>59</v>
      </c>
      <c r="P649" s="6">
        <v>41505</v>
      </c>
      <c r="Q649" s="5">
        <v>0.75069444444444444</v>
      </c>
      <c r="R649" t="s">
        <v>58</v>
      </c>
      <c r="S649" t="s">
        <v>57</v>
      </c>
      <c r="T649" t="s">
        <v>56</v>
      </c>
      <c r="U649">
        <v>2</v>
      </c>
      <c r="V649" t="s">
        <v>55</v>
      </c>
      <c r="W649">
        <v>2</v>
      </c>
      <c r="X649" t="s">
        <v>54</v>
      </c>
    </row>
    <row r="650" spans="1:25" hidden="1" x14ac:dyDescent="0.35">
      <c r="A650" t="s">
        <v>12</v>
      </c>
      <c r="B650" t="s">
        <v>13</v>
      </c>
      <c r="C650" t="s">
        <v>39</v>
      </c>
      <c r="D650" t="s">
        <v>41</v>
      </c>
      <c r="E650" s="6">
        <v>41505</v>
      </c>
      <c r="F650" s="5">
        <v>0.50694444444444442</v>
      </c>
      <c r="G650" t="s">
        <v>63</v>
      </c>
      <c r="H650" t="s">
        <v>62</v>
      </c>
      <c r="I650">
        <v>0.15</v>
      </c>
      <c r="J650" t="s">
        <v>61</v>
      </c>
      <c r="L650" t="s">
        <v>60</v>
      </c>
      <c r="M650">
        <v>645</v>
      </c>
      <c r="N650" t="s">
        <v>55</v>
      </c>
      <c r="O650" t="s">
        <v>59</v>
      </c>
      <c r="P650" s="6">
        <v>41505</v>
      </c>
      <c r="Q650" s="5">
        <v>0.75277777777777777</v>
      </c>
      <c r="R650" t="s">
        <v>58</v>
      </c>
      <c r="S650" t="s">
        <v>57</v>
      </c>
      <c r="T650" t="s">
        <v>56</v>
      </c>
      <c r="U650">
        <v>2</v>
      </c>
      <c r="V650" t="s">
        <v>55</v>
      </c>
      <c r="W650">
        <v>2</v>
      </c>
      <c r="X650" t="s">
        <v>54</v>
      </c>
      <c r="Y650" t="s">
        <v>32</v>
      </c>
    </row>
    <row r="651" spans="1:25" hidden="1" x14ac:dyDescent="0.35">
      <c r="A651" t="s">
        <v>12</v>
      </c>
      <c r="B651" t="s">
        <v>13</v>
      </c>
      <c r="C651" t="s">
        <v>27</v>
      </c>
      <c r="D651" t="s">
        <v>29</v>
      </c>
      <c r="E651" s="6">
        <v>41477</v>
      </c>
      <c r="F651" s="5">
        <v>0.625</v>
      </c>
      <c r="G651" t="s">
        <v>63</v>
      </c>
      <c r="H651" t="s">
        <v>62</v>
      </c>
      <c r="I651">
        <v>0.15</v>
      </c>
      <c r="J651" t="s">
        <v>61</v>
      </c>
      <c r="L651" t="s">
        <v>60</v>
      </c>
      <c r="M651">
        <v>10900</v>
      </c>
      <c r="N651" t="s">
        <v>55</v>
      </c>
      <c r="O651" t="s">
        <v>59</v>
      </c>
      <c r="P651" s="6">
        <v>41477</v>
      </c>
      <c r="Q651" s="5">
        <v>0.73055555555555562</v>
      </c>
      <c r="R651" t="s">
        <v>58</v>
      </c>
      <c r="S651" t="s">
        <v>57</v>
      </c>
      <c r="T651" t="s">
        <v>56</v>
      </c>
      <c r="U651">
        <v>2</v>
      </c>
      <c r="V651" t="s">
        <v>55</v>
      </c>
      <c r="W651">
        <v>2</v>
      </c>
      <c r="X651" t="s">
        <v>54</v>
      </c>
      <c r="Y651" t="s">
        <v>64</v>
      </c>
    </row>
    <row r="652" spans="1:25" hidden="1" x14ac:dyDescent="0.35">
      <c r="A652" t="s">
        <v>12</v>
      </c>
      <c r="B652" t="s">
        <v>13</v>
      </c>
      <c r="C652" t="s">
        <v>49</v>
      </c>
      <c r="D652">
        <v>846</v>
      </c>
      <c r="E652" s="6">
        <v>41477</v>
      </c>
      <c r="F652" s="5">
        <v>0.60416666666666663</v>
      </c>
      <c r="G652" t="s">
        <v>63</v>
      </c>
      <c r="H652" t="s">
        <v>62</v>
      </c>
      <c r="I652">
        <v>0.15</v>
      </c>
      <c r="J652" t="s">
        <v>61</v>
      </c>
      <c r="L652" t="s">
        <v>60</v>
      </c>
      <c r="M652">
        <v>682</v>
      </c>
      <c r="N652" t="s">
        <v>55</v>
      </c>
      <c r="O652" t="s">
        <v>59</v>
      </c>
      <c r="P652" s="6">
        <v>41477</v>
      </c>
      <c r="Q652" s="5">
        <v>0.73333333333333339</v>
      </c>
      <c r="R652" t="s">
        <v>58</v>
      </c>
      <c r="S652" t="s">
        <v>57</v>
      </c>
      <c r="T652" t="s">
        <v>56</v>
      </c>
      <c r="U652">
        <v>2</v>
      </c>
      <c r="V652" t="s">
        <v>55</v>
      </c>
      <c r="W652">
        <v>2</v>
      </c>
      <c r="X652" t="s">
        <v>54</v>
      </c>
      <c r="Y652" t="s">
        <v>70</v>
      </c>
    </row>
    <row r="653" spans="1:25" hidden="1" x14ac:dyDescent="0.35">
      <c r="A653" t="s">
        <v>12</v>
      </c>
      <c r="B653" t="s">
        <v>13</v>
      </c>
      <c r="C653">
        <v>33020221</v>
      </c>
      <c r="D653" t="s">
        <v>16</v>
      </c>
      <c r="E653" s="6">
        <v>41477</v>
      </c>
      <c r="F653" s="5">
        <v>0.53125</v>
      </c>
      <c r="G653" t="s">
        <v>63</v>
      </c>
      <c r="H653" t="s">
        <v>62</v>
      </c>
      <c r="I653">
        <v>0.15</v>
      </c>
      <c r="J653" t="s">
        <v>61</v>
      </c>
      <c r="L653" t="s">
        <v>60</v>
      </c>
      <c r="M653">
        <v>6000</v>
      </c>
      <c r="N653" t="s">
        <v>55</v>
      </c>
      <c r="O653" t="s">
        <v>66</v>
      </c>
      <c r="P653" s="6">
        <v>41477</v>
      </c>
      <c r="Q653" s="5">
        <v>0.72430555555555554</v>
      </c>
      <c r="R653" t="s">
        <v>58</v>
      </c>
      <c r="S653" t="s">
        <v>65</v>
      </c>
      <c r="T653" t="s">
        <v>56</v>
      </c>
      <c r="U653">
        <v>2</v>
      </c>
      <c r="V653" t="s">
        <v>55</v>
      </c>
      <c r="W653">
        <v>2</v>
      </c>
      <c r="X653" t="s">
        <v>54</v>
      </c>
      <c r="Y653" t="s">
        <v>64</v>
      </c>
    </row>
    <row r="654" spans="1:25" hidden="1" x14ac:dyDescent="0.35">
      <c r="A654" t="s">
        <v>12</v>
      </c>
      <c r="B654" t="s">
        <v>13</v>
      </c>
      <c r="C654">
        <v>33020118</v>
      </c>
      <c r="D654" t="s">
        <v>36</v>
      </c>
      <c r="E654" s="6">
        <v>41477</v>
      </c>
      <c r="F654" s="5">
        <v>0.5</v>
      </c>
      <c r="G654" t="s">
        <v>63</v>
      </c>
      <c r="H654" t="s">
        <v>62</v>
      </c>
      <c r="I654">
        <v>0.15</v>
      </c>
      <c r="J654" t="s">
        <v>61</v>
      </c>
      <c r="L654" t="s">
        <v>60</v>
      </c>
      <c r="M654">
        <v>570</v>
      </c>
      <c r="N654" t="s">
        <v>55</v>
      </c>
      <c r="P654" s="6">
        <v>41477</v>
      </c>
      <c r="Q654" s="5">
        <v>0.73541666666666661</v>
      </c>
      <c r="R654" t="s">
        <v>58</v>
      </c>
      <c r="T654" t="s">
        <v>56</v>
      </c>
      <c r="U654">
        <v>2</v>
      </c>
      <c r="V654" t="s">
        <v>55</v>
      </c>
      <c r="W654">
        <v>2</v>
      </c>
      <c r="X654" t="s">
        <v>54</v>
      </c>
      <c r="Y654" t="s">
        <v>64</v>
      </c>
    </row>
    <row r="655" spans="1:25" hidden="1" x14ac:dyDescent="0.35">
      <c r="A655" t="s">
        <v>12</v>
      </c>
      <c r="B655" t="s">
        <v>13</v>
      </c>
      <c r="C655" t="s">
        <v>44</v>
      </c>
      <c r="D655" t="s">
        <v>46</v>
      </c>
      <c r="E655" s="6">
        <v>41477</v>
      </c>
      <c r="F655" s="5">
        <v>0.47916666666666669</v>
      </c>
      <c r="G655" t="s">
        <v>63</v>
      </c>
      <c r="H655" t="s">
        <v>62</v>
      </c>
      <c r="I655">
        <v>0.15</v>
      </c>
      <c r="J655" t="s">
        <v>61</v>
      </c>
      <c r="L655" t="s">
        <v>60</v>
      </c>
      <c r="M655">
        <v>33</v>
      </c>
      <c r="N655" t="s">
        <v>55</v>
      </c>
      <c r="O655" t="s">
        <v>59</v>
      </c>
      <c r="P655" s="6">
        <v>41477</v>
      </c>
      <c r="Q655" s="5">
        <v>0.73819444444444438</v>
      </c>
      <c r="R655" t="s">
        <v>58</v>
      </c>
      <c r="S655" t="s">
        <v>57</v>
      </c>
      <c r="T655" t="s">
        <v>56</v>
      </c>
      <c r="U655">
        <v>2</v>
      </c>
      <c r="V655" t="s">
        <v>55</v>
      </c>
      <c r="W655">
        <v>2</v>
      </c>
      <c r="X655" t="s">
        <v>54</v>
      </c>
      <c r="Y655" t="s">
        <v>32</v>
      </c>
    </row>
    <row r="656" spans="1:25" hidden="1" x14ac:dyDescent="0.35">
      <c r="A656" t="s">
        <v>12</v>
      </c>
      <c r="B656" t="s">
        <v>13</v>
      </c>
      <c r="C656" t="s">
        <v>39</v>
      </c>
      <c r="D656" t="s">
        <v>41</v>
      </c>
      <c r="E656" s="6">
        <v>41477</v>
      </c>
      <c r="F656" s="5">
        <v>0.45833333333333331</v>
      </c>
      <c r="G656" t="s">
        <v>63</v>
      </c>
      <c r="H656" t="s">
        <v>62</v>
      </c>
      <c r="I656">
        <v>0.15</v>
      </c>
      <c r="J656" t="s">
        <v>61</v>
      </c>
      <c r="L656" t="s">
        <v>60</v>
      </c>
      <c r="M656">
        <v>280</v>
      </c>
      <c r="N656" t="s">
        <v>55</v>
      </c>
      <c r="P656" s="6">
        <v>41477</v>
      </c>
      <c r="Q656" s="5">
        <v>0.74097222222222225</v>
      </c>
      <c r="R656" t="s">
        <v>58</v>
      </c>
      <c r="T656" t="s">
        <v>56</v>
      </c>
      <c r="U656">
        <v>2</v>
      </c>
      <c r="V656" t="s">
        <v>55</v>
      </c>
      <c r="W656">
        <v>2</v>
      </c>
      <c r="X656" t="s">
        <v>54</v>
      </c>
      <c r="Y656" t="s">
        <v>32</v>
      </c>
    </row>
    <row r="657" spans="1:25" hidden="1" x14ac:dyDescent="0.35">
      <c r="A657" t="s">
        <v>12</v>
      </c>
      <c r="B657" t="s">
        <v>13</v>
      </c>
      <c r="C657" t="s">
        <v>27</v>
      </c>
      <c r="D657" t="s">
        <v>29</v>
      </c>
      <c r="E657" s="6">
        <v>41449</v>
      </c>
      <c r="F657" s="5">
        <v>0.55555555555555558</v>
      </c>
      <c r="G657" t="s">
        <v>63</v>
      </c>
      <c r="H657" t="s">
        <v>62</v>
      </c>
      <c r="I657">
        <v>0.15</v>
      </c>
      <c r="J657" t="s">
        <v>61</v>
      </c>
      <c r="L657" t="s">
        <v>60</v>
      </c>
      <c r="M657">
        <v>727</v>
      </c>
      <c r="N657" t="s">
        <v>55</v>
      </c>
      <c r="O657" t="s">
        <v>59</v>
      </c>
      <c r="P657" s="6">
        <v>41449</v>
      </c>
      <c r="Q657" s="5">
        <v>0.66597222222222219</v>
      </c>
      <c r="R657" t="s">
        <v>58</v>
      </c>
      <c r="S657" t="s">
        <v>57</v>
      </c>
      <c r="T657" t="s">
        <v>56</v>
      </c>
      <c r="U657">
        <v>9</v>
      </c>
      <c r="V657" t="s">
        <v>55</v>
      </c>
      <c r="W657">
        <v>9</v>
      </c>
      <c r="X657" t="s">
        <v>54</v>
      </c>
      <c r="Y657" t="s">
        <v>32</v>
      </c>
    </row>
    <row r="658" spans="1:25" hidden="1" x14ac:dyDescent="0.35">
      <c r="A658" t="s">
        <v>12</v>
      </c>
      <c r="B658" t="s">
        <v>13</v>
      </c>
      <c r="C658" t="s">
        <v>49</v>
      </c>
      <c r="D658">
        <v>846</v>
      </c>
      <c r="E658" s="6">
        <v>41449</v>
      </c>
      <c r="F658" s="5">
        <v>0.54166666666666663</v>
      </c>
      <c r="G658" t="s">
        <v>63</v>
      </c>
      <c r="H658" t="s">
        <v>62</v>
      </c>
      <c r="I658">
        <v>0.15</v>
      </c>
      <c r="J658" t="s">
        <v>61</v>
      </c>
      <c r="L658" t="s">
        <v>60</v>
      </c>
      <c r="M658">
        <v>50</v>
      </c>
      <c r="N658" t="s">
        <v>55</v>
      </c>
      <c r="P658" s="6">
        <v>41449</v>
      </c>
      <c r="Q658" s="5">
        <v>0.66875000000000007</v>
      </c>
      <c r="R658" t="s">
        <v>58</v>
      </c>
      <c r="T658" t="s">
        <v>56</v>
      </c>
      <c r="U658">
        <v>2</v>
      </c>
      <c r="V658" t="s">
        <v>55</v>
      </c>
      <c r="W658">
        <v>2</v>
      </c>
      <c r="X658" t="s">
        <v>54</v>
      </c>
      <c r="Y658" t="s">
        <v>32</v>
      </c>
    </row>
    <row r="659" spans="1:25" hidden="1" x14ac:dyDescent="0.35">
      <c r="A659" t="s">
        <v>12</v>
      </c>
      <c r="B659" t="s">
        <v>13</v>
      </c>
      <c r="C659" t="s">
        <v>44</v>
      </c>
      <c r="D659" t="s">
        <v>46</v>
      </c>
      <c r="E659" s="6">
        <v>41449</v>
      </c>
      <c r="F659" s="5">
        <v>0.51041666666666663</v>
      </c>
      <c r="G659" t="s">
        <v>63</v>
      </c>
      <c r="H659" t="s">
        <v>62</v>
      </c>
      <c r="I659">
        <v>0.15</v>
      </c>
      <c r="J659" t="s">
        <v>61</v>
      </c>
      <c r="L659" t="s">
        <v>60</v>
      </c>
      <c r="M659">
        <v>15</v>
      </c>
      <c r="N659" t="s">
        <v>55</v>
      </c>
      <c r="O659" t="s">
        <v>59</v>
      </c>
      <c r="P659" s="6">
        <v>41449</v>
      </c>
      <c r="Q659" s="5">
        <v>0.6777777777777777</v>
      </c>
      <c r="R659" t="s">
        <v>58</v>
      </c>
      <c r="S659" t="s">
        <v>57</v>
      </c>
      <c r="T659" t="s">
        <v>56</v>
      </c>
      <c r="U659">
        <v>2</v>
      </c>
      <c r="V659" t="s">
        <v>55</v>
      </c>
      <c r="W659">
        <v>2</v>
      </c>
      <c r="X659" t="s">
        <v>54</v>
      </c>
      <c r="Y659" t="s">
        <v>32</v>
      </c>
    </row>
    <row r="660" spans="1:25" hidden="1" x14ac:dyDescent="0.35">
      <c r="A660" t="s">
        <v>12</v>
      </c>
      <c r="B660" t="s">
        <v>13</v>
      </c>
      <c r="C660">
        <v>33020221</v>
      </c>
      <c r="D660" t="s">
        <v>16</v>
      </c>
      <c r="E660" s="6">
        <v>41449</v>
      </c>
      <c r="F660" s="5">
        <v>0.47916666666666669</v>
      </c>
      <c r="G660" t="s">
        <v>63</v>
      </c>
      <c r="H660" t="s">
        <v>62</v>
      </c>
      <c r="I660">
        <v>0.15</v>
      </c>
      <c r="J660" t="s">
        <v>61</v>
      </c>
      <c r="L660" t="s">
        <v>60</v>
      </c>
      <c r="M660">
        <v>490</v>
      </c>
      <c r="N660" t="s">
        <v>55</v>
      </c>
      <c r="P660" s="6">
        <v>41449</v>
      </c>
      <c r="Q660" s="5">
        <v>0.66319444444444442</v>
      </c>
      <c r="R660" t="s">
        <v>58</v>
      </c>
      <c r="T660" t="s">
        <v>56</v>
      </c>
      <c r="U660">
        <v>9</v>
      </c>
      <c r="V660" t="s">
        <v>55</v>
      </c>
      <c r="W660">
        <v>9</v>
      </c>
      <c r="X660" t="s">
        <v>54</v>
      </c>
      <c r="Y660" t="s">
        <v>64</v>
      </c>
    </row>
    <row r="661" spans="1:25" hidden="1" x14ac:dyDescent="0.35">
      <c r="A661" t="s">
        <v>12</v>
      </c>
      <c r="B661" t="s">
        <v>13</v>
      </c>
      <c r="C661">
        <v>33020118</v>
      </c>
      <c r="D661" t="s">
        <v>36</v>
      </c>
      <c r="E661" s="6">
        <v>41449</v>
      </c>
      <c r="F661" s="5">
        <v>0.42708333333333331</v>
      </c>
      <c r="G661" t="s">
        <v>63</v>
      </c>
      <c r="H661" t="s">
        <v>62</v>
      </c>
      <c r="I661">
        <v>0.15</v>
      </c>
      <c r="J661" t="s">
        <v>61</v>
      </c>
      <c r="L661" t="s">
        <v>60</v>
      </c>
      <c r="M661">
        <v>220</v>
      </c>
      <c r="N661" t="s">
        <v>55</v>
      </c>
      <c r="P661" s="6">
        <v>41449</v>
      </c>
      <c r="Q661" s="5">
        <v>0.67222222222222217</v>
      </c>
      <c r="R661" t="s">
        <v>58</v>
      </c>
      <c r="T661" t="s">
        <v>56</v>
      </c>
      <c r="U661">
        <v>2</v>
      </c>
      <c r="V661" t="s">
        <v>55</v>
      </c>
      <c r="W661">
        <v>2</v>
      </c>
      <c r="X661" t="s">
        <v>54</v>
      </c>
      <c r="Y661" t="s">
        <v>64</v>
      </c>
    </row>
    <row r="662" spans="1:25" hidden="1" x14ac:dyDescent="0.35">
      <c r="A662" t="s">
        <v>12</v>
      </c>
      <c r="B662" t="s">
        <v>13</v>
      </c>
      <c r="C662" t="s">
        <v>39</v>
      </c>
      <c r="D662" t="s">
        <v>41</v>
      </c>
      <c r="E662" s="6">
        <v>41449</v>
      </c>
      <c r="F662" s="5">
        <v>0.40277777777777773</v>
      </c>
      <c r="G662" t="s">
        <v>63</v>
      </c>
      <c r="H662" t="s">
        <v>62</v>
      </c>
      <c r="L662" t="s">
        <v>60</v>
      </c>
      <c r="M662">
        <v>18</v>
      </c>
      <c r="N662" t="s">
        <v>55</v>
      </c>
      <c r="O662" t="s">
        <v>59</v>
      </c>
      <c r="P662" s="6">
        <v>41449</v>
      </c>
      <c r="Q662" s="5">
        <v>0.68055555555555547</v>
      </c>
      <c r="R662" t="s">
        <v>58</v>
      </c>
      <c r="S662" t="s">
        <v>57</v>
      </c>
      <c r="T662" t="s">
        <v>56</v>
      </c>
      <c r="U662">
        <v>2</v>
      </c>
      <c r="V662" t="s">
        <v>55</v>
      </c>
      <c r="W662">
        <v>2</v>
      </c>
      <c r="X662" t="s">
        <v>54</v>
      </c>
      <c r="Y662" t="s">
        <v>64</v>
      </c>
    </row>
    <row r="663" spans="1:25" hidden="1" x14ac:dyDescent="0.35">
      <c r="A663" t="s">
        <v>12</v>
      </c>
      <c r="B663" t="s">
        <v>13</v>
      </c>
      <c r="C663" t="s">
        <v>27</v>
      </c>
      <c r="D663" t="s">
        <v>29</v>
      </c>
      <c r="E663" s="6">
        <v>41407</v>
      </c>
      <c r="F663" s="5">
        <v>0.58680555555555558</v>
      </c>
      <c r="G663" t="s">
        <v>63</v>
      </c>
      <c r="H663" t="s">
        <v>62</v>
      </c>
      <c r="I663">
        <v>0.15</v>
      </c>
      <c r="J663" t="s">
        <v>61</v>
      </c>
      <c r="L663" t="s">
        <v>60</v>
      </c>
      <c r="M663">
        <v>96</v>
      </c>
      <c r="N663" t="s">
        <v>55</v>
      </c>
      <c r="P663" s="6">
        <v>41407</v>
      </c>
      <c r="Q663" s="5">
        <v>0.70763888888888893</v>
      </c>
      <c r="R663" t="s">
        <v>58</v>
      </c>
      <c r="T663" t="s">
        <v>56</v>
      </c>
      <c r="U663">
        <v>2</v>
      </c>
      <c r="V663" t="s">
        <v>55</v>
      </c>
      <c r="W663">
        <v>2</v>
      </c>
      <c r="X663" t="s">
        <v>54</v>
      </c>
      <c r="Y663" t="s">
        <v>32</v>
      </c>
    </row>
    <row r="664" spans="1:25" hidden="1" x14ac:dyDescent="0.35">
      <c r="A664" t="s">
        <v>12</v>
      </c>
      <c r="B664" t="s">
        <v>13</v>
      </c>
      <c r="C664" t="s">
        <v>49</v>
      </c>
      <c r="D664">
        <v>846</v>
      </c>
      <c r="E664" s="6">
        <v>41407</v>
      </c>
      <c r="F664" s="5">
        <v>0.56944444444444442</v>
      </c>
      <c r="G664" t="s">
        <v>63</v>
      </c>
      <c r="H664" t="s">
        <v>62</v>
      </c>
      <c r="I664">
        <v>0.15</v>
      </c>
      <c r="J664" t="s">
        <v>61</v>
      </c>
      <c r="L664" t="s">
        <v>60</v>
      </c>
      <c r="M664">
        <v>11</v>
      </c>
      <c r="N664" t="s">
        <v>55</v>
      </c>
      <c r="O664" t="s">
        <v>59</v>
      </c>
      <c r="P664" s="6">
        <v>41407</v>
      </c>
      <c r="Q664" s="5">
        <v>0.7104166666666667</v>
      </c>
      <c r="R664" t="s">
        <v>58</v>
      </c>
      <c r="S664" t="s">
        <v>57</v>
      </c>
      <c r="T664" t="s">
        <v>56</v>
      </c>
      <c r="U664">
        <v>2</v>
      </c>
      <c r="V664" t="s">
        <v>55</v>
      </c>
      <c r="W664">
        <v>2</v>
      </c>
      <c r="X664" t="s">
        <v>54</v>
      </c>
      <c r="Y664" t="s">
        <v>32</v>
      </c>
    </row>
    <row r="665" spans="1:25" hidden="1" x14ac:dyDescent="0.35">
      <c r="A665" t="s">
        <v>12</v>
      </c>
      <c r="B665" t="s">
        <v>13</v>
      </c>
      <c r="C665">
        <v>33020221</v>
      </c>
      <c r="D665" t="s">
        <v>16</v>
      </c>
      <c r="E665" s="6">
        <v>41407</v>
      </c>
      <c r="F665" s="5">
        <v>0.54861111111111105</v>
      </c>
      <c r="G665" t="s">
        <v>63</v>
      </c>
      <c r="H665" t="s">
        <v>62</v>
      </c>
      <c r="I665">
        <v>0.15</v>
      </c>
      <c r="J665" t="s">
        <v>61</v>
      </c>
      <c r="L665" t="s">
        <v>60</v>
      </c>
      <c r="M665">
        <v>590</v>
      </c>
      <c r="N665" t="s">
        <v>55</v>
      </c>
      <c r="P665" s="6">
        <v>41407</v>
      </c>
      <c r="Q665" s="5">
        <v>0.70486111111111116</v>
      </c>
      <c r="R665" t="s">
        <v>58</v>
      </c>
      <c r="T665" t="s">
        <v>56</v>
      </c>
      <c r="U665">
        <v>2</v>
      </c>
      <c r="V665" t="s">
        <v>55</v>
      </c>
      <c r="W665">
        <v>2</v>
      </c>
      <c r="X665" t="s">
        <v>54</v>
      </c>
      <c r="Y665" t="s">
        <v>64</v>
      </c>
    </row>
    <row r="666" spans="1:25" hidden="1" x14ac:dyDescent="0.35">
      <c r="A666" t="s">
        <v>12</v>
      </c>
      <c r="B666" t="s">
        <v>13</v>
      </c>
      <c r="C666">
        <v>33020118</v>
      </c>
      <c r="D666" t="s">
        <v>36</v>
      </c>
      <c r="E666" s="6">
        <v>41407</v>
      </c>
      <c r="F666" s="5">
        <v>0.52083333333333337</v>
      </c>
      <c r="G666" t="s">
        <v>63</v>
      </c>
      <c r="H666" t="s">
        <v>62</v>
      </c>
      <c r="I666">
        <v>0.15</v>
      </c>
      <c r="J666" t="s">
        <v>61</v>
      </c>
      <c r="L666" t="s">
        <v>60</v>
      </c>
      <c r="M666">
        <v>78</v>
      </c>
      <c r="N666" t="s">
        <v>55</v>
      </c>
      <c r="P666" s="6">
        <v>41407</v>
      </c>
      <c r="Q666" s="5">
        <v>0.71527777777777779</v>
      </c>
      <c r="R666" t="s">
        <v>58</v>
      </c>
      <c r="T666" t="s">
        <v>56</v>
      </c>
      <c r="U666">
        <v>2</v>
      </c>
      <c r="V666" t="s">
        <v>55</v>
      </c>
      <c r="W666">
        <v>2</v>
      </c>
      <c r="X666" t="s">
        <v>54</v>
      </c>
      <c r="Y666" t="s">
        <v>64</v>
      </c>
    </row>
    <row r="667" spans="1:25" hidden="1" x14ac:dyDescent="0.35">
      <c r="A667" t="s">
        <v>12</v>
      </c>
      <c r="B667" t="s">
        <v>13</v>
      </c>
      <c r="C667" t="s">
        <v>44</v>
      </c>
      <c r="D667" t="s">
        <v>46</v>
      </c>
      <c r="E667" s="6">
        <v>41407</v>
      </c>
      <c r="F667" s="5">
        <v>0.5</v>
      </c>
      <c r="G667" t="s">
        <v>63</v>
      </c>
      <c r="H667" t="s">
        <v>62</v>
      </c>
      <c r="I667">
        <v>0.15</v>
      </c>
      <c r="J667" t="s">
        <v>61</v>
      </c>
      <c r="L667" t="s">
        <v>60</v>
      </c>
      <c r="M667">
        <v>94</v>
      </c>
      <c r="N667" t="s">
        <v>55</v>
      </c>
      <c r="P667" s="6">
        <v>41407</v>
      </c>
      <c r="Q667" s="5">
        <v>0.71250000000000002</v>
      </c>
      <c r="R667" t="s">
        <v>58</v>
      </c>
      <c r="T667" t="s">
        <v>56</v>
      </c>
      <c r="U667">
        <v>2</v>
      </c>
      <c r="V667" t="s">
        <v>55</v>
      </c>
      <c r="W667">
        <v>2</v>
      </c>
      <c r="X667" t="s">
        <v>54</v>
      </c>
      <c r="Y667" t="s">
        <v>32</v>
      </c>
    </row>
    <row r="668" spans="1:25" hidden="1" x14ac:dyDescent="0.35">
      <c r="A668" t="s">
        <v>12</v>
      </c>
      <c r="B668" t="s">
        <v>13</v>
      </c>
      <c r="C668" t="s">
        <v>39</v>
      </c>
      <c r="D668" t="s">
        <v>41</v>
      </c>
      <c r="E668" s="6">
        <v>41407</v>
      </c>
      <c r="F668" s="5">
        <v>0.47916666666666669</v>
      </c>
      <c r="G668" t="s">
        <v>63</v>
      </c>
      <c r="H668" t="s">
        <v>62</v>
      </c>
      <c r="I668">
        <v>0.15</v>
      </c>
      <c r="J668" t="s">
        <v>61</v>
      </c>
      <c r="L668" t="s">
        <v>60</v>
      </c>
      <c r="M668">
        <v>52</v>
      </c>
      <c r="N668" t="s">
        <v>55</v>
      </c>
      <c r="P668" s="6">
        <v>41407</v>
      </c>
      <c r="Q668" s="5">
        <v>0.71875</v>
      </c>
      <c r="R668" t="s">
        <v>58</v>
      </c>
      <c r="T668" t="s">
        <v>56</v>
      </c>
      <c r="U668">
        <v>2</v>
      </c>
      <c r="V668" t="s">
        <v>55</v>
      </c>
      <c r="W668">
        <v>2</v>
      </c>
      <c r="X668" t="s">
        <v>54</v>
      </c>
      <c r="Y668" t="s">
        <v>32</v>
      </c>
    </row>
    <row r="669" spans="1:25" hidden="1" x14ac:dyDescent="0.35">
      <c r="A669" t="s">
        <v>12</v>
      </c>
      <c r="B669" t="s">
        <v>13</v>
      </c>
      <c r="C669" t="s">
        <v>27</v>
      </c>
      <c r="D669" t="s">
        <v>29</v>
      </c>
      <c r="E669" s="6">
        <v>41386</v>
      </c>
      <c r="F669" s="5">
        <v>0.5625</v>
      </c>
      <c r="G669" t="s">
        <v>63</v>
      </c>
      <c r="H669" t="s">
        <v>62</v>
      </c>
      <c r="I669">
        <v>0.15</v>
      </c>
      <c r="J669" t="s">
        <v>61</v>
      </c>
      <c r="L669" t="s">
        <v>60</v>
      </c>
      <c r="M669">
        <v>44</v>
      </c>
      <c r="N669" t="s">
        <v>55</v>
      </c>
      <c r="P669" s="6">
        <v>41386</v>
      </c>
      <c r="Q669" s="5">
        <v>0.65555555555555556</v>
      </c>
      <c r="R669" t="s">
        <v>58</v>
      </c>
      <c r="T669" t="s">
        <v>56</v>
      </c>
      <c r="U669">
        <v>2</v>
      </c>
      <c r="V669" t="s">
        <v>55</v>
      </c>
      <c r="W669">
        <v>2</v>
      </c>
      <c r="X669" t="s">
        <v>54</v>
      </c>
      <c r="Y669" t="s">
        <v>32</v>
      </c>
    </row>
    <row r="670" spans="1:25" hidden="1" x14ac:dyDescent="0.35">
      <c r="A670" t="s">
        <v>12</v>
      </c>
      <c r="B670" t="s">
        <v>13</v>
      </c>
      <c r="C670" t="s">
        <v>49</v>
      </c>
      <c r="D670">
        <v>846</v>
      </c>
      <c r="E670" s="6">
        <v>41386</v>
      </c>
      <c r="F670" s="5">
        <v>0.54861111111111105</v>
      </c>
      <c r="G670" t="s">
        <v>63</v>
      </c>
      <c r="H670" t="s">
        <v>62</v>
      </c>
      <c r="I670">
        <v>0.15</v>
      </c>
      <c r="J670" t="s">
        <v>61</v>
      </c>
      <c r="L670" t="s">
        <v>60</v>
      </c>
      <c r="M670">
        <v>46</v>
      </c>
      <c r="N670" t="s">
        <v>55</v>
      </c>
      <c r="P670" s="6">
        <v>41386</v>
      </c>
      <c r="Q670" s="5">
        <v>0.65833333333333333</v>
      </c>
      <c r="R670" t="s">
        <v>58</v>
      </c>
      <c r="T670" t="s">
        <v>56</v>
      </c>
      <c r="U670">
        <v>2</v>
      </c>
      <c r="V670" t="s">
        <v>55</v>
      </c>
      <c r="W670">
        <v>2</v>
      </c>
      <c r="X670" t="s">
        <v>54</v>
      </c>
      <c r="Y670" t="s">
        <v>32</v>
      </c>
    </row>
    <row r="671" spans="1:25" hidden="1" x14ac:dyDescent="0.35">
      <c r="A671" t="s">
        <v>12</v>
      </c>
      <c r="B671" t="s">
        <v>13</v>
      </c>
      <c r="C671">
        <v>33020221</v>
      </c>
      <c r="D671" t="s">
        <v>16</v>
      </c>
      <c r="E671" s="6">
        <v>41386</v>
      </c>
      <c r="F671" s="5">
        <v>0.52777777777777779</v>
      </c>
      <c r="G671" t="s">
        <v>63</v>
      </c>
      <c r="H671" t="s">
        <v>62</v>
      </c>
      <c r="I671">
        <v>0.15</v>
      </c>
      <c r="J671" t="s">
        <v>61</v>
      </c>
      <c r="L671" t="s">
        <v>60</v>
      </c>
      <c r="M671">
        <v>400</v>
      </c>
      <c r="N671" t="s">
        <v>55</v>
      </c>
      <c r="P671" s="6">
        <v>41386</v>
      </c>
      <c r="Q671" s="5">
        <v>0.65</v>
      </c>
      <c r="R671" t="s">
        <v>58</v>
      </c>
      <c r="T671" t="s">
        <v>56</v>
      </c>
      <c r="U671">
        <v>2</v>
      </c>
      <c r="V671" t="s">
        <v>55</v>
      </c>
      <c r="W671">
        <v>2</v>
      </c>
      <c r="X671" t="s">
        <v>54</v>
      </c>
      <c r="Y671" t="s">
        <v>32</v>
      </c>
    </row>
    <row r="672" spans="1:25" hidden="1" x14ac:dyDescent="0.35">
      <c r="A672" t="s">
        <v>12</v>
      </c>
      <c r="B672" t="s">
        <v>13</v>
      </c>
      <c r="C672">
        <v>33020118</v>
      </c>
      <c r="D672" t="s">
        <v>36</v>
      </c>
      <c r="E672" s="6">
        <v>41386</v>
      </c>
      <c r="F672" s="5">
        <v>0.51041666666666663</v>
      </c>
      <c r="G672" t="s">
        <v>63</v>
      </c>
      <c r="H672" t="s">
        <v>62</v>
      </c>
      <c r="I672">
        <v>0.15</v>
      </c>
      <c r="J672" t="s">
        <v>61</v>
      </c>
      <c r="L672" t="s">
        <v>60</v>
      </c>
      <c r="M672">
        <v>62</v>
      </c>
      <c r="N672" t="s">
        <v>55</v>
      </c>
      <c r="P672" s="6">
        <v>41386</v>
      </c>
      <c r="Q672" s="5">
        <v>0.66041666666666665</v>
      </c>
      <c r="R672" t="s">
        <v>58</v>
      </c>
      <c r="T672" t="s">
        <v>56</v>
      </c>
      <c r="U672">
        <v>2</v>
      </c>
      <c r="V672" t="s">
        <v>55</v>
      </c>
      <c r="W672">
        <v>2</v>
      </c>
      <c r="X672" t="s">
        <v>54</v>
      </c>
      <c r="Y672" t="s">
        <v>32</v>
      </c>
    </row>
    <row r="673" spans="1:25" hidden="1" x14ac:dyDescent="0.35">
      <c r="A673" t="s">
        <v>12</v>
      </c>
      <c r="B673" t="s">
        <v>13</v>
      </c>
      <c r="C673" t="s">
        <v>44</v>
      </c>
      <c r="D673" t="s">
        <v>46</v>
      </c>
      <c r="E673" s="6">
        <v>41386</v>
      </c>
      <c r="F673" s="5">
        <v>0.49305555555555558</v>
      </c>
      <c r="G673" t="s">
        <v>63</v>
      </c>
      <c r="H673" t="s">
        <v>62</v>
      </c>
      <c r="I673">
        <v>0.15</v>
      </c>
      <c r="J673" t="s">
        <v>61</v>
      </c>
      <c r="L673" t="s">
        <v>60</v>
      </c>
      <c r="M673">
        <v>42</v>
      </c>
      <c r="N673" t="s">
        <v>55</v>
      </c>
      <c r="P673" s="6">
        <v>41386</v>
      </c>
      <c r="Q673" s="5">
        <v>0.66388888888888886</v>
      </c>
      <c r="R673" t="s">
        <v>58</v>
      </c>
      <c r="T673" t="s">
        <v>56</v>
      </c>
      <c r="U673">
        <v>2</v>
      </c>
      <c r="V673" t="s">
        <v>55</v>
      </c>
      <c r="W673">
        <v>2</v>
      </c>
      <c r="X673" t="s">
        <v>54</v>
      </c>
      <c r="Y673" t="s">
        <v>32</v>
      </c>
    </row>
    <row r="674" spans="1:25" hidden="1" x14ac:dyDescent="0.35">
      <c r="A674" t="s">
        <v>12</v>
      </c>
      <c r="B674" t="s">
        <v>13</v>
      </c>
      <c r="C674" t="s">
        <v>39</v>
      </c>
      <c r="D674" t="s">
        <v>41</v>
      </c>
      <c r="E674" s="6">
        <v>41386</v>
      </c>
      <c r="F674" s="5">
        <v>0.4694444444444445</v>
      </c>
      <c r="G674" t="s">
        <v>63</v>
      </c>
      <c r="H674" t="s">
        <v>62</v>
      </c>
      <c r="I674">
        <v>0.15</v>
      </c>
      <c r="J674" t="s">
        <v>61</v>
      </c>
      <c r="L674" t="s">
        <v>60</v>
      </c>
      <c r="M674">
        <v>3</v>
      </c>
      <c r="N674" t="s">
        <v>55</v>
      </c>
      <c r="O674" t="s">
        <v>59</v>
      </c>
      <c r="P674" s="6">
        <v>41386</v>
      </c>
      <c r="Q674" s="5">
        <v>0.66666666666666663</v>
      </c>
      <c r="R674" t="s">
        <v>58</v>
      </c>
      <c r="S674" t="s">
        <v>57</v>
      </c>
      <c r="T674" t="s">
        <v>56</v>
      </c>
      <c r="U674">
        <v>2</v>
      </c>
      <c r="V674" t="s">
        <v>55</v>
      </c>
      <c r="W674">
        <v>2</v>
      </c>
      <c r="X674" t="s">
        <v>54</v>
      </c>
      <c r="Y674" t="s">
        <v>32</v>
      </c>
    </row>
    <row r="675" spans="1:25" hidden="1" x14ac:dyDescent="0.35">
      <c r="A675" t="s">
        <v>12</v>
      </c>
      <c r="B675" t="s">
        <v>13</v>
      </c>
      <c r="C675" t="s">
        <v>27</v>
      </c>
      <c r="D675" t="s">
        <v>29</v>
      </c>
      <c r="E675" s="6">
        <v>41351</v>
      </c>
      <c r="F675" s="5">
        <v>0.53472222222222221</v>
      </c>
      <c r="G675" t="s">
        <v>63</v>
      </c>
      <c r="H675" t="s">
        <v>62</v>
      </c>
      <c r="I675">
        <v>0.15</v>
      </c>
      <c r="J675" t="s">
        <v>61</v>
      </c>
      <c r="L675" t="s">
        <v>60</v>
      </c>
      <c r="M675">
        <v>64</v>
      </c>
      <c r="N675" t="s">
        <v>55</v>
      </c>
      <c r="P675" s="6">
        <v>41351</v>
      </c>
      <c r="Q675" s="5">
        <v>0.62708333333333333</v>
      </c>
      <c r="R675" t="s">
        <v>58</v>
      </c>
      <c r="T675" t="s">
        <v>56</v>
      </c>
      <c r="U675">
        <v>2</v>
      </c>
      <c r="V675" t="s">
        <v>55</v>
      </c>
      <c r="W675">
        <v>2</v>
      </c>
      <c r="X675" t="s">
        <v>54</v>
      </c>
      <c r="Y675" t="s">
        <v>32</v>
      </c>
    </row>
    <row r="676" spans="1:25" hidden="1" x14ac:dyDescent="0.35">
      <c r="A676" t="s">
        <v>12</v>
      </c>
      <c r="B676" t="s">
        <v>13</v>
      </c>
      <c r="C676" t="s">
        <v>49</v>
      </c>
      <c r="D676">
        <v>846</v>
      </c>
      <c r="E676" s="6">
        <v>41351</v>
      </c>
      <c r="F676" s="5">
        <v>0.52083333333333337</v>
      </c>
      <c r="G676" t="s">
        <v>63</v>
      </c>
      <c r="H676" t="s">
        <v>62</v>
      </c>
      <c r="I676">
        <v>0.15</v>
      </c>
      <c r="J676" t="s">
        <v>61</v>
      </c>
      <c r="L676" t="s">
        <v>60</v>
      </c>
      <c r="M676">
        <v>400</v>
      </c>
      <c r="N676" t="s">
        <v>55</v>
      </c>
      <c r="P676" s="6">
        <v>41351</v>
      </c>
      <c r="Q676" s="5">
        <v>0.62986111111111109</v>
      </c>
      <c r="R676" t="s">
        <v>58</v>
      </c>
      <c r="T676" t="s">
        <v>56</v>
      </c>
      <c r="U676">
        <v>2</v>
      </c>
      <c r="V676" t="s">
        <v>55</v>
      </c>
      <c r="W676">
        <v>2</v>
      </c>
      <c r="X676" t="s">
        <v>54</v>
      </c>
      <c r="Y676" t="s">
        <v>32</v>
      </c>
    </row>
    <row r="677" spans="1:25" hidden="1" x14ac:dyDescent="0.35">
      <c r="A677" t="s">
        <v>12</v>
      </c>
      <c r="B677" t="s">
        <v>13</v>
      </c>
      <c r="C677">
        <v>33020221</v>
      </c>
      <c r="D677" t="s">
        <v>16</v>
      </c>
      <c r="E677" s="6">
        <v>41351</v>
      </c>
      <c r="F677" s="5">
        <v>0.49652777777777773</v>
      </c>
      <c r="G677" t="s">
        <v>63</v>
      </c>
      <c r="H677" t="s">
        <v>62</v>
      </c>
      <c r="I677">
        <v>0.15</v>
      </c>
      <c r="J677" t="s">
        <v>61</v>
      </c>
      <c r="L677" t="s">
        <v>60</v>
      </c>
      <c r="M677">
        <v>240</v>
      </c>
      <c r="N677" t="s">
        <v>55</v>
      </c>
      <c r="P677" s="6">
        <v>41351</v>
      </c>
      <c r="Q677" s="5">
        <v>0.62152777777777779</v>
      </c>
      <c r="R677" t="s">
        <v>58</v>
      </c>
      <c r="T677" t="s">
        <v>56</v>
      </c>
      <c r="U677">
        <v>2</v>
      </c>
      <c r="V677" t="s">
        <v>55</v>
      </c>
      <c r="W677">
        <v>2</v>
      </c>
      <c r="X677" t="s">
        <v>54</v>
      </c>
      <c r="Y677" t="s">
        <v>64</v>
      </c>
    </row>
    <row r="678" spans="1:25" hidden="1" x14ac:dyDescent="0.35">
      <c r="A678" t="s">
        <v>12</v>
      </c>
      <c r="B678" t="s">
        <v>13</v>
      </c>
      <c r="C678">
        <v>33020118</v>
      </c>
      <c r="D678" t="s">
        <v>36</v>
      </c>
      <c r="E678" s="6">
        <v>41351</v>
      </c>
      <c r="F678" s="5">
        <v>0.47916666666666669</v>
      </c>
      <c r="G678" t="s">
        <v>63</v>
      </c>
      <c r="H678" t="s">
        <v>62</v>
      </c>
      <c r="I678">
        <v>0.15</v>
      </c>
      <c r="J678" t="s">
        <v>61</v>
      </c>
      <c r="L678" t="s">
        <v>60</v>
      </c>
      <c r="M678">
        <v>76</v>
      </c>
      <c r="N678" t="s">
        <v>55</v>
      </c>
      <c r="P678" s="6">
        <v>41351</v>
      </c>
      <c r="Q678" s="5">
        <v>0.6333333333333333</v>
      </c>
      <c r="R678" t="s">
        <v>58</v>
      </c>
      <c r="T678" t="s">
        <v>56</v>
      </c>
      <c r="U678">
        <v>2</v>
      </c>
      <c r="V678" t="s">
        <v>55</v>
      </c>
      <c r="W678">
        <v>2</v>
      </c>
      <c r="X678" t="s">
        <v>54</v>
      </c>
      <c r="Y678" t="s">
        <v>64</v>
      </c>
    </row>
    <row r="679" spans="1:25" hidden="1" x14ac:dyDescent="0.35">
      <c r="A679" t="s">
        <v>12</v>
      </c>
      <c r="B679" t="s">
        <v>13</v>
      </c>
      <c r="C679" t="s">
        <v>44</v>
      </c>
      <c r="D679" t="s">
        <v>46</v>
      </c>
      <c r="E679" s="6">
        <v>41351</v>
      </c>
      <c r="F679" s="5">
        <v>0.4513888888888889</v>
      </c>
      <c r="G679" t="s">
        <v>63</v>
      </c>
      <c r="H679" t="s">
        <v>62</v>
      </c>
      <c r="I679">
        <v>0.15</v>
      </c>
      <c r="J679" t="s">
        <v>61</v>
      </c>
      <c r="L679" t="s">
        <v>60</v>
      </c>
      <c r="M679">
        <v>25</v>
      </c>
      <c r="N679" t="s">
        <v>55</v>
      </c>
      <c r="O679" t="s">
        <v>59</v>
      </c>
      <c r="P679" s="6">
        <v>41351</v>
      </c>
      <c r="Q679" s="5">
        <v>0.63680555555555551</v>
      </c>
      <c r="R679" t="s">
        <v>58</v>
      </c>
      <c r="S679" t="s">
        <v>57</v>
      </c>
      <c r="T679" t="s">
        <v>56</v>
      </c>
      <c r="U679">
        <v>2</v>
      </c>
      <c r="V679" t="s">
        <v>55</v>
      </c>
      <c r="W679">
        <v>2</v>
      </c>
      <c r="X679" t="s">
        <v>54</v>
      </c>
      <c r="Y679" t="s">
        <v>32</v>
      </c>
    </row>
    <row r="680" spans="1:25" hidden="1" x14ac:dyDescent="0.35">
      <c r="A680" t="s">
        <v>12</v>
      </c>
      <c r="B680" t="s">
        <v>13</v>
      </c>
      <c r="C680" t="s">
        <v>27</v>
      </c>
      <c r="D680" t="s">
        <v>29</v>
      </c>
      <c r="E680" s="6">
        <v>41324</v>
      </c>
      <c r="F680" s="5">
        <v>0.58333333333333337</v>
      </c>
      <c r="G680" t="s">
        <v>63</v>
      </c>
      <c r="H680" t="s">
        <v>62</v>
      </c>
      <c r="I680">
        <v>0.15</v>
      </c>
      <c r="J680" t="s">
        <v>61</v>
      </c>
      <c r="L680" t="s">
        <v>60</v>
      </c>
      <c r="M680">
        <v>230</v>
      </c>
      <c r="N680" t="s">
        <v>55</v>
      </c>
      <c r="P680" s="6">
        <v>41324</v>
      </c>
      <c r="Q680" s="5">
        <v>0.6479166666666667</v>
      </c>
      <c r="R680" t="s">
        <v>58</v>
      </c>
      <c r="T680" t="s">
        <v>56</v>
      </c>
      <c r="U680">
        <v>2</v>
      </c>
      <c r="V680" t="s">
        <v>55</v>
      </c>
      <c r="W680">
        <v>2</v>
      </c>
      <c r="X680" t="s">
        <v>54</v>
      </c>
      <c r="Y680" t="s">
        <v>64</v>
      </c>
    </row>
    <row r="681" spans="1:25" hidden="1" x14ac:dyDescent="0.35">
      <c r="A681" t="s">
        <v>12</v>
      </c>
      <c r="B681" t="s">
        <v>13</v>
      </c>
      <c r="C681" t="s">
        <v>49</v>
      </c>
      <c r="D681">
        <v>846</v>
      </c>
      <c r="E681" s="6">
        <v>41324</v>
      </c>
      <c r="F681" s="5">
        <v>0.56944444444444442</v>
      </c>
      <c r="G681" t="s">
        <v>63</v>
      </c>
      <c r="H681" t="s">
        <v>62</v>
      </c>
      <c r="I681">
        <v>0.15</v>
      </c>
      <c r="J681" t="s">
        <v>61</v>
      </c>
      <c r="L681" t="s">
        <v>60</v>
      </c>
      <c r="M681">
        <v>125</v>
      </c>
      <c r="N681" t="s">
        <v>55</v>
      </c>
      <c r="O681" t="s">
        <v>59</v>
      </c>
      <c r="P681" s="6">
        <v>41324</v>
      </c>
      <c r="Q681" s="5">
        <v>0.65069444444444446</v>
      </c>
      <c r="R681" t="s">
        <v>58</v>
      </c>
      <c r="S681" t="s">
        <v>57</v>
      </c>
      <c r="T681" t="s">
        <v>56</v>
      </c>
      <c r="U681">
        <v>2</v>
      </c>
      <c r="V681" t="s">
        <v>55</v>
      </c>
      <c r="W681">
        <v>2</v>
      </c>
      <c r="X681" t="s">
        <v>54</v>
      </c>
      <c r="Y681" t="s">
        <v>32</v>
      </c>
    </row>
    <row r="682" spans="1:25" hidden="1" x14ac:dyDescent="0.35">
      <c r="A682" t="s">
        <v>12</v>
      </c>
      <c r="B682" t="s">
        <v>13</v>
      </c>
      <c r="C682">
        <v>33020221</v>
      </c>
      <c r="D682" t="s">
        <v>16</v>
      </c>
      <c r="E682" s="6">
        <v>41324</v>
      </c>
      <c r="F682" s="5">
        <v>0.55555555555555558</v>
      </c>
      <c r="G682" t="s">
        <v>63</v>
      </c>
      <c r="H682" t="s">
        <v>62</v>
      </c>
      <c r="I682">
        <v>0.15</v>
      </c>
      <c r="J682" t="s">
        <v>61</v>
      </c>
      <c r="L682" t="s">
        <v>60</v>
      </c>
      <c r="M682">
        <v>1073</v>
      </c>
      <c r="N682" t="s">
        <v>55</v>
      </c>
      <c r="O682" t="s">
        <v>59</v>
      </c>
      <c r="P682" s="6">
        <v>41324</v>
      </c>
      <c r="Q682" s="5">
        <v>0.64236111111111105</v>
      </c>
      <c r="R682" t="s">
        <v>58</v>
      </c>
      <c r="S682" t="s">
        <v>57</v>
      </c>
      <c r="T682" t="s">
        <v>56</v>
      </c>
      <c r="U682">
        <v>2</v>
      </c>
      <c r="V682" t="s">
        <v>55</v>
      </c>
      <c r="W682">
        <v>2</v>
      </c>
      <c r="X682" t="s">
        <v>54</v>
      </c>
      <c r="Y682" t="s">
        <v>64</v>
      </c>
    </row>
    <row r="683" spans="1:25" hidden="1" x14ac:dyDescent="0.35">
      <c r="A683" t="s">
        <v>12</v>
      </c>
      <c r="B683" t="s">
        <v>13</v>
      </c>
      <c r="C683">
        <v>33020118</v>
      </c>
      <c r="D683" t="s">
        <v>36</v>
      </c>
      <c r="E683" s="6">
        <v>41324</v>
      </c>
      <c r="F683" s="5">
        <v>0.53819444444444442</v>
      </c>
      <c r="G683" t="s">
        <v>63</v>
      </c>
      <c r="H683" t="s">
        <v>62</v>
      </c>
      <c r="I683">
        <v>0.15</v>
      </c>
      <c r="J683" t="s">
        <v>61</v>
      </c>
      <c r="L683" t="s">
        <v>60</v>
      </c>
      <c r="M683">
        <v>260</v>
      </c>
      <c r="N683" t="s">
        <v>55</v>
      </c>
      <c r="P683" s="6">
        <v>41324</v>
      </c>
      <c r="Q683" s="5">
        <v>0.65416666666666667</v>
      </c>
      <c r="R683" t="s">
        <v>58</v>
      </c>
      <c r="S683" t="s">
        <v>69</v>
      </c>
      <c r="T683" t="s">
        <v>56</v>
      </c>
      <c r="U683">
        <v>2</v>
      </c>
      <c r="V683" t="s">
        <v>55</v>
      </c>
      <c r="W683">
        <v>2</v>
      </c>
      <c r="X683" t="s">
        <v>54</v>
      </c>
      <c r="Y683" t="s">
        <v>64</v>
      </c>
    </row>
    <row r="684" spans="1:25" hidden="1" x14ac:dyDescent="0.35">
      <c r="A684" t="s">
        <v>12</v>
      </c>
      <c r="B684" t="s">
        <v>13</v>
      </c>
      <c r="C684" t="s">
        <v>44</v>
      </c>
      <c r="D684" t="s">
        <v>46</v>
      </c>
      <c r="E684" s="6">
        <v>41324</v>
      </c>
      <c r="F684" s="5">
        <v>0.51388888888888895</v>
      </c>
      <c r="G684" t="s">
        <v>63</v>
      </c>
      <c r="H684" t="s">
        <v>62</v>
      </c>
      <c r="I684">
        <v>0.15</v>
      </c>
      <c r="J684" t="s">
        <v>61</v>
      </c>
      <c r="L684" t="s">
        <v>60</v>
      </c>
      <c r="M684">
        <v>58</v>
      </c>
      <c r="N684" t="s">
        <v>55</v>
      </c>
      <c r="P684" s="6">
        <v>41324</v>
      </c>
      <c r="Q684" s="5">
        <v>0.65694444444444444</v>
      </c>
      <c r="R684" t="s">
        <v>58</v>
      </c>
      <c r="T684" t="s">
        <v>56</v>
      </c>
      <c r="U684">
        <v>2</v>
      </c>
      <c r="V684" t="s">
        <v>55</v>
      </c>
      <c r="W684">
        <v>2</v>
      </c>
      <c r="X684" t="s">
        <v>54</v>
      </c>
      <c r="Y684" t="s">
        <v>32</v>
      </c>
    </row>
    <row r="685" spans="1:25" hidden="1" x14ac:dyDescent="0.35">
      <c r="A685" t="s">
        <v>12</v>
      </c>
      <c r="B685" t="s">
        <v>13</v>
      </c>
      <c r="C685" t="s">
        <v>27</v>
      </c>
      <c r="D685" t="s">
        <v>29</v>
      </c>
      <c r="E685" s="6">
        <v>41288</v>
      </c>
      <c r="F685" s="5">
        <v>0.53125</v>
      </c>
      <c r="G685" t="s">
        <v>63</v>
      </c>
      <c r="H685" t="s">
        <v>62</v>
      </c>
      <c r="I685">
        <v>0.15</v>
      </c>
      <c r="J685" t="s">
        <v>61</v>
      </c>
      <c r="L685" t="s">
        <v>60</v>
      </c>
      <c r="M685">
        <v>270</v>
      </c>
      <c r="N685" t="s">
        <v>55</v>
      </c>
      <c r="P685" s="6">
        <v>41288</v>
      </c>
      <c r="Q685" s="5">
        <v>0.65833333333333333</v>
      </c>
      <c r="R685" t="s">
        <v>58</v>
      </c>
      <c r="T685" t="s">
        <v>56</v>
      </c>
      <c r="U685">
        <v>2</v>
      </c>
      <c r="V685" t="s">
        <v>55</v>
      </c>
      <c r="W685">
        <v>2</v>
      </c>
      <c r="X685" t="s">
        <v>54</v>
      </c>
      <c r="Y685" t="s">
        <v>32</v>
      </c>
    </row>
    <row r="686" spans="1:25" hidden="1" x14ac:dyDescent="0.35">
      <c r="A686" t="s">
        <v>12</v>
      </c>
      <c r="B686" t="s">
        <v>13</v>
      </c>
      <c r="C686" t="s">
        <v>49</v>
      </c>
      <c r="D686">
        <v>846</v>
      </c>
      <c r="E686" s="6">
        <v>41288</v>
      </c>
      <c r="F686" s="5">
        <v>0.51736111111111105</v>
      </c>
      <c r="G686" t="s">
        <v>63</v>
      </c>
      <c r="H686" t="s">
        <v>62</v>
      </c>
      <c r="I686">
        <v>0.15</v>
      </c>
      <c r="J686" t="s">
        <v>61</v>
      </c>
      <c r="L686" t="s">
        <v>60</v>
      </c>
      <c r="M686">
        <v>115</v>
      </c>
      <c r="N686" t="s">
        <v>55</v>
      </c>
      <c r="O686" t="s">
        <v>59</v>
      </c>
      <c r="P686" s="6">
        <v>41288</v>
      </c>
      <c r="Q686" s="5">
        <v>0.65208333333333335</v>
      </c>
      <c r="R686" t="s">
        <v>58</v>
      </c>
      <c r="S686" t="s">
        <v>57</v>
      </c>
      <c r="T686" t="s">
        <v>56</v>
      </c>
      <c r="U686">
        <v>2</v>
      </c>
      <c r="V686" t="s">
        <v>55</v>
      </c>
      <c r="W686">
        <v>2</v>
      </c>
      <c r="X686" t="s">
        <v>54</v>
      </c>
      <c r="Y686" t="s">
        <v>32</v>
      </c>
    </row>
    <row r="687" spans="1:25" hidden="1" x14ac:dyDescent="0.35">
      <c r="A687" t="s">
        <v>12</v>
      </c>
      <c r="B687" t="s">
        <v>13</v>
      </c>
      <c r="C687">
        <v>33020221</v>
      </c>
      <c r="D687" t="s">
        <v>16</v>
      </c>
      <c r="E687" s="6">
        <v>41288</v>
      </c>
      <c r="F687" s="5">
        <v>0.49652777777777773</v>
      </c>
      <c r="G687" t="s">
        <v>63</v>
      </c>
      <c r="H687" t="s">
        <v>62</v>
      </c>
      <c r="I687">
        <v>0.15</v>
      </c>
      <c r="J687" t="s">
        <v>61</v>
      </c>
      <c r="L687" t="s">
        <v>60</v>
      </c>
      <c r="M687">
        <v>240</v>
      </c>
      <c r="N687" t="s">
        <v>55</v>
      </c>
      <c r="P687" s="6">
        <v>41288</v>
      </c>
      <c r="Q687" s="5">
        <v>0.65</v>
      </c>
      <c r="R687" t="s">
        <v>58</v>
      </c>
      <c r="T687" t="s">
        <v>56</v>
      </c>
      <c r="U687">
        <v>2</v>
      </c>
      <c r="V687" t="s">
        <v>55</v>
      </c>
      <c r="W687">
        <v>2</v>
      </c>
      <c r="X687" t="s">
        <v>54</v>
      </c>
      <c r="Y687" t="s">
        <v>64</v>
      </c>
    </row>
    <row r="688" spans="1:25" hidden="1" x14ac:dyDescent="0.35">
      <c r="A688" t="s">
        <v>12</v>
      </c>
      <c r="B688" t="s">
        <v>13</v>
      </c>
      <c r="C688">
        <v>33020118</v>
      </c>
      <c r="D688" t="s">
        <v>36</v>
      </c>
      <c r="E688" s="6">
        <v>41288</v>
      </c>
      <c r="F688" s="5">
        <v>0.46875</v>
      </c>
      <c r="G688" t="s">
        <v>63</v>
      </c>
      <c r="H688" t="s">
        <v>62</v>
      </c>
      <c r="I688">
        <v>0.15</v>
      </c>
      <c r="J688" t="s">
        <v>61</v>
      </c>
      <c r="L688" t="s">
        <v>60</v>
      </c>
      <c r="M688">
        <v>112</v>
      </c>
      <c r="N688" t="s">
        <v>55</v>
      </c>
      <c r="P688" s="6">
        <v>41288</v>
      </c>
      <c r="Q688" s="5">
        <v>0.64722222222222225</v>
      </c>
      <c r="R688" t="s">
        <v>58</v>
      </c>
      <c r="T688" t="s">
        <v>56</v>
      </c>
      <c r="U688">
        <v>2</v>
      </c>
      <c r="V688" t="s">
        <v>55</v>
      </c>
      <c r="W688">
        <v>2</v>
      </c>
      <c r="X688" t="s">
        <v>54</v>
      </c>
      <c r="Y688" t="s">
        <v>64</v>
      </c>
    </row>
    <row r="689" spans="1:25" hidden="1" x14ac:dyDescent="0.35">
      <c r="A689" t="s">
        <v>12</v>
      </c>
      <c r="B689" t="s">
        <v>13</v>
      </c>
      <c r="C689" t="s">
        <v>44</v>
      </c>
      <c r="D689" t="s">
        <v>46</v>
      </c>
      <c r="E689" s="6">
        <v>41288</v>
      </c>
      <c r="F689" s="5">
        <v>0.44791666666666669</v>
      </c>
      <c r="G689" t="s">
        <v>63</v>
      </c>
      <c r="H689" t="s">
        <v>62</v>
      </c>
      <c r="I689">
        <v>0.15</v>
      </c>
      <c r="J689" t="s">
        <v>61</v>
      </c>
      <c r="L689" t="s">
        <v>60</v>
      </c>
      <c r="M689">
        <v>88</v>
      </c>
      <c r="N689" t="s">
        <v>55</v>
      </c>
      <c r="P689" s="6">
        <v>41288</v>
      </c>
      <c r="Q689" s="5">
        <v>0.64444444444444449</v>
      </c>
      <c r="R689" t="s">
        <v>58</v>
      </c>
      <c r="T689" t="s">
        <v>56</v>
      </c>
      <c r="U689">
        <v>2</v>
      </c>
      <c r="V689" t="s">
        <v>55</v>
      </c>
      <c r="W689">
        <v>2</v>
      </c>
      <c r="X689" t="s">
        <v>54</v>
      </c>
      <c r="Y689" t="s">
        <v>32</v>
      </c>
    </row>
    <row r="690" spans="1:25" hidden="1" x14ac:dyDescent="0.35">
      <c r="A690" t="s">
        <v>12</v>
      </c>
      <c r="B690" t="s">
        <v>13</v>
      </c>
      <c r="C690" t="s">
        <v>27</v>
      </c>
      <c r="D690" t="s">
        <v>29</v>
      </c>
      <c r="E690" s="6">
        <v>41260</v>
      </c>
      <c r="F690" s="5">
        <v>0.51388888888888895</v>
      </c>
      <c r="G690" t="s">
        <v>63</v>
      </c>
      <c r="H690" t="s">
        <v>62</v>
      </c>
      <c r="I690">
        <v>0.15</v>
      </c>
      <c r="J690" t="s">
        <v>61</v>
      </c>
      <c r="L690" t="s">
        <v>60</v>
      </c>
      <c r="M690">
        <v>10800</v>
      </c>
      <c r="N690" t="s">
        <v>55</v>
      </c>
      <c r="O690" t="s">
        <v>59</v>
      </c>
      <c r="P690" s="6">
        <v>41260</v>
      </c>
      <c r="Q690" s="5">
        <v>0.64652777777777781</v>
      </c>
      <c r="R690" t="s">
        <v>58</v>
      </c>
      <c r="S690" t="s">
        <v>57</v>
      </c>
      <c r="T690" t="s">
        <v>56</v>
      </c>
      <c r="U690">
        <v>2</v>
      </c>
      <c r="V690" t="s">
        <v>55</v>
      </c>
      <c r="W690">
        <v>2</v>
      </c>
      <c r="X690" t="s">
        <v>54</v>
      </c>
      <c r="Y690" t="s">
        <v>32</v>
      </c>
    </row>
    <row r="691" spans="1:25" hidden="1" x14ac:dyDescent="0.35">
      <c r="A691" t="s">
        <v>12</v>
      </c>
      <c r="B691" t="s">
        <v>13</v>
      </c>
      <c r="C691" t="s">
        <v>49</v>
      </c>
      <c r="D691">
        <v>846</v>
      </c>
      <c r="E691" s="6">
        <v>41260</v>
      </c>
      <c r="F691" s="5">
        <v>0.49305555555555558</v>
      </c>
      <c r="G691" t="s">
        <v>63</v>
      </c>
      <c r="H691" t="s">
        <v>62</v>
      </c>
      <c r="I691">
        <v>0.15</v>
      </c>
      <c r="J691" t="s">
        <v>61</v>
      </c>
      <c r="L691" t="s">
        <v>60</v>
      </c>
      <c r="M691">
        <v>2000</v>
      </c>
      <c r="N691" t="s">
        <v>55</v>
      </c>
      <c r="P691" s="6">
        <v>41260</v>
      </c>
      <c r="Q691" s="5">
        <v>0.64374999999999993</v>
      </c>
      <c r="R691" t="s">
        <v>58</v>
      </c>
      <c r="T691" t="s">
        <v>56</v>
      </c>
      <c r="U691">
        <v>2</v>
      </c>
      <c r="V691" t="s">
        <v>55</v>
      </c>
      <c r="W691">
        <v>2</v>
      </c>
      <c r="X691" t="s">
        <v>54</v>
      </c>
      <c r="Y691" t="s">
        <v>32</v>
      </c>
    </row>
    <row r="692" spans="1:25" hidden="1" x14ac:dyDescent="0.35">
      <c r="A692" t="s">
        <v>12</v>
      </c>
      <c r="B692" t="s">
        <v>13</v>
      </c>
      <c r="C692">
        <v>33020221</v>
      </c>
      <c r="D692" t="s">
        <v>16</v>
      </c>
      <c r="E692" s="6">
        <v>41260</v>
      </c>
      <c r="F692" s="5">
        <v>0.47222222222222227</v>
      </c>
      <c r="G692" t="s">
        <v>63</v>
      </c>
      <c r="H692" t="s">
        <v>62</v>
      </c>
      <c r="I692">
        <v>0.15</v>
      </c>
      <c r="J692" t="s">
        <v>61</v>
      </c>
      <c r="L692" t="s">
        <v>60</v>
      </c>
      <c r="M692">
        <v>6000</v>
      </c>
      <c r="N692" t="s">
        <v>55</v>
      </c>
      <c r="O692" t="s">
        <v>66</v>
      </c>
      <c r="P692" s="6">
        <v>41260</v>
      </c>
      <c r="Q692" s="5">
        <v>0.6381944444444444</v>
      </c>
      <c r="R692" t="s">
        <v>58</v>
      </c>
      <c r="S692" t="s">
        <v>65</v>
      </c>
      <c r="T692" t="s">
        <v>56</v>
      </c>
      <c r="U692">
        <v>2</v>
      </c>
      <c r="V692" t="s">
        <v>55</v>
      </c>
      <c r="W692">
        <v>2</v>
      </c>
      <c r="X692" t="s">
        <v>54</v>
      </c>
      <c r="Y692" t="s">
        <v>64</v>
      </c>
    </row>
    <row r="693" spans="1:25" hidden="1" x14ac:dyDescent="0.35">
      <c r="A693" t="s">
        <v>12</v>
      </c>
      <c r="B693" t="s">
        <v>13</v>
      </c>
      <c r="C693">
        <v>33020118</v>
      </c>
      <c r="D693" t="s">
        <v>36</v>
      </c>
      <c r="E693" s="6">
        <v>41260</v>
      </c>
      <c r="F693" s="5">
        <v>0.4513888888888889</v>
      </c>
      <c r="G693" t="s">
        <v>63</v>
      </c>
      <c r="H693" t="s">
        <v>62</v>
      </c>
      <c r="I693">
        <v>0.15</v>
      </c>
      <c r="J693" t="s">
        <v>61</v>
      </c>
      <c r="L693" t="s">
        <v>60</v>
      </c>
      <c r="M693">
        <v>172</v>
      </c>
      <c r="N693" t="s">
        <v>55</v>
      </c>
      <c r="O693" t="s">
        <v>59</v>
      </c>
      <c r="P693" s="6">
        <v>41260</v>
      </c>
      <c r="Q693" s="5">
        <v>0.63541666666666663</v>
      </c>
      <c r="R693" t="s">
        <v>58</v>
      </c>
      <c r="S693" t="s">
        <v>57</v>
      </c>
      <c r="T693" t="s">
        <v>56</v>
      </c>
      <c r="U693">
        <v>2</v>
      </c>
      <c r="V693" t="s">
        <v>55</v>
      </c>
      <c r="W693">
        <v>2</v>
      </c>
      <c r="X693" t="s">
        <v>54</v>
      </c>
      <c r="Y693" t="s">
        <v>32</v>
      </c>
    </row>
    <row r="694" spans="1:25" hidden="1" x14ac:dyDescent="0.35">
      <c r="A694" t="s">
        <v>12</v>
      </c>
      <c r="B694" t="s">
        <v>13</v>
      </c>
      <c r="C694" t="s">
        <v>44</v>
      </c>
      <c r="D694" t="s">
        <v>46</v>
      </c>
      <c r="E694" s="6">
        <v>41260</v>
      </c>
      <c r="F694" s="5">
        <v>0.43055555555555558</v>
      </c>
      <c r="G694" t="s">
        <v>63</v>
      </c>
      <c r="H694" t="s">
        <v>62</v>
      </c>
      <c r="I694">
        <v>0.15</v>
      </c>
      <c r="J694" t="s">
        <v>61</v>
      </c>
      <c r="L694" t="s">
        <v>60</v>
      </c>
      <c r="M694">
        <v>40</v>
      </c>
      <c r="N694" t="s">
        <v>55</v>
      </c>
      <c r="O694" t="s">
        <v>68</v>
      </c>
      <c r="P694" s="6">
        <v>41260</v>
      </c>
      <c r="Q694" s="5">
        <v>0.63263888888888886</v>
      </c>
      <c r="R694" t="s">
        <v>58</v>
      </c>
      <c r="S694" t="s">
        <v>67</v>
      </c>
      <c r="T694" t="s">
        <v>56</v>
      </c>
      <c r="U694">
        <v>2</v>
      </c>
      <c r="V694" t="s">
        <v>55</v>
      </c>
      <c r="W694">
        <v>2</v>
      </c>
      <c r="X694" t="s">
        <v>54</v>
      </c>
      <c r="Y694" t="s">
        <v>32</v>
      </c>
    </row>
    <row r="695" spans="1:25" hidden="1" x14ac:dyDescent="0.35">
      <c r="A695" t="s">
        <v>12</v>
      </c>
      <c r="B695" t="s">
        <v>13</v>
      </c>
      <c r="C695" t="s">
        <v>27</v>
      </c>
      <c r="D695" t="s">
        <v>29</v>
      </c>
      <c r="E695" s="6">
        <v>41232</v>
      </c>
      <c r="F695" s="5">
        <v>0.59722222222222221</v>
      </c>
      <c r="G695" t="s">
        <v>63</v>
      </c>
      <c r="H695" t="s">
        <v>62</v>
      </c>
      <c r="I695">
        <v>0.15</v>
      </c>
      <c r="J695" t="s">
        <v>61</v>
      </c>
      <c r="L695" t="s">
        <v>60</v>
      </c>
      <c r="M695">
        <v>18</v>
      </c>
      <c r="N695" t="s">
        <v>55</v>
      </c>
      <c r="O695" t="s">
        <v>59</v>
      </c>
      <c r="P695" s="6">
        <v>41232</v>
      </c>
      <c r="Q695" s="5">
        <v>0.71805555555555556</v>
      </c>
      <c r="R695" t="s">
        <v>58</v>
      </c>
      <c r="S695" t="s">
        <v>57</v>
      </c>
      <c r="T695" t="s">
        <v>56</v>
      </c>
      <c r="U695">
        <v>2</v>
      </c>
      <c r="V695" t="s">
        <v>55</v>
      </c>
      <c r="W695">
        <v>2</v>
      </c>
      <c r="X695" t="s">
        <v>54</v>
      </c>
      <c r="Y695" t="s">
        <v>32</v>
      </c>
    </row>
    <row r="696" spans="1:25" hidden="1" x14ac:dyDescent="0.35">
      <c r="A696" t="s">
        <v>12</v>
      </c>
      <c r="B696" t="s">
        <v>13</v>
      </c>
      <c r="C696" t="s">
        <v>49</v>
      </c>
      <c r="D696">
        <v>846</v>
      </c>
      <c r="E696" s="6">
        <v>41232</v>
      </c>
      <c r="F696" s="5">
        <v>0.58333333333333337</v>
      </c>
      <c r="G696" t="s">
        <v>63</v>
      </c>
      <c r="H696" t="s">
        <v>62</v>
      </c>
      <c r="I696">
        <v>0.15</v>
      </c>
      <c r="J696" t="s">
        <v>61</v>
      </c>
      <c r="L696" t="s">
        <v>60</v>
      </c>
      <c r="M696">
        <v>46</v>
      </c>
      <c r="N696" t="s">
        <v>55</v>
      </c>
      <c r="P696" s="6">
        <v>41232</v>
      </c>
      <c r="Q696" s="5">
        <v>0.71527777777777779</v>
      </c>
      <c r="R696" t="s">
        <v>58</v>
      </c>
      <c r="T696" t="s">
        <v>56</v>
      </c>
      <c r="U696">
        <v>2</v>
      </c>
      <c r="V696" t="s">
        <v>55</v>
      </c>
      <c r="W696">
        <v>2</v>
      </c>
      <c r="X696" t="s">
        <v>54</v>
      </c>
      <c r="Y696" t="s">
        <v>32</v>
      </c>
    </row>
    <row r="697" spans="1:25" hidden="1" x14ac:dyDescent="0.35">
      <c r="A697" t="s">
        <v>12</v>
      </c>
      <c r="B697" t="s">
        <v>13</v>
      </c>
      <c r="C697">
        <v>33020221</v>
      </c>
      <c r="D697" t="s">
        <v>16</v>
      </c>
      <c r="E697" s="6">
        <v>41232</v>
      </c>
      <c r="F697" s="5">
        <v>0.55902777777777779</v>
      </c>
      <c r="G697" t="s">
        <v>63</v>
      </c>
      <c r="H697" t="s">
        <v>62</v>
      </c>
      <c r="I697">
        <v>0.15</v>
      </c>
      <c r="J697" t="s">
        <v>61</v>
      </c>
      <c r="L697" t="s">
        <v>60</v>
      </c>
      <c r="M697">
        <v>208</v>
      </c>
      <c r="N697" t="s">
        <v>55</v>
      </c>
      <c r="O697" t="s">
        <v>59</v>
      </c>
      <c r="P697" s="6">
        <v>41232</v>
      </c>
      <c r="Q697" s="5">
        <v>0.7104166666666667</v>
      </c>
      <c r="R697" t="s">
        <v>58</v>
      </c>
      <c r="S697" t="s">
        <v>57</v>
      </c>
      <c r="T697" t="s">
        <v>56</v>
      </c>
      <c r="U697">
        <v>2</v>
      </c>
      <c r="V697" t="s">
        <v>55</v>
      </c>
      <c r="W697">
        <v>2</v>
      </c>
      <c r="X697" t="s">
        <v>54</v>
      </c>
      <c r="Y697" t="s">
        <v>64</v>
      </c>
    </row>
    <row r="698" spans="1:25" hidden="1" x14ac:dyDescent="0.35">
      <c r="A698" t="s">
        <v>12</v>
      </c>
      <c r="B698" t="s">
        <v>13</v>
      </c>
      <c r="C698">
        <v>33020118</v>
      </c>
      <c r="D698" t="s">
        <v>36</v>
      </c>
      <c r="E698" s="6">
        <v>41232</v>
      </c>
      <c r="F698" s="5">
        <v>0.54166666666666663</v>
      </c>
      <c r="G698" t="s">
        <v>63</v>
      </c>
      <c r="H698" t="s">
        <v>62</v>
      </c>
      <c r="I698">
        <v>0.15</v>
      </c>
      <c r="J698" t="s">
        <v>61</v>
      </c>
      <c r="L698" t="s">
        <v>60</v>
      </c>
      <c r="M698">
        <v>220</v>
      </c>
      <c r="N698" t="s">
        <v>55</v>
      </c>
      <c r="P698" s="6">
        <v>41232</v>
      </c>
      <c r="Q698" s="5">
        <v>0.70763888888888893</v>
      </c>
      <c r="R698" t="s">
        <v>58</v>
      </c>
      <c r="T698" t="s">
        <v>56</v>
      </c>
      <c r="U698">
        <v>2</v>
      </c>
      <c r="V698" t="s">
        <v>55</v>
      </c>
      <c r="W698">
        <v>2</v>
      </c>
      <c r="X698" t="s">
        <v>54</v>
      </c>
      <c r="Y698" t="s">
        <v>32</v>
      </c>
    </row>
    <row r="699" spans="1:25" hidden="1" x14ac:dyDescent="0.35">
      <c r="A699" t="s">
        <v>12</v>
      </c>
      <c r="B699" t="s">
        <v>13</v>
      </c>
      <c r="C699" t="s">
        <v>44</v>
      </c>
      <c r="D699" t="s">
        <v>46</v>
      </c>
      <c r="E699" s="6">
        <v>41232</v>
      </c>
      <c r="F699" s="5">
        <v>0.51388888888888895</v>
      </c>
      <c r="G699" t="s">
        <v>63</v>
      </c>
      <c r="H699" t="s">
        <v>62</v>
      </c>
      <c r="I699">
        <v>0.15</v>
      </c>
      <c r="J699" t="s">
        <v>61</v>
      </c>
      <c r="L699" t="s">
        <v>60</v>
      </c>
      <c r="M699">
        <v>3</v>
      </c>
      <c r="N699" t="s">
        <v>55</v>
      </c>
      <c r="O699" t="s">
        <v>59</v>
      </c>
      <c r="P699" s="6">
        <v>41232</v>
      </c>
      <c r="Q699" s="5">
        <v>0.70486111111111116</v>
      </c>
      <c r="R699" t="s">
        <v>58</v>
      </c>
      <c r="S699" t="s">
        <v>57</v>
      </c>
      <c r="T699" t="s">
        <v>56</v>
      </c>
      <c r="U699">
        <v>2</v>
      </c>
      <c r="V699" t="s">
        <v>55</v>
      </c>
      <c r="W699">
        <v>2</v>
      </c>
      <c r="X699" t="s">
        <v>54</v>
      </c>
      <c r="Y699" t="s">
        <v>32</v>
      </c>
    </row>
    <row r="700" spans="1:25" hidden="1" x14ac:dyDescent="0.35">
      <c r="A700" t="s">
        <v>12</v>
      </c>
      <c r="B700" t="s">
        <v>13</v>
      </c>
      <c r="C700" t="s">
        <v>27</v>
      </c>
      <c r="D700" t="s">
        <v>29</v>
      </c>
      <c r="E700" s="6">
        <v>41204</v>
      </c>
      <c r="F700" s="5">
        <v>0.55902777777777779</v>
      </c>
      <c r="G700" t="s">
        <v>63</v>
      </c>
      <c r="H700" t="s">
        <v>62</v>
      </c>
      <c r="I700">
        <v>0.11</v>
      </c>
      <c r="J700" t="s">
        <v>61</v>
      </c>
      <c r="L700" t="s">
        <v>60</v>
      </c>
      <c r="M700">
        <v>127</v>
      </c>
      <c r="N700" t="s">
        <v>55</v>
      </c>
      <c r="O700" t="s">
        <v>59</v>
      </c>
      <c r="P700" s="6">
        <v>41204</v>
      </c>
      <c r="Q700" s="5">
        <v>0.64722222222222225</v>
      </c>
      <c r="R700" t="s">
        <v>58</v>
      </c>
      <c r="S700" t="s">
        <v>57</v>
      </c>
      <c r="T700" t="s">
        <v>56</v>
      </c>
      <c r="U700">
        <v>2</v>
      </c>
      <c r="V700" t="s">
        <v>55</v>
      </c>
      <c r="W700">
        <v>2</v>
      </c>
      <c r="X700" t="s">
        <v>54</v>
      </c>
      <c r="Y700" t="s">
        <v>32</v>
      </c>
    </row>
    <row r="701" spans="1:25" hidden="1" x14ac:dyDescent="0.35">
      <c r="A701" t="s">
        <v>12</v>
      </c>
      <c r="B701" t="s">
        <v>13</v>
      </c>
      <c r="C701" t="s">
        <v>49</v>
      </c>
      <c r="D701">
        <v>846</v>
      </c>
      <c r="E701" s="6">
        <v>41204</v>
      </c>
      <c r="F701" s="5">
        <v>0.54513888888888895</v>
      </c>
      <c r="G701" t="s">
        <v>63</v>
      </c>
      <c r="H701" t="s">
        <v>62</v>
      </c>
      <c r="I701">
        <v>0.15</v>
      </c>
      <c r="J701" t="s">
        <v>61</v>
      </c>
      <c r="L701" t="s">
        <v>60</v>
      </c>
      <c r="M701">
        <v>66</v>
      </c>
      <c r="N701" t="s">
        <v>55</v>
      </c>
      <c r="P701" s="6">
        <v>41204</v>
      </c>
      <c r="Q701" s="5">
        <v>0.64374999999999993</v>
      </c>
      <c r="R701" t="s">
        <v>58</v>
      </c>
      <c r="T701" t="s">
        <v>56</v>
      </c>
      <c r="U701">
        <v>2</v>
      </c>
      <c r="V701" t="s">
        <v>55</v>
      </c>
      <c r="W701">
        <v>2</v>
      </c>
      <c r="X701" t="s">
        <v>54</v>
      </c>
      <c r="Y701" t="s">
        <v>32</v>
      </c>
    </row>
    <row r="702" spans="1:25" hidden="1" x14ac:dyDescent="0.35">
      <c r="A702" t="s">
        <v>12</v>
      </c>
      <c r="B702" t="s">
        <v>13</v>
      </c>
      <c r="C702">
        <v>33020221</v>
      </c>
      <c r="D702" t="s">
        <v>16</v>
      </c>
      <c r="E702" s="6">
        <v>41204</v>
      </c>
      <c r="F702" s="5">
        <v>0.52777777777777779</v>
      </c>
      <c r="G702" t="s">
        <v>63</v>
      </c>
      <c r="H702" t="s">
        <v>62</v>
      </c>
      <c r="I702">
        <v>7.0000000000000007E-2</v>
      </c>
      <c r="J702" t="s">
        <v>61</v>
      </c>
      <c r="L702" t="s">
        <v>60</v>
      </c>
      <c r="M702">
        <v>210</v>
      </c>
      <c r="N702" t="s">
        <v>55</v>
      </c>
      <c r="P702" s="6">
        <v>41204</v>
      </c>
      <c r="Q702" s="5">
        <v>0.64097222222222217</v>
      </c>
      <c r="R702" t="s">
        <v>58</v>
      </c>
      <c r="T702" t="s">
        <v>56</v>
      </c>
      <c r="U702">
        <v>2</v>
      </c>
      <c r="V702" t="s">
        <v>55</v>
      </c>
      <c r="W702">
        <v>2</v>
      </c>
      <c r="X702" t="s">
        <v>54</v>
      </c>
      <c r="Y702" t="s">
        <v>64</v>
      </c>
    </row>
    <row r="703" spans="1:25" hidden="1" x14ac:dyDescent="0.35">
      <c r="A703" t="s">
        <v>12</v>
      </c>
      <c r="B703" t="s">
        <v>13</v>
      </c>
      <c r="C703">
        <v>33020118</v>
      </c>
      <c r="D703" t="s">
        <v>36</v>
      </c>
      <c r="E703" s="6">
        <v>41204</v>
      </c>
      <c r="F703" s="5">
        <v>0.51388888888888895</v>
      </c>
      <c r="G703" t="s">
        <v>63</v>
      </c>
      <c r="H703" t="s">
        <v>62</v>
      </c>
      <c r="I703">
        <v>0.15</v>
      </c>
      <c r="J703" t="s">
        <v>61</v>
      </c>
      <c r="L703" t="s">
        <v>60</v>
      </c>
      <c r="M703">
        <v>230</v>
      </c>
      <c r="N703" t="s">
        <v>55</v>
      </c>
      <c r="P703" s="6">
        <v>41204</v>
      </c>
      <c r="Q703" s="5">
        <v>0.63750000000000007</v>
      </c>
      <c r="R703" t="s">
        <v>58</v>
      </c>
      <c r="T703" t="s">
        <v>56</v>
      </c>
      <c r="U703">
        <v>2</v>
      </c>
      <c r="V703" t="s">
        <v>55</v>
      </c>
      <c r="W703">
        <v>2</v>
      </c>
      <c r="X703" t="s">
        <v>54</v>
      </c>
      <c r="Y703" t="s">
        <v>32</v>
      </c>
    </row>
    <row r="704" spans="1:25" hidden="1" x14ac:dyDescent="0.35">
      <c r="A704" t="s">
        <v>12</v>
      </c>
      <c r="B704" t="s">
        <v>13</v>
      </c>
      <c r="C704" t="s">
        <v>44</v>
      </c>
      <c r="D704" t="s">
        <v>46</v>
      </c>
      <c r="E704" s="6">
        <v>41204</v>
      </c>
      <c r="F704" s="5">
        <v>0.49652777777777773</v>
      </c>
      <c r="G704" t="s">
        <v>63</v>
      </c>
      <c r="H704" t="s">
        <v>62</v>
      </c>
      <c r="I704">
        <v>0.15</v>
      </c>
      <c r="J704" t="s">
        <v>61</v>
      </c>
      <c r="L704" t="s">
        <v>60</v>
      </c>
      <c r="M704">
        <v>64</v>
      </c>
      <c r="N704" t="s">
        <v>55</v>
      </c>
      <c r="P704" s="6">
        <v>41204</v>
      </c>
      <c r="Q704" s="5">
        <v>0.63124999999999998</v>
      </c>
      <c r="R704" t="s">
        <v>58</v>
      </c>
      <c r="T704" t="s">
        <v>56</v>
      </c>
      <c r="U704">
        <v>2</v>
      </c>
      <c r="V704" t="s">
        <v>55</v>
      </c>
      <c r="W704">
        <v>2</v>
      </c>
      <c r="X704" t="s">
        <v>54</v>
      </c>
      <c r="Y704" t="s">
        <v>32</v>
      </c>
    </row>
    <row r="705" spans="1:25" hidden="1" x14ac:dyDescent="0.35">
      <c r="A705" t="s">
        <v>12</v>
      </c>
      <c r="B705" t="s">
        <v>13</v>
      </c>
      <c r="C705" t="s">
        <v>27</v>
      </c>
      <c r="D705" t="s">
        <v>29</v>
      </c>
      <c r="E705" s="6">
        <v>41176</v>
      </c>
      <c r="F705" s="5">
        <v>0.60416666666666663</v>
      </c>
      <c r="G705" t="s">
        <v>63</v>
      </c>
      <c r="H705" t="s">
        <v>62</v>
      </c>
      <c r="I705">
        <v>0.15</v>
      </c>
      <c r="J705" t="s">
        <v>61</v>
      </c>
      <c r="L705" t="s">
        <v>60</v>
      </c>
      <c r="M705">
        <v>110</v>
      </c>
      <c r="N705" t="s">
        <v>55</v>
      </c>
      <c r="P705" s="6">
        <v>41176</v>
      </c>
      <c r="Q705" s="5">
        <v>0.69305555555555554</v>
      </c>
      <c r="R705" t="s">
        <v>58</v>
      </c>
      <c r="T705" t="s">
        <v>56</v>
      </c>
      <c r="U705">
        <v>2</v>
      </c>
      <c r="V705" t="s">
        <v>55</v>
      </c>
      <c r="W705">
        <v>2</v>
      </c>
      <c r="X705" t="s">
        <v>54</v>
      </c>
      <c r="Y705" t="s">
        <v>32</v>
      </c>
    </row>
    <row r="706" spans="1:25" hidden="1" x14ac:dyDescent="0.35">
      <c r="A706" t="s">
        <v>12</v>
      </c>
      <c r="B706" t="s">
        <v>13</v>
      </c>
      <c r="C706" t="s">
        <v>49</v>
      </c>
      <c r="D706">
        <v>846</v>
      </c>
      <c r="E706" s="6">
        <v>41176</v>
      </c>
      <c r="F706" s="5">
        <v>0.58680555555555558</v>
      </c>
      <c r="G706" t="s">
        <v>63</v>
      </c>
      <c r="H706" t="s">
        <v>62</v>
      </c>
      <c r="I706">
        <v>0.15</v>
      </c>
      <c r="J706" t="s">
        <v>61</v>
      </c>
      <c r="L706" t="s">
        <v>60</v>
      </c>
      <c r="M706">
        <v>102</v>
      </c>
      <c r="N706" t="s">
        <v>55</v>
      </c>
      <c r="P706" s="6">
        <v>41176</v>
      </c>
      <c r="Q706" s="5">
        <v>0.68958333333333333</v>
      </c>
      <c r="R706" t="s">
        <v>58</v>
      </c>
      <c r="T706" t="s">
        <v>56</v>
      </c>
      <c r="U706">
        <v>2</v>
      </c>
      <c r="V706" t="s">
        <v>55</v>
      </c>
      <c r="W706">
        <v>2</v>
      </c>
      <c r="X706" t="s">
        <v>54</v>
      </c>
      <c r="Y706" t="s">
        <v>32</v>
      </c>
    </row>
    <row r="707" spans="1:25" hidden="1" x14ac:dyDescent="0.35">
      <c r="A707" t="s">
        <v>12</v>
      </c>
      <c r="B707" t="s">
        <v>13</v>
      </c>
      <c r="C707">
        <v>33020221</v>
      </c>
      <c r="D707" t="s">
        <v>16</v>
      </c>
      <c r="E707" s="6">
        <v>41176</v>
      </c>
      <c r="F707" s="5">
        <v>0.57291666666666663</v>
      </c>
      <c r="G707" t="s">
        <v>63</v>
      </c>
      <c r="H707" t="s">
        <v>62</v>
      </c>
      <c r="I707">
        <v>0.15</v>
      </c>
      <c r="J707" t="s">
        <v>61</v>
      </c>
      <c r="L707" t="s">
        <v>60</v>
      </c>
      <c r="M707">
        <v>3900</v>
      </c>
      <c r="N707" t="s">
        <v>55</v>
      </c>
      <c r="P707" s="6">
        <v>41176</v>
      </c>
      <c r="Q707" s="5">
        <v>0.68680555555555556</v>
      </c>
      <c r="R707" t="s">
        <v>58</v>
      </c>
      <c r="T707" t="s">
        <v>56</v>
      </c>
      <c r="U707">
        <v>2</v>
      </c>
      <c r="V707" t="s">
        <v>55</v>
      </c>
      <c r="W707">
        <v>2</v>
      </c>
      <c r="X707" t="s">
        <v>54</v>
      </c>
      <c r="Y707" t="s">
        <v>64</v>
      </c>
    </row>
    <row r="708" spans="1:25" hidden="1" x14ac:dyDescent="0.35">
      <c r="A708" t="s">
        <v>12</v>
      </c>
      <c r="B708" t="s">
        <v>13</v>
      </c>
      <c r="C708">
        <v>33020118</v>
      </c>
      <c r="D708" t="s">
        <v>36</v>
      </c>
      <c r="E708" s="6">
        <v>41176</v>
      </c>
      <c r="F708" s="5">
        <v>0.54513888888888895</v>
      </c>
      <c r="G708" t="s">
        <v>63</v>
      </c>
      <c r="H708" t="s">
        <v>62</v>
      </c>
      <c r="I708">
        <v>0.15</v>
      </c>
      <c r="J708" t="s">
        <v>61</v>
      </c>
      <c r="L708" t="s">
        <v>60</v>
      </c>
      <c r="M708">
        <v>560</v>
      </c>
      <c r="N708" t="s">
        <v>55</v>
      </c>
      <c r="P708" s="6">
        <v>41176</v>
      </c>
      <c r="Q708" s="5">
        <v>0.68125000000000002</v>
      </c>
      <c r="R708" t="s">
        <v>58</v>
      </c>
      <c r="T708" t="s">
        <v>56</v>
      </c>
      <c r="U708">
        <v>2</v>
      </c>
      <c r="V708" t="s">
        <v>55</v>
      </c>
      <c r="W708">
        <v>2</v>
      </c>
      <c r="X708" t="s">
        <v>54</v>
      </c>
      <c r="Y708" t="s">
        <v>64</v>
      </c>
    </row>
    <row r="709" spans="1:25" hidden="1" x14ac:dyDescent="0.35">
      <c r="A709" t="s">
        <v>12</v>
      </c>
      <c r="B709" t="s">
        <v>13</v>
      </c>
      <c r="C709" t="s">
        <v>44</v>
      </c>
      <c r="D709" t="s">
        <v>46</v>
      </c>
      <c r="E709" s="6">
        <v>41176</v>
      </c>
      <c r="F709" s="5">
        <v>0.51041666666666663</v>
      </c>
      <c r="G709" t="s">
        <v>63</v>
      </c>
      <c r="H709" t="s">
        <v>62</v>
      </c>
      <c r="I709">
        <v>0.15</v>
      </c>
      <c r="J709" t="s">
        <v>61</v>
      </c>
      <c r="L709" t="s">
        <v>60</v>
      </c>
      <c r="M709">
        <v>108</v>
      </c>
      <c r="N709" t="s">
        <v>55</v>
      </c>
      <c r="P709" s="6">
        <v>41176</v>
      </c>
      <c r="Q709" s="5">
        <v>0.6777777777777777</v>
      </c>
      <c r="R709" t="s">
        <v>58</v>
      </c>
      <c r="T709" t="s">
        <v>56</v>
      </c>
      <c r="U709">
        <v>2</v>
      </c>
      <c r="V709" t="s">
        <v>55</v>
      </c>
      <c r="W709">
        <v>2</v>
      </c>
      <c r="X709" t="s">
        <v>54</v>
      </c>
      <c r="Y709" t="s">
        <v>32</v>
      </c>
    </row>
    <row r="710" spans="1:25" hidden="1" x14ac:dyDescent="0.35">
      <c r="A710" t="s">
        <v>12</v>
      </c>
      <c r="B710" t="s">
        <v>13</v>
      </c>
      <c r="C710" t="s">
        <v>27</v>
      </c>
      <c r="D710" t="s">
        <v>29</v>
      </c>
      <c r="E710" s="6">
        <v>41141</v>
      </c>
      <c r="F710" s="5">
        <v>0.5625</v>
      </c>
      <c r="G710" t="s">
        <v>63</v>
      </c>
      <c r="H710" t="s">
        <v>62</v>
      </c>
      <c r="I710">
        <v>0.15</v>
      </c>
      <c r="J710" t="s">
        <v>61</v>
      </c>
      <c r="L710" t="s">
        <v>60</v>
      </c>
      <c r="M710">
        <v>600</v>
      </c>
      <c r="N710" t="s">
        <v>55</v>
      </c>
      <c r="O710" t="s">
        <v>66</v>
      </c>
      <c r="P710" s="6">
        <v>41141</v>
      </c>
      <c r="Q710" s="5">
        <v>0.63541666666666663</v>
      </c>
      <c r="R710" t="s">
        <v>58</v>
      </c>
      <c r="S710" t="s">
        <v>65</v>
      </c>
      <c r="T710" t="s">
        <v>56</v>
      </c>
      <c r="U710">
        <v>1</v>
      </c>
      <c r="V710" t="s">
        <v>55</v>
      </c>
      <c r="W710">
        <v>1</v>
      </c>
      <c r="X710" t="s">
        <v>54</v>
      </c>
      <c r="Y710" t="s">
        <v>64</v>
      </c>
    </row>
    <row r="711" spans="1:25" hidden="1" x14ac:dyDescent="0.35">
      <c r="A711" t="s">
        <v>12</v>
      </c>
      <c r="B711" t="s">
        <v>13</v>
      </c>
      <c r="C711" t="s">
        <v>49</v>
      </c>
      <c r="D711">
        <v>846</v>
      </c>
      <c r="E711" s="6">
        <v>41141</v>
      </c>
      <c r="F711" s="5">
        <v>0.54166666666666663</v>
      </c>
      <c r="G711" t="s">
        <v>63</v>
      </c>
      <c r="H711" t="s">
        <v>62</v>
      </c>
      <c r="I711">
        <v>0.15</v>
      </c>
      <c r="J711" t="s">
        <v>61</v>
      </c>
      <c r="L711" t="s">
        <v>60</v>
      </c>
      <c r="M711">
        <v>600</v>
      </c>
      <c r="N711" t="s">
        <v>55</v>
      </c>
      <c r="O711" t="s">
        <v>66</v>
      </c>
      <c r="P711" s="6">
        <v>41141</v>
      </c>
      <c r="Q711" s="5">
        <v>0.63055555555555554</v>
      </c>
      <c r="R711" t="s">
        <v>58</v>
      </c>
      <c r="S711" t="s">
        <v>65</v>
      </c>
      <c r="T711" t="s">
        <v>56</v>
      </c>
      <c r="U711">
        <v>1</v>
      </c>
      <c r="V711" t="s">
        <v>55</v>
      </c>
      <c r="W711">
        <v>1</v>
      </c>
      <c r="X711" t="s">
        <v>54</v>
      </c>
      <c r="Y711" t="s">
        <v>32</v>
      </c>
    </row>
    <row r="712" spans="1:25" hidden="1" x14ac:dyDescent="0.35">
      <c r="A712" t="s">
        <v>12</v>
      </c>
      <c r="B712" t="s">
        <v>13</v>
      </c>
      <c r="C712">
        <v>33020221</v>
      </c>
      <c r="D712" t="s">
        <v>16</v>
      </c>
      <c r="E712" s="6">
        <v>41141</v>
      </c>
      <c r="F712" s="5">
        <v>0.52083333333333337</v>
      </c>
      <c r="G712" t="s">
        <v>63</v>
      </c>
      <c r="H712" t="s">
        <v>62</v>
      </c>
      <c r="I712">
        <v>0.15</v>
      </c>
      <c r="J712" t="s">
        <v>61</v>
      </c>
      <c r="L712" t="s">
        <v>60</v>
      </c>
      <c r="M712">
        <v>600</v>
      </c>
      <c r="N712" t="s">
        <v>55</v>
      </c>
      <c r="O712" t="s">
        <v>66</v>
      </c>
      <c r="P712" s="6">
        <v>41141</v>
      </c>
      <c r="Q712" s="5">
        <v>0.62847222222222221</v>
      </c>
      <c r="R712" t="s">
        <v>58</v>
      </c>
      <c r="S712" t="s">
        <v>65</v>
      </c>
      <c r="T712" t="s">
        <v>56</v>
      </c>
      <c r="U712">
        <v>1</v>
      </c>
      <c r="V712" t="s">
        <v>55</v>
      </c>
      <c r="W712">
        <v>1</v>
      </c>
      <c r="X712" t="s">
        <v>54</v>
      </c>
      <c r="Y712" t="s">
        <v>64</v>
      </c>
    </row>
    <row r="713" spans="1:25" hidden="1" x14ac:dyDescent="0.35">
      <c r="A713" t="s">
        <v>12</v>
      </c>
      <c r="B713" t="s">
        <v>13</v>
      </c>
      <c r="C713">
        <v>33020118</v>
      </c>
      <c r="D713" t="s">
        <v>36</v>
      </c>
      <c r="E713" s="6">
        <v>41141</v>
      </c>
      <c r="F713" s="5">
        <v>0.50347222222222221</v>
      </c>
      <c r="G713" t="s">
        <v>63</v>
      </c>
      <c r="H713" t="s">
        <v>62</v>
      </c>
      <c r="I713">
        <v>0.15</v>
      </c>
      <c r="J713" t="s">
        <v>61</v>
      </c>
      <c r="L713" t="s">
        <v>60</v>
      </c>
      <c r="M713">
        <v>600</v>
      </c>
      <c r="N713" t="s">
        <v>55</v>
      </c>
      <c r="O713" t="s">
        <v>66</v>
      </c>
      <c r="P713" s="6">
        <v>41141</v>
      </c>
      <c r="Q713" s="5">
        <v>0.62569444444444444</v>
      </c>
      <c r="R713" t="s">
        <v>58</v>
      </c>
      <c r="S713" t="s">
        <v>65</v>
      </c>
      <c r="T713" t="s">
        <v>56</v>
      </c>
      <c r="U713">
        <v>1</v>
      </c>
      <c r="V713" t="s">
        <v>55</v>
      </c>
      <c r="W713">
        <v>1</v>
      </c>
      <c r="X713" t="s">
        <v>54</v>
      </c>
      <c r="Y713" t="s">
        <v>64</v>
      </c>
    </row>
    <row r="714" spans="1:25" hidden="1" x14ac:dyDescent="0.35">
      <c r="A714" t="s">
        <v>12</v>
      </c>
      <c r="B714" t="s">
        <v>13</v>
      </c>
      <c r="C714" t="s">
        <v>44</v>
      </c>
      <c r="D714" t="s">
        <v>46</v>
      </c>
      <c r="E714" s="6">
        <v>41141</v>
      </c>
      <c r="F714" s="5">
        <v>0.47916666666666669</v>
      </c>
      <c r="G714" t="s">
        <v>63</v>
      </c>
      <c r="H714" t="s">
        <v>62</v>
      </c>
      <c r="I714">
        <v>0.15</v>
      </c>
      <c r="J714" t="s">
        <v>61</v>
      </c>
      <c r="L714" t="s">
        <v>60</v>
      </c>
      <c r="M714">
        <v>600</v>
      </c>
      <c r="N714" t="s">
        <v>55</v>
      </c>
      <c r="O714" t="s">
        <v>66</v>
      </c>
      <c r="P714" s="6">
        <v>41141</v>
      </c>
      <c r="Q714" s="5">
        <v>0.62361111111111112</v>
      </c>
      <c r="R714" t="s">
        <v>58</v>
      </c>
      <c r="S714" t="s">
        <v>65</v>
      </c>
      <c r="T714" t="s">
        <v>56</v>
      </c>
      <c r="U714">
        <v>1</v>
      </c>
      <c r="V714" t="s">
        <v>55</v>
      </c>
      <c r="W714">
        <v>1</v>
      </c>
      <c r="X714" t="s">
        <v>54</v>
      </c>
      <c r="Y714" t="s">
        <v>32</v>
      </c>
    </row>
    <row r="715" spans="1:25" hidden="1" x14ac:dyDescent="0.35">
      <c r="A715" t="s">
        <v>12</v>
      </c>
      <c r="B715" t="s">
        <v>13</v>
      </c>
      <c r="C715" t="s">
        <v>27</v>
      </c>
      <c r="D715" t="s">
        <v>29</v>
      </c>
      <c r="E715" s="6">
        <v>41106</v>
      </c>
      <c r="F715" s="5">
        <v>0.53819444444444442</v>
      </c>
      <c r="G715" t="s">
        <v>63</v>
      </c>
      <c r="H715" t="s">
        <v>62</v>
      </c>
      <c r="I715">
        <v>0.86</v>
      </c>
      <c r="J715" t="s">
        <v>61</v>
      </c>
      <c r="L715" t="s">
        <v>60</v>
      </c>
      <c r="M715">
        <v>1520</v>
      </c>
      <c r="N715" t="s">
        <v>55</v>
      </c>
      <c r="O715" t="s">
        <v>59</v>
      </c>
      <c r="P715" s="6">
        <v>41106</v>
      </c>
      <c r="Q715" s="5">
        <v>0.6069444444444444</v>
      </c>
      <c r="R715" t="s">
        <v>58</v>
      </c>
      <c r="S715" t="s">
        <v>57</v>
      </c>
      <c r="T715" t="s">
        <v>56</v>
      </c>
      <c r="U715">
        <v>1</v>
      </c>
      <c r="V715" t="s">
        <v>55</v>
      </c>
      <c r="W715">
        <v>1</v>
      </c>
      <c r="X715" t="s">
        <v>54</v>
      </c>
      <c r="Y715" t="s">
        <v>32</v>
      </c>
    </row>
    <row r="716" spans="1:25" hidden="1" x14ac:dyDescent="0.35">
      <c r="A716" t="s">
        <v>12</v>
      </c>
      <c r="B716" t="s">
        <v>13</v>
      </c>
      <c r="C716" t="s">
        <v>49</v>
      </c>
      <c r="D716">
        <v>846</v>
      </c>
      <c r="E716" s="6">
        <v>41106</v>
      </c>
      <c r="F716" s="5">
        <v>0.52430555555555558</v>
      </c>
      <c r="G716" t="s">
        <v>63</v>
      </c>
      <c r="H716" t="s">
        <v>62</v>
      </c>
      <c r="I716">
        <v>0.89</v>
      </c>
      <c r="J716" t="s">
        <v>61</v>
      </c>
      <c r="L716" t="s">
        <v>60</v>
      </c>
      <c r="M716">
        <v>98</v>
      </c>
      <c r="N716" t="s">
        <v>55</v>
      </c>
      <c r="P716" s="6">
        <v>41106</v>
      </c>
      <c r="Q716" s="5">
        <v>0.60486111111111118</v>
      </c>
      <c r="R716" t="s">
        <v>58</v>
      </c>
      <c r="T716" t="s">
        <v>56</v>
      </c>
      <c r="U716">
        <v>1</v>
      </c>
      <c r="V716" t="s">
        <v>55</v>
      </c>
      <c r="W716">
        <v>1</v>
      </c>
      <c r="X716" t="s">
        <v>54</v>
      </c>
      <c r="Y716" t="s">
        <v>32</v>
      </c>
    </row>
    <row r="717" spans="1:25" hidden="1" x14ac:dyDescent="0.35">
      <c r="A717" t="s">
        <v>12</v>
      </c>
      <c r="B717" t="s">
        <v>13</v>
      </c>
      <c r="C717">
        <v>33020221</v>
      </c>
      <c r="D717" t="s">
        <v>16</v>
      </c>
      <c r="E717" s="6">
        <v>41106</v>
      </c>
      <c r="F717" s="5">
        <v>0.51041666666666663</v>
      </c>
      <c r="G717" t="s">
        <v>63</v>
      </c>
      <c r="H717" t="s">
        <v>62</v>
      </c>
      <c r="I717">
        <v>0.15</v>
      </c>
      <c r="J717" t="s">
        <v>61</v>
      </c>
      <c r="L717" t="s">
        <v>60</v>
      </c>
      <c r="M717">
        <v>1880</v>
      </c>
      <c r="N717" t="s">
        <v>55</v>
      </c>
      <c r="O717" t="s">
        <v>59</v>
      </c>
      <c r="P717" s="6">
        <v>41106</v>
      </c>
      <c r="Q717" s="5">
        <v>0.60277777777777775</v>
      </c>
      <c r="R717" t="s">
        <v>58</v>
      </c>
      <c r="S717" t="s">
        <v>57</v>
      </c>
      <c r="T717" t="s">
        <v>56</v>
      </c>
      <c r="U717">
        <v>1</v>
      </c>
      <c r="V717" t="s">
        <v>55</v>
      </c>
      <c r="W717">
        <v>1</v>
      </c>
      <c r="X717" t="s">
        <v>54</v>
      </c>
      <c r="Y717" t="s">
        <v>64</v>
      </c>
    </row>
    <row r="718" spans="1:25" hidden="1" x14ac:dyDescent="0.35">
      <c r="A718" t="s">
        <v>12</v>
      </c>
      <c r="B718" t="s">
        <v>13</v>
      </c>
      <c r="C718">
        <v>33020118</v>
      </c>
      <c r="D718" t="s">
        <v>36</v>
      </c>
      <c r="E718" s="6">
        <v>41106</v>
      </c>
      <c r="F718" s="5">
        <v>0.49305555555555558</v>
      </c>
      <c r="G718" t="s">
        <v>63</v>
      </c>
      <c r="H718" t="s">
        <v>62</v>
      </c>
      <c r="I718">
        <v>0.87</v>
      </c>
      <c r="J718" t="s">
        <v>61</v>
      </c>
      <c r="L718" t="s">
        <v>60</v>
      </c>
      <c r="M718">
        <v>330</v>
      </c>
      <c r="N718" t="s">
        <v>55</v>
      </c>
      <c r="P718" s="6">
        <v>41106</v>
      </c>
      <c r="Q718" s="5">
        <v>0.60069444444444442</v>
      </c>
      <c r="R718" t="s">
        <v>58</v>
      </c>
      <c r="T718" t="s">
        <v>56</v>
      </c>
      <c r="U718">
        <v>1</v>
      </c>
      <c r="V718" t="s">
        <v>55</v>
      </c>
      <c r="W718">
        <v>1</v>
      </c>
      <c r="X718" t="s">
        <v>54</v>
      </c>
      <c r="Y718" t="s">
        <v>64</v>
      </c>
    </row>
    <row r="719" spans="1:25" hidden="1" x14ac:dyDescent="0.35">
      <c r="A719" t="s">
        <v>12</v>
      </c>
      <c r="B719" t="s">
        <v>13</v>
      </c>
      <c r="C719" t="s">
        <v>44</v>
      </c>
      <c r="D719" t="s">
        <v>46</v>
      </c>
      <c r="E719" s="6">
        <v>41106</v>
      </c>
      <c r="F719" s="5">
        <v>0.46875</v>
      </c>
      <c r="G719" t="s">
        <v>63</v>
      </c>
      <c r="H719" t="s">
        <v>62</v>
      </c>
      <c r="I719">
        <v>0.5</v>
      </c>
      <c r="J719" t="s">
        <v>61</v>
      </c>
      <c r="L719" t="s">
        <v>60</v>
      </c>
      <c r="M719">
        <v>760</v>
      </c>
      <c r="N719" t="s">
        <v>55</v>
      </c>
      <c r="O719" t="s">
        <v>59</v>
      </c>
      <c r="P719" s="6">
        <v>41106</v>
      </c>
      <c r="Q719" s="5">
        <v>0.59861111111111109</v>
      </c>
      <c r="R719" t="s">
        <v>58</v>
      </c>
      <c r="S719" t="s">
        <v>57</v>
      </c>
      <c r="T719" t="s">
        <v>56</v>
      </c>
      <c r="U719">
        <v>1</v>
      </c>
      <c r="V719" t="s">
        <v>55</v>
      </c>
      <c r="W719">
        <v>1</v>
      </c>
      <c r="X719" t="s">
        <v>54</v>
      </c>
      <c r="Y719" t="s">
        <v>32</v>
      </c>
    </row>
    <row r="720" spans="1:25" hidden="1" x14ac:dyDescent="0.35">
      <c r="A720" t="s">
        <v>12</v>
      </c>
      <c r="B720" t="s">
        <v>13</v>
      </c>
      <c r="C720" t="s">
        <v>27</v>
      </c>
      <c r="D720" t="s">
        <v>29</v>
      </c>
      <c r="E720" s="6">
        <v>41080</v>
      </c>
      <c r="F720" s="5">
        <v>0.53125</v>
      </c>
      <c r="G720" t="s">
        <v>63</v>
      </c>
      <c r="H720" t="s">
        <v>62</v>
      </c>
      <c r="I720">
        <v>0.15</v>
      </c>
      <c r="J720" t="s">
        <v>61</v>
      </c>
      <c r="L720" t="s">
        <v>60</v>
      </c>
      <c r="M720">
        <v>320</v>
      </c>
      <c r="N720" t="s">
        <v>55</v>
      </c>
      <c r="P720" s="6">
        <v>41080</v>
      </c>
      <c r="Q720" s="5">
        <v>0.61736111111111114</v>
      </c>
      <c r="R720" t="s">
        <v>58</v>
      </c>
      <c r="T720" t="s">
        <v>56</v>
      </c>
      <c r="U720">
        <v>1</v>
      </c>
      <c r="V720" t="s">
        <v>55</v>
      </c>
      <c r="W720">
        <v>1</v>
      </c>
      <c r="X720" t="s">
        <v>54</v>
      </c>
      <c r="Y720" t="s">
        <v>32</v>
      </c>
    </row>
    <row r="721" spans="1:25" hidden="1" x14ac:dyDescent="0.35">
      <c r="A721" t="s">
        <v>12</v>
      </c>
      <c r="B721" t="s">
        <v>13</v>
      </c>
      <c r="C721" t="s">
        <v>49</v>
      </c>
      <c r="D721">
        <v>846</v>
      </c>
      <c r="E721" s="6">
        <v>41080</v>
      </c>
      <c r="F721" s="5">
        <v>0.50347222222222221</v>
      </c>
      <c r="G721" t="s">
        <v>63</v>
      </c>
      <c r="H721" t="s">
        <v>62</v>
      </c>
      <c r="I721">
        <v>0.15</v>
      </c>
      <c r="J721" t="s">
        <v>61</v>
      </c>
      <c r="L721" t="s">
        <v>60</v>
      </c>
      <c r="M721">
        <v>590</v>
      </c>
      <c r="N721" t="s">
        <v>55</v>
      </c>
      <c r="P721" s="6">
        <v>41080</v>
      </c>
      <c r="Q721" s="5">
        <v>0.61249999999999993</v>
      </c>
      <c r="R721" t="s">
        <v>58</v>
      </c>
      <c r="T721" t="s">
        <v>56</v>
      </c>
      <c r="U721">
        <v>1</v>
      </c>
      <c r="V721" t="s">
        <v>55</v>
      </c>
      <c r="W721">
        <v>1</v>
      </c>
      <c r="X721" t="s">
        <v>54</v>
      </c>
      <c r="Y721" t="s">
        <v>32</v>
      </c>
    </row>
    <row r="722" spans="1:25" hidden="1" x14ac:dyDescent="0.35">
      <c r="A722" t="s">
        <v>12</v>
      </c>
      <c r="B722" t="s">
        <v>13</v>
      </c>
      <c r="C722">
        <v>33020221</v>
      </c>
      <c r="D722" t="s">
        <v>16</v>
      </c>
      <c r="E722" s="6">
        <v>41080</v>
      </c>
      <c r="F722" s="5">
        <v>0.4826388888888889</v>
      </c>
      <c r="G722" t="s">
        <v>63</v>
      </c>
      <c r="H722" t="s">
        <v>62</v>
      </c>
      <c r="I722">
        <v>0.15</v>
      </c>
      <c r="J722" t="s">
        <v>61</v>
      </c>
      <c r="L722" t="s">
        <v>60</v>
      </c>
      <c r="M722">
        <v>850</v>
      </c>
      <c r="N722" t="s">
        <v>55</v>
      </c>
      <c r="O722" t="s">
        <v>59</v>
      </c>
      <c r="P722" s="6">
        <v>41080</v>
      </c>
      <c r="Q722" s="5">
        <v>0.60972222222222217</v>
      </c>
      <c r="R722" t="s">
        <v>58</v>
      </c>
      <c r="S722" t="s">
        <v>57</v>
      </c>
      <c r="T722" t="s">
        <v>56</v>
      </c>
      <c r="U722">
        <v>1</v>
      </c>
      <c r="V722" t="s">
        <v>55</v>
      </c>
      <c r="W722">
        <v>1</v>
      </c>
      <c r="X722" t="s">
        <v>54</v>
      </c>
      <c r="Y722" t="s">
        <v>64</v>
      </c>
    </row>
    <row r="723" spans="1:25" hidden="1" x14ac:dyDescent="0.35">
      <c r="A723" t="s">
        <v>12</v>
      </c>
      <c r="B723" t="s">
        <v>13</v>
      </c>
      <c r="C723">
        <v>33020118</v>
      </c>
      <c r="D723" t="s">
        <v>36</v>
      </c>
      <c r="E723" s="6">
        <v>41080</v>
      </c>
      <c r="F723" s="5">
        <v>0.46875</v>
      </c>
      <c r="G723" t="s">
        <v>63</v>
      </c>
      <c r="H723" t="s">
        <v>62</v>
      </c>
      <c r="I723">
        <v>0.15</v>
      </c>
      <c r="J723" t="s">
        <v>61</v>
      </c>
      <c r="L723" t="s">
        <v>60</v>
      </c>
      <c r="M723">
        <v>184</v>
      </c>
      <c r="N723" t="s">
        <v>55</v>
      </c>
      <c r="P723" s="6">
        <v>41080</v>
      </c>
      <c r="Q723" s="5">
        <v>0.60763888888888895</v>
      </c>
      <c r="R723" t="s">
        <v>58</v>
      </c>
      <c r="T723" t="s">
        <v>56</v>
      </c>
      <c r="U723">
        <v>1</v>
      </c>
      <c r="V723" t="s">
        <v>55</v>
      </c>
      <c r="W723">
        <v>1</v>
      </c>
      <c r="X723" t="s">
        <v>54</v>
      </c>
      <c r="Y723" t="s">
        <v>64</v>
      </c>
    </row>
    <row r="724" spans="1:25" hidden="1" x14ac:dyDescent="0.35">
      <c r="A724" t="s">
        <v>12</v>
      </c>
      <c r="B724" t="s">
        <v>13</v>
      </c>
      <c r="C724" t="s">
        <v>44</v>
      </c>
      <c r="D724" t="s">
        <v>46</v>
      </c>
      <c r="E724" s="6">
        <v>41080</v>
      </c>
      <c r="F724" s="5">
        <v>0.44791666666666669</v>
      </c>
      <c r="G724" t="s">
        <v>63</v>
      </c>
      <c r="H724" t="s">
        <v>62</v>
      </c>
      <c r="I724">
        <v>0.15</v>
      </c>
      <c r="J724" t="s">
        <v>61</v>
      </c>
      <c r="L724" t="s">
        <v>60</v>
      </c>
      <c r="M724">
        <v>780</v>
      </c>
      <c r="N724" t="s">
        <v>55</v>
      </c>
      <c r="O724" t="s">
        <v>59</v>
      </c>
      <c r="P724" s="6">
        <v>41080</v>
      </c>
      <c r="Q724" s="5">
        <v>0.60416666666666663</v>
      </c>
      <c r="R724" t="s">
        <v>58</v>
      </c>
      <c r="S724" t="s">
        <v>57</v>
      </c>
      <c r="T724" t="s">
        <v>56</v>
      </c>
      <c r="U724">
        <v>1</v>
      </c>
      <c r="V724" t="s">
        <v>55</v>
      </c>
      <c r="W724">
        <v>1</v>
      </c>
      <c r="X724" t="s">
        <v>54</v>
      </c>
      <c r="Y724" t="s">
        <v>32</v>
      </c>
    </row>
    <row r="725" spans="1:25" hidden="1" x14ac:dyDescent="0.35">
      <c r="A725" t="s">
        <v>12</v>
      </c>
      <c r="B725" t="s">
        <v>13</v>
      </c>
      <c r="C725" t="s">
        <v>27</v>
      </c>
      <c r="D725" t="s">
        <v>29</v>
      </c>
      <c r="E725" s="6">
        <v>41045</v>
      </c>
      <c r="F725" s="5">
        <v>0.51041666666666663</v>
      </c>
      <c r="G725" t="s">
        <v>63</v>
      </c>
      <c r="H725" t="s">
        <v>62</v>
      </c>
      <c r="I725">
        <v>0.14000000000000001</v>
      </c>
      <c r="J725" t="s">
        <v>61</v>
      </c>
      <c r="L725" t="s">
        <v>60</v>
      </c>
      <c r="M725">
        <v>450</v>
      </c>
      <c r="N725" t="s">
        <v>55</v>
      </c>
      <c r="P725" s="6">
        <v>41045</v>
      </c>
      <c r="Q725" s="5">
        <v>0.65625</v>
      </c>
      <c r="R725" t="s">
        <v>58</v>
      </c>
      <c r="T725" t="s">
        <v>56</v>
      </c>
      <c r="U725">
        <v>1</v>
      </c>
      <c r="V725" t="s">
        <v>55</v>
      </c>
      <c r="W725">
        <v>1</v>
      </c>
      <c r="X725" t="s">
        <v>54</v>
      </c>
      <c r="Y725" t="s">
        <v>32</v>
      </c>
    </row>
    <row r="726" spans="1:25" hidden="1" x14ac:dyDescent="0.35">
      <c r="A726" t="s">
        <v>12</v>
      </c>
      <c r="B726" t="s">
        <v>13</v>
      </c>
      <c r="C726" t="s">
        <v>49</v>
      </c>
      <c r="D726">
        <v>846</v>
      </c>
      <c r="E726" s="6">
        <v>41045</v>
      </c>
      <c r="F726" s="5">
        <v>0.4826388888888889</v>
      </c>
      <c r="G726" t="s">
        <v>63</v>
      </c>
      <c r="H726" t="s">
        <v>62</v>
      </c>
      <c r="I726">
        <v>0.15</v>
      </c>
      <c r="J726" t="s">
        <v>61</v>
      </c>
      <c r="L726" t="s">
        <v>60</v>
      </c>
      <c r="M726">
        <v>116</v>
      </c>
      <c r="N726" t="s">
        <v>55</v>
      </c>
      <c r="P726" s="6">
        <v>41045</v>
      </c>
      <c r="Q726" s="5">
        <v>0.65277777777777779</v>
      </c>
      <c r="R726" t="s">
        <v>58</v>
      </c>
      <c r="T726" t="s">
        <v>56</v>
      </c>
      <c r="U726">
        <v>1</v>
      </c>
      <c r="V726" t="s">
        <v>55</v>
      </c>
      <c r="W726">
        <v>1</v>
      </c>
      <c r="X726" t="s">
        <v>54</v>
      </c>
      <c r="Y726" t="s">
        <v>32</v>
      </c>
    </row>
    <row r="727" spans="1:25" hidden="1" x14ac:dyDescent="0.35">
      <c r="A727" t="s">
        <v>12</v>
      </c>
      <c r="B727" t="s">
        <v>13</v>
      </c>
      <c r="C727">
        <v>33020221</v>
      </c>
      <c r="D727" t="s">
        <v>16</v>
      </c>
      <c r="E727" s="6">
        <v>41045</v>
      </c>
      <c r="F727" s="5">
        <v>0.47222222222222227</v>
      </c>
      <c r="G727" t="s">
        <v>63</v>
      </c>
      <c r="H727" t="s">
        <v>62</v>
      </c>
      <c r="I727">
        <v>7.0000000000000007E-2</v>
      </c>
      <c r="J727" t="s">
        <v>61</v>
      </c>
      <c r="L727" t="s">
        <v>60</v>
      </c>
      <c r="M727">
        <v>280</v>
      </c>
      <c r="N727" t="s">
        <v>55</v>
      </c>
      <c r="P727" s="6">
        <v>41045</v>
      </c>
      <c r="Q727" s="5">
        <v>0.65069444444444446</v>
      </c>
      <c r="R727" t="s">
        <v>58</v>
      </c>
      <c r="T727" t="s">
        <v>56</v>
      </c>
      <c r="U727">
        <v>1</v>
      </c>
      <c r="V727" t="s">
        <v>55</v>
      </c>
      <c r="W727">
        <v>1</v>
      </c>
      <c r="X727" t="s">
        <v>54</v>
      </c>
      <c r="Y727" t="s">
        <v>64</v>
      </c>
    </row>
    <row r="728" spans="1:25" hidden="1" x14ac:dyDescent="0.35">
      <c r="A728" t="s">
        <v>12</v>
      </c>
      <c r="B728" t="s">
        <v>13</v>
      </c>
      <c r="C728">
        <v>33020118</v>
      </c>
      <c r="D728" t="s">
        <v>36</v>
      </c>
      <c r="E728" s="6">
        <v>41045</v>
      </c>
      <c r="F728" s="5">
        <v>0.45833333333333331</v>
      </c>
      <c r="G728" t="s">
        <v>63</v>
      </c>
      <c r="H728" t="s">
        <v>62</v>
      </c>
      <c r="I728">
        <v>0.15</v>
      </c>
      <c r="J728" t="s">
        <v>61</v>
      </c>
      <c r="L728" t="s">
        <v>60</v>
      </c>
      <c r="M728">
        <v>189</v>
      </c>
      <c r="N728" t="s">
        <v>55</v>
      </c>
      <c r="P728" s="6">
        <v>41045</v>
      </c>
      <c r="Q728" s="5">
        <v>0.64930555555555558</v>
      </c>
      <c r="R728" t="s">
        <v>58</v>
      </c>
      <c r="T728" t="s">
        <v>56</v>
      </c>
      <c r="U728">
        <v>1</v>
      </c>
      <c r="V728" t="s">
        <v>55</v>
      </c>
      <c r="W728">
        <v>1</v>
      </c>
      <c r="X728" t="s">
        <v>54</v>
      </c>
      <c r="Y728" t="s">
        <v>64</v>
      </c>
    </row>
    <row r="729" spans="1:25" hidden="1" x14ac:dyDescent="0.35">
      <c r="A729" t="s">
        <v>12</v>
      </c>
      <c r="B729" t="s">
        <v>13</v>
      </c>
      <c r="C729" t="s">
        <v>44</v>
      </c>
      <c r="D729" t="s">
        <v>46</v>
      </c>
      <c r="E729" s="6">
        <v>41045</v>
      </c>
      <c r="F729" s="5">
        <v>0.4375</v>
      </c>
      <c r="G729" t="s">
        <v>63</v>
      </c>
      <c r="H729" t="s">
        <v>62</v>
      </c>
      <c r="I729">
        <v>0.15</v>
      </c>
      <c r="J729" t="s">
        <v>61</v>
      </c>
      <c r="L729" t="s">
        <v>60</v>
      </c>
      <c r="M729">
        <v>540</v>
      </c>
      <c r="N729" t="s">
        <v>55</v>
      </c>
      <c r="P729" s="6">
        <v>41045</v>
      </c>
      <c r="Q729" s="5">
        <v>0.64722222222222225</v>
      </c>
      <c r="R729" t="s">
        <v>58</v>
      </c>
      <c r="T729" t="s">
        <v>56</v>
      </c>
      <c r="U729">
        <v>1</v>
      </c>
      <c r="V729" t="s">
        <v>55</v>
      </c>
      <c r="W729">
        <v>1</v>
      </c>
      <c r="X729" t="s">
        <v>54</v>
      </c>
      <c r="Y729" t="s">
        <v>32</v>
      </c>
    </row>
    <row r="730" spans="1:25" hidden="1" x14ac:dyDescent="0.35">
      <c r="A730" t="s">
        <v>12</v>
      </c>
      <c r="B730" t="s">
        <v>13</v>
      </c>
      <c r="C730" t="s">
        <v>27</v>
      </c>
      <c r="D730" t="s">
        <v>29</v>
      </c>
      <c r="E730" s="6">
        <v>41024</v>
      </c>
      <c r="F730" s="5">
        <v>0.47916666666666669</v>
      </c>
      <c r="G730" t="s">
        <v>63</v>
      </c>
      <c r="H730" t="s">
        <v>62</v>
      </c>
      <c r="I730">
        <v>0.2</v>
      </c>
      <c r="J730" t="s">
        <v>61</v>
      </c>
      <c r="L730" t="s">
        <v>60</v>
      </c>
      <c r="M730">
        <v>250</v>
      </c>
      <c r="N730" t="s">
        <v>55</v>
      </c>
      <c r="P730" s="6">
        <v>41024</v>
      </c>
      <c r="Q730" s="5">
        <v>0.59375</v>
      </c>
      <c r="R730" t="s">
        <v>58</v>
      </c>
      <c r="T730" t="s">
        <v>56</v>
      </c>
      <c r="U730">
        <v>1</v>
      </c>
      <c r="V730" t="s">
        <v>55</v>
      </c>
      <c r="W730">
        <v>1</v>
      </c>
      <c r="X730" t="s">
        <v>54</v>
      </c>
      <c r="Y730" t="s">
        <v>64</v>
      </c>
    </row>
    <row r="731" spans="1:25" hidden="1" x14ac:dyDescent="0.35">
      <c r="A731" t="s">
        <v>12</v>
      </c>
      <c r="B731" t="s">
        <v>13</v>
      </c>
      <c r="C731" t="s">
        <v>49</v>
      </c>
      <c r="D731">
        <v>846</v>
      </c>
      <c r="E731" s="6">
        <v>41024</v>
      </c>
      <c r="F731" s="5">
        <v>0.46527777777777773</v>
      </c>
      <c r="G731" t="s">
        <v>63</v>
      </c>
      <c r="H731" t="s">
        <v>62</v>
      </c>
      <c r="I731">
        <v>0.2</v>
      </c>
      <c r="J731" t="s">
        <v>61</v>
      </c>
      <c r="L731" t="s">
        <v>60</v>
      </c>
      <c r="M731">
        <v>105</v>
      </c>
      <c r="N731" t="s">
        <v>55</v>
      </c>
      <c r="P731" s="6">
        <v>41024</v>
      </c>
      <c r="Q731" s="5">
        <v>0.59166666666666667</v>
      </c>
      <c r="R731" t="s">
        <v>58</v>
      </c>
      <c r="T731" t="s">
        <v>56</v>
      </c>
      <c r="U731">
        <v>1</v>
      </c>
      <c r="V731" t="s">
        <v>55</v>
      </c>
      <c r="W731">
        <v>1</v>
      </c>
      <c r="X731" t="s">
        <v>54</v>
      </c>
      <c r="Y731" t="s">
        <v>32</v>
      </c>
    </row>
    <row r="732" spans="1:25" hidden="1" x14ac:dyDescent="0.35">
      <c r="A732" t="s">
        <v>12</v>
      </c>
      <c r="B732" t="s">
        <v>13</v>
      </c>
      <c r="C732">
        <v>33020221</v>
      </c>
      <c r="D732" t="s">
        <v>16</v>
      </c>
      <c r="E732" s="6">
        <v>41024</v>
      </c>
      <c r="F732" s="5">
        <v>0.44791666666666669</v>
      </c>
      <c r="G732" t="s">
        <v>63</v>
      </c>
      <c r="H732" t="s">
        <v>62</v>
      </c>
      <c r="I732">
        <v>0.1</v>
      </c>
      <c r="J732" t="s">
        <v>61</v>
      </c>
      <c r="L732" t="s">
        <v>60</v>
      </c>
      <c r="M732">
        <v>290</v>
      </c>
      <c r="N732" t="s">
        <v>55</v>
      </c>
      <c r="P732" s="6">
        <v>41024</v>
      </c>
      <c r="Q732" s="5">
        <v>0.58888888888888891</v>
      </c>
      <c r="R732" t="s">
        <v>58</v>
      </c>
      <c r="T732" t="s">
        <v>56</v>
      </c>
      <c r="U732">
        <v>1</v>
      </c>
      <c r="V732" t="s">
        <v>55</v>
      </c>
      <c r="W732">
        <v>1</v>
      </c>
      <c r="X732" t="s">
        <v>54</v>
      </c>
      <c r="Y732" t="s">
        <v>64</v>
      </c>
    </row>
    <row r="733" spans="1:25" hidden="1" x14ac:dyDescent="0.35">
      <c r="A733" t="s">
        <v>12</v>
      </c>
      <c r="B733" t="s">
        <v>13</v>
      </c>
      <c r="C733">
        <v>33020118</v>
      </c>
      <c r="D733" t="s">
        <v>36</v>
      </c>
      <c r="E733" s="6">
        <v>41024</v>
      </c>
      <c r="F733" s="5">
        <v>0.43402777777777773</v>
      </c>
      <c r="G733" t="s">
        <v>63</v>
      </c>
      <c r="H733" t="s">
        <v>62</v>
      </c>
      <c r="I733">
        <v>0.2</v>
      </c>
      <c r="J733" t="s">
        <v>61</v>
      </c>
      <c r="L733" t="s">
        <v>60</v>
      </c>
      <c r="M733">
        <v>60</v>
      </c>
      <c r="N733" t="s">
        <v>55</v>
      </c>
      <c r="P733" s="6">
        <v>41024</v>
      </c>
      <c r="Q733" s="5">
        <v>0.58472222222222225</v>
      </c>
      <c r="R733" t="s">
        <v>58</v>
      </c>
      <c r="T733" t="s">
        <v>56</v>
      </c>
      <c r="U733">
        <v>1</v>
      </c>
      <c r="V733" t="s">
        <v>55</v>
      </c>
      <c r="W733">
        <v>1</v>
      </c>
      <c r="X733" t="s">
        <v>54</v>
      </c>
      <c r="Y733" t="s">
        <v>64</v>
      </c>
    </row>
    <row r="734" spans="1:25" hidden="1" x14ac:dyDescent="0.35">
      <c r="A734" t="s">
        <v>12</v>
      </c>
      <c r="B734" t="s">
        <v>13</v>
      </c>
      <c r="C734" t="s">
        <v>44</v>
      </c>
      <c r="D734" t="s">
        <v>46</v>
      </c>
      <c r="E734" s="6">
        <v>41024</v>
      </c>
      <c r="F734" s="5">
        <v>0.41319444444444442</v>
      </c>
      <c r="G734" t="s">
        <v>63</v>
      </c>
      <c r="H734" t="s">
        <v>62</v>
      </c>
      <c r="I734">
        <v>0.2</v>
      </c>
      <c r="J734" t="s">
        <v>61</v>
      </c>
      <c r="L734" t="s">
        <v>60</v>
      </c>
      <c r="M734">
        <v>1</v>
      </c>
      <c r="N734" t="s">
        <v>55</v>
      </c>
      <c r="O734" t="s">
        <v>59</v>
      </c>
      <c r="P734" s="6">
        <v>41024</v>
      </c>
      <c r="Q734" s="5">
        <v>0.58333333333333337</v>
      </c>
      <c r="R734" t="s">
        <v>58</v>
      </c>
      <c r="S734" t="s">
        <v>57</v>
      </c>
      <c r="T734" t="s">
        <v>56</v>
      </c>
      <c r="U734">
        <v>1</v>
      </c>
      <c r="V734" t="s">
        <v>55</v>
      </c>
      <c r="W734">
        <v>1</v>
      </c>
      <c r="X734" t="s">
        <v>54</v>
      </c>
      <c r="Y734" t="s">
        <v>32</v>
      </c>
    </row>
  </sheetData>
  <autoFilter ref="A1:Y734" xr:uid="{00000000-0009-0000-0000-000006000000}">
    <filterColumn colId="2">
      <filters>
        <filter val="33020118"/>
      </filters>
    </filterColumn>
    <filterColumn colId="11">
      <filters>
        <filter val="Enterococcus Group Bacteria"/>
      </filters>
    </filterColumn>
    <sortState ref="A2:Y343">
      <sortCondition ref="E1:E73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2"/>
  <sheetViews>
    <sheetView workbookViewId="0">
      <selection activeCell="L20" sqref="L20"/>
    </sheetView>
  </sheetViews>
  <sheetFormatPr defaultRowHeight="14.5" x14ac:dyDescent="0.35"/>
  <cols>
    <col min="1" max="1" width="8.453125" bestFit="1" customWidth="1"/>
    <col min="2" max="2" width="52.08984375" bestFit="1" customWidth="1"/>
    <col min="3" max="3" width="9.54296875" bestFit="1" customWidth="1"/>
    <col min="4" max="4" width="5.90625" bestFit="1" customWidth="1"/>
    <col min="5" max="5" width="10.6328125" bestFit="1" customWidth="1"/>
    <col min="6" max="6" width="11.54296875" bestFit="1" customWidth="1"/>
    <col min="7" max="7" width="8.54296875" bestFit="1" customWidth="1"/>
    <col min="8" max="8" width="15.08984375" bestFit="1" customWidth="1"/>
    <col min="9" max="9" width="9.6328125" bestFit="1" customWidth="1"/>
    <col min="10" max="10" width="11.453125" bestFit="1" customWidth="1"/>
    <col min="11" max="11" width="14.36328125" bestFit="1" customWidth="1"/>
    <col min="12" max="12" width="26.54296875" bestFit="1" customWidth="1"/>
    <col min="13" max="13" width="12.08984375" bestFit="1" customWidth="1"/>
    <col min="14" max="14" width="11.54296875" bestFit="1" customWidth="1"/>
    <col min="15" max="15" width="3.6328125" bestFit="1" customWidth="1"/>
    <col min="16" max="16" width="12.90625" bestFit="1" customWidth="1"/>
    <col min="17" max="17" width="13.36328125" bestFit="1" customWidth="1"/>
    <col min="18" max="18" width="16" bestFit="1" customWidth="1"/>
    <col min="19" max="19" width="14" bestFit="1" customWidth="1"/>
    <col min="20" max="20" width="15.36328125" bestFit="1" customWidth="1"/>
    <col min="21" max="21" width="4.90625" bestFit="1" customWidth="1"/>
    <col min="22" max="22" width="11.453125" bestFit="1" customWidth="1"/>
    <col min="23" max="23" width="4.453125" bestFit="1" customWidth="1"/>
    <col min="24" max="24" width="8.453125" bestFit="1" customWidth="1"/>
    <col min="25" max="25" width="13.54296875" bestFit="1" customWidth="1"/>
  </cols>
  <sheetData>
    <row r="1" spans="1:25" s="1" customFormat="1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111</v>
      </c>
      <c r="F1" s="1" t="s">
        <v>110</v>
      </c>
      <c r="G1" s="1" t="s">
        <v>109</v>
      </c>
      <c r="H1" s="1" t="s">
        <v>108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103</v>
      </c>
      <c r="N1" s="1" t="s">
        <v>102</v>
      </c>
      <c r="O1" s="1" t="s">
        <v>101</v>
      </c>
      <c r="P1" s="1" t="s">
        <v>100</v>
      </c>
      <c r="Q1" s="1" t="s">
        <v>99</v>
      </c>
      <c r="R1" s="1" t="s">
        <v>98</v>
      </c>
      <c r="S1" s="1" t="s">
        <v>97</v>
      </c>
      <c r="T1" s="1" t="s">
        <v>96</v>
      </c>
      <c r="U1" s="1" t="s">
        <v>95</v>
      </c>
      <c r="V1" s="1" t="s">
        <v>94</v>
      </c>
      <c r="W1" s="1" t="s">
        <v>93</v>
      </c>
      <c r="X1" s="1" t="s">
        <v>92</v>
      </c>
      <c r="Y1" s="1" t="s">
        <v>91</v>
      </c>
    </row>
    <row r="2" spans="1:25" x14ac:dyDescent="0.35">
      <c r="A2" t="s">
        <v>12</v>
      </c>
      <c r="B2" t="s">
        <v>13</v>
      </c>
      <c r="C2">
        <v>33020118</v>
      </c>
      <c r="D2" t="s">
        <v>36</v>
      </c>
      <c r="E2" s="6">
        <v>41141</v>
      </c>
      <c r="F2" s="5">
        <v>0.50347222222222221</v>
      </c>
      <c r="G2" t="s">
        <v>63</v>
      </c>
      <c r="H2" t="s">
        <v>62</v>
      </c>
      <c r="I2">
        <v>0.15</v>
      </c>
      <c r="J2" t="s">
        <v>61</v>
      </c>
      <c r="L2" t="s">
        <v>86</v>
      </c>
      <c r="M2">
        <v>1060</v>
      </c>
      <c r="N2" t="s">
        <v>55</v>
      </c>
      <c r="O2" t="s">
        <v>59</v>
      </c>
      <c r="P2" s="6">
        <v>41141</v>
      </c>
      <c r="Q2" s="5">
        <v>0.65138888888888891</v>
      </c>
      <c r="S2" t="s">
        <v>57</v>
      </c>
      <c r="T2" t="s">
        <v>56</v>
      </c>
      <c r="U2">
        <v>2</v>
      </c>
      <c r="V2" t="s">
        <v>55</v>
      </c>
      <c r="W2">
        <v>2</v>
      </c>
      <c r="X2" t="s">
        <v>54</v>
      </c>
      <c r="Y2" t="s">
        <v>64</v>
      </c>
    </row>
    <row r="3" spans="1:25" x14ac:dyDescent="0.35">
      <c r="A3" t="s">
        <v>12</v>
      </c>
      <c r="B3" t="s">
        <v>13</v>
      </c>
      <c r="C3">
        <v>33020118</v>
      </c>
      <c r="D3" t="s">
        <v>36</v>
      </c>
      <c r="E3" s="6">
        <v>41176</v>
      </c>
      <c r="F3" s="5">
        <v>0.54513888888888895</v>
      </c>
      <c r="G3" t="s">
        <v>63</v>
      </c>
      <c r="H3" t="s">
        <v>62</v>
      </c>
      <c r="I3">
        <v>0.15</v>
      </c>
      <c r="J3" t="s">
        <v>61</v>
      </c>
      <c r="L3" t="s">
        <v>86</v>
      </c>
      <c r="M3">
        <v>190</v>
      </c>
      <c r="N3" t="s">
        <v>55</v>
      </c>
      <c r="O3" t="s">
        <v>59</v>
      </c>
      <c r="P3" s="6">
        <v>41176</v>
      </c>
      <c r="Q3" s="5">
        <v>0.65833333333333333</v>
      </c>
      <c r="S3" t="s">
        <v>57</v>
      </c>
      <c r="T3" t="s">
        <v>56</v>
      </c>
      <c r="U3">
        <v>2</v>
      </c>
      <c r="V3" t="s">
        <v>55</v>
      </c>
      <c r="W3">
        <v>2</v>
      </c>
      <c r="X3" t="s">
        <v>54</v>
      </c>
      <c r="Y3" t="s">
        <v>64</v>
      </c>
    </row>
    <row r="4" spans="1:25" x14ac:dyDescent="0.35">
      <c r="A4" t="s">
        <v>12</v>
      </c>
      <c r="B4" t="s">
        <v>13</v>
      </c>
      <c r="C4">
        <v>33020118</v>
      </c>
      <c r="D4" t="s">
        <v>36</v>
      </c>
      <c r="E4" s="6">
        <v>41260</v>
      </c>
      <c r="F4" s="5">
        <v>0.4513888888888889</v>
      </c>
      <c r="G4" t="s">
        <v>63</v>
      </c>
      <c r="H4" t="s">
        <v>62</v>
      </c>
      <c r="I4">
        <v>0.15</v>
      </c>
      <c r="J4" t="s">
        <v>61</v>
      </c>
      <c r="L4" t="s">
        <v>86</v>
      </c>
      <c r="M4">
        <v>110</v>
      </c>
      <c r="N4" t="s">
        <v>55</v>
      </c>
      <c r="O4" t="s">
        <v>59</v>
      </c>
      <c r="P4" s="6">
        <v>41260</v>
      </c>
      <c r="Q4" s="5">
        <v>0.61875000000000002</v>
      </c>
      <c r="S4" t="s">
        <v>57</v>
      </c>
      <c r="T4" t="s">
        <v>56</v>
      </c>
      <c r="U4">
        <v>2</v>
      </c>
      <c r="V4" t="s">
        <v>55</v>
      </c>
      <c r="W4">
        <v>2</v>
      </c>
      <c r="X4" t="s">
        <v>54</v>
      </c>
      <c r="Y4" t="s">
        <v>32</v>
      </c>
    </row>
    <row r="5" spans="1:25" x14ac:dyDescent="0.35">
      <c r="A5" t="s">
        <v>12</v>
      </c>
      <c r="B5" t="s">
        <v>13</v>
      </c>
      <c r="C5">
        <v>33020118</v>
      </c>
      <c r="D5" t="s">
        <v>36</v>
      </c>
      <c r="E5" s="6">
        <v>41324</v>
      </c>
      <c r="F5" s="5">
        <v>0.53819444444444442</v>
      </c>
      <c r="G5" t="s">
        <v>63</v>
      </c>
      <c r="H5" t="s">
        <v>62</v>
      </c>
      <c r="I5">
        <v>0.15</v>
      </c>
      <c r="J5" t="s">
        <v>61</v>
      </c>
      <c r="L5" t="s">
        <v>86</v>
      </c>
      <c r="M5">
        <v>1500</v>
      </c>
      <c r="N5" t="s">
        <v>55</v>
      </c>
      <c r="O5" t="s">
        <v>59</v>
      </c>
      <c r="P5" s="6">
        <v>41324</v>
      </c>
      <c r="Q5" s="5">
        <v>0.64027777777777783</v>
      </c>
      <c r="S5" t="s">
        <v>81</v>
      </c>
      <c r="T5" t="s">
        <v>56</v>
      </c>
      <c r="U5">
        <v>2</v>
      </c>
      <c r="V5" t="s">
        <v>55</v>
      </c>
      <c r="W5">
        <v>2</v>
      </c>
      <c r="X5" t="s">
        <v>54</v>
      </c>
      <c r="Y5" t="s">
        <v>64</v>
      </c>
    </row>
    <row r="6" spans="1:25" x14ac:dyDescent="0.35">
      <c r="A6" t="s">
        <v>12</v>
      </c>
      <c r="B6" t="s">
        <v>13</v>
      </c>
      <c r="C6">
        <v>33020118</v>
      </c>
      <c r="D6" t="s">
        <v>36</v>
      </c>
      <c r="E6" s="6">
        <v>41477</v>
      </c>
      <c r="F6" s="5">
        <v>0.5</v>
      </c>
      <c r="G6" t="s">
        <v>63</v>
      </c>
      <c r="H6" t="s">
        <v>62</v>
      </c>
      <c r="I6">
        <v>0.15</v>
      </c>
      <c r="J6" t="s">
        <v>61</v>
      </c>
      <c r="L6" t="s">
        <v>86</v>
      </c>
      <c r="M6">
        <v>1200</v>
      </c>
      <c r="N6" t="s">
        <v>55</v>
      </c>
      <c r="O6" t="s">
        <v>59</v>
      </c>
      <c r="P6" s="6">
        <v>41477</v>
      </c>
      <c r="Q6" s="5">
        <v>0.7270833333333333</v>
      </c>
      <c r="S6" t="s">
        <v>57</v>
      </c>
      <c r="T6" t="s">
        <v>56</v>
      </c>
      <c r="U6">
        <v>2</v>
      </c>
      <c r="V6" t="s">
        <v>55</v>
      </c>
      <c r="W6">
        <v>2</v>
      </c>
      <c r="X6" t="s">
        <v>54</v>
      </c>
      <c r="Y6" t="s">
        <v>64</v>
      </c>
    </row>
    <row r="7" spans="1:25" x14ac:dyDescent="0.35">
      <c r="A7" t="s">
        <v>12</v>
      </c>
      <c r="B7" t="s">
        <v>13</v>
      </c>
      <c r="C7">
        <v>33020118</v>
      </c>
      <c r="D7" t="s">
        <v>36</v>
      </c>
      <c r="E7" s="6">
        <v>41505</v>
      </c>
      <c r="F7" s="5">
        <v>0.55208333333333337</v>
      </c>
      <c r="G7" t="s">
        <v>63</v>
      </c>
      <c r="H7" t="s">
        <v>62</v>
      </c>
      <c r="I7">
        <v>0.15</v>
      </c>
      <c r="J7" t="s">
        <v>61</v>
      </c>
      <c r="L7" t="s">
        <v>86</v>
      </c>
      <c r="M7">
        <v>150</v>
      </c>
      <c r="N7" t="s">
        <v>55</v>
      </c>
      <c r="O7" t="s">
        <v>59</v>
      </c>
      <c r="P7" s="6">
        <v>41505</v>
      </c>
      <c r="Q7" s="5">
        <v>0.74375000000000002</v>
      </c>
      <c r="S7" t="s">
        <v>57</v>
      </c>
      <c r="T7" t="s">
        <v>56</v>
      </c>
      <c r="U7">
        <v>2</v>
      </c>
      <c r="V7" t="s">
        <v>55</v>
      </c>
      <c r="W7">
        <v>2</v>
      </c>
      <c r="X7" t="s">
        <v>54</v>
      </c>
      <c r="Y7" t="s">
        <v>64</v>
      </c>
    </row>
    <row r="8" spans="1:25" x14ac:dyDescent="0.35">
      <c r="A8" t="s">
        <v>12</v>
      </c>
      <c r="B8" t="s">
        <v>13</v>
      </c>
      <c r="C8">
        <v>33020118</v>
      </c>
      <c r="D8" t="s">
        <v>36</v>
      </c>
      <c r="E8" s="6">
        <v>41540</v>
      </c>
      <c r="F8" s="5">
        <v>0.47916666666666669</v>
      </c>
      <c r="G8" t="s">
        <v>63</v>
      </c>
      <c r="H8" t="s">
        <v>62</v>
      </c>
      <c r="I8">
        <v>0.15</v>
      </c>
      <c r="J8" t="s">
        <v>61</v>
      </c>
      <c r="L8" t="s">
        <v>86</v>
      </c>
      <c r="M8">
        <v>124</v>
      </c>
      <c r="N8" t="s">
        <v>55</v>
      </c>
      <c r="O8" t="s">
        <v>59</v>
      </c>
      <c r="P8" s="6">
        <v>41540</v>
      </c>
      <c r="Q8" s="5">
        <v>0.67638888888888893</v>
      </c>
      <c r="S8" t="s">
        <v>57</v>
      </c>
      <c r="T8" t="s">
        <v>56</v>
      </c>
      <c r="U8">
        <v>2</v>
      </c>
      <c r="V8" t="s">
        <v>55</v>
      </c>
      <c r="W8">
        <v>2</v>
      </c>
      <c r="X8" t="s">
        <v>54</v>
      </c>
      <c r="Y8" t="s">
        <v>64</v>
      </c>
    </row>
    <row r="9" spans="1:25" x14ac:dyDescent="0.35">
      <c r="A9" t="s">
        <v>12</v>
      </c>
      <c r="B9" t="s">
        <v>13</v>
      </c>
      <c r="C9">
        <v>33020118</v>
      </c>
      <c r="D9" t="s">
        <v>36</v>
      </c>
      <c r="E9" s="6">
        <v>41568</v>
      </c>
      <c r="F9" s="5">
        <v>0.50347222222222221</v>
      </c>
      <c r="G9" t="s">
        <v>63</v>
      </c>
      <c r="H9" t="s">
        <v>62</v>
      </c>
      <c r="I9">
        <v>0.15</v>
      </c>
      <c r="J9" t="s">
        <v>61</v>
      </c>
      <c r="L9" t="s">
        <v>86</v>
      </c>
      <c r="M9">
        <v>122</v>
      </c>
      <c r="N9" t="s">
        <v>55</v>
      </c>
      <c r="O9" t="s">
        <v>59</v>
      </c>
      <c r="P9" s="6">
        <v>41568</v>
      </c>
      <c r="Q9" s="5">
        <v>0.66805555555555562</v>
      </c>
      <c r="S9" t="s">
        <v>57</v>
      </c>
      <c r="T9" t="s">
        <v>56</v>
      </c>
      <c r="U9">
        <v>2</v>
      </c>
      <c r="V9" t="s">
        <v>55</v>
      </c>
      <c r="W9">
        <v>2</v>
      </c>
      <c r="X9" t="s">
        <v>54</v>
      </c>
      <c r="Y9" t="s">
        <v>32</v>
      </c>
    </row>
    <row r="10" spans="1:25" x14ac:dyDescent="0.35">
      <c r="A10" t="s">
        <v>12</v>
      </c>
      <c r="B10" t="s">
        <v>13</v>
      </c>
      <c r="C10">
        <v>33020118</v>
      </c>
      <c r="D10" t="s">
        <v>36</v>
      </c>
      <c r="E10" s="6">
        <v>41596</v>
      </c>
      <c r="F10" s="5">
        <v>0.5</v>
      </c>
      <c r="G10" t="s">
        <v>63</v>
      </c>
      <c r="H10" t="s">
        <v>62</v>
      </c>
      <c r="I10">
        <v>0.15</v>
      </c>
      <c r="J10" t="s">
        <v>61</v>
      </c>
      <c r="L10" t="s">
        <v>86</v>
      </c>
      <c r="M10">
        <v>10600</v>
      </c>
      <c r="N10" t="s">
        <v>55</v>
      </c>
      <c r="O10" t="s">
        <v>59</v>
      </c>
      <c r="P10" s="6">
        <v>41596</v>
      </c>
      <c r="Q10" s="5">
        <v>0.7006944444444444</v>
      </c>
      <c r="S10" t="s">
        <v>57</v>
      </c>
      <c r="T10" t="s">
        <v>56</v>
      </c>
      <c r="U10">
        <v>2</v>
      </c>
      <c r="V10" t="s">
        <v>55</v>
      </c>
      <c r="W10">
        <v>2</v>
      </c>
      <c r="X10" t="s">
        <v>54</v>
      </c>
      <c r="Y10" t="s">
        <v>64</v>
      </c>
    </row>
    <row r="11" spans="1:25" x14ac:dyDescent="0.35">
      <c r="A11" t="s">
        <v>12</v>
      </c>
      <c r="B11" t="s">
        <v>13</v>
      </c>
      <c r="C11">
        <v>33020118</v>
      </c>
      <c r="D11" t="s">
        <v>36</v>
      </c>
      <c r="E11" s="6">
        <v>41660</v>
      </c>
      <c r="F11" s="5">
        <v>0.5</v>
      </c>
      <c r="G11" t="s">
        <v>63</v>
      </c>
      <c r="H11" t="s">
        <v>62</v>
      </c>
      <c r="I11">
        <v>0.15</v>
      </c>
      <c r="J11" t="s">
        <v>61</v>
      </c>
      <c r="L11" t="s">
        <v>86</v>
      </c>
      <c r="M11">
        <v>14</v>
      </c>
      <c r="N11" t="s">
        <v>55</v>
      </c>
      <c r="O11" t="s">
        <v>59</v>
      </c>
      <c r="P11" s="6">
        <v>41660</v>
      </c>
      <c r="Q11" s="5">
        <v>0.69097222222222221</v>
      </c>
      <c r="S11" t="s">
        <v>57</v>
      </c>
      <c r="T11" t="s">
        <v>56</v>
      </c>
      <c r="U11">
        <v>2</v>
      </c>
      <c r="V11" t="s">
        <v>55</v>
      </c>
      <c r="W11">
        <v>2</v>
      </c>
      <c r="X11" t="s">
        <v>54</v>
      </c>
      <c r="Y11" t="s">
        <v>64</v>
      </c>
    </row>
    <row r="12" spans="1:25" x14ac:dyDescent="0.35">
      <c r="A12" t="s">
        <v>12</v>
      </c>
      <c r="B12" t="s">
        <v>13</v>
      </c>
      <c r="C12">
        <v>33020118</v>
      </c>
      <c r="D12" t="s">
        <v>36</v>
      </c>
      <c r="E12" s="6">
        <v>41778</v>
      </c>
      <c r="F12" s="5">
        <v>0.51041666666666663</v>
      </c>
      <c r="G12" t="s">
        <v>63</v>
      </c>
      <c r="H12" t="s">
        <v>62</v>
      </c>
      <c r="I12">
        <v>0.15</v>
      </c>
      <c r="J12" t="s">
        <v>61</v>
      </c>
      <c r="L12" t="s">
        <v>86</v>
      </c>
      <c r="M12">
        <v>138</v>
      </c>
      <c r="N12" t="s">
        <v>55</v>
      </c>
      <c r="O12" t="s">
        <v>59</v>
      </c>
      <c r="P12" s="6">
        <v>41778</v>
      </c>
      <c r="Q12" s="5">
        <v>0.65694444444444444</v>
      </c>
      <c r="S12" t="s">
        <v>57</v>
      </c>
      <c r="T12" t="s">
        <v>56</v>
      </c>
      <c r="U12">
        <v>2</v>
      </c>
      <c r="V12" t="s">
        <v>55</v>
      </c>
      <c r="W12">
        <v>2</v>
      </c>
      <c r="X12" t="s">
        <v>54</v>
      </c>
      <c r="Y12" t="s">
        <v>64</v>
      </c>
    </row>
    <row r="13" spans="1:25" x14ac:dyDescent="0.35">
      <c r="A13" t="s">
        <v>12</v>
      </c>
      <c r="B13" t="s">
        <v>13</v>
      </c>
      <c r="C13">
        <v>33020118</v>
      </c>
      <c r="D13" t="s">
        <v>36</v>
      </c>
      <c r="E13" s="6">
        <v>41841</v>
      </c>
      <c r="F13" s="5">
        <v>0.56944444444444442</v>
      </c>
      <c r="G13" t="s">
        <v>63</v>
      </c>
      <c r="H13" t="s">
        <v>62</v>
      </c>
      <c r="I13">
        <v>0.15</v>
      </c>
      <c r="J13" t="s">
        <v>61</v>
      </c>
      <c r="L13" t="s">
        <v>86</v>
      </c>
      <c r="M13">
        <v>160</v>
      </c>
      <c r="N13" t="s">
        <v>55</v>
      </c>
      <c r="O13" t="s">
        <v>59</v>
      </c>
      <c r="P13" s="6">
        <v>41841</v>
      </c>
      <c r="Q13" s="5">
        <v>0.69513888888888886</v>
      </c>
      <c r="S13" t="s">
        <v>57</v>
      </c>
      <c r="T13" t="s">
        <v>56</v>
      </c>
      <c r="U13">
        <v>2</v>
      </c>
      <c r="V13" t="s">
        <v>55</v>
      </c>
      <c r="W13">
        <v>2</v>
      </c>
      <c r="X13" t="s">
        <v>54</v>
      </c>
      <c r="Y13" t="s">
        <v>64</v>
      </c>
    </row>
    <row r="14" spans="1:25" x14ac:dyDescent="0.35">
      <c r="A14" t="s">
        <v>12</v>
      </c>
      <c r="B14" t="s">
        <v>13</v>
      </c>
      <c r="C14">
        <v>33020118</v>
      </c>
      <c r="D14" t="s">
        <v>36</v>
      </c>
      <c r="E14" s="6">
        <v>41876</v>
      </c>
      <c r="F14" s="5">
        <v>0.49305555555555558</v>
      </c>
      <c r="G14" t="s">
        <v>63</v>
      </c>
      <c r="H14" t="s">
        <v>62</v>
      </c>
      <c r="I14">
        <v>0.15</v>
      </c>
      <c r="J14" t="s">
        <v>61</v>
      </c>
      <c r="L14" t="s">
        <v>86</v>
      </c>
      <c r="M14">
        <v>170</v>
      </c>
      <c r="N14" t="s">
        <v>55</v>
      </c>
      <c r="O14" t="s">
        <v>59</v>
      </c>
      <c r="P14" s="6">
        <v>41876</v>
      </c>
      <c r="Q14" s="5">
        <v>0.60972222222222217</v>
      </c>
      <c r="S14" t="s">
        <v>57</v>
      </c>
      <c r="T14" t="s">
        <v>56</v>
      </c>
      <c r="U14">
        <v>2</v>
      </c>
      <c r="V14" t="s">
        <v>55</v>
      </c>
      <c r="W14">
        <v>2</v>
      </c>
      <c r="X14" t="s">
        <v>54</v>
      </c>
      <c r="Y14" t="s">
        <v>32</v>
      </c>
    </row>
    <row r="15" spans="1:25" x14ac:dyDescent="0.35">
      <c r="A15" t="s">
        <v>12</v>
      </c>
      <c r="B15" t="s">
        <v>13</v>
      </c>
      <c r="C15">
        <v>33020118</v>
      </c>
      <c r="D15" t="s">
        <v>36</v>
      </c>
      <c r="E15" s="6">
        <v>41897</v>
      </c>
      <c r="F15" s="5">
        <v>0.46527777777777773</v>
      </c>
      <c r="G15" t="s">
        <v>63</v>
      </c>
      <c r="H15" t="s">
        <v>62</v>
      </c>
      <c r="I15">
        <v>0.15</v>
      </c>
      <c r="J15" t="s">
        <v>61</v>
      </c>
      <c r="L15" t="s">
        <v>86</v>
      </c>
      <c r="M15">
        <v>128</v>
      </c>
      <c r="N15" t="s">
        <v>55</v>
      </c>
      <c r="O15" t="s">
        <v>59</v>
      </c>
      <c r="P15" s="6">
        <v>41897</v>
      </c>
      <c r="Q15" s="5">
        <v>0.63611111111111118</v>
      </c>
      <c r="S15" t="s">
        <v>57</v>
      </c>
      <c r="T15" t="s">
        <v>56</v>
      </c>
      <c r="U15">
        <v>2</v>
      </c>
      <c r="V15" t="s">
        <v>55</v>
      </c>
      <c r="W15">
        <v>2</v>
      </c>
      <c r="X15" t="s">
        <v>54</v>
      </c>
      <c r="Y15" t="s">
        <v>32</v>
      </c>
    </row>
    <row r="16" spans="1:25" x14ac:dyDescent="0.35">
      <c r="A16" t="s">
        <v>12</v>
      </c>
      <c r="B16" t="s">
        <v>13</v>
      </c>
      <c r="C16">
        <v>33020118</v>
      </c>
      <c r="D16" t="s">
        <v>36</v>
      </c>
      <c r="E16" s="6">
        <v>41988</v>
      </c>
      <c r="F16" s="5">
        <v>0.47222222222222227</v>
      </c>
      <c r="G16" t="s">
        <v>63</v>
      </c>
      <c r="H16" t="s">
        <v>62</v>
      </c>
      <c r="I16">
        <v>0.15</v>
      </c>
      <c r="J16" t="s">
        <v>61</v>
      </c>
      <c r="L16" t="s">
        <v>86</v>
      </c>
      <c r="M16">
        <v>18</v>
      </c>
      <c r="N16" t="s">
        <v>55</v>
      </c>
      <c r="O16" t="s">
        <v>59</v>
      </c>
      <c r="P16" s="6">
        <v>41988</v>
      </c>
      <c r="Q16" s="5">
        <v>0.66805555555555562</v>
      </c>
      <c r="S16" t="s">
        <v>57</v>
      </c>
      <c r="T16" t="s">
        <v>56</v>
      </c>
      <c r="U16">
        <v>2</v>
      </c>
      <c r="V16" t="s">
        <v>55</v>
      </c>
      <c r="W16">
        <v>2</v>
      </c>
      <c r="X16" t="s">
        <v>54</v>
      </c>
      <c r="Y16" t="s">
        <v>32</v>
      </c>
    </row>
    <row r="17" spans="1:25" x14ac:dyDescent="0.35">
      <c r="A17" t="s">
        <v>12</v>
      </c>
      <c r="B17" t="s">
        <v>13</v>
      </c>
      <c r="C17">
        <v>33020118</v>
      </c>
      <c r="D17" t="s">
        <v>36</v>
      </c>
      <c r="E17" s="6">
        <v>42114</v>
      </c>
      <c r="F17" s="5">
        <v>0.49652777777777773</v>
      </c>
      <c r="G17" t="s">
        <v>63</v>
      </c>
      <c r="H17" t="s">
        <v>62</v>
      </c>
      <c r="I17">
        <v>0.15</v>
      </c>
      <c r="J17" t="s">
        <v>61</v>
      </c>
      <c r="L17" t="s">
        <v>86</v>
      </c>
      <c r="M17">
        <v>900</v>
      </c>
      <c r="N17" t="s">
        <v>55</v>
      </c>
      <c r="O17" t="s">
        <v>59</v>
      </c>
      <c r="P17" s="6">
        <v>42114</v>
      </c>
      <c r="Q17" s="5">
        <v>0.68541666666666667</v>
      </c>
      <c r="S17" t="s">
        <v>57</v>
      </c>
      <c r="T17" t="s">
        <v>56</v>
      </c>
      <c r="U17">
        <v>2</v>
      </c>
      <c r="V17" t="s">
        <v>55</v>
      </c>
      <c r="W17">
        <v>2</v>
      </c>
      <c r="X17" t="s">
        <v>54</v>
      </c>
      <c r="Y17" t="s">
        <v>64</v>
      </c>
    </row>
    <row r="18" spans="1:25" x14ac:dyDescent="0.35">
      <c r="A18" t="s">
        <v>12</v>
      </c>
      <c r="B18" t="s">
        <v>13</v>
      </c>
      <c r="C18">
        <v>33020118</v>
      </c>
      <c r="D18" t="s">
        <v>36</v>
      </c>
      <c r="E18" s="6">
        <v>42143</v>
      </c>
      <c r="F18" s="5">
        <v>0.52430555555555558</v>
      </c>
      <c r="G18" t="s">
        <v>63</v>
      </c>
      <c r="H18" t="s">
        <v>62</v>
      </c>
      <c r="I18">
        <v>0.15</v>
      </c>
      <c r="J18" t="s">
        <v>61</v>
      </c>
      <c r="L18" t="s">
        <v>86</v>
      </c>
      <c r="M18">
        <v>28</v>
      </c>
      <c r="N18" t="s">
        <v>55</v>
      </c>
      <c r="O18" t="s">
        <v>59</v>
      </c>
      <c r="P18" s="6">
        <v>42143</v>
      </c>
      <c r="Q18" s="5">
        <v>0.66249999999999998</v>
      </c>
      <c r="S18" t="s">
        <v>57</v>
      </c>
      <c r="T18" t="s">
        <v>56</v>
      </c>
      <c r="U18">
        <v>2</v>
      </c>
      <c r="V18" t="s">
        <v>55</v>
      </c>
      <c r="W18">
        <v>2</v>
      </c>
      <c r="X18" t="s">
        <v>54</v>
      </c>
      <c r="Y18" t="s">
        <v>32</v>
      </c>
    </row>
    <row r="19" spans="1:25" x14ac:dyDescent="0.35">
      <c r="A19" t="s">
        <v>12</v>
      </c>
      <c r="B19" t="s">
        <v>13</v>
      </c>
      <c r="C19">
        <v>33020118</v>
      </c>
      <c r="D19" t="s">
        <v>36</v>
      </c>
      <c r="E19" s="6">
        <v>42233</v>
      </c>
      <c r="F19" s="5">
        <v>0.46527777777777773</v>
      </c>
      <c r="G19" t="s">
        <v>63</v>
      </c>
      <c r="H19" t="s">
        <v>62</v>
      </c>
      <c r="I19">
        <v>0.2</v>
      </c>
      <c r="J19" t="s">
        <v>61</v>
      </c>
      <c r="L19" t="s">
        <v>86</v>
      </c>
      <c r="M19">
        <v>11800</v>
      </c>
      <c r="N19" t="s">
        <v>55</v>
      </c>
      <c r="O19" t="s">
        <v>59</v>
      </c>
      <c r="P19" s="6">
        <v>42233</v>
      </c>
      <c r="Q19" s="5">
        <v>0.60277777777777775</v>
      </c>
      <c r="S19" t="s">
        <v>57</v>
      </c>
      <c r="T19" t="s">
        <v>56</v>
      </c>
      <c r="U19">
        <v>2</v>
      </c>
      <c r="V19" t="s">
        <v>55</v>
      </c>
      <c r="W19">
        <v>2</v>
      </c>
      <c r="X19" t="s">
        <v>54</v>
      </c>
      <c r="Y19" t="s">
        <v>64</v>
      </c>
    </row>
    <row r="20" spans="1:25" x14ac:dyDescent="0.35">
      <c r="A20" t="s">
        <v>12</v>
      </c>
      <c r="B20" t="s">
        <v>13</v>
      </c>
      <c r="C20">
        <v>33020118</v>
      </c>
      <c r="D20" t="s">
        <v>36</v>
      </c>
      <c r="E20" s="6">
        <v>42416</v>
      </c>
      <c r="F20" s="5">
        <v>0.52777777777777779</v>
      </c>
      <c r="G20" t="s">
        <v>63</v>
      </c>
      <c r="H20" t="s">
        <v>62</v>
      </c>
      <c r="I20">
        <v>0.2</v>
      </c>
      <c r="J20" t="s">
        <v>61</v>
      </c>
      <c r="L20" t="s">
        <v>86</v>
      </c>
      <c r="M20">
        <v>600</v>
      </c>
      <c r="N20" t="s">
        <v>55</v>
      </c>
      <c r="O20" t="s">
        <v>59</v>
      </c>
      <c r="P20" s="6">
        <v>42416</v>
      </c>
      <c r="Q20" s="5">
        <v>0.70416666666666661</v>
      </c>
      <c r="S20" t="s">
        <v>57</v>
      </c>
      <c r="T20" t="s">
        <v>56</v>
      </c>
      <c r="U20">
        <v>2</v>
      </c>
      <c r="V20" t="s">
        <v>55</v>
      </c>
      <c r="W20">
        <v>2</v>
      </c>
      <c r="X20" t="s">
        <v>54</v>
      </c>
      <c r="Y20" t="s">
        <v>64</v>
      </c>
    </row>
    <row r="21" spans="1:25" x14ac:dyDescent="0.35">
      <c r="A21" t="s">
        <v>12</v>
      </c>
      <c r="B21" t="s">
        <v>13</v>
      </c>
      <c r="C21">
        <v>33020118</v>
      </c>
      <c r="D21" t="s">
        <v>36</v>
      </c>
      <c r="E21" s="6">
        <v>41024</v>
      </c>
      <c r="F21" s="5">
        <v>0.43402777777777773</v>
      </c>
      <c r="G21" t="s">
        <v>63</v>
      </c>
      <c r="H21" t="s">
        <v>62</v>
      </c>
      <c r="I21">
        <v>0.2</v>
      </c>
      <c r="J21" t="s">
        <v>61</v>
      </c>
      <c r="L21" t="s">
        <v>86</v>
      </c>
      <c r="M21">
        <v>85</v>
      </c>
      <c r="N21" t="s">
        <v>55</v>
      </c>
      <c r="P21" s="6">
        <v>41024</v>
      </c>
      <c r="Q21" s="5">
        <v>0.56736111111111109</v>
      </c>
      <c r="T21" t="s">
        <v>56</v>
      </c>
      <c r="U21">
        <v>2</v>
      </c>
      <c r="V21" t="s">
        <v>55</v>
      </c>
      <c r="W21">
        <v>2</v>
      </c>
      <c r="X21" t="s">
        <v>54</v>
      </c>
      <c r="Y21" t="s">
        <v>64</v>
      </c>
    </row>
    <row r="22" spans="1:25" x14ac:dyDescent="0.35">
      <c r="A22" t="s">
        <v>12</v>
      </c>
      <c r="B22" t="s">
        <v>13</v>
      </c>
      <c r="C22">
        <v>33020118</v>
      </c>
      <c r="D22" t="s">
        <v>36</v>
      </c>
      <c r="E22" s="6">
        <v>41045</v>
      </c>
      <c r="F22" s="5">
        <v>0.45833333333333331</v>
      </c>
      <c r="G22" t="s">
        <v>63</v>
      </c>
      <c r="H22" t="s">
        <v>62</v>
      </c>
      <c r="I22">
        <v>0.15</v>
      </c>
      <c r="J22" t="s">
        <v>61</v>
      </c>
      <c r="L22" t="s">
        <v>86</v>
      </c>
      <c r="M22">
        <v>196</v>
      </c>
      <c r="N22" t="s">
        <v>55</v>
      </c>
      <c r="P22" s="6">
        <v>41045</v>
      </c>
      <c r="Q22" s="5">
        <v>0.61388888888888882</v>
      </c>
      <c r="T22" t="s">
        <v>56</v>
      </c>
      <c r="U22">
        <v>2</v>
      </c>
      <c r="V22" t="s">
        <v>55</v>
      </c>
      <c r="W22">
        <v>2</v>
      </c>
      <c r="X22" t="s">
        <v>54</v>
      </c>
      <c r="Y22" t="s">
        <v>64</v>
      </c>
    </row>
    <row r="23" spans="1:25" x14ac:dyDescent="0.35">
      <c r="A23" t="s">
        <v>12</v>
      </c>
      <c r="B23" t="s">
        <v>13</v>
      </c>
      <c r="C23">
        <v>33020118</v>
      </c>
      <c r="D23" t="s">
        <v>36</v>
      </c>
      <c r="E23" s="6">
        <v>41080</v>
      </c>
      <c r="F23" s="5">
        <v>0.46875</v>
      </c>
      <c r="G23" t="s">
        <v>63</v>
      </c>
      <c r="H23" t="s">
        <v>62</v>
      </c>
      <c r="I23">
        <v>0.15</v>
      </c>
      <c r="J23" t="s">
        <v>61</v>
      </c>
      <c r="L23" t="s">
        <v>86</v>
      </c>
      <c r="M23">
        <v>97</v>
      </c>
      <c r="N23" t="s">
        <v>55</v>
      </c>
      <c r="P23" s="6">
        <v>41080</v>
      </c>
      <c r="Q23" s="5">
        <v>0.58194444444444449</v>
      </c>
      <c r="T23" t="s">
        <v>56</v>
      </c>
      <c r="U23">
        <v>2</v>
      </c>
      <c r="V23" t="s">
        <v>55</v>
      </c>
      <c r="W23">
        <v>2</v>
      </c>
      <c r="X23" t="s">
        <v>54</v>
      </c>
      <c r="Y23" t="s">
        <v>64</v>
      </c>
    </row>
    <row r="24" spans="1:25" x14ac:dyDescent="0.35">
      <c r="A24" t="s">
        <v>12</v>
      </c>
      <c r="B24" t="s">
        <v>13</v>
      </c>
      <c r="C24">
        <v>33020118</v>
      </c>
      <c r="D24" t="s">
        <v>36</v>
      </c>
      <c r="E24" s="6">
        <v>41106</v>
      </c>
      <c r="F24" s="5">
        <v>0.49305555555555558</v>
      </c>
      <c r="G24" t="s">
        <v>63</v>
      </c>
      <c r="H24" t="s">
        <v>62</v>
      </c>
      <c r="I24">
        <v>0.87</v>
      </c>
      <c r="J24" t="s">
        <v>61</v>
      </c>
      <c r="L24" t="s">
        <v>86</v>
      </c>
      <c r="M24">
        <v>125</v>
      </c>
      <c r="N24" t="s">
        <v>55</v>
      </c>
      <c r="P24" s="6">
        <v>41106</v>
      </c>
      <c r="Q24" s="5">
        <v>0.58402777777777781</v>
      </c>
      <c r="T24" t="s">
        <v>56</v>
      </c>
      <c r="U24">
        <v>2</v>
      </c>
      <c r="V24" t="s">
        <v>55</v>
      </c>
      <c r="W24">
        <v>2</v>
      </c>
      <c r="X24" t="s">
        <v>54</v>
      </c>
      <c r="Y24" t="s">
        <v>64</v>
      </c>
    </row>
    <row r="25" spans="1:25" x14ac:dyDescent="0.35">
      <c r="A25" t="s">
        <v>12</v>
      </c>
      <c r="B25" t="s">
        <v>13</v>
      </c>
      <c r="C25">
        <v>33020118</v>
      </c>
      <c r="D25" t="s">
        <v>36</v>
      </c>
      <c r="E25" s="6">
        <v>41204</v>
      </c>
      <c r="F25" s="5">
        <v>0.51388888888888895</v>
      </c>
      <c r="G25" t="s">
        <v>63</v>
      </c>
      <c r="H25" t="s">
        <v>62</v>
      </c>
      <c r="I25">
        <v>0.15</v>
      </c>
      <c r="J25" t="s">
        <v>61</v>
      </c>
      <c r="L25" t="s">
        <v>86</v>
      </c>
      <c r="M25">
        <v>510</v>
      </c>
      <c r="N25" t="s">
        <v>55</v>
      </c>
      <c r="P25" s="6">
        <v>41204</v>
      </c>
      <c r="Q25" s="5">
        <v>0.64652777777777781</v>
      </c>
      <c r="T25" t="s">
        <v>56</v>
      </c>
      <c r="U25">
        <v>2</v>
      </c>
      <c r="V25" t="s">
        <v>55</v>
      </c>
      <c r="W25">
        <v>2</v>
      </c>
      <c r="X25" t="s">
        <v>54</v>
      </c>
      <c r="Y25" t="s">
        <v>32</v>
      </c>
    </row>
    <row r="26" spans="1:25" x14ac:dyDescent="0.35">
      <c r="A26" t="s">
        <v>12</v>
      </c>
      <c r="B26" t="s">
        <v>13</v>
      </c>
      <c r="C26">
        <v>33020118</v>
      </c>
      <c r="D26" t="s">
        <v>36</v>
      </c>
      <c r="E26" s="6">
        <v>41232</v>
      </c>
      <c r="F26" s="5">
        <v>0.54166666666666663</v>
      </c>
      <c r="G26" t="s">
        <v>63</v>
      </c>
      <c r="H26" t="s">
        <v>62</v>
      </c>
      <c r="I26">
        <v>0.15</v>
      </c>
      <c r="J26" t="s">
        <v>61</v>
      </c>
      <c r="L26" t="s">
        <v>86</v>
      </c>
      <c r="M26">
        <v>120</v>
      </c>
      <c r="N26" t="s">
        <v>55</v>
      </c>
      <c r="P26" s="6">
        <v>41232</v>
      </c>
      <c r="Q26" s="5">
        <v>0.71111111111111114</v>
      </c>
      <c r="T26" t="s">
        <v>56</v>
      </c>
      <c r="U26">
        <v>2</v>
      </c>
      <c r="V26" t="s">
        <v>55</v>
      </c>
      <c r="W26">
        <v>2</v>
      </c>
      <c r="X26" t="s">
        <v>54</v>
      </c>
      <c r="Y26" t="s">
        <v>32</v>
      </c>
    </row>
    <row r="27" spans="1:25" x14ac:dyDescent="0.35">
      <c r="A27" t="s">
        <v>12</v>
      </c>
      <c r="B27" t="s">
        <v>13</v>
      </c>
      <c r="C27">
        <v>33020118</v>
      </c>
      <c r="D27" t="s">
        <v>36</v>
      </c>
      <c r="E27" s="6">
        <v>41288</v>
      </c>
      <c r="F27" s="5">
        <v>0.46875</v>
      </c>
      <c r="G27" t="s">
        <v>63</v>
      </c>
      <c r="H27" t="s">
        <v>62</v>
      </c>
      <c r="I27">
        <v>0.15</v>
      </c>
      <c r="J27" t="s">
        <v>61</v>
      </c>
      <c r="L27" t="s">
        <v>86</v>
      </c>
      <c r="M27">
        <v>82</v>
      </c>
      <c r="N27" t="s">
        <v>55</v>
      </c>
      <c r="P27" s="6">
        <v>41288</v>
      </c>
      <c r="Q27" s="5">
        <v>0.63611111111111118</v>
      </c>
      <c r="T27" t="s">
        <v>56</v>
      </c>
      <c r="U27">
        <v>2</v>
      </c>
      <c r="V27" t="s">
        <v>55</v>
      </c>
      <c r="W27">
        <v>2</v>
      </c>
      <c r="X27" t="s">
        <v>54</v>
      </c>
      <c r="Y27" t="s">
        <v>64</v>
      </c>
    </row>
    <row r="28" spans="1:25" x14ac:dyDescent="0.35">
      <c r="A28" t="s">
        <v>12</v>
      </c>
      <c r="B28" t="s">
        <v>13</v>
      </c>
      <c r="C28">
        <v>33020118</v>
      </c>
      <c r="D28" t="s">
        <v>36</v>
      </c>
      <c r="E28" s="6">
        <v>41351</v>
      </c>
      <c r="F28" s="5">
        <v>0.47916666666666669</v>
      </c>
      <c r="G28" t="s">
        <v>63</v>
      </c>
      <c r="H28" t="s">
        <v>62</v>
      </c>
      <c r="I28">
        <v>0.15</v>
      </c>
      <c r="J28" t="s">
        <v>61</v>
      </c>
      <c r="L28" t="s">
        <v>86</v>
      </c>
      <c r="M28">
        <v>84</v>
      </c>
      <c r="N28" t="s">
        <v>55</v>
      </c>
      <c r="P28" s="6">
        <v>41351</v>
      </c>
      <c r="Q28" s="5">
        <v>0.6645833333333333</v>
      </c>
      <c r="T28" t="s">
        <v>56</v>
      </c>
      <c r="U28">
        <v>2</v>
      </c>
      <c r="V28" t="s">
        <v>55</v>
      </c>
      <c r="W28">
        <v>2</v>
      </c>
      <c r="X28" t="s">
        <v>54</v>
      </c>
      <c r="Y28" t="s">
        <v>64</v>
      </c>
    </row>
    <row r="29" spans="1:25" x14ac:dyDescent="0.35">
      <c r="A29" t="s">
        <v>12</v>
      </c>
      <c r="B29" t="s">
        <v>13</v>
      </c>
      <c r="C29">
        <v>33020118</v>
      </c>
      <c r="D29" t="s">
        <v>36</v>
      </c>
      <c r="E29" s="6">
        <v>41386</v>
      </c>
      <c r="F29" s="5">
        <v>0.51041666666666663</v>
      </c>
      <c r="G29" t="s">
        <v>63</v>
      </c>
      <c r="H29" t="s">
        <v>62</v>
      </c>
      <c r="I29">
        <v>0.15</v>
      </c>
      <c r="J29" t="s">
        <v>61</v>
      </c>
      <c r="L29" t="s">
        <v>86</v>
      </c>
      <c r="M29">
        <v>98</v>
      </c>
      <c r="N29" t="s">
        <v>55</v>
      </c>
      <c r="P29" s="6">
        <v>41386</v>
      </c>
      <c r="Q29" s="5">
        <v>0.6479166666666667</v>
      </c>
      <c r="T29" t="s">
        <v>56</v>
      </c>
      <c r="U29">
        <v>2</v>
      </c>
      <c r="V29" t="s">
        <v>55</v>
      </c>
      <c r="W29">
        <v>2</v>
      </c>
      <c r="X29" t="s">
        <v>54</v>
      </c>
      <c r="Y29" t="s">
        <v>32</v>
      </c>
    </row>
    <row r="30" spans="1:25" x14ac:dyDescent="0.35">
      <c r="A30" t="s">
        <v>12</v>
      </c>
      <c r="B30" t="s">
        <v>13</v>
      </c>
      <c r="C30">
        <v>33020118</v>
      </c>
      <c r="D30" t="s">
        <v>36</v>
      </c>
      <c r="E30" s="6">
        <v>41407</v>
      </c>
      <c r="F30" s="5">
        <v>0.52083333333333337</v>
      </c>
      <c r="G30" t="s">
        <v>63</v>
      </c>
      <c r="H30" t="s">
        <v>62</v>
      </c>
      <c r="I30">
        <v>0.15</v>
      </c>
      <c r="J30" t="s">
        <v>61</v>
      </c>
      <c r="L30" t="s">
        <v>86</v>
      </c>
      <c r="M30">
        <v>50</v>
      </c>
      <c r="N30" t="s">
        <v>55</v>
      </c>
      <c r="P30" s="6">
        <v>41407</v>
      </c>
      <c r="Q30" s="5">
        <v>0.70208333333333339</v>
      </c>
      <c r="T30" t="s">
        <v>56</v>
      </c>
      <c r="U30">
        <v>2</v>
      </c>
      <c r="V30" t="s">
        <v>55</v>
      </c>
      <c r="W30">
        <v>2</v>
      </c>
      <c r="X30" t="s">
        <v>54</v>
      </c>
      <c r="Y30" t="s">
        <v>64</v>
      </c>
    </row>
    <row r="31" spans="1:25" x14ac:dyDescent="0.35">
      <c r="A31" t="s">
        <v>12</v>
      </c>
      <c r="B31" t="s">
        <v>13</v>
      </c>
      <c r="C31">
        <v>33020118</v>
      </c>
      <c r="D31" t="s">
        <v>36</v>
      </c>
      <c r="E31" s="6">
        <v>41449</v>
      </c>
      <c r="F31" s="5">
        <v>0.42708333333333331</v>
      </c>
      <c r="G31" t="s">
        <v>63</v>
      </c>
      <c r="H31" t="s">
        <v>62</v>
      </c>
      <c r="I31">
        <v>0.15</v>
      </c>
      <c r="J31" t="s">
        <v>61</v>
      </c>
      <c r="L31" t="s">
        <v>86</v>
      </c>
      <c r="M31">
        <v>230</v>
      </c>
      <c r="N31" t="s">
        <v>55</v>
      </c>
      <c r="P31" s="6">
        <v>41449</v>
      </c>
      <c r="Q31" s="5">
        <v>0.65902777777777777</v>
      </c>
      <c r="T31" t="s">
        <v>56</v>
      </c>
      <c r="U31">
        <v>2</v>
      </c>
      <c r="V31" t="s">
        <v>55</v>
      </c>
      <c r="W31">
        <v>2</v>
      </c>
      <c r="X31" t="s">
        <v>54</v>
      </c>
      <c r="Y31" t="s">
        <v>64</v>
      </c>
    </row>
    <row r="32" spans="1:25" x14ac:dyDescent="0.35">
      <c r="A32" t="s">
        <v>12</v>
      </c>
      <c r="B32" t="s">
        <v>13</v>
      </c>
      <c r="C32">
        <v>33020118</v>
      </c>
      <c r="D32" t="s">
        <v>36</v>
      </c>
      <c r="E32" s="6">
        <v>41624</v>
      </c>
      <c r="F32" s="5">
        <v>0.4861111111111111</v>
      </c>
      <c r="G32" t="s">
        <v>63</v>
      </c>
      <c r="H32" t="s">
        <v>62</v>
      </c>
      <c r="I32">
        <v>0.15</v>
      </c>
      <c r="J32" t="s">
        <v>61</v>
      </c>
      <c r="L32" t="s">
        <v>86</v>
      </c>
      <c r="M32">
        <v>50</v>
      </c>
      <c r="N32" t="s">
        <v>55</v>
      </c>
      <c r="P32" s="6">
        <v>41624</v>
      </c>
      <c r="Q32" s="5">
        <v>0.67013888888888884</v>
      </c>
      <c r="T32" t="s">
        <v>56</v>
      </c>
      <c r="U32">
        <v>2</v>
      </c>
      <c r="V32" t="s">
        <v>55</v>
      </c>
      <c r="W32">
        <v>2</v>
      </c>
      <c r="X32" t="s">
        <v>54</v>
      </c>
      <c r="Y32" t="s">
        <v>64</v>
      </c>
    </row>
    <row r="33" spans="1:25" x14ac:dyDescent="0.35">
      <c r="A33" t="s">
        <v>12</v>
      </c>
      <c r="B33" t="s">
        <v>13</v>
      </c>
      <c r="C33">
        <v>33020118</v>
      </c>
      <c r="D33" t="s">
        <v>36</v>
      </c>
      <c r="E33" s="6">
        <v>41696</v>
      </c>
      <c r="F33" s="5">
        <v>0.46875</v>
      </c>
      <c r="G33" t="s">
        <v>63</v>
      </c>
      <c r="H33" t="s">
        <v>62</v>
      </c>
      <c r="I33">
        <v>0.15</v>
      </c>
      <c r="J33" t="s">
        <v>61</v>
      </c>
      <c r="L33" t="s">
        <v>86</v>
      </c>
      <c r="M33">
        <v>3700</v>
      </c>
      <c r="N33" t="s">
        <v>55</v>
      </c>
      <c r="P33" s="6">
        <v>41696</v>
      </c>
      <c r="Q33" s="5">
        <v>0.69305555555555554</v>
      </c>
      <c r="T33" t="s">
        <v>56</v>
      </c>
      <c r="U33">
        <v>2</v>
      </c>
      <c r="V33" t="s">
        <v>55</v>
      </c>
      <c r="W33">
        <v>2</v>
      </c>
      <c r="X33" t="s">
        <v>54</v>
      </c>
      <c r="Y33" t="s">
        <v>64</v>
      </c>
    </row>
    <row r="34" spans="1:25" x14ac:dyDescent="0.35">
      <c r="A34" t="s">
        <v>12</v>
      </c>
      <c r="B34" t="s">
        <v>13</v>
      </c>
      <c r="C34">
        <v>33020118</v>
      </c>
      <c r="D34" t="s">
        <v>36</v>
      </c>
      <c r="E34" s="6">
        <v>41715</v>
      </c>
      <c r="F34" s="5">
        <v>0.52430555555555558</v>
      </c>
      <c r="G34" t="s">
        <v>63</v>
      </c>
      <c r="H34" t="s">
        <v>62</v>
      </c>
      <c r="I34">
        <v>0.15</v>
      </c>
      <c r="J34" t="s">
        <v>61</v>
      </c>
      <c r="L34" t="s">
        <v>86</v>
      </c>
      <c r="M34">
        <v>600</v>
      </c>
      <c r="N34" t="s">
        <v>55</v>
      </c>
      <c r="P34" s="6">
        <v>41715</v>
      </c>
      <c r="Q34" s="5">
        <v>0.72986111111111107</v>
      </c>
      <c r="T34" t="s">
        <v>56</v>
      </c>
      <c r="U34">
        <v>2</v>
      </c>
      <c r="V34" t="s">
        <v>55</v>
      </c>
      <c r="W34">
        <v>2</v>
      </c>
      <c r="X34" t="s">
        <v>54</v>
      </c>
      <c r="Y34" t="s">
        <v>64</v>
      </c>
    </row>
    <row r="35" spans="1:25" x14ac:dyDescent="0.35">
      <c r="A35" t="s">
        <v>12</v>
      </c>
      <c r="B35" t="s">
        <v>13</v>
      </c>
      <c r="C35">
        <v>33020118</v>
      </c>
      <c r="D35" t="s">
        <v>36</v>
      </c>
      <c r="E35" s="6">
        <v>41750</v>
      </c>
      <c r="F35" s="5">
        <v>0.49652777777777773</v>
      </c>
      <c r="G35" t="s">
        <v>63</v>
      </c>
      <c r="H35" t="s">
        <v>62</v>
      </c>
      <c r="I35">
        <v>0.15</v>
      </c>
      <c r="J35" t="s">
        <v>61</v>
      </c>
      <c r="L35" t="s">
        <v>86</v>
      </c>
      <c r="M35">
        <v>70</v>
      </c>
      <c r="N35" t="s">
        <v>55</v>
      </c>
      <c r="P35" s="6">
        <v>41750</v>
      </c>
      <c r="Q35" s="5">
        <v>0.7284722222222223</v>
      </c>
      <c r="T35" t="s">
        <v>56</v>
      </c>
      <c r="U35">
        <v>2</v>
      </c>
      <c r="V35" t="s">
        <v>55</v>
      </c>
      <c r="W35">
        <v>2</v>
      </c>
      <c r="X35" t="s">
        <v>54</v>
      </c>
      <c r="Y35" t="s">
        <v>64</v>
      </c>
    </row>
    <row r="36" spans="1:25" x14ac:dyDescent="0.35">
      <c r="A36" t="s">
        <v>12</v>
      </c>
      <c r="B36" t="s">
        <v>13</v>
      </c>
      <c r="C36">
        <v>33020118</v>
      </c>
      <c r="D36" t="s">
        <v>36</v>
      </c>
      <c r="E36" s="6">
        <v>41813</v>
      </c>
      <c r="F36" s="5">
        <v>0.50347222222222221</v>
      </c>
      <c r="G36" t="s">
        <v>63</v>
      </c>
      <c r="H36" t="s">
        <v>62</v>
      </c>
      <c r="I36">
        <v>0.15</v>
      </c>
      <c r="J36" t="s">
        <v>61</v>
      </c>
      <c r="L36" t="s">
        <v>86</v>
      </c>
      <c r="M36">
        <v>5700</v>
      </c>
      <c r="N36" t="s">
        <v>55</v>
      </c>
      <c r="P36" s="6">
        <v>41813</v>
      </c>
      <c r="Q36" s="5">
        <v>0.7055555555555556</v>
      </c>
      <c r="T36" t="s">
        <v>56</v>
      </c>
      <c r="U36">
        <v>2</v>
      </c>
      <c r="V36" t="s">
        <v>55</v>
      </c>
      <c r="W36">
        <v>2</v>
      </c>
      <c r="X36" t="s">
        <v>54</v>
      </c>
      <c r="Y36" t="s">
        <v>64</v>
      </c>
    </row>
    <row r="37" spans="1:25" x14ac:dyDescent="0.35">
      <c r="A37" t="s">
        <v>12</v>
      </c>
      <c r="B37" t="s">
        <v>13</v>
      </c>
      <c r="C37">
        <v>33020118</v>
      </c>
      <c r="D37" t="s">
        <v>36</v>
      </c>
      <c r="E37" s="6">
        <v>41932</v>
      </c>
      <c r="F37" s="5">
        <v>0.46875</v>
      </c>
      <c r="G37" t="s">
        <v>63</v>
      </c>
      <c r="H37" t="s">
        <v>62</v>
      </c>
      <c r="I37">
        <v>0.15</v>
      </c>
      <c r="J37" t="s">
        <v>61</v>
      </c>
      <c r="L37" t="s">
        <v>86</v>
      </c>
      <c r="M37">
        <v>64</v>
      </c>
      <c r="N37" t="s">
        <v>55</v>
      </c>
      <c r="P37" s="6">
        <v>41932</v>
      </c>
      <c r="Q37" s="5">
        <v>0.62569444444444444</v>
      </c>
      <c r="T37" t="s">
        <v>56</v>
      </c>
      <c r="U37">
        <v>2</v>
      </c>
      <c r="V37" t="s">
        <v>55</v>
      </c>
      <c r="W37">
        <v>2</v>
      </c>
      <c r="X37" t="s">
        <v>54</v>
      </c>
      <c r="Y37" t="s">
        <v>32</v>
      </c>
    </row>
    <row r="38" spans="1:25" x14ac:dyDescent="0.35">
      <c r="A38" t="s">
        <v>12</v>
      </c>
      <c r="B38" t="s">
        <v>13</v>
      </c>
      <c r="C38">
        <v>33020118</v>
      </c>
      <c r="D38" t="s">
        <v>36</v>
      </c>
      <c r="E38" s="6">
        <v>41960</v>
      </c>
      <c r="F38" s="5">
        <v>0.4826388888888889</v>
      </c>
      <c r="G38" t="s">
        <v>63</v>
      </c>
      <c r="H38" t="s">
        <v>62</v>
      </c>
      <c r="I38">
        <v>0.15</v>
      </c>
      <c r="J38" t="s">
        <v>61</v>
      </c>
      <c r="L38" t="s">
        <v>86</v>
      </c>
      <c r="M38">
        <v>3300</v>
      </c>
      <c r="N38" t="s">
        <v>55</v>
      </c>
      <c r="P38" s="6">
        <v>41960</v>
      </c>
      <c r="Q38" s="5">
        <v>0.67361111111111116</v>
      </c>
      <c r="T38" t="s">
        <v>56</v>
      </c>
      <c r="U38">
        <v>2</v>
      </c>
      <c r="V38" t="s">
        <v>55</v>
      </c>
      <c r="W38">
        <v>2</v>
      </c>
      <c r="X38" t="s">
        <v>54</v>
      </c>
      <c r="Y38" t="s">
        <v>32</v>
      </c>
    </row>
    <row r="39" spans="1:25" x14ac:dyDescent="0.35">
      <c r="A39" t="s">
        <v>12</v>
      </c>
      <c r="B39" t="s">
        <v>13</v>
      </c>
      <c r="C39">
        <v>33020118</v>
      </c>
      <c r="D39" t="s">
        <v>36</v>
      </c>
      <c r="E39" s="6">
        <v>42016</v>
      </c>
      <c r="F39" s="5">
        <v>0.49652777777777773</v>
      </c>
      <c r="G39" t="s">
        <v>63</v>
      </c>
      <c r="H39" t="s">
        <v>62</v>
      </c>
      <c r="I39">
        <v>0.15</v>
      </c>
      <c r="J39" t="s">
        <v>61</v>
      </c>
      <c r="L39" t="s">
        <v>86</v>
      </c>
      <c r="M39">
        <v>120</v>
      </c>
      <c r="N39" t="s">
        <v>55</v>
      </c>
      <c r="P39" s="6">
        <v>42016</v>
      </c>
      <c r="Q39" s="5">
        <v>0.68333333333333324</v>
      </c>
      <c r="T39" t="s">
        <v>56</v>
      </c>
      <c r="U39">
        <v>2</v>
      </c>
      <c r="V39" t="s">
        <v>55</v>
      </c>
      <c r="W39">
        <v>2</v>
      </c>
      <c r="X39" t="s">
        <v>54</v>
      </c>
    </row>
    <row r="40" spans="1:25" x14ac:dyDescent="0.35">
      <c r="A40" t="s">
        <v>12</v>
      </c>
      <c r="B40" t="s">
        <v>13</v>
      </c>
      <c r="C40">
        <v>33020118</v>
      </c>
      <c r="D40" t="s">
        <v>36</v>
      </c>
      <c r="E40" s="6">
        <v>42052</v>
      </c>
      <c r="F40" s="5">
        <v>0.52777777777777779</v>
      </c>
      <c r="G40" t="s">
        <v>63</v>
      </c>
      <c r="H40" t="s">
        <v>62</v>
      </c>
      <c r="I40">
        <v>0.15</v>
      </c>
      <c r="J40" t="s">
        <v>61</v>
      </c>
      <c r="L40" t="s">
        <v>86</v>
      </c>
      <c r="M40">
        <v>260</v>
      </c>
      <c r="N40" t="s">
        <v>55</v>
      </c>
      <c r="P40" s="6">
        <v>42052</v>
      </c>
      <c r="Q40" s="5">
        <v>0.70277777777777783</v>
      </c>
      <c r="T40" t="s">
        <v>56</v>
      </c>
      <c r="U40">
        <v>2</v>
      </c>
      <c r="V40" t="s">
        <v>55</v>
      </c>
      <c r="W40">
        <v>2</v>
      </c>
      <c r="X40" t="s">
        <v>54</v>
      </c>
      <c r="Y40" t="s">
        <v>32</v>
      </c>
    </row>
    <row r="41" spans="1:25" x14ac:dyDescent="0.35">
      <c r="A41" t="s">
        <v>12</v>
      </c>
      <c r="B41" t="s">
        <v>13</v>
      </c>
      <c r="C41">
        <v>33020118</v>
      </c>
      <c r="D41" t="s">
        <v>36</v>
      </c>
      <c r="E41" s="6">
        <v>42088</v>
      </c>
      <c r="F41" s="5">
        <v>0.45833333333333331</v>
      </c>
      <c r="G41" t="s">
        <v>63</v>
      </c>
      <c r="H41" t="s">
        <v>62</v>
      </c>
      <c r="I41">
        <v>0.15</v>
      </c>
      <c r="J41" t="s">
        <v>61</v>
      </c>
      <c r="L41" t="s">
        <v>86</v>
      </c>
      <c r="M41">
        <v>270</v>
      </c>
      <c r="N41" t="s">
        <v>55</v>
      </c>
      <c r="P41" s="6">
        <v>42088</v>
      </c>
      <c r="Q41" s="5">
        <v>0.6958333333333333</v>
      </c>
      <c r="T41" t="s">
        <v>56</v>
      </c>
      <c r="U41">
        <v>2</v>
      </c>
      <c r="V41" t="s">
        <v>55</v>
      </c>
      <c r="W41">
        <v>2</v>
      </c>
      <c r="X41" t="s">
        <v>54</v>
      </c>
      <c r="Y41" t="s">
        <v>64</v>
      </c>
    </row>
    <row r="42" spans="1:25" x14ac:dyDescent="0.35">
      <c r="A42" t="s">
        <v>12</v>
      </c>
      <c r="B42" t="s">
        <v>13</v>
      </c>
      <c r="C42">
        <v>33020118</v>
      </c>
      <c r="D42" t="s">
        <v>36</v>
      </c>
      <c r="E42" s="6">
        <v>42172</v>
      </c>
      <c r="F42" s="5">
        <v>0.46527777777777773</v>
      </c>
      <c r="G42" t="s">
        <v>63</v>
      </c>
      <c r="H42" t="s">
        <v>62</v>
      </c>
      <c r="I42">
        <v>0.15</v>
      </c>
      <c r="J42" t="s">
        <v>61</v>
      </c>
      <c r="L42" t="s">
        <v>86</v>
      </c>
      <c r="M42">
        <v>80</v>
      </c>
      <c r="N42" t="s">
        <v>55</v>
      </c>
      <c r="P42" s="6">
        <v>42172</v>
      </c>
      <c r="Q42" s="5">
        <v>0.62916666666666665</v>
      </c>
      <c r="T42" t="s">
        <v>56</v>
      </c>
      <c r="U42">
        <v>2</v>
      </c>
      <c r="V42" t="s">
        <v>55</v>
      </c>
      <c r="W42">
        <v>2</v>
      </c>
      <c r="X42" t="s">
        <v>54</v>
      </c>
      <c r="Y42" t="s">
        <v>64</v>
      </c>
    </row>
    <row r="43" spans="1:25" x14ac:dyDescent="0.35">
      <c r="A43" t="s">
        <v>12</v>
      </c>
      <c r="B43" t="s">
        <v>13</v>
      </c>
      <c r="C43">
        <v>33020118</v>
      </c>
      <c r="D43" t="s">
        <v>36</v>
      </c>
      <c r="E43" s="6">
        <v>42205</v>
      </c>
      <c r="F43" s="5">
        <v>0.46875</v>
      </c>
      <c r="G43" t="s">
        <v>63</v>
      </c>
      <c r="H43" t="s">
        <v>62</v>
      </c>
      <c r="I43">
        <v>0.2</v>
      </c>
      <c r="J43" t="s">
        <v>61</v>
      </c>
      <c r="L43" t="s">
        <v>86</v>
      </c>
      <c r="M43">
        <v>88</v>
      </c>
      <c r="N43" t="s">
        <v>55</v>
      </c>
      <c r="P43" s="6">
        <v>42205</v>
      </c>
      <c r="Q43" s="5">
        <v>0.64652777777777781</v>
      </c>
      <c r="T43" t="s">
        <v>56</v>
      </c>
      <c r="U43">
        <v>2</v>
      </c>
      <c r="V43" t="s">
        <v>55</v>
      </c>
      <c r="W43">
        <v>2</v>
      </c>
      <c r="X43" t="s">
        <v>54</v>
      </c>
      <c r="Y43" t="s">
        <v>32</v>
      </c>
    </row>
    <row r="44" spans="1:25" x14ac:dyDescent="0.35">
      <c r="A44" t="s">
        <v>12</v>
      </c>
      <c r="B44" t="s">
        <v>13</v>
      </c>
      <c r="C44">
        <v>33020118</v>
      </c>
      <c r="D44" t="s">
        <v>36</v>
      </c>
      <c r="E44" s="6">
        <v>42268</v>
      </c>
      <c r="F44" s="5">
        <v>0.4513888888888889</v>
      </c>
      <c r="G44" t="s">
        <v>63</v>
      </c>
      <c r="H44" t="s">
        <v>62</v>
      </c>
      <c r="I44">
        <v>0.2</v>
      </c>
      <c r="J44" t="s">
        <v>61</v>
      </c>
      <c r="L44" t="s">
        <v>86</v>
      </c>
      <c r="M44">
        <v>110</v>
      </c>
      <c r="N44" t="s">
        <v>55</v>
      </c>
      <c r="P44" s="6">
        <v>42268</v>
      </c>
      <c r="Q44" s="5">
        <v>0.61388888888888882</v>
      </c>
      <c r="T44" t="s">
        <v>56</v>
      </c>
      <c r="U44">
        <v>2</v>
      </c>
      <c r="V44" t="s">
        <v>55</v>
      </c>
      <c r="W44">
        <v>2</v>
      </c>
      <c r="X44" t="s">
        <v>54</v>
      </c>
      <c r="Y44" t="s">
        <v>32</v>
      </c>
    </row>
    <row r="45" spans="1:25" x14ac:dyDescent="0.35">
      <c r="A45" t="s">
        <v>12</v>
      </c>
      <c r="B45" t="s">
        <v>13</v>
      </c>
      <c r="C45">
        <v>33020118</v>
      </c>
      <c r="D45" t="s">
        <v>36</v>
      </c>
      <c r="E45" s="6">
        <v>42296</v>
      </c>
      <c r="F45" s="5">
        <v>0.4826388888888889</v>
      </c>
      <c r="G45" t="s">
        <v>63</v>
      </c>
      <c r="H45" t="s">
        <v>62</v>
      </c>
      <c r="I45">
        <v>0.2</v>
      </c>
      <c r="J45" t="s">
        <v>61</v>
      </c>
      <c r="L45" t="s">
        <v>86</v>
      </c>
      <c r="M45">
        <v>62</v>
      </c>
      <c r="N45" t="s">
        <v>55</v>
      </c>
      <c r="P45" s="6">
        <v>42296</v>
      </c>
      <c r="Q45" s="5">
        <v>0.66249999999999998</v>
      </c>
      <c r="T45" t="s">
        <v>56</v>
      </c>
      <c r="U45">
        <v>2</v>
      </c>
      <c r="V45" t="s">
        <v>55</v>
      </c>
      <c r="W45">
        <v>2</v>
      </c>
      <c r="X45" t="s">
        <v>54</v>
      </c>
      <c r="Y45" t="s">
        <v>64</v>
      </c>
    </row>
    <row r="46" spans="1:25" x14ac:dyDescent="0.35">
      <c r="A46" t="s">
        <v>12</v>
      </c>
      <c r="B46" t="s">
        <v>13</v>
      </c>
      <c r="C46">
        <v>33020118</v>
      </c>
      <c r="D46" t="s">
        <v>36</v>
      </c>
      <c r="E46" s="6">
        <v>42338</v>
      </c>
      <c r="F46" s="5">
        <v>0.4826388888888889</v>
      </c>
      <c r="G46" t="s">
        <v>63</v>
      </c>
      <c r="H46" t="s">
        <v>62</v>
      </c>
      <c r="I46">
        <v>0.2</v>
      </c>
      <c r="J46" t="s">
        <v>61</v>
      </c>
      <c r="L46" t="s">
        <v>86</v>
      </c>
      <c r="M46">
        <v>92</v>
      </c>
      <c r="N46" t="s">
        <v>55</v>
      </c>
      <c r="P46" s="6">
        <v>42338</v>
      </c>
      <c r="Q46" s="5">
        <v>0.69652777777777775</v>
      </c>
      <c r="T46" t="s">
        <v>56</v>
      </c>
      <c r="U46">
        <v>2</v>
      </c>
      <c r="V46" t="s">
        <v>55</v>
      </c>
      <c r="W46">
        <v>2</v>
      </c>
      <c r="X46" t="s">
        <v>54</v>
      </c>
      <c r="Y46" t="s">
        <v>32</v>
      </c>
    </row>
    <row r="47" spans="1:25" x14ac:dyDescent="0.35">
      <c r="A47" t="s">
        <v>12</v>
      </c>
      <c r="B47" t="s">
        <v>13</v>
      </c>
      <c r="C47">
        <v>33020118</v>
      </c>
      <c r="D47" t="s">
        <v>36</v>
      </c>
      <c r="E47" s="6">
        <v>42352</v>
      </c>
      <c r="F47" s="5">
        <v>0.45833333333333331</v>
      </c>
      <c r="G47" t="s">
        <v>63</v>
      </c>
      <c r="H47" t="s">
        <v>62</v>
      </c>
      <c r="I47">
        <v>0.2</v>
      </c>
      <c r="J47" t="s">
        <v>61</v>
      </c>
      <c r="L47" t="s">
        <v>86</v>
      </c>
      <c r="M47">
        <v>200</v>
      </c>
      <c r="N47" t="s">
        <v>55</v>
      </c>
      <c r="P47" s="6">
        <v>42352</v>
      </c>
      <c r="Q47" s="5">
        <v>0.6166666666666667</v>
      </c>
      <c r="T47" t="s">
        <v>56</v>
      </c>
      <c r="U47">
        <v>2</v>
      </c>
      <c r="V47" t="s">
        <v>55</v>
      </c>
      <c r="W47">
        <v>2</v>
      </c>
      <c r="X47" t="s">
        <v>54</v>
      </c>
      <c r="Y47" t="s">
        <v>32</v>
      </c>
    </row>
    <row r="48" spans="1:25" x14ac:dyDescent="0.35">
      <c r="A48" t="s">
        <v>12</v>
      </c>
      <c r="B48" t="s">
        <v>13</v>
      </c>
      <c r="C48">
        <v>33020118</v>
      </c>
      <c r="D48" t="s">
        <v>36</v>
      </c>
      <c r="E48" s="6">
        <v>42380</v>
      </c>
      <c r="F48" s="5">
        <v>0.46875</v>
      </c>
      <c r="G48" t="s">
        <v>63</v>
      </c>
      <c r="H48" t="s">
        <v>62</v>
      </c>
      <c r="I48">
        <v>0.2</v>
      </c>
      <c r="J48" t="s">
        <v>61</v>
      </c>
      <c r="L48" t="s">
        <v>86</v>
      </c>
      <c r="M48">
        <v>58</v>
      </c>
      <c r="N48" t="s">
        <v>55</v>
      </c>
      <c r="P48" s="6">
        <v>42380</v>
      </c>
      <c r="Q48" s="5">
        <v>0.65694444444444444</v>
      </c>
      <c r="T48" t="s">
        <v>56</v>
      </c>
      <c r="U48">
        <v>2</v>
      </c>
      <c r="V48" t="s">
        <v>55</v>
      </c>
      <c r="W48">
        <v>2</v>
      </c>
      <c r="X48" t="s">
        <v>54</v>
      </c>
      <c r="Y48" t="s">
        <v>64</v>
      </c>
    </row>
    <row r="49" spans="1:25" x14ac:dyDescent="0.35">
      <c r="A49" t="s">
        <v>12</v>
      </c>
      <c r="B49" t="s">
        <v>13</v>
      </c>
      <c r="C49">
        <v>33020118</v>
      </c>
      <c r="D49" t="s">
        <v>36</v>
      </c>
      <c r="E49" s="6">
        <v>42450</v>
      </c>
      <c r="F49" s="5">
        <v>0.46527777777777773</v>
      </c>
      <c r="G49" t="s">
        <v>63</v>
      </c>
      <c r="H49" t="s">
        <v>62</v>
      </c>
      <c r="I49">
        <v>0.2</v>
      </c>
      <c r="J49" t="s">
        <v>61</v>
      </c>
      <c r="L49" t="s">
        <v>86</v>
      </c>
      <c r="M49">
        <v>96</v>
      </c>
      <c r="N49" t="s">
        <v>55</v>
      </c>
      <c r="P49" s="6">
        <v>42450</v>
      </c>
      <c r="Q49" s="5">
        <v>0.6069444444444444</v>
      </c>
      <c r="T49" t="s">
        <v>56</v>
      </c>
      <c r="U49">
        <v>2</v>
      </c>
      <c r="V49" t="s">
        <v>55</v>
      </c>
      <c r="W49">
        <v>2</v>
      </c>
      <c r="X49" t="s">
        <v>54</v>
      </c>
      <c r="Y49" t="s">
        <v>64</v>
      </c>
    </row>
    <row r="50" spans="1:25" x14ac:dyDescent="0.35">
      <c r="A50" t="s">
        <v>12</v>
      </c>
      <c r="B50" t="s">
        <v>13</v>
      </c>
      <c r="C50">
        <v>33020118</v>
      </c>
      <c r="D50" t="s">
        <v>36</v>
      </c>
      <c r="E50" s="6">
        <v>42478</v>
      </c>
      <c r="F50" s="5">
        <v>0.46875</v>
      </c>
      <c r="G50" t="s">
        <v>63</v>
      </c>
      <c r="H50" t="s">
        <v>62</v>
      </c>
      <c r="I50">
        <v>0.2</v>
      </c>
      <c r="J50" t="s">
        <v>61</v>
      </c>
      <c r="L50" t="s">
        <v>86</v>
      </c>
      <c r="M50">
        <v>430</v>
      </c>
      <c r="N50" t="s">
        <v>55</v>
      </c>
      <c r="P50" s="6">
        <v>42478</v>
      </c>
      <c r="Q50" s="5">
        <v>0.69305555555555554</v>
      </c>
      <c r="T50" t="s">
        <v>56</v>
      </c>
      <c r="U50">
        <v>2</v>
      </c>
      <c r="V50" t="s">
        <v>55</v>
      </c>
      <c r="W50">
        <v>2</v>
      </c>
      <c r="X50" t="s">
        <v>54</v>
      </c>
      <c r="Y50" t="s">
        <v>64</v>
      </c>
    </row>
    <row r="51" spans="1:25" x14ac:dyDescent="0.35">
      <c r="A51" t="s">
        <v>12</v>
      </c>
      <c r="B51" t="s">
        <v>13</v>
      </c>
      <c r="C51">
        <v>33020118</v>
      </c>
      <c r="D51" t="s">
        <v>36</v>
      </c>
      <c r="E51" s="6">
        <v>42514</v>
      </c>
      <c r="F51" s="5">
        <v>0.47916666666666669</v>
      </c>
      <c r="G51" t="s">
        <v>63</v>
      </c>
      <c r="H51" t="s">
        <v>62</v>
      </c>
      <c r="I51">
        <v>0.2</v>
      </c>
      <c r="J51" t="s">
        <v>61</v>
      </c>
      <c r="L51" t="s">
        <v>86</v>
      </c>
      <c r="M51">
        <v>370</v>
      </c>
      <c r="N51" t="s">
        <v>55</v>
      </c>
      <c r="P51" s="6">
        <v>42514</v>
      </c>
      <c r="Q51" s="5">
        <v>0.64652777777777781</v>
      </c>
      <c r="T51" t="s">
        <v>56</v>
      </c>
      <c r="U51">
        <v>2</v>
      </c>
      <c r="V51" t="s">
        <v>55</v>
      </c>
      <c r="W51">
        <v>2</v>
      </c>
      <c r="X51" t="s">
        <v>54</v>
      </c>
      <c r="Y51" t="s">
        <v>64</v>
      </c>
    </row>
    <row r="52" spans="1:25" x14ac:dyDescent="0.35">
      <c r="A52" t="s">
        <v>12</v>
      </c>
      <c r="B52" t="s">
        <v>13</v>
      </c>
      <c r="C52">
        <v>33020118</v>
      </c>
      <c r="D52" t="s">
        <v>36</v>
      </c>
      <c r="E52" s="6">
        <v>42541</v>
      </c>
      <c r="F52" s="5">
        <v>0.48958333333333331</v>
      </c>
      <c r="G52" t="s">
        <v>63</v>
      </c>
      <c r="H52" t="s">
        <v>62</v>
      </c>
      <c r="I52">
        <v>0.2</v>
      </c>
      <c r="J52" t="s">
        <v>61</v>
      </c>
      <c r="L52" t="s">
        <v>86</v>
      </c>
      <c r="M52">
        <v>220</v>
      </c>
      <c r="N52" t="s">
        <v>55</v>
      </c>
      <c r="P52" s="6">
        <v>42541</v>
      </c>
      <c r="Q52" s="5">
        <v>0.68333333333333324</v>
      </c>
      <c r="T52" t="s">
        <v>56</v>
      </c>
      <c r="U52">
        <v>2</v>
      </c>
      <c r="V52" t="s">
        <v>55</v>
      </c>
      <c r="W52">
        <v>2</v>
      </c>
      <c r="X52" t="s">
        <v>54</v>
      </c>
      <c r="Y52" t="s">
        <v>32</v>
      </c>
    </row>
    <row r="53" spans="1:25" x14ac:dyDescent="0.35">
      <c r="A53" t="s">
        <v>12</v>
      </c>
      <c r="B53" t="s">
        <v>13</v>
      </c>
      <c r="C53">
        <v>33020118</v>
      </c>
      <c r="D53" t="s">
        <v>36</v>
      </c>
      <c r="E53" s="6">
        <v>42569</v>
      </c>
      <c r="F53" s="5">
        <v>0.47916666666666669</v>
      </c>
      <c r="G53" t="s">
        <v>63</v>
      </c>
      <c r="H53" t="s">
        <v>62</v>
      </c>
      <c r="I53">
        <v>0.2</v>
      </c>
      <c r="J53" t="s">
        <v>61</v>
      </c>
      <c r="L53" t="s">
        <v>86</v>
      </c>
      <c r="M53">
        <v>118</v>
      </c>
      <c r="N53" t="s">
        <v>55</v>
      </c>
      <c r="P53" s="6">
        <v>42569</v>
      </c>
      <c r="Q53" s="5">
        <v>0.66597222222222219</v>
      </c>
      <c r="S53" t="s">
        <v>69</v>
      </c>
      <c r="T53" t="s">
        <v>56</v>
      </c>
      <c r="U53">
        <v>2</v>
      </c>
      <c r="V53" t="s">
        <v>55</v>
      </c>
      <c r="W53">
        <v>2</v>
      </c>
      <c r="X53" t="s">
        <v>54</v>
      </c>
      <c r="Y53" t="s">
        <v>32</v>
      </c>
    </row>
    <row r="54" spans="1:25" x14ac:dyDescent="0.35">
      <c r="A54" t="s">
        <v>12</v>
      </c>
      <c r="B54" t="s">
        <v>13</v>
      </c>
      <c r="C54">
        <v>33020118</v>
      </c>
      <c r="D54" t="s">
        <v>36</v>
      </c>
      <c r="E54" s="6">
        <v>42597</v>
      </c>
      <c r="F54" s="5">
        <v>0.47569444444444442</v>
      </c>
      <c r="G54" t="s">
        <v>63</v>
      </c>
      <c r="H54" t="s">
        <v>62</v>
      </c>
      <c r="I54">
        <v>0.2</v>
      </c>
      <c r="J54" t="s">
        <v>61</v>
      </c>
      <c r="L54" t="s">
        <v>86</v>
      </c>
      <c r="M54">
        <v>230</v>
      </c>
      <c r="N54" t="s">
        <v>55</v>
      </c>
      <c r="P54" s="6">
        <v>42597</v>
      </c>
      <c r="Q54" s="5">
        <v>0.67013888888888884</v>
      </c>
      <c r="S54" t="s">
        <v>69</v>
      </c>
      <c r="T54" t="s">
        <v>56</v>
      </c>
      <c r="U54">
        <v>2</v>
      </c>
      <c r="V54" t="s">
        <v>55</v>
      </c>
      <c r="W54">
        <v>2</v>
      </c>
      <c r="X54" t="s">
        <v>54</v>
      </c>
      <c r="Y54" t="s">
        <v>64</v>
      </c>
    </row>
    <row r="55" spans="1:25" x14ac:dyDescent="0.35">
      <c r="A55" t="s">
        <v>12</v>
      </c>
      <c r="B55" t="s">
        <v>13</v>
      </c>
      <c r="C55">
        <v>33020118</v>
      </c>
      <c r="D55" t="s">
        <v>36</v>
      </c>
      <c r="E55" s="6">
        <v>42632</v>
      </c>
      <c r="F55" s="5">
        <v>0.46527777777777773</v>
      </c>
      <c r="G55" t="s">
        <v>63</v>
      </c>
      <c r="H55" t="s">
        <v>62</v>
      </c>
      <c r="I55">
        <v>0.2</v>
      </c>
      <c r="J55" t="s">
        <v>61</v>
      </c>
      <c r="L55" t="s">
        <v>86</v>
      </c>
      <c r="M55">
        <v>300</v>
      </c>
      <c r="N55" t="s">
        <v>55</v>
      </c>
      <c r="P55" s="6">
        <v>42632</v>
      </c>
      <c r="Q55" s="5">
        <v>0.65625</v>
      </c>
      <c r="T55" t="s">
        <v>56</v>
      </c>
      <c r="U55">
        <v>2</v>
      </c>
      <c r="V55" t="s">
        <v>55</v>
      </c>
      <c r="W55">
        <v>2</v>
      </c>
      <c r="X55" t="s">
        <v>54</v>
      </c>
      <c r="Y55" t="s">
        <v>64</v>
      </c>
    </row>
    <row r="56" spans="1:25" x14ac:dyDescent="0.35">
      <c r="A56" t="s">
        <v>12</v>
      </c>
      <c r="B56" t="s">
        <v>13</v>
      </c>
      <c r="C56">
        <v>33020118</v>
      </c>
      <c r="D56" t="s">
        <v>36</v>
      </c>
      <c r="E56" s="6">
        <v>42660</v>
      </c>
      <c r="F56" s="5">
        <v>0.46527777777777773</v>
      </c>
      <c r="G56" t="s">
        <v>63</v>
      </c>
      <c r="H56" t="s">
        <v>62</v>
      </c>
      <c r="I56">
        <v>0.2</v>
      </c>
      <c r="J56" t="s">
        <v>61</v>
      </c>
      <c r="L56" t="s">
        <v>86</v>
      </c>
      <c r="M56">
        <v>280</v>
      </c>
      <c r="N56" t="s">
        <v>55</v>
      </c>
      <c r="P56" s="6">
        <v>42660</v>
      </c>
      <c r="Q56" s="5">
        <v>0.65</v>
      </c>
      <c r="S56" t="s">
        <v>69</v>
      </c>
      <c r="T56" t="s">
        <v>56</v>
      </c>
      <c r="U56">
        <v>2</v>
      </c>
      <c r="V56" t="s">
        <v>55</v>
      </c>
      <c r="W56">
        <v>2</v>
      </c>
      <c r="X56" t="s">
        <v>54</v>
      </c>
      <c r="Y56" t="s">
        <v>32</v>
      </c>
    </row>
    <row r="57" spans="1:25" x14ac:dyDescent="0.35">
      <c r="A57" t="s">
        <v>12</v>
      </c>
      <c r="B57" t="s">
        <v>13</v>
      </c>
      <c r="C57">
        <v>33020118</v>
      </c>
      <c r="D57" t="s">
        <v>36</v>
      </c>
      <c r="E57" s="6">
        <v>42688</v>
      </c>
      <c r="F57" s="5">
        <v>0.40972222222222227</v>
      </c>
      <c r="G57" t="s">
        <v>63</v>
      </c>
      <c r="H57" t="s">
        <v>62</v>
      </c>
      <c r="I57">
        <v>0.2</v>
      </c>
      <c r="J57" t="s">
        <v>61</v>
      </c>
      <c r="L57" t="s">
        <v>86</v>
      </c>
      <c r="M57">
        <v>63</v>
      </c>
      <c r="N57" t="s">
        <v>82</v>
      </c>
      <c r="P57" s="6">
        <v>42688</v>
      </c>
      <c r="Q57" s="5">
        <v>0.58472222222222225</v>
      </c>
      <c r="R57" t="s">
        <v>85</v>
      </c>
      <c r="T57" t="s">
        <v>56</v>
      </c>
      <c r="U57">
        <v>10</v>
      </c>
      <c r="V57" t="s">
        <v>82</v>
      </c>
      <c r="W57">
        <v>10</v>
      </c>
      <c r="X57" t="s">
        <v>54</v>
      </c>
      <c r="Y57" t="s">
        <v>32</v>
      </c>
    </row>
    <row r="58" spans="1:25" x14ac:dyDescent="0.35">
      <c r="A58" t="s">
        <v>12</v>
      </c>
      <c r="B58" t="s">
        <v>13</v>
      </c>
      <c r="C58">
        <v>33020118</v>
      </c>
      <c r="D58" t="s">
        <v>36</v>
      </c>
      <c r="E58" s="6">
        <v>42716</v>
      </c>
      <c r="F58" s="5">
        <v>0.47222222222222227</v>
      </c>
      <c r="G58" t="s">
        <v>63</v>
      </c>
      <c r="H58" t="s">
        <v>62</v>
      </c>
      <c r="I58">
        <v>0.2</v>
      </c>
      <c r="J58" t="s">
        <v>61</v>
      </c>
      <c r="L58" t="s">
        <v>86</v>
      </c>
      <c r="M58">
        <v>41</v>
      </c>
      <c r="N58" t="s">
        <v>82</v>
      </c>
      <c r="P58" s="6">
        <v>42716</v>
      </c>
      <c r="Q58" s="5">
        <v>0.62083333333333335</v>
      </c>
      <c r="R58" t="s">
        <v>85</v>
      </c>
      <c r="T58" t="s">
        <v>56</v>
      </c>
      <c r="U58">
        <v>10</v>
      </c>
      <c r="V58" t="s">
        <v>82</v>
      </c>
      <c r="W58">
        <v>10</v>
      </c>
      <c r="X58" t="s">
        <v>54</v>
      </c>
      <c r="Y58" t="s">
        <v>32</v>
      </c>
    </row>
    <row r="59" spans="1:25" x14ac:dyDescent="0.35">
      <c r="A59" t="s">
        <v>12</v>
      </c>
      <c r="B59" t="s">
        <v>13</v>
      </c>
      <c r="C59">
        <v>33020118</v>
      </c>
      <c r="D59" t="s">
        <v>36</v>
      </c>
      <c r="E59" s="6">
        <v>42752</v>
      </c>
      <c r="F59" s="5">
        <v>0.52777777777777779</v>
      </c>
      <c r="G59" t="s">
        <v>63</v>
      </c>
      <c r="H59" t="s">
        <v>62</v>
      </c>
      <c r="I59">
        <v>0.2</v>
      </c>
      <c r="J59" t="s">
        <v>61</v>
      </c>
      <c r="L59" t="s">
        <v>86</v>
      </c>
      <c r="M59">
        <v>86</v>
      </c>
      <c r="N59" t="s">
        <v>82</v>
      </c>
      <c r="P59" s="6">
        <v>42752</v>
      </c>
      <c r="Q59" s="5">
        <v>0.70416666666666661</v>
      </c>
      <c r="R59" t="s">
        <v>85</v>
      </c>
      <c r="T59" t="s">
        <v>56</v>
      </c>
      <c r="U59">
        <v>10</v>
      </c>
      <c r="V59" t="s">
        <v>82</v>
      </c>
      <c r="W59">
        <v>10</v>
      </c>
      <c r="X59" t="s">
        <v>54</v>
      </c>
      <c r="Y59" t="s">
        <v>64</v>
      </c>
    </row>
    <row r="60" spans="1:25" x14ac:dyDescent="0.35">
      <c r="A60" t="s">
        <v>12</v>
      </c>
      <c r="B60" t="s">
        <v>13</v>
      </c>
      <c r="C60">
        <v>33020118</v>
      </c>
      <c r="D60" t="s">
        <v>36</v>
      </c>
      <c r="E60" s="6">
        <v>42779</v>
      </c>
      <c r="F60" s="5">
        <v>0.47222222222222227</v>
      </c>
      <c r="G60" t="s">
        <v>63</v>
      </c>
      <c r="H60" t="s">
        <v>62</v>
      </c>
      <c r="I60">
        <v>0.2</v>
      </c>
      <c r="J60" t="s">
        <v>61</v>
      </c>
      <c r="L60" t="s">
        <v>86</v>
      </c>
      <c r="M60">
        <v>41</v>
      </c>
      <c r="N60" t="s">
        <v>82</v>
      </c>
      <c r="P60" s="6">
        <v>42779</v>
      </c>
      <c r="Q60" s="5">
        <v>0.66805555555555562</v>
      </c>
      <c r="R60" t="s">
        <v>85</v>
      </c>
      <c r="T60" t="s">
        <v>56</v>
      </c>
      <c r="U60">
        <v>10</v>
      </c>
      <c r="V60" t="s">
        <v>82</v>
      </c>
      <c r="W60">
        <v>10</v>
      </c>
      <c r="X60" t="s">
        <v>54</v>
      </c>
      <c r="Y60" t="s">
        <v>64</v>
      </c>
    </row>
    <row r="61" spans="1:25" x14ac:dyDescent="0.35">
      <c r="A61" t="s">
        <v>12</v>
      </c>
      <c r="B61" t="s">
        <v>13</v>
      </c>
      <c r="C61">
        <v>33020118</v>
      </c>
      <c r="D61" t="s">
        <v>36</v>
      </c>
      <c r="E61" s="6">
        <v>42905</v>
      </c>
      <c r="F61" s="5">
        <v>0.51736111111111105</v>
      </c>
      <c r="G61" t="s">
        <v>63</v>
      </c>
      <c r="H61" t="s">
        <v>62</v>
      </c>
      <c r="I61">
        <v>0.2</v>
      </c>
      <c r="J61" t="s">
        <v>61</v>
      </c>
      <c r="L61" t="s">
        <v>86</v>
      </c>
      <c r="M61">
        <v>341</v>
      </c>
      <c r="N61" t="s">
        <v>82</v>
      </c>
      <c r="P61" s="6">
        <v>42905</v>
      </c>
      <c r="Q61" s="5">
        <v>0.72083333333333333</v>
      </c>
      <c r="R61" t="s">
        <v>85</v>
      </c>
      <c r="T61" t="s">
        <v>56</v>
      </c>
      <c r="U61">
        <v>10</v>
      </c>
      <c r="V61" t="s">
        <v>82</v>
      </c>
      <c r="W61">
        <v>10</v>
      </c>
      <c r="X61" t="s">
        <v>54</v>
      </c>
      <c r="Y61" t="s">
        <v>64</v>
      </c>
    </row>
    <row r="62" spans="1:25" x14ac:dyDescent="0.35">
      <c r="A62" t="s">
        <v>12</v>
      </c>
      <c r="B62" t="s">
        <v>13</v>
      </c>
      <c r="C62">
        <v>33020118</v>
      </c>
      <c r="D62" t="s">
        <v>36</v>
      </c>
      <c r="E62" s="6">
        <v>42926</v>
      </c>
      <c r="F62" s="5">
        <v>0.48958333333333331</v>
      </c>
      <c r="G62" t="s">
        <v>63</v>
      </c>
      <c r="H62" t="s">
        <v>62</v>
      </c>
      <c r="I62">
        <v>0.2</v>
      </c>
      <c r="J62" t="s">
        <v>61</v>
      </c>
      <c r="L62" t="s">
        <v>86</v>
      </c>
      <c r="M62">
        <v>213</v>
      </c>
      <c r="N62" t="s">
        <v>82</v>
      </c>
      <c r="P62" s="6">
        <v>42926</v>
      </c>
      <c r="Q62" s="5">
        <v>0.67499999999999993</v>
      </c>
      <c r="R62" t="s">
        <v>85</v>
      </c>
      <c r="T62" t="s">
        <v>56</v>
      </c>
      <c r="U62">
        <v>10</v>
      </c>
      <c r="V62" t="s">
        <v>82</v>
      </c>
      <c r="W62">
        <v>10</v>
      </c>
      <c r="X62" t="s">
        <v>54</v>
      </c>
      <c r="Y62" t="s">
        <v>64</v>
      </c>
    </row>
  </sheetData>
  <autoFilter ref="A1:Y62" xr:uid="{00000000-0009-0000-0000-000007000000}">
    <sortState ref="A2:Y62">
      <sortCondition ref="O1:O62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61"/>
  <sheetViews>
    <sheetView workbookViewId="0">
      <selection activeCell="L11" sqref="L11"/>
    </sheetView>
  </sheetViews>
  <sheetFormatPr defaultRowHeight="14.5" x14ac:dyDescent="0.35"/>
  <cols>
    <col min="1" max="1" width="8.453125" bestFit="1" customWidth="1"/>
    <col min="2" max="2" width="52.08984375" bestFit="1" customWidth="1"/>
    <col min="3" max="3" width="9.54296875" bestFit="1" customWidth="1"/>
    <col min="4" max="4" width="6" bestFit="1" customWidth="1"/>
    <col min="5" max="5" width="10.6328125" bestFit="1" customWidth="1"/>
    <col min="6" max="6" width="11.54296875" bestFit="1" customWidth="1"/>
    <col min="7" max="7" width="8.54296875" bestFit="1" customWidth="1"/>
    <col min="8" max="8" width="15.08984375" bestFit="1" customWidth="1"/>
    <col min="9" max="9" width="9.6328125" bestFit="1" customWidth="1"/>
    <col min="10" max="10" width="11.54296875" bestFit="1" customWidth="1"/>
    <col min="11" max="11" width="14.36328125" bestFit="1" customWidth="1"/>
    <col min="12" max="12" width="13.90625" bestFit="1" customWidth="1"/>
    <col min="13" max="13" width="12.08984375" bestFit="1" customWidth="1"/>
    <col min="14" max="14" width="11.6328125" bestFit="1" customWidth="1"/>
    <col min="15" max="15" width="3.6328125" bestFit="1" customWidth="1"/>
    <col min="16" max="16" width="12.90625" bestFit="1" customWidth="1"/>
    <col min="17" max="17" width="13.36328125" bestFit="1" customWidth="1"/>
    <col min="18" max="18" width="16" bestFit="1" customWidth="1"/>
    <col min="19" max="19" width="113.08984375" bestFit="1" customWidth="1"/>
    <col min="20" max="20" width="15.36328125" bestFit="1" customWidth="1"/>
    <col min="21" max="21" width="5" bestFit="1" customWidth="1"/>
    <col min="22" max="22" width="10.08984375" bestFit="1" customWidth="1"/>
    <col min="23" max="23" width="4.453125" bestFit="1" customWidth="1"/>
    <col min="24" max="24" width="8.54296875" bestFit="1" customWidth="1"/>
    <col min="25" max="25" width="13.54296875" bestFit="1" customWidth="1"/>
  </cols>
  <sheetData>
    <row r="1" spans="1:25" s="1" customFormat="1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111</v>
      </c>
      <c r="F1" s="1" t="s">
        <v>110</v>
      </c>
      <c r="G1" s="1" t="s">
        <v>109</v>
      </c>
      <c r="H1" s="1" t="s">
        <v>108</v>
      </c>
      <c r="I1" s="1" t="s">
        <v>107</v>
      </c>
      <c r="J1" s="1" t="s">
        <v>106</v>
      </c>
      <c r="K1" s="1" t="s">
        <v>105</v>
      </c>
      <c r="L1" s="1" t="s">
        <v>104</v>
      </c>
      <c r="M1" s="1" t="s">
        <v>103</v>
      </c>
      <c r="N1" s="1" t="s">
        <v>102</v>
      </c>
      <c r="O1" s="1" t="s">
        <v>101</v>
      </c>
      <c r="P1" s="1" t="s">
        <v>100</v>
      </c>
      <c r="Q1" s="1" t="s">
        <v>99</v>
      </c>
      <c r="R1" s="1" t="s">
        <v>98</v>
      </c>
      <c r="S1" s="1" t="s">
        <v>97</v>
      </c>
      <c r="T1" s="1" t="s">
        <v>96</v>
      </c>
      <c r="U1" s="1" t="s">
        <v>95</v>
      </c>
      <c r="V1" s="1" t="s">
        <v>94</v>
      </c>
      <c r="W1" s="1" t="s">
        <v>93</v>
      </c>
      <c r="X1" s="1" t="s">
        <v>92</v>
      </c>
      <c r="Y1" s="1" t="s">
        <v>91</v>
      </c>
    </row>
    <row r="2" spans="1:25" x14ac:dyDescent="0.35">
      <c r="A2" t="s">
        <v>12</v>
      </c>
      <c r="B2" t="s">
        <v>13</v>
      </c>
      <c r="C2">
        <v>33020118</v>
      </c>
      <c r="D2" t="s">
        <v>36</v>
      </c>
      <c r="E2" s="6">
        <v>41024</v>
      </c>
      <c r="F2" s="5">
        <v>0.43402777777777773</v>
      </c>
      <c r="G2" t="s">
        <v>63</v>
      </c>
      <c r="H2" t="s">
        <v>62</v>
      </c>
      <c r="I2">
        <v>0.2</v>
      </c>
      <c r="J2" t="s">
        <v>61</v>
      </c>
      <c r="L2" t="s">
        <v>60</v>
      </c>
      <c r="M2">
        <v>60</v>
      </c>
      <c r="N2" t="s">
        <v>55</v>
      </c>
      <c r="P2" s="6">
        <v>41024</v>
      </c>
      <c r="Q2" s="5">
        <v>0.58472222222222225</v>
      </c>
      <c r="R2" t="s">
        <v>58</v>
      </c>
      <c r="T2" t="s">
        <v>56</v>
      </c>
      <c r="U2">
        <v>1</v>
      </c>
      <c r="V2" t="s">
        <v>55</v>
      </c>
      <c r="W2">
        <v>1</v>
      </c>
      <c r="X2" t="s">
        <v>54</v>
      </c>
      <c r="Y2" t="s">
        <v>64</v>
      </c>
    </row>
    <row r="3" spans="1:25" x14ac:dyDescent="0.35">
      <c r="A3" t="s">
        <v>12</v>
      </c>
      <c r="B3" t="s">
        <v>13</v>
      </c>
      <c r="C3">
        <v>33020118</v>
      </c>
      <c r="D3" t="s">
        <v>36</v>
      </c>
      <c r="E3" s="6">
        <v>41045</v>
      </c>
      <c r="F3" s="5">
        <v>0.45833333333333331</v>
      </c>
      <c r="G3" t="s">
        <v>63</v>
      </c>
      <c r="H3" t="s">
        <v>62</v>
      </c>
      <c r="I3">
        <v>0.15</v>
      </c>
      <c r="J3" t="s">
        <v>61</v>
      </c>
      <c r="L3" t="s">
        <v>60</v>
      </c>
      <c r="M3">
        <v>189</v>
      </c>
      <c r="N3" t="s">
        <v>55</v>
      </c>
      <c r="P3" s="6">
        <v>41045</v>
      </c>
      <c r="Q3" s="5">
        <v>0.64930555555555558</v>
      </c>
      <c r="R3" t="s">
        <v>58</v>
      </c>
      <c r="T3" t="s">
        <v>56</v>
      </c>
      <c r="U3">
        <v>1</v>
      </c>
      <c r="V3" t="s">
        <v>55</v>
      </c>
      <c r="W3">
        <v>1</v>
      </c>
      <c r="X3" t="s">
        <v>54</v>
      </c>
      <c r="Y3" t="s">
        <v>64</v>
      </c>
    </row>
    <row r="4" spans="1:25" x14ac:dyDescent="0.35">
      <c r="A4" t="s">
        <v>12</v>
      </c>
      <c r="B4" t="s">
        <v>13</v>
      </c>
      <c r="C4">
        <v>33020118</v>
      </c>
      <c r="D4" t="s">
        <v>36</v>
      </c>
      <c r="E4" s="6">
        <v>41080</v>
      </c>
      <c r="F4" s="5">
        <v>0.46875</v>
      </c>
      <c r="G4" t="s">
        <v>63</v>
      </c>
      <c r="H4" t="s">
        <v>62</v>
      </c>
      <c r="I4">
        <v>0.15</v>
      </c>
      <c r="J4" t="s">
        <v>61</v>
      </c>
      <c r="L4" t="s">
        <v>60</v>
      </c>
      <c r="M4">
        <v>184</v>
      </c>
      <c r="N4" t="s">
        <v>55</v>
      </c>
      <c r="P4" s="6">
        <v>41080</v>
      </c>
      <c r="Q4" s="5">
        <v>0.60763888888888895</v>
      </c>
      <c r="R4" t="s">
        <v>58</v>
      </c>
      <c r="T4" t="s">
        <v>56</v>
      </c>
      <c r="U4">
        <v>1</v>
      </c>
      <c r="V4" t="s">
        <v>55</v>
      </c>
      <c r="W4">
        <v>1</v>
      </c>
      <c r="X4" t="s">
        <v>54</v>
      </c>
      <c r="Y4" t="s">
        <v>64</v>
      </c>
    </row>
    <row r="5" spans="1:25" x14ac:dyDescent="0.35">
      <c r="A5" t="s">
        <v>12</v>
      </c>
      <c r="B5" t="s">
        <v>13</v>
      </c>
      <c r="C5">
        <v>33020118</v>
      </c>
      <c r="D5" t="s">
        <v>36</v>
      </c>
      <c r="E5" s="6">
        <v>41106</v>
      </c>
      <c r="F5" s="5">
        <v>0.49305555555555558</v>
      </c>
      <c r="G5" t="s">
        <v>63</v>
      </c>
      <c r="H5" t="s">
        <v>62</v>
      </c>
      <c r="I5">
        <v>0.87</v>
      </c>
      <c r="J5" t="s">
        <v>61</v>
      </c>
      <c r="L5" t="s">
        <v>60</v>
      </c>
      <c r="M5">
        <v>330</v>
      </c>
      <c r="N5" t="s">
        <v>55</v>
      </c>
      <c r="P5" s="6">
        <v>41106</v>
      </c>
      <c r="Q5" s="5">
        <v>0.60069444444444442</v>
      </c>
      <c r="R5" t="s">
        <v>58</v>
      </c>
      <c r="T5" t="s">
        <v>56</v>
      </c>
      <c r="U5">
        <v>1</v>
      </c>
      <c r="V5" t="s">
        <v>55</v>
      </c>
      <c r="W5">
        <v>1</v>
      </c>
      <c r="X5" t="s">
        <v>54</v>
      </c>
      <c r="Y5" t="s">
        <v>64</v>
      </c>
    </row>
    <row r="6" spans="1:25" x14ac:dyDescent="0.35">
      <c r="A6" t="s">
        <v>12</v>
      </c>
      <c r="B6" t="s">
        <v>13</v>
      </c>
      <c r="C6">
        <v>33020118</v>
      </c>
      <c r="D6" t="s">
        <v>36</v>
      </c>
      <c r="E6" s="6">
        <v>41141</v>
      </c>
      <c r="F6" s="5">
        <v>0.50347222222222221</v>
      </c>
      <c r="G6" t="s">
        <v>63</v>
      </c>
      <c r="H6" t="s">
        <v>62</v>
      </c>
      <c r="I6">
        <v>0.15</v>
      </c>
      <c r="J6" t="s">
        <v>61</v>
      </c>
      <c r="L6" t="s">
        <v>60</v>
      </c>
      <c r="M6">
        <v>600</v>
      </c>
      <c r="N6" t="s">
        <v>55</v>
      </c>
      <c r="O6" t="s">
        <v>66</v>
      </c>
      <c r="P6" s="6">
        <v>41141</v>
      </c>
      <c r="Q6" s="5">
        <v>0.62569444444444444</v>
      </c>
      <c r="R6" t="s">
        <v>58</v>
      </c>
      <c r="S6" t="s">
        <v>65</v>
      </c>
      <c r="T6" t="s">
        <v>56</v>
      </c>
      <c r="U6">
        <v>1</v>
      </c>
      <c r="V6" t="s">
        <v>55</v>
      </c>
      <c r="W6">
        <v>1</v>
      </c>
      <c r="X6" t="s">
        <v>54</v>
      </c>
      <c r="Y6" t="s">
        <v>64</v>
      </c>
    </row>
    <row r="7" spans="1:25" x14ac:dyDescent="0.35">
      <c r="A7" t="s">
        <v>12</v>
      </c>
      <c r="B7" t="s">
        <v>13</v>
      </c>
      <c r="C7">
        <v>33020118</v>
      </c>
      <c r="D7" t="s">
        <v>36</v>
      </c>
      <c r="E7" s="6">
        <v>41176</v>
      </c>
      <c r="F7" s="5">
        <v>0.54513888888888895</v>
      </c>
      <c r="G7" t="s">
        <v>63</v>
      </c>
      <c r="H7" t="s">
        <v>62</v>
      </c>
      <c r="I7">
        <v>0.15</v>
      </c>
      <c r="J7" t="s">
        <v>61</v>
      </c>
      <c r="L7" t="s">
        <v>60</v>
      </c>
      <c r="M7">
        <v>560</v>
      </c>
      <c r="N7" t="s">
        <v>55</v>
      </c>
      <c r="P7" s="6">
        <v>41176</v>
      </c>
      <c r="Q7" s="5">
        <v>0.68125000000000002</v>
      </c>
      <c r="R7" t="s">
        <v>58</v>
      </c>
      <c r="T7" t="s">
        <v>56</v>
      </c>
      <c r="U7">
        <v>2</v>
      </c>
      <c r="V7" t="s">
        <v>55</v>
      </c>
      <c r="W7">
        <v>2</v>
      </c>
      <c r="X7" t="s">
        <v>54</v>
      </c>
      <c r="Y7" t="s">
        <v>64</v>
      </c>
    </row>
    <row r="8" spans="1:25" x14ac:dyDescent="0.35">
      <c r="A8" t="s">
        <v>12</v>
      </c>
      <c r="B8" t="s">
        <v>13</v>
      </c>
      <c r="C8">
        <v>33020118</v>
      </c>
      <c r="D8" t="s">
        <v>36</v>
      </c>
      <c r="E8" s="6">
        <v>41204</v>
      </c>
      <c r="F8" s="5">
        <v>0.51388888888888895</v>
      </c>
      <c r="G8" t="s">
        <v>63</v>
      </c>
      <c r="H8" t="s">
        <v>62</v>
      </c>
      <c r="I8">
        <v>0.15</v>
      </c>
      <c r="J8" t="s">
        <v>61</v>
      </c>
      <c r="L8" t="s">
        <v>60</v>
      </c>
      <c r="M8">
        <v>230</v>
      </c>
      <c r="N8" t="s">
        <v>55</v>
      </c>
      <c r="P8" s="6">
        <v>41204</v>
      </c>
      <c r="Q8" s="5">
        <v>0.63750000000000007</v>
      </c>
      <c r="R8" t="s">
        <v>58</v>
      </c>
      <c r="T8" t="s">
        <v>56</v>
      </c>
      <c r="U8">
        <v>2</v>
      </c>
      <c r="V8" t="s">
        <v>55</v>
      </c>
      <c r="W8">
        <v>2</v>
      </c>
      <c r="X8" t="s">
        <v>54</v>
      </c>
      <c r="Y8" t="s">
        <v>32</v>
      </c>
    </row>
    <row r="9" spans="1:25" x14ac:dyDescent="0.35">
      <c r="A9" t="s">
        <v>12</v>
      </c>
      <c r="B9" t="s">
        <v>13</v>
      </c>
      <c r="C9">
        <v>33020118</v>
      </c>
      <c r="D9" t="s">
        <v>36</v>
      </c>
      <c r="E9" s="6">
        <v>41232</v>
      </c>
      <c r="F9" s="5">
        <v>0.54166666666666663</v>
      </c>
      <c r="G9" t="s">
        <v>63</v>
      </c>
      <c r="H9" t="s">
        <v>62</v>
      </c>
      <c r="I9">
        <v>0.15</v>
      </c>
      <c r="J9" t="s">
        <v>61</v>
      </c>
      <c r="L9" t="s">
        <v>60</v>
      </c>
      <c r="M9">
        <v>220</v>
      </c>
      <c r="N9" t="s">
        <v>55</v>
      </c>
      <c r="P9" s="6">
        <v>41232</v>
      </c>
      <c r="Q9" s="5">
        <v>0.70763888888888893</v>
      </c>
      <c r="R9" t="s">
        <v>58</v>
      </c>
      <c r="T9" t="s">
        <v>56</v>
      </c>
      <c r="U9">
        <v>2</v>
      </c>
      <c r="V9" t="s">
        <v>55</v>
      </c>
      <c r="W9">
        <v>2</v>
      </c>
      <c r="X9" t="s">
        <v>54</v>
      </c>
      <c r="Y9" t="s">
        <v>32</v>
      </c>
    </row>
    <row r="10" spans="1:25" x14ac:dyDescent="0.35">
      <c r="A10" t="s">
        <v>12</v>
      </c>
      <c r="B10" t="s">
        <v>13</v>
      </c>
      <c r="C10">
        <v>33020118</v>
      </c>
      <c r="D10" t="s">
        <v>36</v>
      </c>
      <c r="E10" s="6">
        <v>41260</v>
      </c>
      <c r="F10" s="5">
        <v>0.4513888888888889</v>
      </c>
      <c r="G10" t="s">
        <v>63</v>
      </c>
      <c r="H10" t="s">
        <v>62</v>
      </c>
      <c r="I10">
        <v>0.15</v>
      </c>
      <c r="J10" t="s">
        <v>61</v>
      </c>
      <c r="L10" t="s">
        <v>60</v>
      </c>
      <c r="M10">
        <v>172</v>
      </c>
      <c r="N10" t="s">
        <v>55</v>
      </c>
      <c r="O10" t="s">
        <v>59</v>
      </c>
      <c r="P10" s="6">
        <v>41260</v>
      </c>
      <c r="Q10" s="5">
        <v>0.63541666666666663</v>
      </c>
      <c r="R10" t="s">
        <v>58</v>
      </c>
      <c r="S10" t="s">
        <v>57</v>
      </c>
      <c r="T10" t="s">
        <v>56</v>
      </c>
      <c r="U10">
        <v>2</v>
      </c>
      <c r="V10" t="s">
        <v>55</v>
      </c>
      <c r="W10">
        <v>2</v>
      </c>
      <c r="X10" t="s">
        <v>54</v>
      </c>
      <c r="Y10" t="s">
        <v>32</v>
      </c>
    </row>
    <row r="11" spans="1:25" x14ac:dyDescent="0.35">
      <c r="A11" t="s">
        <v>12</v>
      </c>
      <c r="B11" t="s">
        <v>13</v>
      </c>
      <c r="C11">
        <v>33020118</v>
      </c>
      <c r="D11" t="s">
        <v>36</v>
      </c>
      <c r="E11" s="6">
        <v>41288</v>
      </c>
      <c r="F11" s="5">
        <v>0.46875</v>
      </c>
      <c r="G11" t="s">
        <v>63</v>
      </c>
      <c r="H11" t="s">
        <v>62</v>
      </c>
      <c r="I11">
        <v>0.15</v>
      </c>
      <c r="J11" t="s">
        <v>61</v>
      </c>
      <c r="L11" t="s">
        <v>60</v>
      </c>
      <c r="M11">
        <v>112</v>
      </c>
      <c r="N11" t="s">
        <v>55</v>
      </c>
      <c r="P11" s="6">
        <v>41288</v>
      </c>
      <c r="Q11" s="5">
        <v>0.64722222222222225</v>
      </c>
      <c r="R11" t="s">
        <v>58</v>
      </c>
      <c r="T11" t="s">
        <v>56</v>
      </c>
      <c r="U11">
        <v>2</v>
      </c>
      <c r="V11" t="s">
        <v>55</v>
      </c>
      <c r="W11">
        <v>2</v>
      </c>
      <c r="X11" t="s">
        <v>54</v>
      </c>
      <c r="Y11" t="s">
        <v>64</v>
      </c>
    </row>
    <row r="12" spans="1:25" x14ac:dyDescent="0.35">
      <c r="A12" t="s">
        <v>12</v>
      </c>
      <c r="B12" t="s">
        <v>13</v>
      </c>
      <c r="C12">
        <v>33020118</v>
      </c>
      <c r="D12" t="s">
        <v>36</v>
      </c>
      <c r="E12" s="6">
        <v>41324</v>
      </c>
      <c r="F12" s="5">
        <v>0.53819444444444442</v>
      </c>
      <c r="G12" t="s">
        <v>63</v>
      </c>
      <c r="H12" t="s">
        <v>62</v>
      </c>
      <c r="I12">
        <v>0.15</v>
      </c>
      <c r="J12" t="s">
        <v>61</v>
      </c>
      <c r="L12" t="s">
        <v>60</v>
      </c>
      <c r="M12">
        <v>260</v>
      </c>
      <c r="N12" t="s">
        <v>55</v>
      </c>
      <c r="P12" s="6">
        <v>41324</v>
      </c>
      <c r="Q12" s="5">
        <v>0.65416666666666667</v>
      </c>
      <c r="R12" t="s">
        <v>58</v>
      </c>
      <c r="S12" t="s">
        <v>69</v>
      </c>
      <c r="T12" t="s">
        <v>56</v>
      </c>
      <c r="U12">
        <v>2</v>
      </c>
      <c r="V12" t="s">
        <v>55</v>
      </c>
      <c r="W12">
        <v>2</v>
      </c>
      <c r="X12" t="s">
        <v>54</v>
      </c>
      <c r="Y12" t="s">
        <v>64</v>
      </c>
    </row>
    <row r="13" spans="1:25" x14ac:dyDescent="0.35">
      <c r="A13" t="s">
        <v>12</v>
      </c>
      <c r="B13" t="s">
        <v>13</v>
      </c>
      <c r="C13">
        <v>33020118</v>
      </c>
      <c r="D13" t="s">
        <v>36</v>
      </c>
      <c r="E13" s="6">
        <v>41351</v>
      </c>
      <c r="F13" s="5">
        <v>0.47916666666666669</v>
      </c>
      <c r="G13" t="s">
        <v>63</v>
      </c>
      <c r="H13" t="s">
        <v>62</v>
      </c>
      <c r="I13">
        <v>0.15</v>
      </c>
      <c r="J13" t="s">
        <v>61</v>
      </c>
      <c r="L13" t="s">
        <v>60</v>
      </c>
      <c r="M13">
        <v>76</v>
      </c>
      <c r="N13" t="s">
        <v>55</v>
      </c>
      <c r="P13" s="6">
        <v>41351</v>
      </c>
      <c r="Q13" s="5">
        <v>0.6333333333333333</v>
      </c>
      <c r="R13" t="s">
        <v>58</v>
      </c>
      <c r="T13" t="s">
        <v>56</v>
      </c>
      <c r="U13">
        <v>2</v>
      </c>
      <c r="V13" t="s">
        <v>55</v>
      </c>
      <c r="W13">
        <v>2</v>
      </c>
      <c r="X13" t="s">
        <v>54</v>
      </c>
      <c r="Y13" t="s">
        <v>64</v>
      </c>
    </row>
    <row r="14" spans="1:25" x14ac:dyDescent="0.35">
      <c r="A14" t="s">
        <v>12</v>
      </c>
      <c r="B14" t="s">
        <v>13</v>
      </c>
      <c r="C14">
        <v>33020118</v>
      </c>
      <c r="D14" t="s">
        <v>36</v>
      </c>
      <c r="E14" s="6">
        <v>41386</v>
      </c>
      <c r="F14" s="5">
        <v>0.51041666666666663</v>
      </c>
      <c r="G14" t="s">
        <v>63</v>
      </c>
      <c r="H14" t="s">
        <v>62</v>
      </c>
      <c r="I14">
        <v>0.15</v>
      </c>
      <c r="J14" t="s">
        <v>61</v>
      </c>
      <c r="L14" t="s">
        <v>60</v>
      </c>
      <c r="M14">
        <v>62</v>
      </c>
      <c r="N14" t="s">
        <v>55</v>
      </c>
      <c r="P14" s="6">
        <v>41386</v>
      </c>
      <c r="Q14" s="5">
        <v>0.66041666666666665</v>
      </c>
      <c r="R14" t="s">
        <v>58</v>
      </c>
      <c r="T14" t="s">
        <v>56</v>
      </c>
      <c r="U14">
        <v>2</v>
      </c>
      <c r="V14" t="s">
        <v>55</v>
      </c>
      <c r="W14">
        <v>2</v>
      </c>
      <c r="X14" t="s">
        <v>54</v>
      </c>
      <c r="Y14" t="s">
        <v>32</v>
      </c>
    </row>
    <row r="15" spans="1:25" x14ac:dyDescent="0.35">
      <c r="A15" t="s">
        <v>12</v>
      </c>
      <c r="B15" t="s">
        <v>13</v>
      </c>
      <c r="C15">
        <v>33020118</v>
      </c>
      <c r="D15" t="s">
        <v>36</v>
      </c>
      <c r="E15" s="6">
        <v>41407</v>
      </c>
      <c r="F15" s="5">
        <v>0.52083333333333337</v>
      </c>
      <c r="G15" t="s">
        <v>63</v>
      </c>
      <c r="H15" t="s">
        <v>62</v>
      </c>
      <c r="I15">
        <v>0.15</v>
      </c>
      <c r="J15" t="s">
        <v>61</v>
      </c>
      <c r="L15" t="s">
        <v>60</v>
      </c>
      <c r="M15">
        <v>78</v>
      </c>
      <c r="N15" t="s">
        <v>55</v>
      </c>
      <c r="P15" s="6">
        <v>41407</v>
      </c>
      <c r="Q15" s="5">
        <v>0.71527777777777779</v>
      </c>
      <c r="R15" t="s">
        <v>58</v>
      </c>
      <c r="T15" t="s">
        <v>56</v>
      </c>
      <c r="U15">
        <v>2</v>
      </c>
      <c r="V15" t="s">
        <v>55</v>
      </c>
      <c r="W15">
        <v>2</v>
      </c>
      <c r="X15" t="s">
        <v>54</v>
      </c>
      <c r="Y15" t="s">
        <v>64</v>
      </c>
    </row>
    <row r="16" spans="1:25" x14ac:dyDescent="0.35">
      <c r="A16" t="s">
        <v>12</v>
      </c>
      <c r="B16" t="s">
        <v>13</v>
      </c>
      <c r="C16">
        <v>33020118</v>
      </c>
      <c r="D16" t="s">
        <v>36</v>
      </c>
      <c r="E16" s="6">
        <v>41449</v>
      </c>
      <c r="F16" s="5">
        <v>0.42708333333333331</v>
      </c>
      <c r="G16" t="s">
        <v>63</v>
      </c>
      <c r="H16" t="s">
        <v>62</v>
      </c>
      <c r="I16">
        <v>0.15</v>
      </c>
      <c r="J16" t="s">
        <v>61</v>
      </c>
      <c r="L16" t="s">
        <v>60</v>
      </c>
      <c r="M16">
        <v>220</v>
      </c>
      <c r="N16" t="s">
        <v>55</v>
      </c>
      <c r="P16" s="6">
        <v>41449</v>
      </c>
      <c r="Q16" s="5">
        <v>0.67222222222222217</v>
      </c>
      <c r="R16" t="s">
        <v>58</v>
      </c>
      <c r="T16" t="s">
        <v>56</v>
      </c>
      <c r="U16">
        <v>2</v>
      </c>
      <c r="V16" t="s">
        <v>55</v>
      </c>
      <c r="W16">
        <v>2</v>
      </c>
      <c r="X16" t="s">
        <v>54</v>
      </c>
      <c r="Y16" t="s">
        <v>64</v>
      </c>
    </row>
    <row r="17" spans="1:25" x14ac:dyDescent="0.35">
      <c r="A17" t="s">
        <v>12</v>
      </c>
      <c r="B17" t="s">
        <v>13</v>
      </c>
      <c r="C17">
        <v>33020118</v>
      </c>
      <c r="D17" t="s">
        <v>36</v>
      </c>
      <c r="E17" s="6">
        <v>41477</v>
      </c>
      <c r="F17" s="5">
        <v>0.5</v>
      </c>
      <c r="G17" t="s">
        <v>63</v>
      </c>
      <c r="H17" t="s">
        <v>62</v>
      </c>
      <c r="I17">
        <v>0.15</v>
      </c>
      <c r="J17" t="s">
        <v>61</v>
      </c>
      <c r="L17" t="s">
        <v>60</v>
      </c>
      <c r="M17">
        <v>570</v>
      </c>
      <c r="N17" t="s">
        <v>55</v>
      </c>
      <c r="P17" s="6">
        <v>41477</v>
      </c>
      <c r="Q17" s="5">
        <v>0.73541666666666661</v>
      </c>
      <c r="R17" t="s">
        <v>58</v>
      </c>
      <c r="T17" t="s">
        <v>56</v>
      </c>
      <c r="U17">
        <v>2</v>
      </c>
      <c r="V17" t="s">
        <v>55</v>
      </c>
      <c r="W17">
        <v>2</v>
      </c>
      <c r="X17" t="s">
        <v>54</v>
      </c>
      <c r="Y17" t="s">
        <v>64</v>
      </c>
    </row>
    <row r="18" spans="1:25" x14ac:dyDescent="0.35">
      <c r="A18" t="s">
        <v>12</v>
      </c>
      <c r="B18" t="s">
        <v>13</v>
      </c>
      <c r="C18">
        <v>33020118</v>
      </c>
      <c r="D18" t="s">
        <v>36</v>
      </c>
      <c r="E18" s="6">
        <v>41505</v>
      </c>
      <c r="F18" s="5">
        <v>0.55208333333333337</v>
      </c>
      <c r="G18" t="s">
        <v>63</v>
      </c>
      <c r="H18" t="s">
        <v>62</v>
      </c>
      <c r="I18">
        <v>0.15</v>
      </c>
      <c r="J18" t="s">
        <v>61</v>
      </c>
      <c r="L18" t="s">
        <v>60</v>
      </c>
      <c r="M18">
        <v>836</v>
      </c>
      <c r="N18" t="s">
        <v>55</v>
      </c>
      <c r="O18" t="s">
        <v>59</v>
      </c>
      <c r="P18" s="6">
        <v>41505</v>
      </c>
      <c r="Q18" s="5">
        <v>0.74861111111111101</v>
      </c>
      <c r="R18" t="s">
        <v>58</v>
      </c>
      <c r="S18" t="s">
        <v>57</v>
      </c>
      <c r="T18" t="s">
        <v>56</v>
      </c>
      <c r="U18">
        <v>2</v>
      </c>
      <c r="V18" t="s">
        <v>55</v>
      </c>
      <c r="W18">
        <v>2</v>
      </c>
      <c r="X18" t="s">
        <v>54</v>
      </c>
      <c r="Y18" t="s">
        <v>64</v>
      </c>
    </row>
    <row r="19" spans="1:25" x14ac:dyDescent="0.35">
      <c r="A19" t="s">
        <v>12</v>
      </c>
      <c r="B19" t="s">
        <v>13</v>
      </c>
      <c r="C19">
        <v>33020118</v>
      </c>
      <c r="D19" t="s">
        <v>36</v>
      </c>
      <c r="E19" s="6">
        <v>41540</v>
      </c>
      <c r="F19" s="5">
        <v>0.47916666666666669</v>
      </c>
      <c r="G19" t="s">
        <v>63</v>
      </c>
      <c r="H19" t="s">
        <v>62</v>
      </c>
      <c r="I19">
        <v>0.15</v>
      </c>
      <c r="J19" t="s">
        <v>61</v>
      </c>
      <c r="L19" t="s">
        <v>60</v>
      </c>
      <c r="M19">
        <v>133</v>
      </c>
      <c r="N19" t="s">
        <v>55</v>
      </c>
      <c r="O19" t="s">
        <v>59</v>
      </c>
      <c r="P19" s="6">
        <v>41540</v>
      </c>
      <c r="Q19" s="5">
        <v>0.6875</v>
      </c>
      <c r="R19" t="s">
        <v>58</v>
      </c>
      <c r="S19" t="s">
        <v>57</v>
      </c>
      <c r="T19" t="s">
        <v>56</v>
      </c>
      <c r="U19">
        <v>2</v>
      </c>
      <c r="V19" t="s">
        <v>55</v>
      </c>
      <c r="W19">
        <v>2</v>
      </c>
      <c r="X19" t="s">
        <v>54</v>
      </c>
      <c r="Y19" t="s">
        <v>64</v>
      </c>
    </row>
    <row r="20" spans="1:25" x14ac:dyDescent="0.35">
      <c r="A20" t="s">
        <v>12</v>
      </c>
      <c r="B20" t="s">
        <v>13</v>
      </c>
      <c r="C20">
        <v>33020118</v>
      </c>
      <c r="D20" t="s">
        <v>36</v>
      </c>
      <c r="E20" s="6">
        <v>41568</v>
      </c>
      <c r="F20" s="5">
        <v>0.50347222222222221</v>
      </c>
      <c r="G20" t="s">
        <v>63</v>
      </c>
      <c r="H20" t="s">
        <v>62</v>
      </c>
      <c r="I20">
        <v>0.15</v>
      </c>
      <c r="J20" t="s">
        <v>61</v>
      </c>
      <c r="L20" t="s">
        <v>60</v>
      </c>
      <c r="M20">
        <v>118</v>
      </c>
      <c r="N20" t="s">
        <v>55</v>
      </c>
      <c r="P20" s="6">
        <v>41568</v>
      </c>
      <c r="Q20" s="5">
        <v>0.66041666666666665</v>
      </c>
      <c r="R20" t="s">
        <v>58</v>
      </c>
      <c r="T20" t="s">
        <v>56</v>
      </c>
      <c r="U20">
        <v>2</v>
      </c>
      <c r="V20" t="s">
        <v>55</v>
      </c>
      <c r="W20">
        <v>2</v>
      </c>
      <c r="X20" t="s">
        <v>54</v>
      </c>
      <c r="Y20" t="s">
        <v>32</v>
      </c>
    </row>
    <row r="21" spans="1:25" x14ac:dyDescent="0.35">
      <c r="A21" t="s">
        <v>12</v>
      </c>
      <c r="B21" t="s">
        <v>13</v>
      </c>
      <c r="C21">
        <v>33020118</v>
      </c>
      <c r="D21" t="s">
        <v>36</v>
      </c>
      <c r="E21" s="6">
        <v>41596</v>
      </c>
      <c r="F21" s="5">
        <v>0.5</v>
      </c>
      <c r="G21" t="s">
        <v>63</v>
      </c>
      <c r="H21" t="s">
        <v>62</v>
      </c>
      <c r="I21">
        <v>0.15</v>
      </c>
      <c r="J21" t="s">
        <v>61</v>
      </c>
      <c r="L21" t="s">
        <v>60</v>
      </c>
      <c r="M21">
        <v>6100</v>
      </c>
      <c r="N21" t="s">
        <v>55</v>
      </c>
      <c r="O21" t="s">
        <v>59</v>
      </c>
      <c r="P21" s="6">
        <v>41596</v>
      </c>
      <c r="Q21" s="5">
        <v>0.69236111111111109</v>
      </c>
      <c r="R21" t="s">
        <v>58</v>
      </c>
      <c r="S21" t="s">
        <v>57</v>
      </c>
      <c r="T21" t="s">
        <v>56</v>
      </c>
      <c r="U21">
        <v>2</v>
      </c>
      <c r="V21" t="s">
        <v>55</v>
      </c>
      <c r="W21">
        <v>2</v>
      </c>
      <c r="X21" t="s">
        <v>54</v>
      </c>
      <c r="Y21" t="s">
        <v>64</v>
      </c>
    </row>
    <row r="22" spans="1:25" x14ac:dyDescent="0.35">
      <c r="A22" t="s">
        <v>12</v>
      </c>
      <c r="B22" t="s">
        <v>13</v>
      </c>
      <c r="C22">
        <v>33020118</v>
      </c>
      <c r="D22" t="s">
        <v>36</v>
      </c>
      <c r="E22" s="6">
        <v>41624</v>
      </c>
      <c r="F22" s="5">
        <v>0.4861111111111111</v>
      </c>
      <c r="G22" t="s">
        <v>63</v>
      </c>
      <c r="H22" t="s">
        <v>62</v>
      </c>
      <c r="I22">
        <v>0.15</v>
      </c>
      <c r="J22" t="s">
        <v>61</v>
      </c>
      <c r="L22" t="s">
        <v>60</v>
      </c>
      <c r="M22">
        <v>177</v>
      </c>
      <c r="N22" t="s">
        <v>55</v>
      </c>
      <c r="O22" t="s">
        <v>59</v>
      </c>
      <c r="P22" s="6">
        <v>41624</v>
      </c>
      <c r="Q22" s="5">
        <v>0.6777777777777777</v>
      </c>
      <c r="R22" t="s">
        <v>58</v>
      </c>
      <c r="S22" t="s">
        <v>57</v>
      </c>
      <c r="T22" t="s">
        <v>56</v>
      </c>
      <c r="U22">
        <v>2</v>
      </c>
      <c r="V22" t="s">
        <v>55</v>
      </c>
      <c r="W22">
        <v>2</v>
      </c>
      <c r="X22" t="s">
        <v>54</v>
      </c>
      <c r="Y22" t="s">
        <v>64</v>
      </c>
    </row>
    <row r="23" spans="1:25" x14ac:dyDescent="0.35">
      <c r="A23" t="s">
        <v>12</v>
      </c>
      <c r="B23" t="s">
        <v>13</v>
      </c>
      <c r="C23">
        <v>33020118</v>
      </c>
      <c r="D23" t="s">
        <v>36</v>
      </c>
      <c r="E23" s="6">
        <v>41660</v>
      </c>
      <c r="F23" s="5">
        <v>0.5</v>
      </c>
      <c r="G23" t="s">
        <v>63</v>
      </c>
      <c r="H23" t="s">
        <v>62</v>
      </c>
      <c r="I23">
        <v>0.15</v>
      </c>
      <c r="J23" t="s">
        <v>61</v>
      </c>
      <c r="L23" t="s">
        <v>60</v>
      </c>
      <c r="M23">
        <v>157</v>
      </c>
      <c r="N23" t="s">
        <v>55</v>
      </c>
      <c r="O23" t="s">
        <v>59</v>
      </c>
      <c r="P23" s="6">
        <v>41660</v>
      </c>
      <c r="Q23" s="5">
        <v>0.70000000000000007</v>
      </c>
      <c r="R23" t="s">
        <v>58</v>
      </c>
      <c r="S23" t="s">
        <v>57</v>
      </c>
      <c r="T23" t="s">
        <v>56</v>
      </c>
      <c r="U23">
        <v>2</v>
      </c>
      <c r="V23" t="s">
        <v>55</v>
      </c>
      <c r="W23">
        <v>2</v>
      </c>
      <c r="X23" t="s">
        <v>54</v>
      </c>
      <c r="Y23" t="s">
        <v>64</v>
      </c>
    </row>
    <row r="24" spans="1:25" x14ac:dyDescent="0.35">
      <c r="A24" t="s">
        <v>12</v>
      </c>
      <c r="B24" t="s">
        <v>13</v>
      </c>
      <c r="C24">
        <v>33020118</v>
      </c>
      <c r="D24" t="s">
        <v>36</v>
      </c>
      <c r="E24" s="6">
        <v>41696</v>
      </c>
      <c r="F24" s="5">
        <v>0.46875</v>
      </c>
      <c r="G24" t="s">
        <v>63</v>
      </c>
      <c r="H24" t="s">
        <v>62</v>
      </c>
      <c r="I24">
        <v>0.15</v>
      </c>
      <c r="J24" t="s">
        <v>61</v>
      </c>
      <c r="L24" t="s">
        <v>60</v>
      </c>
      <c r="M24">
        <v>1164</v>
      </c>
      <c r="N24" t="s">
        <v>55</v>
      </c>
      <c r="O24" t="s">
        <v>59</v>
      </c>
      <c r="P24" s="6">
        <v>41696</v>
      </c>
      <c r="Q24" s="5">
        <v>0.67013888888888884</v>
      </c>
      <c r="R24" t="s">
        <v>58</v>
      </c>
      <c r="S24" t="s">
        <v>57</v>
      </c>
      <c r="T24" t="s">
        <v>56</v>
      </c>
      <c r="U24">
        <v>2</v>
      </c>
      <c r="V24" t="s">
        <v>55</v>
      </c>
      <c r="W24">
        <v>2</v>
      </c>
      <c r="X24" t="s">
        <v>54</v>
      </c>
      <c r="Y24" t="s">
        <v>64</v>
      </c>
    </row>
    <row r="25" spans="1:25" x14ac:dyDescent="0.35">
      <c r="A25" t="s">
        <v>12</v>
      </c>
      <c r="B25" t="s">
        <v>13</v>
      </c>
      <c r="C25">
        <v>33020118</v>
      </c>
      <c r="D25" t="s">
        <v>36</v>
      </c>
      <c r="E25" s="6">
        <v>41715</v>
      </c>
      <c r="F25" s="5">
        <v>0.52430555555555558</v>
      </c>
      <c r="G25" t="s">
        <v>63</v>
      </c>
      <c r="H25" t="s">
        <v>62</v>
      </c>
      <c r="I25">
        <v>0.15</v>
      </c>
      <c r="J25" t="s">
        <v>61</v>
      </c>
      <c r="L25" t="s">
        <v>60</v>
      </c>
      <c r="M25">
        <v>664</v>
      </c>
      <c r="N25" t="s">
        <v>55</v>
      </c>
      <c r="O25" t="s">
        <v>59</v>
      </c>
      <c r="P25" s="6">
        <v>41715</v>
      </c>
      <c r="Q25" s="5">
        <v>0.72222222222222221</v>
      </c>
      <c r="R25" t="s">
        <v>58</v>
      </c>
      <c r="S25" t="s">
        <v>57</v>
      </c>
      <c r="T25" t="s">
        <v>56</v>
      </c>
      <c r="U25">
        <v>2</v>
      </c>
      <c r="V25" t="s">
        <v>55</v>
      </c>
      <c r="W25">
        <v>2</v>
      </c>
      <c r="X25" t="s">
        <v>54</v>
      </c>
      <c r="Y25" t="s">
        <v>64</v>
      </c>
    </row>
    <row r="26" spans="1:25" x14ac:dyDescent="0.35">
      <c r="A26" t="s">
        <v>12</v>
      </c>
      <c r="B26" t="s">
        <v>13</v>
      </c>
      <c r="C26">
        <v>33020118</v>
      </c>
      <c r="D26" t="s">
        <v>36</v>
      </c>
      <c r="E26" s="6">
        <v>41750</v>
      </c>
      <c r="F26" s="5">
        <v>0.49652777777777773</v>
      </c>
      <c r="G26" t="s">
        <v>63</v>
      </c>
      <c r="H26" t="s">
        <v>62</v>
      </c>
      <c r="I26">
        <v>0.15</v>
      </c>
      <c r="J26" t="s">
        <v>61</v>
      </c>
      <c r="L26" t="s">
        <v>60</v>
      </c>
      <c r="M26">
        <v>420</v>
      </c>
      <c r="N26" t="s">
        <v>55</v>
      </c>
      <c r="P26" s="6">
        <v>41750</v>
      </c>
      <c r="Q26" s="5">
        <v>0.72361111111111109</v>
      </c>
      <c r="R26" t="s">
        <v>58</v>
      </c>
      <c r="T26" t="s">
        <v>56</v>
      </c>
      <c r="U26">
        <v>2</v>
      </c>
      <c r="V26" t="s">
        <v>55</v>
      </c>
      <c r="W26">
        <v>2</v>
      </c>
      <c r="X26" t="s">
        <v>54</v>
      </c>
      <c r="Y26" t="s">
        <v>64</v>
      </c>
    </row>
    <row r="27" spans="1:25" x14ac:dyDescent="0.35">
      <c r="A27" t="s">
        <v>12</v>
      </c>
      <c r="B27" t="s">
        <v>13</v>
      </c>
      <c r="C27">
        <v>33020118</v>
      </c>
      <c r="D27" t="s">
        <v>36</v>
      </c>
      <c r="E27" s="6">
        <v>41778</v>
      </c>
      <c r="F27" s="5">
        <v>0.51041666666666663</v>
      </c>
      <c r="G27" t="s">
        <v>63</v>
      </c>
      <c r="H27" t="s">
        <v>62</v>
      </c>
      <c r="I27">
        <v>0.15</v>
      </c>
      <c r="J27" t="s">
        <v>61</v>
      </c>
      <c r="L27" t="s">
        <v>60</v>
      </c>
      <c r="M27">
        <v>152</v>
      </c>
      <c r="N27" t="s">
        <v>55</v>
      </c>
      <c r="O27" t="s">
        <v>59</v>
      </c>
      <c r="P27" s="6">
        <v>41778</v>
      </c>
      <c r="Q27" s="5">
        <v>0.64027777777777783</v>
      </c>
      <c r="R27" t="s">
        <v>58</v>
      </c>
      <c r="S27" t="s">
        <v>57</v>
      </c>
      <c r="T27" t="s">
        <v>56</v>
      </c>
      <c r="U27">
        <v>2</v>
      </c>
      <c r="V27" t="s">
        <v>55</v>
      </c>
      <c r="W27">
        <v>2</v>
      </c>
      <c r="X27" t="s">
        <v>54</v>
      </c>
      <c r="Y27" t="s">
        <v>64</v>
      </c>
    </row>
    <row r="28" spans="1:25" x14ac:dyDescent="0.35">
      <c r="A28" t="s">
        <v>12</v>
      </c>
      <c r="B28" t="s">
        <v>13</v>
      </c>
      <c r="C28">
        <v>33020118</v>
      </c>
      <c r="D28" t="s">
        <v>36</v>
      </c>
      <c r="E28" s="6">
        <v>41813</v>
      </c>
      <c r="F28" s="5">
        <v>0.50347222222222221</v>
      </c>
      <c r="G28" t="s">
        <v>63</v>
      </c>
      <c r="H28" t="s">
        <v>62</v>
      </c>
      <c r="I28">
        <v>0.15</v>
      </c>
      <c r="J28" t="s">
        <v>61</v>
      </c>
      <c r="L28" t="s">
        <v>60</v>
      </c>
      <c r="M28">
        <v>540</v>
      </c>
      <c r="N28" t="s">
        <v>55</v>
      </c>
      <c r="P28" s="6">
        <v>41813</v>
      </c>
      <c r="Q28" s="5">
        <v>0.67291666666666661</v>
      </c>
      <c r="R28" t="s">
        <v>58</v>
      </c>
      <c r="T28" t="s">
        <v>56</v>
      </c>
      <c r="U28">
        <v>2</v>
      </c>
      <c r="V28" t="s">
        <v>55</v>
      </c>
      <c r="W28">
        <v>2</v>
      </c>
      <c r="X28" t="s">
        <v>54</v>
      </c>
      <c r="Y28" t="s">
        <v>64</v>
      </c>
    </row>
    <row r="29" spans="1:25" x14ac:dyDescent="0.35">
      <c r="A29" t="s">
        <v>12</v>
      </c>
      <c r="B29" t="s">
        <v>13</v>
      </c>
      <c r="C29">
        <v>33020118</v>
      </c>
      <c r="D29" t="s">
        <v>36</v>
      </c>
      <c r="E29" s="6">
        <v>41841</v>
      </c>
      <c r="F29" s="5">
        <v>0.56944444444444442</v>
      </c>
      <c r="G29" t="s">
        <v>63</v>
      </c>
      <c r="H29" t="s">
        <v>62</v>
      </c>
      <c r="I29">
        <v>0.15</v>
      </c>
      <c r="J29" t="s">
        <v>61</v>
      </c>
      <c r="L29" t="s">
        <v>60</v>
      </c>
      <c r="M29">
        <v>74</v>
      </c>
      <c r="N29" t="s">
        <v>55</v>
      </c>
      <c r="P29" s="6">
        <v>41841</v>
      </c>
      <c r="Q29" s="5">
        <v>0.69097222222222221</v>
      </c>
      <c r="R29" t="s">
        <v>58</v>
      </c>
      <c r="T29" t="s">
        <v>56</v>
      </c>
      <c r="U29">
        <v>2</v>
      </c>
      <c r="V29" t="s">
        <v>55</v>
      </c>
      <c r="W29">
        <v>2</v>
      </c>
      <c r="X29" t="s">
        <v>54</v>
      </c>
      <c r="Y29" t="s">
        <v>64</v>
      </c>
    </row>
    <row r="30" spans="1:25" x14ac:dyDescent="0.35">
      <c r="A30" t="s">
        <v>12</v>
      </c>
      <c r="B30" t="s">
        <v>13</v>
      </c>
      <c r="C30">
        <v>33020118</v>
      </c>
      <c r="D30" t="s">
        <v>36</v>
      </c>
      <c r="E30" s="6">
        <v>41876</v>
      </c>
      <c r="F30" s="5">
        <v>0.49305555555555558</v>
      </c>
      <c r="G30" t="s">
        <v>63</v>
      </c>
      <c r="H30" t="s">
        <v>62</v>
      </c>
      <c r="I30">
        <v>0.15</v>
      </c>
      <c r="J30" t="s">
        <v>61</v>
      </c>
      <c r="L30" t="s">
        <v>60</v>
      </c>
      <c r="M30">
        <v>82</v>
      </c>
      <c r="N30" t="s">
        <v>55</v>
      </c>
      <c r="O30" t="s">
        <v>72</v>
      </c>
      <c r="P30" s="6">
        <v>41876</v>
      </c>
      <c r="Q30" s="5">
        <v>0.59861111111111109</v>
      </c>
      <c r="R30" t="s">
        <v>58</v>
      </c>
      <c r="S30" t="s">
        <v>71</v>
      </c>
      <c r="T30" t="s">
        <v>56</v>
      </c>
      <c r="U30">
        <v>2</v>
      </c>
      <c r="V30" t="s">
        <v>55</v>
      </c>
      <c r="W30">
        <v>2</v>
      </c>
      <c r="X30" t="s">
        <v>54</v>
      </c>
      <c r="Y30" t="s">
        <v>32</v>
      </c>
    </row>
    <row r="31" spans="1:25" x14ac:dyDescent="0.35">
      <c r="A31" t="s">
        <v>12</v>
      </c>
      <c r="B31" t="s">
        <v>13</v>
      </c>
      <c r="C31">
        <v>33020118</v>
      </c>
      <c r="D31" t="s">
        <v>36</v>
      </c>
      <c r="E31" s="6">
        <v>41897</v>
      </c>
      <c r="F31" s="5">
        <v>0.46527777777777773</v>
      </c>
      <c r="G31" t="s">
        <v>63</v>
      </c>
      <c r="H31" t="s">
        <v>62</v>
      </c>
      <c r="I31">
        <v>0.15</v>
      </c>
      <c r="J31" t="s">
        <v>61</v>
      </c>
      <c r="L31" t="s">
        <v>60</v>
      </c>
      <c r="M31">
        <v>92</v>
      </c>
      <c r="N31" t="s">
        <v>55</v>
      </c>
      <c r="P31" s="6">
        <v>41897</v>
      </c>
      <c r="Q31" s="5">
        <v>0.62361111111111112</v>
      </c>
      <c r="R31" t="s">
        <v>58</v>
      </c>
      <c r="T31" t="s">
        <v>56</v>
      </c>
      <c r="U31">
        <v>2</v>
      </c>
      <c r="V31" t="s">
        <v>55</v>
      </c>
      <c r="W31">
        <v>2</v>
      </c>
      <c r="X31" t="s">
        <v>54</v>
      </c>
      <c r="Y31" t="s">
        <v>32</v>
      </c>
    </row>
    <row r="32" spans="1:25" x14ac:dyDescent="0.35">
      <c r="A32" t="s">
        <v>12</v>
      </c>
      <c r="B32" t="s">
        <v>13</v>
      </c>
      <c r="C32">
        <v>33020118</v>
      </c>
      <c r="D32" t="s">
        <v>36</v>
      </c>
      <c r="E32" s="6">
        <v>41932</v>
      </c>
      <c r="F32" s="5">
        <v>0.46875</v>
      </c>
      <c r="G32" t="s">
        <v>63</v>
      </c>
      <c r="H32" t="s">
        <v>62</v>
      </c>
      <c r="I32">
        <v>0.15</v>
      </c>
      <c r="J32" t="s">
        <v>61</v>
      </c>
      <c r="L32" t="s">
        <v>60</v>
      </c>
      <c r="M32">
        <v>88</v>
      </c>
      <c r="N32" t="s">
        <v>55</v>
      </c>
      <c r="P32" s="6">
        <v>41932</v>
      </c>
      <c r="Q32" s="5">
        <v>0.68194444444444446</v>
      </c>
      <c r="R32" t="s">
        <v>58</v>
      </c>
      <c r="T32" t="s">
        <v>56</v>
      </c>
      <c r="U32">
        <v>2</v>
      </c>
      <c r="V32" t="s">
        <v>55</v>
      </c>
      <c r="W32">
        <v>2</v>
      </c>
      <c r="X32" t="s">
        <v>54</v>
      </c>
      <c r="Y32" t="s">
        <v>32</v>
      </c>
    </row>
    <row r="33" spans="1:25" x14ac:dyDescent="0.35">
      <c r="A33" t="s">
        <v>12</v>
      </c>
      <c r="B33" t="s">
        <v>13</v>
      </c>
      <c r="C33">
        <v>33020118</v>
      </c>
      <c r="D33" t="s">
        <v>36</v>
      </c>
      <c r="E33" s="6">
        <v>41960</v>
      </c>
      <c r="F33" s="5">
        <v>0.4826388888888889</v>
      </c>
      <c r="G33" t="s">
        <v>63</v>
      </c>
      <c r="H33" t="s">
        <v>62</v>
      </c>
      <c r="I33">
        <v>0.15</v>
      </c>
      <c r="J33" t="s">
        <v>61</v>
      </c>
      <c r="L33" t="s">
        <v>60</v>
      </c>
      <c r="M33">
        <v>1191</v>
      </c>
      <c r="N33" t="s">
        <v>55</v>
      </c>
      <c r="O33" t="s">
        <v>59</v>
      </c>
      <c r="P33" s="6">
        <v>41960</v>
      </c>
      <c r="Q33" s="5">
        <v>0.68819444444444444</v>
      </c>
      <c r="R33" t="s">
        <v>58</v>
      </c>
      <c r="S33" t="s">
        <v>57</v>
      </c>
      <c r="T33" t="s">
        <v>56</v>
      </c>
      <c r="U33">
        <v>2</v>
      </c>
      <c r="V33" t="s">
        <v>55</v>
      </c>
      <c r="W33">
        <v>2</v>
      </c>
      <c r="X33" t="s">
        <v>54</v>
      </c>
      <c r="Y33" t="s">
        <v>32</v>
      </c>
    </row>
    <row r="34" spans="1:25" x14ac:dyDescent="0.35">
      <c r="A34" t="s">
        <v>12</v>
      </c>
      <c r="B34" t="s">
        <v>13</v>
      </c>
      <c r="C34">
        <v>33020118</v>
      </c>
      <c r="D34" t="s">
        <v>36</v>
      </c>
      <c r="E34" s="6">
        <v>41988</v>
      </c>
      <c r="F34" s="5">
        <v>0.47222222222222227</v>
      </c>
      <c r="G34" t="s">
        <v>63</v>
      </c>
      <c r="H34" t="s">
        <v>62</v>
      </c>
      <c r="I34">
        <v>0.15</v>
      </c>
      <c r="J34" t="s">
        <v>61</v>
      </c>
      <c r="L34" t="s">
        <v>60</v>
      </c>
      <c r="M34">
        <v>21</v>
      </c>
      <c r="N34" t="s">
        <v>55</v>
      </c>
      <c r="O34" t="s">
        <v>59</v>
      </c>
      <c r="P34" s="6">
        <v>41988</v>
      </c>
      <c r="Q34" s="5">
        <v>0.65763888888888888</v>
      </c>
      <c r="R34" t="s">
        <v>58</v>
      </c>
      <c r="S34" t="s">
        <v>57</v>
      </c>
      <c r="T34" t="s">
        <v>56</v>
      </c>
      <c r="U34">
        <v>2</v>
      </c>
      <c r="V34" t="s">
        <v>55</v>
      </c>
      <c r="W34">
        <v>2</v>
      </c>
      <c r="X34" t="s">
        <v>54</v>
      </c>
      <c r="Y34" t="s">
        <v>32</v>
      </c>
    </row>
    <row r="35" spans="1:25" x14ac:dyDescent="0.35">
      <c r="A35" t="s">
        <v>12</v>
      </c>
      <c r="B35" t="s">
        <v>13</v>
      </c>
      <c r="C35">
        <v>33020118</v>
      </c>
      <c r="D35" t="s">
        <v>36</v>
      </c>
      <c r="E35" s="6">
        <v>42016</v>
      </c>
      <c r="F35" s="5">
        <v>0.49652777777777773</v>
      </c>
      <c r="G35" t="s">
        <v>63</v>
      </c>
      <c r="H35" t="s">
        <v>62</v>
      </c>
      <c r="I35">
        <v>0.15</v>
      </c>
      <c r="J35" t="s">
        <v>61</v>
      </c>
      <c r="L35" t="s">
        <v>60</v>
      </c>
      <c r="M35">
        <v>936</v>
      </c>
      <c r="N35" t="s">
        <v>55</v>
      </c>
      <c r="O35" t="s">
        <v>59</v>
      </c>
      <c r="P35" s="6">
        <v>42016</v>
      </c>
      <c r="Q35" s="5">
        <v>0.6958333333333333</v>
      </c>
      <c r="R35" t="s">
        <v>58</v>
      </c>
      <c r="S35" t="s">
        <v>57</v>
      </c>
      <c r="T35" t="s">
        <v>56</v>
      </c>
      <c r="U35">
        <v>2</v>
      </c>
      <c r="V35" t="s">
        <v>55</v>
      </c>
      <c r="W35">
        <v>2</v>
      </c>
      <c r="X35" t="s">
        <v>54</v>
      </c>
    </row>
    <row r="36" spans="1:25" x14ac:dyDescent="0.35">
      <c r="A36" t="s">
        <v>12</v>
      </c>
      <c r="B36" t="s">
        <v>13</v>
      </c>
      <c r="C36">
        <v>33020118</v>
      </c>
      <c r="D36" t="s">
        <v>36</v>
      </c>
      <c r="E36" s="6">
        <v>42052</v>
      </c>
      <c r="F36" s="5">
        <v>0.52777777777777779</v>
      </c>
      <c r="G36" t="s">
        <v>63</v>
      </c>
      <c r="H36" t="s">
        <v>62</v>
      </c>
      <c r="I36">
        <v>0.15</v>
      </c>
      <c r="J36" t="s">
        <v>61</v>
      </c>
      <c r="L36" t="s">
        <v>60</v>
      </c>
      <c r="M36">
        <v>200</v>
      </c>
      <c r="N36" t="s">
        <v>55</v>
      </c>
      <c r="P36" s="6">
        <v>42052</v>
      </c>
      <c r="Q36" s="5">
        <v>0.7006944444444444</v>
      </c>
      <c r="R36" t="s">
        <v>58</v>
      </c>
      <c r="T36" t="s">
        <v>56</v>
      </c>
      <c r="U36">
        <v>2</v>
      </c>
      <c r="V36" t="s">
        <v>55</v>
      </c>
      <c r="W36">
        <v>2</v>
      </c>
      <c r="X36" t="s">
        <v>54</v>
      </c>
      <c r="Y36" t="s">
        <v>32</v>
      </c>
    </row>
    <row r="37" spans="1:25" x14ac:dyDescent="0.35">
      <c r="A37" t="s">
        <v>12</v>
      </c>
      <c r="B37" t="s">
        <v>13</v>
      </c>
      <c r="C37">
        <v>33020118</v>
      </c>
      <c r="D37" t="s">
        <v>36</v>
      </c>
      <c r="E37" s="6">
        <v>42088</v>
      </c>
      <c r="F37" s="5">
        <v>0.45833333333333331</v>
      </c>
      <c r="G37" t="s">
        <v>63</v>
      </c>
      <c r="H37" t="s">
        <v>62</v>
      </c>
      <c r="I37">
        <v>0.15</v>
      </c>
      <c r="J37" t="s">
        <v>61</v>
      </c>
      <c r="L37" t="s">
        <v>60</v>
      </c>
      <c r="M37">
        <v>210</v>
      </c>
      <c r="N37" t="s">
        <v>55</v>
      </c>
      <c r="P37" s="6">
        <v>42088</v>
      </c>
      <c r="Q37" s="5">
        <v>0.70416666666666661</v>
      </c>
      <c r="R37" t="s">
        <v>58</v>
      </c>
      <c r="T37" t="s">
        <v>56</v>
      </c>
      <c r="U37">
        <v>2</v>
      </c>
      <c r="V37" t="s">
        <v>55</v>
      </c>
      <c r="W37">
        <v>2</v>
      </c>
      <c r="X37" t="s">
        <v>54</v>
      </c>
      <c r="Y37" t="s">
        <v>64</v>
      </c>
    </row>
    <row r="38" spans="1:25" x14ac:dyDescent="0.35">
      <c r="A38" t="s">
        <v>12</v>
      </c>
      <c r="B38" t="s">
        <v>13</v>
      </c>
      <c r="C38">
        <v>33020118</v>
      </c>
      <c r="D38" t="s">
        <v>36</v>
      </c>
      <c r="E38" s="6">
        <v>42114</v>
      </c>
      <c r="F38" s="5">
        <v>0.49652777777777773</v>
      </c>
      <c r="G38" t="s">
        <v>63</v>
      </c>
      <c r="H38" t="s">
        <v>62</v>
      </c>
      <c r="I38">
        <v>0.15</v>
      </c>
      <c r="J38" t="s">
        <v>61</v>
      </c>
      <c r="L38" t="s">
        <v>60</v>
      </c>
      <c r="M38">
        <v>5200</v>
      </c>
      <c r="N38" t="s">
        <v>55</v>
      </c>
      <c r="P38" s="6">
        <v>42114</v>
      </c>
      <c r="Q38" s="5">
        <v>0.69861111111111107</v>
      </c>
      <c r="R38" t="s">
        <v>58</v>
      </c>
      <c r="T38" t="s">
        <v>56</v>
      </c>
      <c r="U38">
        <v>2</v>
      </c>
      <c r="V38" t="s">
        <v>55</v>
      </c>
      <c r="W38">
        <v>2</v>
      </c>
      <c r="X38" t="s">
        <v>54</v>
      </c>
      <c r="Y38" t="s">
        <v>64</v>
      </c>
    </row>
    <row r="39" spans="1:25" x14ac:dyDescent="0.35">
      <c r="A39" t="s">
        <v>12</v>
      </c>
      <c r="B39" t="s">
        <v>13</v>
      </c>
      <c r="C39">
        <v>33020118</v>
      </c>
      <c r="D39" t="s">
        <v>36</v>
      </c>
      <c r="E39" s="6">
        <v>42143</v>
      </c>
      <c r="F39" s="5">
        <v>0.52430555555555558</v>
      </c>
      <c r="G39" t="s">
        <v>63</v>
      </c>
      <c r="H39" t="s">
        <v>62</v>
      </c>
      <c r="I39">
        <v>0.15</v>
      </c>
      <c r="J39" t="s">
        <v>61</v>
      </c>
      <c r="L39" t="s">
        <v>60</v>
      </c>
      <c r="M39">
        <v>118</v>
      </c>
      <c r="N39" t="s">
        <v>55</v>
      </c>
      <c r="P39" s="6">
        <v>42143</v>
      </c>
      <c r="Q39" s="5">
        <v>0.67083333333333339</v>
      </c>
      <c r="R39" t="s">
        <v>58</v>
      </c>
      <c r="T39" t="s">
        <v>56</v>
      </c>
      <c r="U39">
        <v>2</v>
      </c>
      <c r="V39" t="s">
        <v>55</v>
      </c>
      <c r="W39">
        <v>2</v>
      </c>
      <c r="X39" t="s">
        <v>54</v>
      </c>
      <c r="Y39" t="s">
        <v>32</v>
      </c>
    </row>
    <row r="40" spans="1:25" x14ac:dyDescent="0.35">
      <c r="A40" t="s">
        <v>12</v>
      </c>
      <c r="B40" t="s">
        <v>13</v>
      </c>
      <c r="C40">
        <v>33020118</v>
      </c>
      <c r="D40" t="s">
        <v>36</v>
      </c>
      <c r="E40" s="6">
        <v>42172</v>
      </c>
      <c r="F40" s="5">
        <v>0.46527777777777773</v>
      </c>
      <c r="G40" t="s">
        <v>63</v>
      </c>
      <c r="H40" t="s">
        <v>62</v>
      </c>
      <c r="I40">
        <v>0.15</v>
      </c>
      <c r="J40" t="s">
        <v>61</v>
      </c>
      <c r="L40" t="s">
        <v>60</v>
      </c>
      <c r="M40">
        <v>114</v>
      </c>
      <c r="N40" t="s">
        <v>55</v>
      </c>
      <c r="P40" s="6">
        <v>42172</v>
      </c>
      <c r="Q40" s="5">
        <v>0.64027777777777783</v>
      </c>
      <c r="R40" t="s">
        <v>58</v>
      </c>
      <c r="T40" t="s">
        <v>56</v>
      </c>
      <c r="U40">
        <v>2</v>
      </c>
      <c r="V40" t="s">
        <v>55</v>
      </c>
      <c r="W40">
        <v>2</v>
      </c>
      <c r="X40" t="s">
        <v>54</v>
      </c>
      <c r="Y40" t="s">
        <v>64</v>
      </c>
    </row>
    <row r="41" spans="1:25" x14ac:dyDescent="0.35">
      <c r="A41" t="s">
        <v>12</v>
      </c>
      <c r="B41" t="s">
        <v>13</v>
      </c>
      <c r="C41">
        <v>33020118</v>
      </c>
      <c r="D41" t="s">
        <v>36</v>
      </c>
      <c r="E41" s="6">
        <v>42205</v>
      </c>
      <c r="F41" s="5">
        <v>0.46875</v>
      </c>
      <c r="G41" t="s">
        <v>63</v>
      </c>
      <c r="H41" t="s">
        <v>62</v>
      </c>
      <c r="I41">
        <v>0.2</v>
      </c>
      <c r="J41" t="s">
        <v>61</v>
      </c>
      <c r="L41" t="s">
        <v>60</v>
      </c>
      <c r="M41">
        <v>230</v>
      </c>
      <c r="N41" t="s">
        <v>55</v>
      </c>
      <c r="P41" s="6">
        <v>42205</v>
      </c>
      <c r="Q41" s="5">
        <v>0.63750000000000007</v>
      </c>
      <c r="R41" t="s">
        <v>58</v>
      </c>
      <c r="T41" t="s">
        <v>56</v>
      </c>
      <c r="U41">
        <v>2</v>
      </c>
      <c r="V41" t="s">
        <v>55</v>
      </c>
      <c r="W41">
        <v>2</v>
      </c>
      <c r="X41" t="s">
        <v>54</v>
      </c>
      <c r="Y41" t="s">
        <v>32</v>
      </c>
    </row>
    <row r="42" spans="1:25" x14ac:dyDescent="0.35">
      <c r="A42" t="s">
        <v>12</v>
      </c>
      <c r="B42" t="s">
        <v>13</v>
      </c>
      <c r="C42">
        <v>33020118</v>
      </c>
      <c r="D42" t="s">
        <v>36</v>
      </c>
      <c r="E42" s="6">
        <v>42233</v>
      </c>
      <c r="F42" s="5">
        <v>0.46527777777777773</v>
      </c>
      <c r="G42" t="s">
        <v>63</v>
      </c>
      <c r="H42" t="s">
        <v>62</v>
      </c>
      <c r="I42">
        <v>0.2</v>
      </c>
      <c r="J42" t="s">
        <v>61</v>
      </c>
      <c r="L42" t="s">
        <v>60</v>
      </c>
      <c r="M42">
        <v>9200</v>
      </c>
      <c r="N42" t="s">
        <v>55</v>
      </c>
      <c r="O42" t="s">
        <v>59</v>
      </c>
      <c r="P42" s="6">
        <v>42233</v>
      </c>
      <c r="Q42" s="5">
        <v>0.59166666666666667</v>
      </c>
      <c r="R42" t="s">
        <v>58</v>
      </c>
      <c r="S42" t="s">
        <v>57</v>
      </c>
      <c r="T42" t="s">
        <v>56</v>
      </c>
      <c r="U42">
        <v>2</v>
      </c>
      <c r="V42" t="s">
        <v>55</v>
      </c>
      <c r="W42">
        <v>2</v>
      </c>
      <c r="X42" t="s">
        <v>54</v>
      </c>
      <c r="Y42" t="s">
        <v>64</v>
      </c>
    </row>
    <row r="43" spans="1:25" x14ac:dyDescent="0.35">
      <c r="A43" t="s">
        <v>12</v>
      </c>
      <c r="B43" t="s">
        <v>13</v>
      </c>
      <c r="C43">
        <v>33020118</v>
      </c>
      <c r="D43" t="s">
        <v>36</v>
      </c>
      <c r="E43" s="6">
        <v>42268</v>
      </c>
      <c r="F43" s="5">
        <v>0.4513888888888889</v>
      </c>
      <c r="G43" t="s">
        <v>63</v>
      </c>
      <c r="H43" t="s">
        <v>62</v>
      </c>
      <c r="I43">
        <v>0.2</v>
      </c>
      <c r="J43" t="s">
        <v>61</v>
      </c>
      <c r="L43" t="s">
        <v>60</v>
      </c>
      <c r="M43">
        <v>144</v>
      </c>
      <c r="N43" t="s">
        <v>55</v>
      </c>
      <c r="O43" t="s">
        <v>59</v>
      </c>
      <c r="P43" s="6">
        <v>42268</v>
      </c>
      <c r="Q43" s="5">
        <v>0.60069444444444442</v>
      </c>
      <c r="R43" t="s">
        <v>58</v>
      </c>
      <c r="S43" t="s">
        <v>57</v>
      </c>
      <c r="T43" t="s">
        <v>56</v>
      </c>
      <c r="U43">
        <v>2</v>
      </c>
      <c r="V43" t="s">
        <v>55</v>
      </c>
      <c r="W43">
        <v>2</v>
      </c>
      <c r="X43" t="s">
        <v>54</v>
      </c>
      <c r="Y43" t="s">
        <v>32</v>
      </c>
    </row>
    <row r="44" spans="1:25" x14ac:dyDescent="0.35">
      <c r="A44" t="s">
        <v>12</v>
      </c>
      <c r="B44" t="s">
        <v>13</v>
      </c>
      <c r="C44">
        <v>33020118</v>
      </c>
      <c r="D44" t="s">
        <v>36</v>
      </c>
      <c r="E44" s="6">
        <v>42296</v>
      </c>
      <c r="F44" s="5">
        <v>0.4826388888888889</v>
      </c>
      <c r="G44" t="s">
        <v>63</v>
      </c>
      <c r="H44" t="s">
        <v>62</v>
      </c>
      <c r="I44">
        <v>0.2</v>
      </c>
      <c r="J44" t="s">
        <v>61</v>
      </c>
      <c r="L44" t="s">
        <v>60</v>
      </c>
      <c r="M44">
        <v>190</v>
      </c>
      <c r="N44" t="s">
        <v>55</v>
      </c>
      <c r="O44" t="s">
        <v>59</v>
      </c>
      <c r="P44" s="6">
        <v>42296</v>
      </c>
      <c r="Q44" s="5">
        <v>0.6694444444444444</v>
      </c>
      <c r="R44" t="s">
        <v>58</v>
      </c>
      <c r="S44" t="s">
        <v>57</v>
      </c>
      <c r="T44" t="s">
        <v>56</v>
      </c>
      <c r="U44">
        <v>2</v>
      </c>
      <c r="V44" t="s">
        <v>55</v>
      </c>
      <c r="W44">
        <v>2</v>
      </c>
      <c r="X44" t="s">
        <v>54</v>
      </c>
      <c r="Y44" t="s">
        <v>64</v>
      </c>
    </row>
    <row r="45" spans="1:25" x14ac:dyDescent="0.35">
      <c r="A45" t="s">
        <v>12</v>
      </c>
      <c r="B45" t="s">
        <v>13</v>
      </c>
      <c r="C45">
        <v>33020118</v>
      </c>
      <c r="D45" t="s">
        <v>36</v>
      </c>
      <c r="E45" s="6">
        <v>42338</v>
      </c>
      <c r="F45" s="5">
        <v>0.4826388888888889</v>
      </c>
      <c r="G45" t="s">
        <v>63</v>
      </c>
      <c r="H45" t="s">
        <v>62</v>
      </c>
      <c r="I45">
        <v>0.2</v>
      </c>
      <c r="J45" t="s">
        <v>61</v>
      </c>
      <c r="L45" t="s">
        <v>60</v>
      </c>
      <c r="M45">
        <v>430</v>
      </c>
      <c r="N45" t="s">
        <v>55</v>
      </c>
      <c r="P45" s="6">
        <v>42338</v>
      </c>
      <c r="Q45" s="5">
        <v>0.70000000000000007</v>
      </c>
      <c r="R45" t="s">
        <v>58</v>
      </c>
      <c r="T45" t="s">
        <v>56</v>
      </c>
      <c r="U45">
        <v>2</v>
      </c>
      <c r="V45" t="s">
        <v>55</v>
      </c>
      <c r="W45">
        <v>2</v>
      </c>
      <c r="X45" t="s">
        <v>54</v>
      </c>
      <c r="Y45" t="s">
        <v>32</v>
      </c>
    </row>
    <row r="46" spans="1:25" x14ac:dyDescent="0.35">
      <c r="A46" t="s">
        <v>12</v>
      </c>
      <c r="B46" t="s">
        <v>13</v>
      </c>
      <c r="C46">
        <v>33020118</v>
      </c>
      <c r="D46" t="s">
        <v>36</v>
      </c>
      <c r="E46" s="6">
        <v>42352</v>
      </c>
      <c r="F46" s="5">
        <v>0.45833333333333331</v>
      </c>
      <c r="G46" t="s">
        <v>63</v>
      </c>
      <c r="H46" t="s">
        <v>62</v>
      </c>
      <c r="I46">
        <v>0.2</v>
      </c>
      <c r="J46" t="s">
        <v>61</v>
      </c>
      <c r="L46" t="s">
        <v>60</v>
      </c>
      <c r="M46">
        <v>290</v>
      </c>
      <c r="N46" t="s">
        <v>55</v>
      </c>
      <c r="P46" s="6">
        <v>42352</v>
      </c>
      <c r="Q46" s="5">
        <v>0.62708333333333333</v>
      </c>
      <c r="R46" t="s">
        <v>58</v>
      </c>
      <c r="T46" t="s">
        <v>56</v>
      </c>
      <c r="U46">
        <v>2</v>
      </c>
      <c r="V46" t="s">
        <v>55</v>
      </c>
      <c r="W46">
        <v>2</v>
      </c>
      <c r="X46" t="s">
        <v>54</v>
      </c>
      <c r="Y46" t="s">
        <v>32</v>
      </c>
    </row>
    <row r="47" spans="1:25" x14ac:dyDescent="0.35">
      <c r="A47" t="s">
        <v>12</v>
      </c>
      <c r="B47" t="s">
        <v>13</v>
      </c>
      <c r="C47">
        <v>33020118</v>
      </c>
      <c r="D47" t="s">
        <v>36</v>
      </c>
      <c r="E47" s="6">
        <v>42380</v>
      </c>
      <c r="F47" s="5">
        <v>0.46875</v>
      </c>
      <c r="G47" t="s">
        <v>63</v>
      </c>
      <c r="H47" t="s">
        <v>62</v>
      </c>
      <c r="I47">
        <v>0.2</v>
      </c>
      <c r="J47" t="s">
        <v>61</v>
      </c>
      <c r="L47" t="s">
        <v>60</v>
      </c>
      <c r="M47">
        <v>76</v>
      </c>
      <c r="N47" t="s">
        <v>55</v>
      </c>
      <c r="P47" s="6">
        <v>42380</v>
      </c>
      <c r="Q47" s="5">
        <v>0.6645833333333333</v>
      </c>
      <c r="R47" t="s">
        <v>58</v>
      </c>
      <c r="T47" t="s">
        <v>56</v>
      </c>
      <c r="U47">
        <v>2</v>
      </c>
      <c r="V47" t="s">
        <v>55</v>
      </c>
      <c r="W47">
        <v>2</v>
      </c>
      <c r="X47" t="s">
        <v>54</v>
      </c>
      <c r="Y47" t="s">
        <v>64</v>
      </c>
    </row>
    <row r="48" spans="1:25" x14ac:dyDescent="0.35">
      <c r="A48" t="s">
        <v>12</v>
      </c>
      <c r="B48" t="s">
        <v>13</v>
      </c>
      <c r="C48">
        <v>33020118</v>
      </c>
      <c r="D48" t="s">
        <v>36</v>
      </c>
      <c r="E48" s="6">
        <v>42416</v>
      </c>
      <c r="F48" s="5">
        <v>0.52777777777777779</v>
      </c>
      <c r="G48" t="s">
        <v>63</v>
      </c>
      <c r="H48" t="s">
        <v>62</v>
      </c>
      <c r="I48">
        <v>0.2</v>
      </c>
      <c r="J48" t="s">
        <v>61</v>
      </c>
      <c r="L48" t="s">
        <v>60</v>
      </c>
      <c r="M48">
        <v>530</v>
      </c>
      <c r="N48" t="s">
        <v>55</v>
      </c>
      <c r="P48" s="6">
        <v>42416</v>
      </c>
      <c r="Q48" s="5">
        <v>0.71250000000000002</v>
      </c>
      <c r="R48" t="s">
        <v>58</v>
      </c>
      <c r="T48" t="s">
        <v>56</v>
      </c>
      <c r="U48">
        <v>2</v>
      </c>
      <c r="V48" t="s">
        <v>55</v>
      </c>
      <c r="W48">
        <v>2</v>
      </c>
      <c r="X48" t="s">
        <v>54</v>
      </c>
      <c r="Y48" t="s">
        <v>64</v>
      </c>
    </row>
    <row r="49" spans="1:25" x14ac:dyDescent="0.35">
      <c r="A49" t="s">
        <v>12</v>
      </c>
      <c r="B49" t="s">
        <v>13</v>
      </c>
      <c r="C49">
        <v>33020118</v>
      </c>
      <c r="D49" t="s">
        <v>36</v>
      </c>
      <c r="E49" s="6">
        <v>42450</v>
      </c>
      <c r="F49" s="5">
        <v>0.46527777777777773</v>
      </c>
      <c r="G49" t="s">
        <v>63</v>
      </c>
      <c r="H49" t="s">
        <v>62</v>
      </c>
      <c r="I49">
        <v>0.2</v>
      </c>
      <c r="J49" t="s">
        <v>61</v>
      </c>
      <c r="L49" t="s">
        <v>60</v>
      </c>
      <c r="M49">
        <v>94</v>
      </c>
      <c r="N49" t="s">
        <v>55</v>
      </c>
      <c r="P49" s="6">
        <v>42450</v>
      </c>
      <c r="Q49" s="5">
        <v>0.59375</v>
      </c>
      <c r="R49" t="s">
        <v>58</v>
      </c>
      <c r="T49" t="s">
        <v>56</v>
      </c>
      <c r="U49">
        <v>2</v>
      </c>
      <c r="V49" t="s">
        <v>55</v>
      </c>
      <c r="W49">
        <v>2</v>
      </c>
      <c r="X49" t="s">
        <v>54</v>
      </c>
      <c r="Y49" t="s">
        <v>64</v>
      </c>
    </row>
    <row r="50" spans="1:25" x14ac:dyDescent="0.35">
      <c r="A50" t="s">
        <v>12</v>
      </c>
      <c r="B50" t="s">
        <v>13</v>
      </c>
      <c r="C50">
        <v>33020118</v>
      </c>
      <c r="D50" t="s">
        <v>36</v>
      </c>
      <c r="E50" s="6">
        <v>42478</v>
      </c>
      <c r="F50" s="5">
        <v>0.46875</v>
      </c>
      <c r="G50" t="s">
        <v>63</v>
      </c>
      <c r="H50" t="s">
        <v>62</v>
      </c>
      <c r="I50">
        <v>0.2</v>
      </c>
      <c r="J50" t="s">
        <v>61</v>
      </c>
      <c r="L50" t="s">
        <v>60</v>
      </c>
      <c r="M50">
        <v>108</v>
      </c>
      <c r="N50" t="s">
        <v>55</v>
      </c>
      <c r="P50" s="6">
        <v>42478</v>
      </c>
      <c r="Q50" s="5">
        <v>0.68611111111111101</v>
      </c>
      <c r="R50" t="s">
        <v>58</v>
      </c>
      <c r="T50" t="s">
        <v>56</v>
      </c>
      <c r="U50">
        <v>2</v>
      </c>
      <c r="V50" t="s">
        <v>55</v>
      </c>
      <c r="W50">
        <v>2</v>
      </c>
      <c r="X50" t="s">
        <v>54</v>
      </c>
      <c r="Y50" t="s">
        <v>64</v>
      </c>
    </row>
    <row r="51" spans="1:25" x14ac:dyDescent="0.35">
      <c r="A51" t="s">
        <v>12</v>
      </c>
      <c r="B51" t="s">
        <v>13</v>
      </c>
      <c r="C51">
        <v>33020118</v>
      </c>
      <c r="D51" t="s">
        <v>36</v>
      </c>
      <c r="E51" s="6">
        <v>42514</v>
      </c>
      <c r="F51" s="5">
        <v>0.47916666666666669</v>
      </c>
      <c r="G51" t="s">
        <v>63</v>
      </c>
      <c r="H51" t="s">
        <v>62</v>
      </c>
      <c r="I51">
        <v>0.2</v>
      </c>
      <c r="J51" t="s">
        <v>61</v>
      </c>
      <c r="L51" t="s">
        <v>60</v>
      </c>
      <c r="M51">
        <v>230</v>
      </c>
      <c r="N51" t="s">
        <v>55</v>
      </c>
      <c r="P51" s="6">
        <v>42514</v>
      </c>
      <c r="Q51" s="5">
        <v>0.64236111111111105</v>
      </c>
      <c r="R51" t="s">
        <v>58</v>
      </c>
      <c r="T51" t="s">
        <v>56</v>
      </c>
      <c r="U51">
        <v>2</v>
      </c>
      <c r="V51" t="s">
        <v>55</v>
      </c>
      <c r="W51">
        <v>2</v>
      </c>
      <c r="X51" t="s">
        <v>54</v>
      </c>
      <c r="Y51" t="s">
        <v>64</v>
      </c>
    </row>
    <row r="52" spans="1:25" x14ac:dyDescent="0.35">
      <c r="A52" t="s">
        <v>12</v>
      </c>
      <c r="B52" t="s">
        <v>13</v>
      </c>
      <c r="C52">
        <v>33020118</v>
      </c>
      <c r="D52" t="s">
        <v>36</v>
      </c>
      <c r="E52" s="6">
        <v>42541</v>
      </c>
      <c r="F52" s="5">
        <v>0.48958333333333331</v>
      </c>
      <c r="G52" t="s">
        <v>63</v>
      </c>
      <c r="H52" t="s">
        <v>62</v>
      </c>
      <c r="I52">
        <v>0.2</v>
      </c>
      <c r="J52" t="s">
        <v>61</v>
      </c>
      <c r="L52" t="s">
        <v>60</v>
      </c>
      <c r="M52">
        <v>390</v>
      </c>
      <c r="N52" t="s">
        <v>55</v>
      </c>
      <c r="P52" s="6">
        <v>42541</v>
      </c>
      <c r="Q52" s="5">
        <v>0.68194444444444446</v>
      </c>
      <c r="R52" t="s">
        <v>58</v>
      </c>
      <c r="T52" t="s">
        <v>56</v>
      </c>
      <c r="U52">
        <v>2</v>
      </c>
      <c r="V52" t="s">
        <v>55</v>
      </c>
      <c r="W52">
        <v>2</v>
      </c>
      <c r="X52" t="s">
        <v>54</v>
      </c>
      <c r="Y52" t="s">
        <v>32</v>
      </c>
    </row>
    <row r="53" spans="1:25" x14ac:dyDescent="0.35">
      <c r="A53" t="s">
        <v>12</v>
      </c>
      <c r="B53" t="s">
        <v>13</v>
      </c>
      <c r="C53">
        <v>33020118</v>
      </c>
      <c r="D53" t="s">
        <v>36</v>
      </c>
      <c r="E53" s="6">
        <v>42569</v>
      </c>
      <c r="F53" s="5">
        <v>0.47916666666666669</v>
      </c>
      <c r="G53" t="s">
        <v>63</v>
      </c>
      <c r="H53" t="s">
        <v>62</v>
      </c>
      <c r="I53">
        <v>0.2</v>
      </c>
      <c r="J53" t="s">
        <v>61</v>
      </c>
      <c r="L53" t="s">
        <v>60</v>
      </c>
      <c r="M53">
        <v>280</v>
      </c>
      <c r="N53" t="s">
        <v>55</v>
      </c>
      <c r="P53" s="6">
        <v>42569</v>
      </c>
      <c r="Q53" s="5">
        <v>0.67361111111111116</v>
      </c>
      <c r="R53" t="s">
        <v>58</v>
      </c>
      <c r="S53" t="s">
        <v>69</v>
      </c>
      <c r="T53" t="s">
        <v>56</v>
      </c>
      <c r="U53">
        <v>2</v>
      </c>
      <c r="V53" t="s">
        <v>55</v>
      </c>
      <c r="W53">
        <v>2</v>
      </c>
      <c r="X53" t="s">
        <v>54</v>
      </c>
      <c r="Y53" t="s">
        <v>32</v>
      </c>
    </row>
    <row r="54" spans="1:25" x14ac:dyDescent="0.35">
      <c r="A54" t="s">
        <v>12</v>
      </c>
      <c r="B54" t="s">
        <v>13</v>
      </c>
      <c r="C54">
        <v>33020118</v>
      </c>
      <c r="D54" t="s">
        <v>36</v>
      </c>
      <c r="E54" s="6">
        <v>42597</v>
      </c>
      <c r="F54" s="5">
        <v>0.47569444444444442</v>
      </c>
      <c r="G54" t="s">
        <v>63</v>
      </c>
      <c r="H54" t="s">
        <v>62</v>
      </c>
      <c r="I54">
        <v>0.2</v>
      </c>
      <c r="J54" t="s">
        <v>61</v>
      </c>
      <c r="L54" t="s">
        <v>60</v>
      </c>
      <c r="M54">
        <v>210</v>
      </c>
      <c r="N54" t="s">
        <v>55</v>
      </c>
      <c r="P54" s="6">
        <v>42597</v>
      </c>
      <c r="Q54" s="5">
        <v>0.69236111111111109</v>
      </c>
      <c r="R54" t="s">
        <v>58</v>
      </c>
      <c r="T54" t="s">
        <v>56</v>
      </c>
      <c r="U54">
        <v>2</v>
      </c>
      <c r="V54" t="s">
        <v>55</v>
      </c>
      <c r="W54">
        <v>2</v>
      </c>
      <c r="X54" t="s">
        <v>54</v>
      </c>
      <c r="Y54" t="s">
        <v>64</v>
      </c>
    </row>
    <row r="55" spans="1:25" x14ac:dyDescent="0.35">
      <c r="A55" t="s">
        <v>12</v>
      </c>
      <c r="B55" t="s">
        <v>13</v>
      </c>
      <c r="C55">
        <v>33020118</v>
      </c>
      <c r="D55" t="s">
        <v>36</v>
      </c>
      <c r="E55" s="6">
        <v>42632</v>
      </c>
      <c r="F55" s="5">
        <v>0.46527777777777773</v>
      </c>
      <c r="G55" t="s">
        <v>63</v>
      </c>
      <c r="H55" t="s">
        <v>62</v>
      </c>
      <c r="I55">
        <v>0.2</v>
      </c>
      <c r="J55" t="s">
        <v>61</v>
      </c>
      <c r="L55" t="s">
        <v>60</v>
      </c>
      <c r="M55">
        <v>177</v>
      </c>
      <c r="N55" t="s">
        <v>55</v>
      </c>
      <c r="O55" t="s">
        <v>59</v>
      </c>
      <c r="P55" s="6">
        <v>42632</v>
      </c>
      <c r="Q55" s="5">
        <v>0.67638888888888893</v>
      </c>
      <c r="R55" t="s">
        <v>58</v>
      </c>
      <c r="S55" t="s">
        <v>57</v>
      </c>
      <c r="T55" t="s">
        <v>56</v>
      </c>
      <c r="U55">
        <v>2</v>
      </c>
      <c r="V55" t="s">
        <v>55</v>
      </c>
      <c r="W55">
        <v>2</v>
      </c>
      <c r="X55" t="s">
        <v>54</v>
      </c>
      <c r="Y55" t="s">
        <v>64</v>
      </c>
    </row>
    <row r="56" spans="1:25" x14ac:dyDescent="0.35">
      <c r="A56" t="s">
        <v>12</v>
      </c>
      <c r="B56" t="s">
        <v>13</v>
      </c>
      <c r="C56">
        <v>33020118</v>
      </c>
      <c r="D56" t="s">
        <v>36</v>
      </c>
      <c r="E56" s="6">
        <v>42660</v>
      </c>
      <c r="F56" s="5">
        <v>0.46527777777777773</v>
      </c>
      <c r="G56" t="s">
        <v>63</v>
      </c>
      <c r="H56" t="s">
        <v>62</v>
      </c>
      <c r="I56">
        <v>0.2</v>
      </c>
      <c r="J56" t="s">
        <v>61</v>
      </c>
      <c r="L56" t="s">
        <v>60</v>
      </c>
      <c r="M56">
        <v>1600</v>
      </c>
      <c r="N56" t="s">
        <v>55</v>
      </c>
      <c r="O56" t="s">
        <v>59</v>
      </c>
      <c r="P56" s="6">
        <v>42660</v>
      </c>
      <c r="Q56" s="5">
        <v>0.67499999999999993</v>
      </c>
      <c r="R56" t="s">
        <v>58</v>
      </c>
      <c r="S56" t="s">
        <v>57</v>
      </c>
      <c r="T56" t="s">
        <v>56</v>
      </c>
      <c r="U56">
        <v>2</v>
      </c>
      <c r="V56" t="s">
        <v>55</v>
      </c>
      <c r="W56">
        <v>2</v>
      </c>
      <c r="X56" t="s">
        <v>54</v>
      </c>
      <c r="Y56" t="s">
        <v>32</v>
      </c>
    </row>
    <row r="57" spans="1:25" x14ac:dyDescent="0.35">
      <c r="A57" t="s">
        <v>12</v>
      </c>
      <c r="B57" t="s">
        <v>13</v>
      </c>
      <c r="C57">
        <v>33020221</v>
      </c>
      <c r="D57" t="s">
        <v>16</v>
      </c>
      <c r="E57" s="6">
        <v>41024</v>
      </c>
      <c r="F57" s="5">
        <v>0.44791666666666669</v>
      </c>
      <c r="G57" t="s">
        <v>63</v>
      </c>
      <c r="H57" t="s">
        <v>62</v>
      </c>
      <c r="I57">
        <v>0.1</v>
      </c>
      <c r="J57" t="s">
        <v>61</v>
      </c>
      <c r="L57" t="s">
        <v>60</v>
      </c>
      <c r="M57">
        <v>290</v>
      </c>
      <c r="N57" t="s">
        <v>55</v>
      </c>
      <c r="P57" s="6">
        <v>41024</v>
      </c>
      <c r="Q57" s="5">
        <v>0.58888888888888891</v>
      </c>
      <c r="R57" t="s">
        <v>58</v>
      </c>
      <c r="T57" t="s">
        <v>56</v>
      </c>
      <c r="U57">
        <v>1</v>
      </c>
      <c r="V57" t="s">
        <v>55</v>
      </c>
      <c r="W57">
        <v>1</v>
      </c>
      <c r="X57" t="s">
        <v>54</v>
      </c>
      <c r="Y57" t="s">
        <v>64</v>
      </c>
    </row>
    <row r="58" spans="1:25" x14ac:dyDescent="0.35">
      <c r="A58" t="s">
        <v>12</v>
      </c>
      <c r="B58" t="s">
        <v>13</v>
      </c>
      <c r="C58">
        <v>33020221</v>
      </c>
      <c r="D58" t="s">
        <v>16</v>
      </c>
      <c r="E58" s="6">
        <v>41045</v>
      </c>
      <c r="F58" s="5">
        <v>0.47222222222222227</v>
      </c>
      <c r="G58" t="s">
        <v>63</v>
      </c>
      <c r="H58" t="s">
        <v>62</v>
      </c>
      <c r="I58">
        <v>7.0000000000000007E-2</v>
      </c>
      <c r="J58" t="s">
        <v>61</v>
      </c>
      <c r="L58" t="s">
        <v>60</v>
      </c>
      <c r="M58">
        <v>280</v>
      </c>
      <c r="N58" t="s">
        <v>55</v>
      </c>
      <c r="P58" s="6">
        <v>41045</v>
      </c>
      <c r="Q58" s="5">
        <v>0.65069444444444446</v>
      </c>
      <c r="R58" t="s">
        <v>58</v>
      </c>
      <c r="T58" t="s">
        <v>56</v>
      </c>
      <c r="U58">
        <v>1</v>
      </c>
      <c r="V58" t="s">
        <v>55</v>
      </c>
      <c r="W58">
        <v>1</v>
      </c>
      <c r="X58" t="s">
        <v>54</v>
      </c>
      <c r="Y58" t="s">
        <v>64</v>
      </c>
    </row>
    <row r="59" spans="1:25" x14ac:dyDescent="0.35">
      <c r="A59" t="s">
        <v>12</v>
      </c>
      <c r="B59" t="s">
        <v>13</v>
      </c>
      <c r="C59">
        <v>33020221</v>
      </c>
      <c r="D59" t="s">
        <v>16</v>
      </c>
      <c r="E59" s="6">
        <v>41080</v>
      </c>
      <c r="F59" s="5">
        <v>0.4826388888888889</v>
      </c>
      <c r="G59" t="s">
        <v>63</v>
      </c>
      <c r="H59" t="s">
        <v>62</v>
      </c>
      <c r="I59">
        <v>0.15</v>
      </c>
      <c r="J59" t="s">
        <v>61</v>
      </c>
      <c r="L59" t="s">
        <v>60</v>
      </c>
      <c r="M59">
        <v>850</v>
      </c>
      <c r="N59" t="s">
        <v>55</v>
      </c>
      <c r="O59" t="s">
        <v>59</v>
      </c>
      <c r="P59" s="6">
        <v>41080</v>
      </c>
      <c r="Q59" s="5">
        <v>0.60972222222222217</v>
      </c>
      <c r="R59" t="s">
        <v>58</v>
      </c>
      <c r="S59" t="s">
        <v>57</v>
      </c>
      <c r="T59" t="s">
        <v>56</v>
      </c>
      <c r="U59">
        <v>1</v>
      </c>
      <c r="V59" t="s">
        <v>55</v>
      </c>
      <c r="W59">
        <v>1</v>
      </c>
      <c r="X59" t="s">
        <v>54</v>
      </c>
      <c r="Y59" t="s">
        <v>64</v>
      </c>
    </row>
    <row r="60" spans="1:25" x14ac:dyDescent="0.35">
      <c r="A60" t="s">
        <v>12</v>
      </c>
      <c r="B60" t="s">
        <v>13</v>
      </c>
      <c r="C60">
        <v>33020221</v>
      </c>
      <c r="D60" t="s">
        <v>16</v>
      </c>
      <c r="E60" s="6">
        <v>41106</v>
      </c>
      <c r="F60" s="5">
        <v>0.51041666666666663</v>
      </c>
      <c r="G60" t="s">
        <v>63</v>
      </c>
      <c r="H60" t="s">
        <v>62</v>
      </c>
      <c r="I60">
        <v>0.15</v>
      </c>
      <c r="J60" t="s">
        <v>61</v>
      </c>
      <c r="L60" t="s">
        <v>60</v>
      </c>
      <c r="M60">
        <v>1880</v>
      </c>
      <c r="N60" t="s">
        <v>55</v>
      </c>
      <c r="O60" t="s">
        <v>59</v>
      </c>
      <c r="P60" s="6">
        <v>41106</v>
      </c>
      <c r="Q60" s="5">
        <v>0.60277777777777775</v>
      </c>
      <c r="R60" t="s">
        <v>58</v>
      </c>
      <c r="S60" t="s">
        <v>57</v>
      </c>
      <c r="T60" t="s">
        <v>56</v>
      </c>
      <c r="U60">
        <v>1</v>
      </c>
      <c r="V60" t="s">
        <v>55</v>
      </c>
      <c r="W60">
        <v>1</v>
      </c>
      <c r="X60" t="s">
        <v>54</v>
      </c>
      <c r="Y60" t="s">
        <v>64</v>
      </c>
    </row>
    <row r="61" spans="1:25" x14ac:dyDescent="0.35">
      <c r="A61" t="s">
        <v>12</v>
      </c>
      <c r="B61" t="s">
        <v>13</v>
      </c>
      <c r="C61">
        <v>33020221</v>
      </c>
      <c r="D61" t="s">
        <v>16</v>
      </c>
      <c r="E61" s="6">
        <v>41141</v>
      </c>
      <c r="F61" s="5">
        <v>0.52083333333333337</v>
      </c>
      <c r="G61" t="s">
        <v>63</v>
      </c>
      <c r="H61" t="s">
        <v>62</v>
      </c>
      <c r="I61">
        <v>0.15</v>
      </c>
      <c r="J61" t="s">
        <v>61</v>
      </c>
      <c r="L61" t="s">
        <v>60</v>
      </c>
      <c r="M61">
        <v>600</v>
      </c>
      <c r="N61" t="s">
        <v>55</v>
      </c>
      <c r="O61" t="s">
        <v>66</v>
      </c>
      <c r="P61" s="6">
        <v>41141</v>
      </c>
      <c r="Q61" s="5">
        <v>0.62847222222222221</v>
      </c>
      <c r="R61" t="s">
        <v>58</v>
      </c>
      <c r="S61" t="s">
        <v>65</v>
      </c>
      <c r="T61" t="s">
        <v>56</v>
      </c>
      <c r="U61">
        <v>1</v>
      </c>
      <c r="V61" t="s">
        <v>55</v>
      </c>
      <c r="W61">
        <v>1</v>
      </c>
      <c r="X61" t="s">
        <v>54</v>
      </c>
      <c r="Y61" t="s">
        <v>64</v>
      </c>
    </row>
    <row r="62" spans="1:25" x14ac:dyDescent="0.35">
      <c r="A62" t="s">
        <v>12</v>
      </c>
      <c r="B62" t="s">
        <v>13</v>
      </c>
      <c r="C62">
        <v>33020221</v>
      </c>
      <c r="D62" t="s">
        <v>16</v>
      </c>
      <c r="E62" s="6">
        <v>41176</v>
      </c>
      <c r="F62" s="5">
        <v>0.57291666666666663</v>
      </c>
      <c r="G62" t="s">
        <v>63</v>
      </c>
      <c r="H62" t="s">
        <v>62</v>
      </c>
      <c r="I62">
        <v>0.15</v>
      </c>
      <c r="J62" t="s">
        <v>61</v>
      </c>
      <c r="L62" t="s">
        <v>60</v>
      </c>
      <c r="M62">
        <v>3900</v>
      </c>
      <c r="N62" t="s">
        <v>55</v>
      </c>
      <c r="P62" s="6">
        <v>41176</v>
      </c>
      <c r="Q62" s="5">
        <v>0.68680555555555556</v>
      </c>
      <c r="R62" t="s">
        <v>58</v>
      </c>
      <c r="T62" t="s">
        <v>56</v>
      </c>
      <c r="U62">
        <v>2</v>
      </c>
      <c r="V62" t="s">
        <v>55</v>
      </c>
      <c r="W62">
        <v>2</v>
      </c>
      <c r="X62" t="s">
        <v>54</v>
      </c>
      <c r="Y62" t="s">
        <v>64</v>
      </c>
    </row>
    <row r="63" spans="1:25" x14ac:dyDescent="0.35">
      <c r="A63" t="s">
        <v>12</v>
      </c>
      <c r="B63" t="s">
        <v>13</v>
      </c>
      <c r="C63">
        <v>33020221</v>
      </c>
      <c r="D63" t="s">
        <v>16</v>
      </c>
      <c r="E63" s="6">
        <v>41204</v>
      </c>
      <c r="F63" s="5">
        <v>0.52777777777777779</v>
      </c>
      <c r="G63" t="s">
        <v>63</v>
      </c>
      <c r="H63" t="s">
        <v>62</v>
      </c>
      <c r="I63">
        <v>7.0000000000000007E-2</v>
      </c>
      <c r="J63" t="s">
        <v>61</v>
      </c>
      <c r="L63" t="s">
        <v>60</v>
      </c>
      <c r="M63">
        <v>210</v>
      </c>
      <c r="N63" t="s">
        <v>55</v>
      </c>
      <c r="P63" s="6">
        <v>41204</v>
      </c>
      <c r="Q63" s="5">
        <v>0.64097222222222217</v>
      </c>
      <c r="R63" t="s">
        <v>58</v>
      </c>
      <c r="T63" t="s">
        <v>56</v>
      </c>
      <c r="U63">
        <v>2</v>
      </c>
      <c r="V63" t="s">
        <v>55</v>
      </c>
      <c r="W63">
        <v>2</v>
      </c>
      <c r="X63" t="s">
        <v>54</v>
      </c>
      <c r="Y63" t="s">
        <v>64</v>
      </c>
    </row>
    <row r="64" spans="1:25" x14ac:dyDescent="0.35">
      <c r="A64" t="s">
        <v>12</v>
      </c>
      <c r="B64" t="s">
        <v>13</v>
      </c>
      <c r="C64">
        <v>33020221</v>
      </c>
      <c r="D64" t="s">
        <v>16</v>
      </c>
      <c r="E64" s="6">
        <v>41232</v>
      </c>
      <c r="F64" s="5">
        <v>0.55902777777777779</v>
      </c>
      <c r="G64" t="s">
        <v>63</v>
      </c>
      <c r="H64" t="s">
        <v>62</v>
      </c>
      <c r="I64">
        <v>0.15</v>
      </c>
      <c r="J64" t="s">
        <v>61</v>
      </c>
      <c r="L64" t="s">
        <v>60</v>
      </c>
      <c r="M64">
        <v>208</v>
      </c>
      <c r="N64" t="s">
        <v>55</v>
      </c>
      <c r="O64" t="s">
        <v>59</v>
      </c>
      <c r="P64" s="6">
        <v>41232</v>
      </c>
      <c r="Q64" s="5">
        <v>0.7104166666666667</v>
      </c>
      <c r="R64" t="s">
        <v>58</v>
      </c>
      <c r="S64" t="s">
        <v>57</v>
      </c>
      <c r="T64" t="s">
        <v>56</v>
      </c>
      <c r="U64">
        <v>2</v>
      </c>
      <c r="V64" t="s">
        <v>55</v>
      </c>
      <c r="W64">
        <v>2</v>
      </c>
      <c r="X64" t="s">
        <v>54</v>
      </c>
      <c r="Y64" t="s">
        <v>64</v>
      </c>
    </row>
    <row r="65" spans="1:25" x14ac:dyDescent="0.35">
      <c r="A65" t="s">
        <v>12</v>
      </c>
      <c r="B65" t="s">
        <v>13</v>
      </c>
      <c r="C65">
        <v>33020221</v>
      </c>
      <c r="D65" t="s">
        <v>16</v>
      </c>
      <c r="E65" s="6">
        <v>41260</v>
      </c>
      <c r="F65" s="5">
        <v>0.47222222222222227</v>
      </c>
      <c r="G65" t="s">
        <v>63</v>
      </c>
      <c r="H65" t="s">
        <v>62</v>
      </c>
      <c r="I65">
        <v>0.15</v>
      </c>
      <c r="J65" t="s">
        <v>61</v>
      </c>
      <c r="L65" t="s">
        <v>60</v>
      </c>
      <c r="M65">
        <v>6000</v>
      </c>
      <c r="N65" t="s">
        <v>55</v>
      </c>
      <c r="O65" t="s">
        <v>66</v>
      </c>
      <c r="P65" s="6">
        <v>41260</v>
      </c>
      <c r="Q65" s="5">
        <v>0.6381944444444444</v>
      </c>
      <c r="R65" t="s">
        <v>58</v>
      </c>
      <c r="S65" t="s">
        <v>65</v>
      </c>
      <c r="T65" t="s">
        <v>56</v>
      </c>
      <c r="U65">
        <v>2</v>
      </c>
      <c r="V65" t="s">
        <v>55</v>
      </c>
      <c r="W65">
        <v>2</v>
      </c>
      <c r="X65" t="s">
        <v>54</v>
      </c>
      <c r="Y65" t="s">
        <v>64</v>
      </c>
    </row>
    <row r="66" spans="1:25" x14ac:dyDescent="0.35">
      <c r="A66" t="s">
        <v>12</v>
      </c>
      <c r="B66" t="s">
        <v>13</v>
      </c>
      <c r="C66">
        <v>33020221</v>
      </c>
      <c r="D66" t="s">
        <v>16</v>
      </c>
      <c r="E66" s="6">
        <v>41288</v>
      </c>
      <c r="F66" s="5">
        <v>0.49652777777777773</v>
      </c>
      <c r="G66" t="s">
        <v>63</v>
      </c>
      <c r="H66" t="s">
        <v>62</v>
      </c>
      <c r="I66">
        <v>0.15</v>
      </c>
      <c r="J66" t="s">
        <v>61</v>
      </c>
      <c r="L66" t="s">
        <v>60</v>
      </c>
      <c r="M66">
        <v>240</v>
      </c>
      <c r="N66" t="s">
        <v>55</v>
      </c>
      <c r="P66" s="6">
        <v>41288</v>
      </c>
      <c r="Q66" s="5">
        <v>0.65</v>
      </c>
      <c r="R66" t="s">
        <v>58</v>
      </c>
      <c r="T66" t="s">
        <v>56</v>
      </c>
      <c r="U66">
        <v>2</v>
      </c>
      <c r="V66" t="s">
        <v>55</v>
      </c>
      <c r="W66">
        <v>2</v>
      </c>
      <c r="X66" t="s">
        <v>54</v>
      </c>
      <c r="Y66" t="s">
        <v>64</v>
      </c>
    </row>
    <row r="67" spans="1:25" x14ac:dyDescent="0.35">
      <c r="A67" t="s">
        <v>12</v>
      </c>
      <c r="B67" t="s">
        <v>13</v>
      </c>
      <c r="C67">
        <v>33020221</v>
      </c>
      <c r="D67" t="s">
        <v>16</v>
      </c>
      <c r="E67" s="6">
        <v>41324</v>
      </c>
      <c r="F67" s="5">
        <v>0.55555555555555558</v>
      </c>
      <c r="G67" t="s">
        <v>63</v>
      </c>
      <c r="H67" t="s">
        <v>62</v>
      </c>
      <c r="I67">
        <v>0.15</v>
      </c>
      <c r="J67" t="s">
        <v>61</v>
      </c>
      <c r="L67" t="s">
        <v>60</v>
      </c>
      <c r="M67">
        <v>1073</v>
      </c>
      <c r="N67" t="s">
        <v>55</v>
      </c>
      <c r="O67" t="s">
        <v>59</v>
      </c>
      <c r="P67" s="6">
        <v>41324</v>
      </c>
      <c r="Q67" s="5">
        <v>0.64236111111111105</v>
      </c>
      <c r="R67" t="s">
        <v>58</v>
      </c>
      <c r="S67" t="s">
        <v>57</v>
      </c>
      <c r="T67" t="s">
        <v>56</v>
      </c>
      <c r="U67">
        <v>2</v>
      </c>
      <c r="V67" t="s">
        <v>55</v>
      </c>
      <c r="W67">
        <v>2</v>
      </c>
      <c r="X67" t="s">
        <v>54</v>
      </c>
      <c r="Y67" t="s">
        <v>64</v>
      </c>
    </row>
    <row r="68" spans="1:25" x14ac:dyDescent="0.35">
      <c r="A68" t="s">
        <v>12</v>
      </c>
      <c r="B68" t="s">
        <v>13</v>
      </c>
      <c r="C68">
        <v>33020221</v>
      </c>
      <c r="D68" t="s">
        <v>16</v>
      </c>
      <c r="E68" s="6">
        <v>41351</v>
      </c>
      <c r="F68" s="5">
        <v>0.49652777777777773</v>
      </c>
      <c r="G68" t="s">
        <v>63</v>
      </c>
      <c r="H68" t="s">
        <v>62</v>
      </c>
      <c r="I68">
        <v>0.15</v>
      </c>
      <c r="J68" t="s">
        <v>61</v>
      </c>
      <c r="L68" t="s">
        <v>60</v>
      </c>
      <c r="M68">
        <v>240</v>
      </c>
      <c r="N68" t="s">
        <v>55</v>
      </c>
      <c r="P68" s="6">
        <v>41351</v>
      </c>
      <c r="Q68" s="5">
        <v>0.62152777777777779</v>
      </c>
      <c r="R68" t="s">
        <v>58</v>
      </c>
      <c r="T68" t="s">
        <v>56</v>
      </c>
      <c r="U68">
        <v>2</v>
      </c>
      <c r="V68" t="s">
        <v>55</v>
      </c>
      <c r="W68">
        <v>2</v>
      </c>
      <c r="X68" t="s">
        <v>54</v>
      </c>
      <c r="Y68" t="s">
        <v>64</v>
      </c>
    </row>
    <row r="69" spans="1:25" x14ac:dyDescent="0.35">
      <c r="A69" t="s">
        <v>12</v>
      </c>
      <c r="B69" t="s">
        <v>13</v>
      </c>
      <c r="C69">
        <v>33020221</v>
      </c>
      <c r="D69" t="s">
        <v>16</v>
      </c>
      <c r="E69" s="6">
        <v>41386</v>
      </c>
      <c r="F69" s="5">
        <v>0.52777777777777779</v>
      </c>
      <c r="G69" t="s">
        <v>63</v>
      </c>
      <c r="H69" t="s">
        <v>62</v>
      </c>
      <c r="I69">
        <v>0.15</v>
      </c>
      <c r="J69" t="s">
        <v>61</v>
      </c>
      <c r="L69" t="s">
        <v>60</v>
      </c>
      <c r="M69">
        <v>400</v>
      </c>
      <c r="N69" t="s">
        <v>55</v>
      </c>
      <c r="P69" s="6">
        <v>41386</v>
      </c>
      <c r="Q69" s="5">
        <v>0.65</v>
      </c>
      <c r="R69" t="s">
        <v>58</v>
      </c>
      <c r="T69" t="s">
        <v>56</v>
      </c>
      <c r="U69">
        <v>2</v>
      </c>
      <c r="V69" t="s">
        <v>55</v>
      </c>
      <c r="W69">
        <v>2</v>
      </c>
      <c r="X69" t="s">
        <v>54</v>
      </c>
      <c r="Y69" t="s">
        <v>32</v>
      </c>
    </row>
    <row r="70" spans="1:25" x14ac:dyDescent="0.35">
      <c r="A70" t="s">
        <v>12</v>
      </c>
      <c r="B70" t="s">
        <v>13</v>
      </c>
      <c r="C70">
        <v>33020221</v>
      </c>
      <c r="D70" t="s">
        <v>16</v>
      </c>
      <c r="E70" s="6">
        <v>41407</v>
      </c>
      <c r="F70" s="5">
        <v>0.54861111111111105</v>
      </c>
      <c r="G70" t="s">
        <v>63</v>
      </c>
      <c r="H70" t="s">
        <v>62</v>
      </c>
      <c r="I70">
        <v>0.15</v>
      </c>
      <c r="J70" t="s">
        <v>61</v>
      </c>
      <c r="L70" t="s">
        <v>60</v>
      </c>
      <c r="M70">
        <v>590</v>
      </c>
      <c r="N70" t="s">
        <v>55</v>
      </c>
      <c r="P70" s="6">
        <v>41407</v>
      </c>
      <c r="Q70" s="5">
        <v>0.70486111111111116</v>
      </c>
      <c r="R70" t="s">
        <v>58</v>
      </c>
      <c r="T70" t="s">
        <v>56</v>
      </c>
      <c r="U70">
        <v>2</v>
      </c>
      <c r="V70" t="s">
        <v>55</v>
      </c>
      <c r="W70">
        <v>2</v>
      </c>
      <c r="X70" t="s">
        <v>54</v>
      </c>
      <c r="Y70" t="s">
        <v>64</v>
      </c>
    </row>
    <row r="71" spans="1:25" x14ac:dyDescent="0.35">
      <c r="A71" t="s">
        <v>12</v>
      </c>
      <c r="B71" t="s">
        <v>13</v>
      </c>
      <c r="C71">
        <v>33020221</v>
      </c>
      <c r="D71" t="s">
        <v>16</v>
      </c>
      <c r="E71" s="6">
        <v>41449</v>
      </c>
      <c r="F71" s="5">
        <v>0.47916666666666669</v>
      </c>
      <c r="G71" t="s">
        <v>63</v>
      </c>
      <c r="H71" t="s">
        <v>62</v>
      </c>
      <c r="I71">
        <v>0.15</v>
      </c>
      <c r="J71" t="s">
        <v>61</v>
      </c>
      <c r="L71" t="s">
        <v>60</v>
      </c>
      <c r="M71">
        <v>490</v>
      </c>
      <c r="N71" t="s">
        <v>55</v>
      </c>
      <c r="P71" s="6">
        <v>41449</v>
      </c>
      <c r="Q71" s="5">
        <v>0.66319444444444442</v>
      </c>
      <c r="R71" t="s">
        <v>58</v>
      </c>
      <c r="T71" t="s">
        <v>56</v>
      </c>
      <c r="U71">
        <v>9</v>
      </c>
      <c r="V71" t="s">
        <v>55</v>
      </c>
      <c r="W71">
        <v>9</v>
      </c>
      <c r="X71" t="s">
        <v>54</v>
      </c>
      <c r="Y71" t="s">
        <v>64</v>
      </c>
    </row>
    <row r="72" spans="1:25" x14ac:dyDescent="0.35">
      <c r="A72" t="s">
        <v>12</v>
      </c>
      <c r="B72" t="s">
        <v>13</v>
      </c>
      <c r="C72">
        <v>33020221</v>
      </c>
      <c r="D72" t="s">
        <v>16</v>
      </c>
      <c r="E72" s="6">
        <v>41477</v>
      </c>
      <c r="F72" s="5">
        <v>0.53125</v>
      </c>
      <c r="G72" t="s">
        <v>63</v>
      </c>
      <c r="H72" t="s">
        <v>62</v>
      </c>
      <c r="I72">
        <v>0.15</v>
      </c>
      <c r="J72" t="s">
        <v>61</v>
      </c>
      <c r="L72" t="s">
        <v>60</v>
      </c>
      <c r="M72">
        <v>6000</v>
      </c>
      <c r="N72" t="s">
        <v>55</v>
      </c>
      <c r="O72" t="s">
        <v>66</v>
      </c>
      <c r="P72" s="6">
        <v>41477</v>
      </c>
      <c r="Q72" s="5">
        <v>0.72430555555555554</v>
      </c>
      <c r="R72" t="s">
        <v>58</v>
      </c>
      <c r="S72" t="s">
        <v>65</v>
      </c>
      <c r="T72" t="s">
        <v>56</v>
      </c>
      <c r="U72">
        <v>2</v>
      </c>
      <c r="V72" t="s">
        <v>55</v>
      </c>
      <c r="W72">
        <v>2</v>
      </c>
      <c r="X72" t="s">
        <v>54</v>
      </c>
      <c r="Y72" t="s">
        <v>64</v>
      </c>
    </row>
    <row r="73" spans="1:25" x14ac:dyDescent="0.35">
      <c r="A73" t="s">
        <v>12</v>
      </c>
      <c r="B73" t="s">
        <v>13</v>
      </c>
      <c r="C73">
        <v>33020221</v>
      </c>
      <c r="D73" t="s">
        <v>16</v>
      </c>
      <c r="E73" s="6">
        <v>41505</v>
      </c>
      <c r="F73" s="5">
        <v>0.58333333333333337</v>
      </c>
      <c r="G73" t="s">
        <v>63</v>
      </c>
      <c r="H73" t="s">
        <v>62</v>
      </c>
      <c r="I73">
        <v>0.15</v>
      </c>
      <c r="J73" t="s">
        <v>61</v>
      </c>
      <c r="L73" t="s">
        <v>60</v>
      </c>
      <c r="M73">
        <v>664</v>
      </c>
      <c r="N73" t="s">
        <v>55</v>
      </c>
      <c r="O73" t="s">
        <v>59</v>
      </c>
      <c r="P73" s="6">
        <v>41505</v>
      </c>
      <c r="Q73" s="5">
        <v>0.73888888888888893</v>
      </c>
      <c r="R73" t="s">
        <v>58</v>
      </c>
      <c r="S73" t="s">
        <v>57</v>
      </c>
      <c r="T73" t="s">
        <v>56</v>
      </c>
      <c r="U73">
        <v>2</v>
      </c>
      <c r="V73" t="s">
        <v>55</v>
      </c>
      <c r="W73">
        <v>2</v>
      </c>
      <c r="X73" t="s">
        <v>54</v>
      </c>
      <c r="Y73" t="s">
        <v>64</v>
      </c>
    </row>
    <row r="74" spans="1:25" x14ac:dyDescent="0.35">
      <c r="A74" t="s">
        <v>12</v>
      </c>
      <c r="B74" t="s">
        <v>13</v>
      </c>
      <c r="C74">
        <v>33020221</v>
      </c>
      <c r="D74" t="s">
        <v>16</v>
      </c>
      <c r="E74" s="6">
        <v>41540</v>
      </c>
      <c r="F74" s="5">
        <v>0.49652777777777773</v>
      </c>
      <c r="G74" t="s">
        <v>63</v>
      </c>
      <c r="H74" t="s">
        <v>62</v>
      </c>
      <c r="I74">
        <v>0.15</v>
      </c>
      <c r="J74" t="s">
        <v>61</v>
      </c>
      <c r="L74" t="s">
        <v>60</v>
      </c>
      <c r="M74">
        <v>764</v>
      </c>
      <c r="N74" t="s">
        <v>55</v>
      </c>
      <c r="O74" t="s">
        <v>59</v>
      </c>
      <c r="P74" s="6">
        <v>41540</v>
      </c>
      <c r="Q74" s="5">
        <v>0.67986111111111114</v>
      </c>
      <c r="R74" t="s">
        <v>58</v>
      </c>
      <c r="S74" t="s">
        <v>57</v>
      </c>
      <c r="T74" t="s">
        <v>56</v>
      </c>
      <c r="U74">
        <v>2</v>
      </c>
      <c r="V74" t="s">
        <v>55</v>
      </c>
      <c r="W74">
        <v>2</v>
      </c>
      <c r="X74" t="s">
        <v>54</v>
      </c>
      <c r="Y74" t="s">
        <v>64</v>
      </c>
    </row>
    <row r="75" spans="1:25" x14ac:dyDescent="0.35">
      <c r="A75" t="s">
        <v>12</v>
      </c>
      <c r="B75" t="s">
        <v>13</v>
      </c>
      <c r="C75">
        <v>33020221</v>
      </c>
      <c r="D75" t="s">
        <v>16</v>
      </c>
      <c r="E75" s="6">
        <v>41568</v>
      </c>
      <c r="F75" s="5">
        <v>0.52083333333333337</v>
      </c>
      <c r="G75" t="s">
        <v>63</v>
      </c>
      <c r="H75" t="s">
        <v>62</v>
      </c>
      <c r="I75">
        <v>0.15</v>
      </c>
      <c r="J75" t="s">
        <v>61</v>
      </c>
      <c r="L75" t="s">
        <v>60</v>
      </c>
      <c r="M75">
        <v>240</v>
      </c>
      <c r="N75" t="s">
        <v>55</v>
      </c>
      <c r="P75" s="6">
        <v>41568</v>
      </c>
      <c r="Q75" s="5">
        <v>0.65277777777777779</v>
      </c>
      <c r="R75" t="s">
        <v>58</v>
      </c>
      <c r="T75" t="s">
        <v>56</v>
      </c>
      <c r="U75">
        <v>2</v>
      </c>
      <c r="V75" t="s">
        <v>55</v>
      </c>
      <c r="W75">
        <v>2</v>
      </c>
      <c r="X75" t="s">
        <v>54</v>
      </c>
      <c r="Y75" t="s">
        <v>64</v>
      </c>
    </row>
    <row r="76" spans="1:25" x14ac:dyDescent="0.35">
      <c r="A76" t="s">
        <v>12</v>
      </c>
      <c r="B76" t="s">
        <v>13</v>
      </c>
      <c r="C76">
        <v>33020221</v>
      </c>
      <c r="D76" t="s">
        <v>16</v>
      </c>
      <c r="E76" s="6">
        <v>41596</v>
      </c>
      <c r="F76" s="5">
        <v>0.48958333333333331</v>
      </c>
      <c r="G76" t="s">
        <v>63</v>
      </c>
      <c r="H76" t="s">
        <v>62</v>
      </c>
      <c r="I76">
        <v>0.15</v>
      </c>
      <c r="J76" t="s">
        <v>61</v>
      </c>
      <c r="L76" t="s">
        <v>60</v>
      </c>
      <c r="M76">
        <v>11400</v>
      </c>
      <c r="N76" t="s">
        <v>55</v>
      </c>
      <c r="O76" t="s">
        <v>59</v>
      </c>
      <c r="P76" s="6">
        <v>41596</v>
      </c>
      <c r="Q76" s="5">
        <v>0.68472222222222223</v>
      </c>
      <c r="R76" t="s">
        <v>58</v>
      </c>
      <c r="S76" t="s">
        <v>57</v>
      </c>
      <c r="T76" t="s">
        <v>56</v>
      </c>
      <c r="U76">
        <v>2</v>
      </c>
      <c r="V76" t="s">
        <v>55</v>
      </c>
      <c r="W76">
        <v>2</v>
      </c>
      <c r="X76" t="s">
        <v>54</v>
      </c>
      <c r="Y76" t="s">
        <v>64</v>
      </c>
    </row>
    <row r="77" spans="1:25" x14ac:dyDescent="0.35">
      <c r="A77" t="s">
        <v>12</v>
      </c>
      <c r="B77" t="s">
        <v>13</v>
      </c>
      <c r="C77">
        <v>33020221</v>
      </c>
      <c r="D77" t="s">
        <v>16</v>
      </c>
      <c r="E77" s="6">
        <v>41624</v>
      </c>
      <c r="F77" s="5">
        <v>0.50694444444444442</v>
      </c>
      <c r="G77" t="s">
        <v>63</v>
      </c>
      <c r="H77" t="s">
        <v>62</v>
      </c>
      <c r="I77">
        <v>0.15</v>
      </c>
      <c r="J77" t="s">
        <v>61</v>
      </c>
      <c r="L77" t="s">
        <v>60</v>
      </c>
      <c r="M77">
        <v>104</v>
      </c>
      <c r="N77" t="s">
        <v>55</v>
      </c>
      <c r="P77" s="6">
        <v>41624</v>
      </c>
      <c r="Q77" s="5">
        <v>0.67083333333333339</v>
      </c>
      <c r="R77" t="s">
        <v>58</v>
      </c>
      <c r="T77" t="s">
        <v>56</v>
      </c>
      <c r="U77">
        <v>2</v>
      </c>
      <c r="V77" t="s">
        <v>55</v>
      </c>
      <c r="W77">
        <v>2</v>
      </c>
      <c r="X77" t="s">
        <v>54</v>
      </c>
      <c r="Y77" t="s">
        <v>64</v>
      </c>
    </row>
    <row r="78" spans="1:25" x14ac:dyDescent="0.35">
      <c r="A78" t="s">
        <v>12</v>
      </c>
      <c r="B78" t="s">
        <v>13</v>
      </c>
      <c r="C78">
        <v>33020221</v>
      </c>
      <c r="D78" t="s">
        <v>16</v>
      </c>
      <c r="E78" s="6">
        <v>41660</v>
      </c>
      <c r="F78" s="5">
        <v>0.51736111111111105</v>
      </c>
      <c r="G78" t="s">
        <v>63</v>
      </c>
      <c r="H78" t="s">
        <v>62</v>
      </c>
      <c r="L78" t="s">
        <v>60</v>
      </c>
      <c r="M78">
        <v>108</v>
      </c>
      <c r="N78" t="s">
        <v>55</v>
      </c>
      <c r="P78" s="6">
        <v>41660</v>
      </c>
      <c r="Q78" s="5">
        <v>0.69305555555555554</v>
      </c>
      <c r="R78" t="s">
        <v>58</v>
      </c>
      <c r="T78" t="s">
        <v>56</v>
      </c>
      <c r="U78">
        <v>2</v>
      </c>
      <c r="V78" t="s">
        <v>55</v>
      </c>
      <c r="W78">
        <v>2</v>
      </c>
      <c r="X78" t="s">
        <v>54</v>
      </c>
      <c r="Y78" t="s">
        <v>64</v>
      </c>
    </row>
    <row r="79" spans="1:25" x14ac:dyDescent="0.35">
      <c r="A79" t="s">
        <v>12</v>
      </c>
      <c r="B79" t="s">
        <v>13</v>
      </c>
      <c r="C79">
        <v>33020221</v>
      </c>
      <c r="D79" t="s">
        <v>16</v>
      </c>
      <c r="E79" s="6">
        <v>41696</v>
      </c>
      <c r="F79" s="5">
        <v>0.50347222222222221</v>
      </c>
      <c r="G79" t="s">
        <v>63</v>
      </c>
      <c r="H79" t="s">
        <v>62</v>
      </c>
      <c r="I79">
        <v>0.15</v>
      </c>
      <c r="J79" t="s">
        <v>61</v>
      </c>
      <c r="L79" t="s">
        <v>60</v>
      </c>
      <c r="M79">
        <v>2600</v>
      </c>
      <c r="N79" t="s">
        <v>55</v>
      </c>
      <c r="P79" s="6">
        <v>41696</v>
      </c>
      <c r="Q79" s="5">
        <v>0.66388888888888886</v>
      </c>
      <c r="R79" t="s">
        <v>58</v>
      </c>
      <c r="T79" t="s">
        <v>56</v>
      </c>
      <c r="U79">
        <v>2</v>
      </c>
      <c r="V79" t="s">
        <v>55</v>
      </c>
      <c r="W79">
        <v>2</v>
      </c>
      <c r="X79" t="s">
        <v>54</v>
      </c>
      <c r="Y79" t="s">
        <v>64</v>
      </c>
    </row>
    <row r="80" spans="1:25" x14ac:dyDescent="0.35">
      <c r="A80" t="s">
        <v>12</v>
      </c>
      <c r="B80" t="s">
        <v>13</v>
      </c>
      <c r="C80">
        <v>33020221</v>
      </c>
      <c r="D80" t="s">
        <v>16</v>
      </c>
      <c r="E80" s="6">
        <v>41715</v>
      </c>
      <c r="F80" s="5">
        <v>0.54166666666666663</v>
      </c>
      <c r="G80" t="s">
        <v>63</v>
      </c>
      <c r="H80" t="s">
        <v>62</v>
      </c>
      <c r="I80">
        <v>0.15</v>
      </c>
      <c r="J80" t="s">
        <v>61</v>
      </c>
      <c r="L80" t="s">
        <v>60</v>
      </c>
      <c r="M80">
        <v>2200</v>
      </c>
      <c r="N80" t="s">
        <v>55</v>
      </c>
      <c r="P80" s="6">
        <v>41715</v>
      </c>
      <c r="Q80" s="5">
        <v>0.71180555555555547</v>
      </c>
      <c r="R80" t="s">
        <v>58</v>
      </c>
      <c r="T80" t="s">
        <v>56</v>
      </c>
      <c r="U80">
        <v>2</v>
      </c>
      <c r="V80" t="s">
        <v>55</v>
      </c>
      <c r="W80">
        <v>2</v>
      </c>
      <c r="X80" t="s">
        <v>54</v>
      </c>
      <c r="Y80" t="s">
        <v>64</v>
      </c>
    </row>
    <row r="81" spans="1:25" x14ac:dyDescent="0.35">
      <c r="A81" t="s">
        <v>12</v>
      </c>
      <c r="B81" t="s">
        <v>13</v>
      </c>
      <c r="C81">
        <v>33020221</v>
      </c>
      <c r="D81" t="s">
        <v>16</v>
      </c>
      <c r="E81" s="6">
        <v>41750</v>
      </c>
      <c r="F81" s="5">
        <v>0.52777777777777779</v>
      </c>
      <c r="G81" t="s">
        <v>63</v>
      </c>
      <c r="H81" t="s">
        <v>62</v>
      </c>
      <c r="I81">
        <v>0.15</v>
      </c>
      <c r="J81" t="s">
        <v>61</v>
      </c>
      <c r="L81" t="s">
        <v>60</v>
      </c>
      <c r="M81">
        <v>200</v>
      </c>
      <c r="N81" t="s">
        <v>55</v>
      </c>
      <c r="P81" s="6">
        <v>41750</v>
      </c>
      <c r="Q81" s="5">
        <v>0.71527777777777779</v>
      </c>
      <c r="R81" t="s">
        <v>58</v>
      </c>
      <c r="T81" t="s">
        <v>56</v>
      </c>
      <c r="U81">
        <v>2</v>
      </c>
      <c r="V81" t="s">
        <v>55</v>
      </c>
      <c r="W81">
        <v>2</v>
      </c>
      <c r="X81" t="s">
        <v>54</v>
      </c>
      <c r="Y81" t="s">
        <v>64</v>
      </c>
    </row>
    <row r="82" spans="1:25" x14ac:dyDescent="0.35">
      <c r="A82" t="s">
        <v>12</v>
      </c>
      <c r="B82" t="s">
        <v>13</v>
      </c>
      <c r="C82">
        <v>33020221</v>
      </c>
      <c r="D82" t="s">
        <v>16</v>
      </c>
      <c r="E82" s="6">
        <v>41778</v>
      </c>
      <c r="F82" s="5">
        <v>0.52083333333333337</v>
      </c>
      <c r="G82" t="s">
        <v>63</v>
      </c>
      <c r="H82" t="s">
        <v>62</v>
      </c>
      <c r="I82">
        <v>0.15</v>
      </c>
      <c r="J82" t="s">
        <v>61</v>
      </c>
      <c r="L82" t="s">
        <v>60</v>
      </c>
      <c r="M82">
        <v>520</v>
      </c>
      <c r="N82" t="s">
        <v>55</v>
      </c>
      <c r="P82" s="6">
        <v>41778</v>
      </c>
      <c r="Q82" s="5">
        <v>0.63124999999999998</v>
      </c>
      <c r="R82" t="s">
        <v>58</v>
      </c>
      <c r="T82" t="s">
        <v>56</v>
      </c>
      <c r="U82">
        <v>2</v>
      </c>
      <c r="V82" t="s">
        <v>55</v>
      </c>
      <c r="W82">
        <v>2</v>
      </c>
      <c r="X82" t="s">
        <v>54</v>
      </c>
      <c r="Y82" t="s">
        <v>64</v>
      </c>
    </row>
    <row r="83" spans="1:25" x14ac:dyDescent="0.35">
      <c r="A83" t="s">
        <v>12</v>
      </c>
      <c r="B83" t="s">
        <v>13</v>
      </c>
      <c r="C83">
        <v>33020221</v>
      </c>
      <c r="D83" t="s">
        <v>16</v>
      </c>
      <c r="E83" s="6">
        <v>41813</v>
      </c>
      <c r="F83" s="5">
        <v>0.51388888888888895</v>
      </c>
      <c r="G83" t="s">
        <v>63</v>
      </c>
      <c r="H83" t="s">
        <v>62</v>
      </c>
      <c r="I83">
        <v>0.15</v>
      </c>
      <c r="J83" t="s">
        <v>61</v>
      </c>
      <c r="L83" t="s">
        <v>60</v>
      </c>
      <c r="M83">
        <v>280</v>
      </c>
      <c r="N83" t="s">
        <v>55</v>
      </c>
      <c r="P83" s="6">
        <v>41813</v>
      </c>
      <c r="Q83" s="5">
        <v>0.66666666666666663</v>
      </c>
      <c r="R83" t="s">
        <v>58</v>
      </c>
      <c r="T83" t="s">
        <v>56</v>
      </c>
      <c r="U83">
        <v>2</v>
      </c>
      <c r="V83" t="s">
        <v>55</v>
      </c>
      <c r="W83">
        <v>2</v>
      </c>
      <c r="X83" t="s">
        <v>54</v>
      </c>
      <c r="Y83" t="s">
        <v>64</v>
      </c>
    </row>
    <row r="84" spans="1:25" x14ac:dyDescent="0.35">
      <c r="A84" t="s">
        <v>12</v>
      </c>
      <c r="B84" t="s">
        <v>13</v>
      </c>
      <c r="C84">
        <v>33020221</v>
      </c>
      <c r="D84" t="s">
        <v>16</v>
      </c>
      <c r="E84" s="6">
        <v>41841</v>
      </c>
      <c r="F84" s="5">
        <v>0.58333333333333337</v>
      </c>
      <c r="G84" t="s">
        <v>63</v>
      </c>
      <c r="H84" t="s">
        <v>62</v>
      </c>
      <c r="I84">
        <v>0.15</v>
      </c>
      <c r="J84" t="s">
        <v>61</v>
      </c>
      <c r="L84" t="s">
        <v>60</v>
      </c>
      <c r="M84">
        <v>230</v>
      </c>
      <c r="N84" t="s">
        <v>55</v>
      </c>
      <c r="P84" s="6">
        <v>41841</v>
      </c>
      <c r="Q84" s="5">
        <v>0.68472222222222223</v>
      </c>
      <c r="R84" t="s">
        <v>58</v>
      </c>
      <c r="T84" t="s">
        <v>56</v>
      </c>
      <c r="U84">
        <v>2</v>
      </c>
      <c r="V84" t="s">
        <v>55</v>
      </c>
      <c r="W84">
        <v>2</v>
      </c>
      <c r="X84" t="s">
        <v>54</v>
      </c>
      <c r="Y84" t="s">
        <v>64</v>
      </c>
    </row>
    <row r="85" spans="1:25" x14ac:dyDescent="0.35">
      <c r="A85" t="s">
        <v>12</v>
      </c>
      <c r="B85" t="s">
        <v>13</v>
      </c>
      <c r="C85">
        <v>33020221</v>
      </c>
      <c r="D85" t="s">
        <v>16</v>
      </c>
      <c r="E85" s="6">
        <v>41876</v>
      </c>
      <c r="F85" s="5">
        <v>0.51041666666666663</v>
      </c>
      <c r="G85" t="s">
        <v>63</v>
      </c>
      <c r="H85" t="s">
        <v>62</v>
      </c>
      <c r="I85">
        <v>0.15</v>
      </c>
      <c r="J85" t="s">
        <v>61</v>
      </c>
      <c r="L85" t="s">
        <v>60</v>
      </c>
      <c r="M85">
        <v>2100</v>
      </c>
      <c r="N85" t="s">
        <v>55</v>
      </c>
      <c r="P85" s="6">
        <v>41876</v>
      </c>
      <c r="Q85" s="5">
        <v>0.59236111111111112</v>
      </c>
      <c r="R85" t="s">
        <v>58</v>
      </c>
      <c r="S85" t="s">
        <v>76</v>
      </c>
      <c r="T85" t="s">
        <v>56</v>
      </c>
      <c r="U85">
        <v>2</v>
      </c>
      <c r="V85" t="s">
        <v>55</v>
      </c>
      <c r="W85">
        <v>2</v>
      </c>
      <c r="X85" t="s">
        <v>54</v>
      </c>
      <c r="Y85" t="s">
        <v>64</v>
      </c>
    </row>
    <row r="86" spans="1:25" x14ac:dyDescent="0.35">
      <c r="A86" t="s">
        <v>12</v>
      </c>
      <c r="B86" t="s">
        <v>13</v>
      </c>
      <c r="C86">
        <v>33020221</v>
      </c>
      <c r="D86" t="s">
        <v>16</v>
      </c>
      <c r="E86" s="6">
        <v>41897</v>
      </c>
      <c r="F86" s="5">
        <v>0.4861111111111111</v>
      </c>
      <c r="G86" t="s">
        <v>63</v>
      </c>
      <c r="H86" t="s">
        <v>62</v>
      </c>
      <c r="I86">
        <v>0.15</v>
      </c>
      <c r="J86" t="s">
        <v>61</v>
      </c>
      <c r="L86" t="s">
        <v>60</v>
      </c>
      <c r="M86">
        <v>280</v>
      </c>
      <c r="N86" t="s">
        <v>55</v>
      </c>
      <c r="P86" s="6">
        <v>41897</v>
      </c>
      <c r="Q86" s="5">
        <v>0.61597222222222225</v>
      </c>
      <c r="R86" t="s">
        <v>58</v>
      </c>
      <c r="T86" t="s">
        <v>56</v>
      </c>
      <c r="U86">
        <v>2</v>
      </c>
      <c r="V86" t="s">
        <v>55</v>
      </c>
      <c r="W86">
        <v>2</v>
      </c>
      <c r="X86" t="s">
        <v>54</v>
      </c>
      <c r="Y86" t="s">
        <v>64</v>
      </c>
    </row>
    <row r="87" spans="1:25" x14ac:dyDescent="0.35">
      <c r="A87" t="s">
        <v>12</v>
      </c>
      <c r="B87" t="s">
        <v>13</v>
      </c>
      <c r="C87">
        <v>33020221</v>
      </c>
      <c r="D87" t="s">
        <v>16</v>
      </c>
      <c r="E87" s="6">
        <v>41932</v>
      </c>
      <c r="F87" s="5">
        <v>0.4861111111111111</v>
      </c>
      <c r="G87" t="s">
        <v>63</v>
      </c>
      <c r="H87" t="s">
        <v>62</v>
      </c>
      <c r="I87">
        <v>0.15</v>
      </c>
      <c r="J87" t="s">
        <v>61</v>
      </c>
      <c r="L87" t="s">
        <v>60</v>
      </c>
      <c r="M87">
        <v>210</v>
      </c>
      <c r="N87" t="s">
        <v>55</v>
      </c>
      <c r="P87" s="6">
        <v>41932</v>
      </c>
      <c r="Q87" s="5">
        <v>0.67569444444444438</v>
      </c>
      <c r="R87" t="s">
        <v>58</v>
      </c>
      <c r="T87" t="s">
        <v>56</v>
      </c>
      <c r="U87">
        <v>2</v>
      </c>
      <c r="V87" t="s">
        <v>55</v>
      </c>
      <c r="W87">
        <v>2</v>
      </c>
      <c r="X87" t="s">
        <v>54</v>
      </c>
      <c r="Y87" t="s">
        <v>64</v>
      </c>
    </row>
    <row r="88" spans="1:25" x14ac:dyDescent="0.35">
      <c r="A88" t="s">
        <v>12</v>
      </c>
      <c r="B88" t="s">
        <v>13</v>
      </c>
      <c r="C88">
        <v>33020221</v>
      </c>
      <c r="D88" t="s">
        <v>16</v>
      </c>
      <c r="E88" s="6">
        <v>41960</v>
      </c>
      <c r="F88" s="5">
        <v>0.50694444444444442</v>
      </c>
      <c r="G88" t="s">
        <v>63</v>
      </c>
      <c r="H88" t="s">
        <v>62</v>
      </c>
      <c r="I88">
        <v>0.15</v>
      </c>
      <c r="J88" t="s">
        <v>61</v>
      </c>
      <c r="L88" t="s">
        <v>60</v>
      </c>
      <c r="M88">
        <v>6000</v>
      </c>
      <c r="N88" t="s">
        <v>55</v>
      </c>
      <c r="P88" s="6">
        <v>41960</v>
      </c>
      <c r="Q88" s="5">
        <v>0.67986111111111114</v>
      </c>
      <c r="R88" t="s">
        <v>58</v>
      </c>
      <c r="T88" t="s">
        <v>56</v>
      </c>
      <c r="U88">
        <v>2</v>
      </c>
      <c r="V88" t="s">
        <v>55</v>
      </c>
      <c r="W88">
        <v>2</v>
      </c>
      <c r="X88" t="s">
        <v>54</v>
      </c>
      <c r="Y88" t="s">
        <v>64</v>
      </c>
    </row>
    <row r="89" spans="1:25" x14ac:dyDescent="0.35">
      <c r="A89" t="s">
        <v>12</v>
      </c>
      <c r="B89" t="s">
        <v>13</v>
      </c>
      <c r="C89">
        <v>33020221</v>
      </c>
      <c r="D89" t="s">
        <v>16</v>
      </c>
      <c r="E89" s="6">
        <v>41988</v>
      </c>
      <c r="F89" s="5">
        <v>0.52083333333333337</v>
      </c>
      <c r="G89" t="s">
        <v>63</v>
      </c>
      <c r="H89" t="s">
        <v>62</v>
      </c>
      <c r="I89">
        <v>0.15</v>
      </c>
      <c r="J89" t="s">
        <v>61</v>
      </c>
      <c r="L89" t="s">
        <v>60</v>
      </c>
      <c r="M89">
        <v>148</v>
      </c>
      <c r="N89" t="s">
        <v>55</v>
      </c>
      <c r="O89" t="s">
        <v>59</v>
      </c>
      <c r="P89" s="6">
        <v>41988</v>
      </c>
      <c r="Q89" s="5">
        <v>0.65208333333333335</v>
      </c>
      <c r="R89" t="s">
        <v>58</v>
      </c>
      <c r="S89" t="s">
        <v>57</v>
      </c>
      <c r="T89" t="s">
        <v>56</v>
      </c>
      <c r="U89">
        <v>2</v>
      </c>
      <c r="V89" t="s">
        <v>55</v>
      </c>
      <c r="W89">
        <v>2</v>
      </c>
      <c r="X89" t="s">
        <v>54</v>
      </c>
      <c r="Y89" t="s">
        <v>64</v>
      </c>
    </row>
    <row r="90" spans="1:25" x14ac:dyDescent="0.35">
      <c r="A90" t="s">
        <v>12</v>
      </c>
      <c r="B90" t="s">
        <v>13</v>
      </c>
      <c r="C90">
        <v>33020221</v>
      </c>
      <c r="D90" t="s">
        <v>16</v>
      </c>
      <c r="E90" s="6">
        <v>42016</v>
      </c>
      <c r="F90" s="5">
        <v>0.51041666666666663</v>
      </c>
      <c r="G90" t="s">
        <v>63</v>
      </c>
      <c r="H90" t="s">
        <v>62</v>
      </c>
      <c r="I90">
        <v>0.15</v>
      </c>
      <c r="J90" t="s">
        <v>61</v>
      </c>
      <c r="L90" t="s">
        <v>60</v>
      </c>
      <c r="M90">
        <v>270</v>
      </c>
      <c r="N90" t="s">
        <v>55</v>
      </c>
      <c r="P90" s="6">
        <v>42016</v>
      </c>
      <c r="Q90" s="5">
        <v>0.68541666666666667</v>
      </c>
      <c r="R90" t="s">
        <v>58</v>
      </c>
      <c r="T90" t="s">
        <v>56</v>
      </c>
      <c r="U90">
        <v>2</v>
      </c>
      <c r="V90" t="s">
        <v>55</v>
      </c>
      <c r="W90">
        <v>2</v>
      </c>
      <c r="X90" t="s">
        <v>54</v>
      </c>
    </row>
    <row r="91" spans="1:25" x14ac:dyDescent="0.35">
      <c r="A91" t="s">
        <v>12</v>
      </c>
      <c r="B91" t="s">
        <v>13</v>
      </c>
      <c r="C91">
        <v>33020221</v>
      </c>
      <c r="D91" t="s">
        <v>16</v>
      </c>
      <c r="E91" s="6">
        <v>42052</v>
      </c>
      <c r="F91" s="5">
        <v>0.54166666666666663</v>
      </c>
      <c r="G91" t="s">
        <v>63</v>
      </c>
      <c r="H91" t="s">
        <v>62</v>
      </c>
      <c r="I91">
        <v>0.15</v>
      </c>
      <c r="J91" t="s">
        <v>61</v>
      </c>
      <c r="L91" t="s">
        <v>60</v>
      </c>
      <c r="M91">
        <v>350</v>
      </c>
      <c r="N91" t="s">
        <v>55</v>
      </c>
      <c r="P91" s="6">
        <v>42052</v>
      </c>
      <c r="Q91" s="5">
        <v>0.69097222222222221</v>
      </c>
      <c r="R91" t="s">
        <v>58</v>
      </c>
      <c r="T91" t="s">
        <v>56</v>
      </c>
      <c r="U91">
        <v>2</v>
      </c>
      <c r="V91" t="s">
        <v>55</v>
      </c>
      <c r="W91">
        <v>2</v>
      </c>
      <c r="X91" t="s">
        <v>54</v>
      </c>
      <c r="Y91" t="s">
        <v>64</v>
      </c>
    </row>
    <row r="92" spans="1:25" x14ac:dyDescent="0.35">
      <c r="A92" t="s">
        <v>12</v>
      </c>
      <c r="B92" t="s">
        <v>13</v>
      </c>
      <c r="C92">
        <v>33020221</v>
      </c>
      <c r="D92" t="s">
        <v>16</v>
      </c>
      <c r="E92" s="6">
        <v>42088</v>
      </c>
      <c r="F92" s="5">
        <v>0.47222222222222227</v>
      </c>
      <c r="G92" t="s">
        <v>63</v>
      </c>
      <c r="H92" t="s">
        <v>62</v>
      </c>
      <c r="I92">
        <v>0.15</v>
      </c>
      <c r="J92" t="s">
        <v>61</v>
      </c>
      <c r="L92" t="s">
        <v>60</v>
      </c>
      <c r="M92">
        <v>1118</v>
      </c>
      <c r="N92" t="s">
        <v>55</v>
      </c>
      <c r="O92" t="s">
        <v>59</v>
      </c>
      <c r="P92" s="6">
        <v>42088</v>
      </c>
      <c r="Q92" s="5">
        <v>0.69097222222222221</v>
      </c>
      <c r="R92" t="s">
        <v>58</v>
      </c>
      <c r="S92" t="s">
        <v>57</v>
      </c>
      <c r="T92" t="s">
        <v>56</v>
      </c>
      <c r="U92">
        <v>2</v>
      </c>
      <c r="V92" t="s">
        <v>55</v>
      </c>
      <c r="W92">
        <v>2</v>
      </c>
      <c r="X92" t="s">
        <v>54</v>
      </c>
      <c r="Y92" t="s">
        <v>64</v>
      </c>
    </row>
    <row r="93" spans="1:25" x14ac:dyDescent="0.35">
      <c r="A93" t="s">
        <v>12</v>
      </c>
      <c r="B93" t="s">
        <v>13</v>
      </c>
      <c r="C93">
        <v>33020221</v>
      </c>
      <c r="D93" t="s">
        <v>16</v>
      </c>
      <c r="E93" s="6">
        <v>42114</v>
      </c>
      <c r="F93" s="5">
        <v>0.51388888888888895</v>
      </c>
      <c r="G93" t="s">
        <v>63</v>
      </c>
      <c r="H93" t="s">
        <v>62</v>
      </c>
      <c r="I93">
        <v>0.15</v>
      </c>
      <c r="J93" t="s">
        <v>61</v>
      </c>
      <c r="L93" t="s">
        <v>60</v>
      </c>
      <c r="M93">
        <v>530</v>
      </c>
      <c r="N93" t="s">
        <v>55</v>
      </c>
      <c r="P93" s="6">
        <v>42114</v>
      </c>
      <c r="Q93" s="5">
        <v>0.68680555555555556</v>
      </c>
      <c r="R93" t="s">
        <v>58</v>
      </c>
      <c r="T93" t="s">
        <v>56</v>
      </c>
      <c r="U93">
        <v>2</v>
      </c>
      <c r="V93" t="s">
        <v>55</v>
      </c>
      <c r="W93">
        <v>2</v>
      </c>
      <c r="X93" t="s">
        <v>54</v>
      </c>
      <c r="Y93" t="s">
        <v>64</v>
      </c>
    </row>
    <row r="94" spans="1:25" x14ac:dyDescent="0.35">
      <c r="A94" t="s">
        <v>12</v>
      </c>
      <c r="B94" t="s">
        <v>13</v>
      </c>
      <c r="C94">
        <v>33020221</v>
      </c>
      <c r="D94" t="s">
        <v>16</v>
      </c>
      <c r="E94" s="6">
        <v>42172</v>
      </c>
      <c r="F94" s="5">
        <v>0.47916666666666669</v>
      </c>
      <c r="G94" t="s">
        <v>63</v>
      </c>
      <c r="H94" t="s">
        <v>62</v>
      </c>
      <c r="I94">
        <v>0.15</v>
      </c>
      <c r="J94" t="s">
        <v>61</v>
      </c>
      <c r="L94" t="s">
        <v>60</v>
      </c>
      <c r="M94">
        <v>300</v>
      </c>
      <c r="N94" t="s">
        <v>55</v>
      </c>
      <c r="P94" s="6">
        <v>42172</v>
      </c>
      <c r="Q94" s="5">
        <v>0.62777777777777777</v>
      </c>
      <c r="R94" t="s">
        <v>58</v>
      </c>
      <c r="T94" t="s">
        <v>56</v>
      </c>
      <c r="U94">
        <v>2</v>
      </c>
      <c r="V94" t="s">
        <v>55</v>
      </c>
      <c r="W94">
        <v>2</v>
      </c>
      <c r="X94" t="s">
        <v>54</v>
      </c>
      <c r="Y94" t="s">
        <v>64</v>
      </c>
    </row>
    <row r="95" spans="1:25" x14ac:dyDescent="0.35">
      <c r="A95" t="s">
        <v>12</v>
      </c>
      <c r="B95" t="s">
        <v>13</v>
      </c>
      <c r="C95">
        <v>33020221</v>
      </c>
      <c r="D95" t="s">
        <v>16</v>
      </c>
      <c r="E95" s="6">
        <v>42205</v>
      </c>
      <c r="F95" s="5">
        <v>0.4826388888888889</v>
      </c>
      <c r="G95" t="s">
        <v>63</v>
      </c>
      <c r="H95" t="s">
        <v>62</v>
      </c>
      <c r="I95">
        <v>0.2</v>
      </c>
      <c r="J95" t="s">
        <v>61</v>
      </c>
      <c r="L95" t="s">
        <v>60</v>
      </c>
      <c r="M95">
        <v>390</v>
      </c>
      <c r="N95" t="s">
        <v>55</v>
      </c>
      <c r="P95" s="6">
        <v>42205</v>
      </c>
      <c r="Q95" s="5">
        <v>0.62916666666666665</v>
      </c>
      <c r="R95" t="s">
        <v>58</v>
      </c>
      <c r="T95" t="s">
        <v>56</v>
      </c>
      <c r="U95">
        <v>2</v>
      </c>
      <c r="V95" t="s">
        <v>55</v>
      </c>
      <c r="W95">
        <v>2</v>
      </c>
      <c r="X95" t="s">
        <v>54</v>
      </c>
      <c r="Y95" t="s">
        <v>64</v>
      </c>
    </row>
    <row r="96" spans="1:25" x14ac:dyDescent="0.35">
      <c r="A96" t="s">
        <v>12</v>
      </c>
      <c r="B96" t="s">
        <v>13</v>
      </c>
      <c r="C96">
        <v>33020221</v>
      </c>
      <c r="D96" t="s">
        <v>16</v>
      </c>
      <c r="E96" s="6">
        <v>42233</v>
      </c>
      <c r="F96" s="5">
        <v>0.4826388888888889</v>
      </c>
      <c r="G96" t="s">
        <v>63</v>
      </c>
      <c r="H96" t="s">
        <v>62</v>
      </c>
      <c r="I96">
        <v>0.2</v>
      </c>
      <c r="J96" t="s">
        <v>61</v>
      </c>
      <c r="L96" t="s">
        <v>60</v>
      </c>
      <c r="M96">
        <v>20000</v>
      </c>
      <c r="N96" t="s">
        <v>55</v>
      </c>
      <c r="O96" t="s">
        <v>59</v>
      </c>
      <c r="P96" s="6">
        <v>42233</v>
      </c>
      <c r="Q96" s="5">
        <v>0.58402777777777781</v>
      </c>
      <c r="R96" t="s">
        <v>58</v>
      </c>
      <c r="S96" t="s">
        <v>57</v>
      </c>
      <c r="T96" t="s">
        <v>56</v>
      </c>
      <c r="U96">
        <v>2</v>
      </c>
      <c r="V96" t="s">
        <v>55</v>
      </c>
      <c r="W96">
        <v>2</v>
      </c>
      <c r="X96" t="s">
        <v>54</v>
      </c>
      <c r="Y96" t="s">
        <v>64</v>
      </c>
    </row>
    <row r="97" spans="1:25" x14ac:dyDescent="0.35">
      <c r="A97" t="s">
        <v>12</v>
      </c>
      <c r="B97" t="s">
        <v>13</v>
      </c>
      <c r="C97">
        <v>33020221</v>
      </c>
      <c r="D97" t="s">
        <v>16</v>
      </c>
      <c r="E97" s="6">
        <v>42268</v>
      </c>
      <c r="F97" s="5">
        <v>0.46875</v>
      </c>
      <c r="G97" t="s">
        <v>63</v>
      </c>
      <c r="H97" t="s">
        <v>62</v>
      </c>
      <c r="I97">
        <v>0.2</v>
      </c>
      <c r="J97" t="s">
        <v>61</v>
      </c>
      <c r="L97" t="s">
        <v>60</v>
      </c>
      <c r="M97">
        <v>530</v>
      </c>
      <c r="N97" t="s">
        <v>55</v>
      </c>
      <c r="P97" s="6">
        <v>42268</v>
      </c>
      <c r="Q97" s="5">
        <v>0.59236111111111112</v>
      </c>
      <c r="R97" t="s">
        <v>58</v>
      </c>
      <c r="T97" t="s">
        <v>56</v>
      </c>
      <c r="U97">
        <v>2</v>
      </c>
      <c r="V97" t="s">
        <v>55</v>
      </c>
      <c r="W97">
        <v>2</v>
      </c>
      <c r="X97" t="s">
        <v>54</v>
      </c>
      <c r="Y97" t="s">
        <v>64</v>
      </c>
    </row>
    <row r="98" spans="1:25" x14ac:dyDescent="0.35">
      <c r="A98" t="s">
        <v>12</v>
      </c>
      <c r="B98" t="s">
        <v>13</v>
      </c>
      <c r="C98">
        <v>33020221</v>
      </c>
      <c r="D98" t="s">
        <v>16</v>
      </c>
      <c r="E98" s="6">
        <v>42296</v>
      </c>
      <c r="F98" s="5">
        <v>0.50694444444444442</v>
      </c>
      <c r="G98" t="s">
        <v>63</v>
      </c>
      <c r="H98" t="s">
        <v>62</v>
      </c>
      <c r="I98">
        <v>0.2</v>
      </c>
      <c r="J98" t="s">
        <v>61</v>
      </c>
      <c r="L98" t="s">
        <v>60</v>
      </c>
      <c r="M98">
        <v>210</v>
      </c>
      <c r="N98" t="s">
        <v>55</v>
      </c>
      <c r="P98" s="6">
        <v>42296</v>
      </c>
      <c r="Q98" s="5">
        <v>0.65486111111111112</v>
      </c>
      <c r="R98" t="s">
        <v>58</v>
      </c>
      <c r="T98" t="s">
        <v>56</v>
      </c>
      <c r="U98">
        <v>2</v>
      </c>
      <c r="V98" t="s">
        <v>55</v>
      </c>
      <c r="W98">
        <v>2</v>
      </c>
      <c r="X98" t="s">
        <v>54</v>
      </c>
      <c r="Y98" t="s">
        <v>64</v>
      </c>
    </row>
    <row r="99" spans="1:25" x14ac:dyDescent="0.35">
      <c r="A99" t="s">
        <v>12</v>
      </c>
      <c r="B99" t="s">
        <v>13</v>
      </c>
      <c r="C99">
        <v>33020221</v>
      </c>
      <c r="D99" t="s">
        <v>16</v>
      </c>
      <c r="E99" s="6">
        <v>42338</v>
      </c>
      <c r="F99" s="5">
        <v>0.50347222222222221</v>
      </c>
      <c r="G99" t="s">
        <v>63</v>
      </c>
      <c r="H99" t="s">
        <v>62</v>
      </c>
      <c r="I99">
        <v>0.2</v>
      </c>
      <c r="J99" t="s">
        <v>61</v>
      </c>
      <c r="L99" t="s">
        <v>60</v>
      </c>
      <c r="M99">
        <v>370</v>
      </c>
      <c r="N99" t="s">
        <v>55</v>
      </c>
      <c r="P99" s="6">
        <v>42338</v>
      </c>
      <c r="Q99" s="5">
        <v>0.69236111111111109</v>
      </c>
      <c r="R99" t="s">
        <v>58</v>
      </c>
      <c r="T99" t="s">
        <v>56</v>
      </c>
      <c r="U99">
        <v>2</v>
      </c>
      <c r="V99" t="s">
        <v>55</v>
      </c>
      <c r="W99">
        <v>2</v>
      </c>
      <c r="X99" t="s">
        <v>54</v>
      </c>
      <c r="Y99" t="s">
        <v>64</v>
      </c>
    </row>
    <row r="100" spans="1:25" x14ac:dyDescent="0.35">
      <c r="A100" t="s">
        <v>12</v>
      </c>
      <c r="B100" t="s">
        <v>13</v>
      </c>
      <c r="C100">
        <v>33020221</v>
      </c>
      <c r="D100" t="s">
        <v>16</v>
      </c>
      <c r="E100" s="6">
        <v>42352</v>
      </c>
      <c r="F100" s="5">
        <v>0.47222222222222227</v>
      </c>
      <c r="G100" t="s">
        <v>63</v>
      </c>
      <c r="H100" t="s">
        <v>62</v>
      </c>
      <c r="I100">
        <v>0.2</v>
      </c>
      <c r="J100" t="s">
        <v>61</v>
      </c>
      <c r="L100" t="s">
        <v>60</v>
      </c>
      <c r="M100">
        <v>12300</v>
      </c>
      <c r="N100" t="s">
        <v>55</v>
      </c>
      <c r="O100" t="s">
        <v>59</v>
      </c>
      <c r="P100" s="6">
        <v>42352</v>
      </c>
      <c r="Q100" s="5">
        <v>0.61944444444444446</v>
      </c>
      <c r="R100" t="s">
        <v>58</v>
      </c>
      <c r="S100" t="s">
        <v>57</v>
      </c>
      <c r="T100" t="s">
        <v>56</v>
      </c>
      <c r="U100">
        <v>2</v>
      </c>
      <c r="V100" t="s">
        <v>55</v>
      </c>
      <c r="W100">
        <v>2</v>
      </c>
      <c r="X100" t="s">
        <v>54</v>
      </c>
      <c r="Y100" t="s">
        <v>64</v>
      </c>
    </row>
    <row r="101" spans="1:25" x14ac:dyDescent="0.35">
      <c r="A101" t="s">
        <v>12</v>
      </c>
      <c r="B101" t="s">
        <v>13</v>
      </c>
      <c r="C101">
        <v>33020221</v>
      </c>
      <c r="D101" t="s">
        <v>16</v>
      </c>
      <c r="E101" s="6">
        <v>42380</v>
      </c>
      <c r="F101" s="5">
        <v>0.47916666666666669</v>
      </c>
      <c r="G101" t="s">
        <v>63</v>
      </c>
      <c r="H101" t="s">
        <v>62</v>
      </c>
      <c r="I101">
        <v>0.2</v>
      </c>
      <c r="J101" t="s">
        <v>61</v>
      </c>
      <c r="L101" t="s">
        <v>60</v>
      </c>
      <c r="M101">
        <v>290</v>
      </c>
      <c r="N101" t="s">
        <v>55</v>
      </c>
      <c r="P101" s="6">
        <v>42380</v>
      </c>
      <c r="Q101" s="5">
        <v>0.65486111111111112</v>
      </c>
      <c r="R101" t="s">
        <v>58</v>
      </c>
      <c r="T101" t="s">
        <v>56</v>
      </c>
      <c r="U101">
        <v>2</v>
      </c>
      <c r="V101" t="s">
        <v>55</v>
      </c>
      <c r="W101">
        <v>2</v>
      </c>
      <c r="X101" t="s">
        <v>54</v>
      </c>
      <c r="Y101" t="s">
        <v>64</v>
      </c>
    </row>
    <row r="102" spans="1:25" x14ac:dyDescent="0.35">
      <c r="A102" t="s">
        <v>12</v>
      </c>
      <c r="B102" t="s">
        <v>13</v>
      </c>
      <c r="C102">
        <v>33020221</v>
      </c>
      <c r="D102" t="s">
        <v>16</v>
      </c>
      <c r="E102" s="6">
        <v>42416</v>
      </c>
      <c r="F102" s="5">
        <v>0.54166666666666663</v>
      </c>
      <c r="G102" t="s">
        <v>63</v>
      </c>
      <c r="H102" t="s">
        <v>62</v>
      </c>
      <c r="I102">
        <v>0.2</v>
      </c>
      <c r="J102" t="s">
        <v>61</v>
      </c>
      <c r="L102" t="s">
        <v>60</v>
      </c>
      <c r="M102">
        <v>250</v>
      </c>
      <c r="N102" t="s">
        <v>55</v>
      </c>
      <c r="P102" s="6">
        <v>42416</v>
      </c>
      <c r="Q102" s="5">
        <v>0.70138888888888884</v>
      </c>
      <c r="R102" t="s">
        <v>58</v>
      </c>
      <c r="T102" t="s">
        <v>56</v>
      </c>
      <c r="U102">
        <v>2</v>
      </c>
      <c r="V102" t="s">
        <v>55</v>
      </c>
      <c r="W102">
        <v>2</v>
      </c>
      <c r="X102" t="s">
        <v>54</v>
      </c>
      <c r="Y102" t="s">
        <v>64</v>
      </c>
    </row>
    <row r="103" spans="1:25" x14ac:dyDescent="0.35">
      <c r="A103" t="s">
        <v>12</v>
      </c>
      <c r="B103" t="s">
        <v>13</v>
      </c>
      <c r="C103">
        <v>33020221</v>
      </c>
      <c r="D103" t="s">
        <v>16</v>
      </c>
      <c r="E103" s="6">
        <v>42450</v>
      </c>
      <c r="F103" s="5">
        <v>0.47916666666666669</v>
      </c>
      <c r="G103" t="s">
        <v>63</v>
      </c>
      <c r="H103" t="s">
        <v>62</v>
      </c>
      <c r="I103">
        <v>0.2</v>
      </c>
      <c r="J103" t="s">
        <v>61</v>
      </c>
      <c r="L103" t="s">
        <v>60</v>
      </c>
      <c r="M103">
        <v>108</v>
      </c>
      <c r="N103" t="s">
        <v>55</v>
      </c>
      <c r="P103" s="6">
        <v>42450</v>
      </c>
      <c r="Q103" s="5">
        <v>0.5854166666666667</v>
      </c>
      <c r="R103" t="s">
        <v>58</v>
      </c>
      <c r="S103" t="s">
        <v>69</v>
      </c>
      <c r="T103" t="s">
        <v>56</v>
      </c>
      <c r="U103">
        <v>2</v>
      </c>
      <c r="V103" t="s">
        <v>55</v>
      </c>
      <c r="W103">
        <v>2</v>
      </c>
      <c r="X103" t="s">
        <v>54</v>
      </c>
      <c r="Y103" t="s">
        <v>64</v>
      </c>
    </row>
    <row r="104" spans="1:25" x14ac:dyDescent="0.35">
      <c r="A104" t="s">
        <v>12</v>
      </c>
      <c r="B104" t="s">
        <v>13</v>
      </c>
      <c r="C104">
        <v>33020221</v>
      </c>
      <c r="D104" t="s">
        <v>16</v>
      </c>
      <c r="E104" s="6">
        <v>42478</v>
      </c>
      <c r="F104" s="5">
        <v>0.49305555555555558</v>
      </c>
      <c r="G104" t="s">
        <v>63</v>
      </c>
      <c r="H104" t="s">
        <v>62</v>
      </c>
      <c r="I104">
        <v>0.2</v>
      </c>
      <c r="J104" t="s">
        <v>61</v>
      </c>
      <c r="L104" t="s">
        <v>60</v>
      </c>
      <c r="M104">
        <v>106</v>
      </c>
      <c r="N104" t="s">
        <v>55</v>
      </c>
      <c r="P104" s="6">
        <v>42478</v>
      </c>
      <c r="Q104" s="5">
        <v>0.67708333333333337</v>
      </c>
      <c r="R104" t="s">
        <v>58</v>
      </c>
      <c r="S104" t="s">
        <v>69</v>
      </c>
      <c r="T104" t="s">
        <v>56</v>
      </c>
      <c r="U104">
        <v>2</v>
      </c>
      <c r="V104" t="s">
        <v>55</v>
      </c>
      <c r="W104">
        <v>2</v>
      </c>
      <c r="X104" t="s">
        <v>54</v>
      </c>
      <c r="Y104" t="s">
        <v>64</v>
      </c>
    </row>
    <row r="105" spans="1:25" x14ac:dyDescent="0.35">
      <c r="A105" t="s">
        <v>12</v>
      </c>
      <c r="B105" t="s">
        <v>13</v>
      </c>
      <c r="C105">
        <v>33020221</v>
      </c>
      <c r="D105" t="s">
        <v>16</v>
      </c>
      <c r="E105" s="6">
        <v>42514</v>
      </c>
      <c r="F105" s="5">
        <v>0.49652777777777773</v>
      </c>
      <c r="G105" t="s">
        <v>63</v>
      </c>
      <c r="H105" t="s">
        <v>62</v>
      </c>
      <c r="I105">
        <v>0.2</v>
      </c>
      <c r="J105" t="s">
        <v>61</v>
      </c>
      <c r="L105" t="s">
        <v>60</v>
      </c>
      <c r="M105">
        <v>260</v>
      </c>
      <c r="N105" t="s">
        <v>55</v>
      </c>
      <c r="P105" s="6">
        <v>42514</v>
      </c>
      <c r="Q105" s="5">
        <v>0.63611111111111118</v>
      </c>
      <c r="R105" t="s">
        <v>58</v>
      </c>
      <c r="S105" t="s">
        <v>69</v>
      </c>
      <c r="T105" t="s">
        <v>56</v>
      </c>
      <c r="U105">
        <v>2</v>
      </c>
      <c r="V105" t="s">
        <v>55</v>
      </c>
      <c r="W105">
        <v>2</v>
      </c>
      <c r="X105" t="s">
        <v>54</v>
      </c>
      <c r="Y105" t="s">
        <v>64</v>
      </c>
    </row>
    <row r="106" spans="1:25" x14ac:dyDescent="0.35">
      <c r="A106" t="s">
        <v>12</v>
      </c>
      <c r="B106" t="s">
        <v>13</v>
      </c>
      <c r="C106">
        <v>33020221</v>
      </c>
      <c r="D106" t="s">
        <v>16</v>
      </c>
      <c r="E106" s="6">
        <v>42541</v>
      </c>
      <c r="F106" s="5">
        <v>0.51388888888888895</v>
      </c>
      <c r="G106" t="s">
        <v>63</v>
      </c>
      <c r="H106" t="s">
        <v>62</v>
      </c>
      <c r="I106">
        <v>0.2</v>
      </c>
      <c r="J106" t="s">
        <v>61</v>
      </c>
      <c r="L106" t="s">
        <v>60</v>
      </c>
      <c r="M106">
        <v>480</v>
      </c>
      <c r="N106" t="s">
        <v>55</v>
      </c>
      <c r="P106" s="6">
        <v>42541</v>
      </c>
      <c r="Q106" s="5">
        <v>0.67222222222222217</v>
      </c>
      <c r="R106" t="s">
        <v>58</v>
      </c>
      <c r="S106" t="s">
        <v>69</v>
      </c>
      <c r="T106" t="s">
        <v>56</v>
      </c>
      <c r="U106">
        <v>2</v>
      </c>
      <c r="V106" t="s">
        <v>55</v>
      </c>
      <c r="W106">
        <v>2</v>
      </c>
      <c r="X106" t="s">
        <v>54</v>
      </c>
      <c r="Y106" t="s">
        <v>64</v>
      </c>
    </row>
    <row r="107" spans="1:25" x14ac:dyDescent="0.35">
      <c r="A107" t="s">
        <v>12</v>
      </c>
      <c r="B107" t="s">
        <v>13</v>
      </c>
      <c r="C107">
        <v>33020221</v>
      </c>
      <c r="D107" t="s">
        <v>16</v>
      </c>
      <c r="E107" s="6">
        <v>42569</v>
      </c>
      <c r="F107" s="5">
        <v>0.49652777777777773</v>
      </c>
      <c r="G107" t="s">
        <v>63</v>
      </c>
      <c r="H107" t="s">
        <v>62</v>
      </c>
      <c r="I107">
        <v>0.1</v>
      </c>
      <c r="J107" t="s">
        <v>61</v>
      </c>
      <c r="L107" t="s">
        <v>60</v>
      </c>
      <c r="M107">
        <v>2500</v>
      </c>
      <c r="N107" t="s">
        <v>55</v>
      </c>
      <c r="P107" s="6">
        <v>42569</v>
      </c>
      <c r="Q107" s="5">
        <v>0.66319444444444442</v>
      </c>
      <c r="R107" t="s">
        <v>58</v>
      </c>
      <c r="T107" t="s">
        <v>56</v>
      </c>
      <c r="U107">
        <v>2</v>
      </c>
      <c r="V107" t="s">
        <v>55</v>
      </c>
      <c r="W107">
        <v>2</v>
      </c>
      <c r="X107" t="s">
        <v>54</v>
      </c>
      <c r="Y107" t="s">
        <v>64</v>
      </c>
    </row>
    <row r="108" spans="1:25" x14ac:dyDescent="0.35">
      <c r="A108" t="s">
        <v>12</v>
      </c>
      <c r="B108" t="s">
        <v>13</v>
      </c>
      <c r="C108">
        <v>33020221</v>
      </c>
      <c r="D108" t="s">
        <v>16</v>
      </c>
      <c r="E108" s="6">
        <v>42597</v>
      </c>
      <c r="F108" s="5">
        <v>0.49305555555555558</v>
      </c>
      <c r="G108" t="s">
        <v>63</v>
      </c>
      <c r="H108" t="s">
        <v>62</v>
      </c>
      <c r="I108">
        <v>0.2</v>
      </c>
      <c r="J108" t="s">
        <v>61</v>
      </c>
      <c r="L108" t="s">
        <v>60</v>
      </c>
      <c r="M108">
        <v>340</v>
      </c>
      <c r="N108" t="s">
        <v>55</v>
      </c>
      <c r="P108" s="6">
        <v>42597</v>
      </c>
      <c r="Q108" s="5">
        <v>0.69444444444444453</v>
      </c>
      <c r="R108" t="s">
        <v>58</v>
      </c>
      <c r="S108" t="s">
        <v>69</v>
      </c>
      <c r="T108" t="s">
        <v>56</v>
      </c>
      <c r="U108">
        <v>2</v>
      </c>
      <c r="V108" t="s">
        <v>55</v>
      </c>
      <c r="W108">
        <v>2</v>
      </c>
      <c r="X108" t="s">
        <v>54</v>
      </c>
      <c r="Y108" t="s">
        <v>64</v>
      </c>
    </row>
    <row r="109" spans="1:25" x14ac:dyDescent="0.35">
      <c r="A109" t="s">
        <v>12</v>
      </c>
      <c r="B109" t="s">
        <v>13</v>
      </c>
      <c r="C109">
        <v>33020221</v>
      </c>
      <c r="D109" t="s">
        <v>16</v>
      </c>
      <c r="E109" s="6">
        <v>42632</v>
      </c>
      <c r="F109" s="5">
        <v>0.4861111111111111</v>
      </c>
      <c r="G109" t="s">
        <v>63</v>
      </c>
      <c r="H109" t="s">
        <v>62</v>
      </c>
      <c r="I109">
        <v>0.2</v>
      </c>
      <c r="J109" t="s">
        <v>61</v>
      </c>
      <c r="L109" t="s">
        <v>60</v>
      </c>
      <c r="M109">
        <v>1464</v>
      </c>
      <c r="N109" t="s">
        <v>55</v>
      </c>
      <c r="O109" t="s">
        <v>59</v>
      </c>
      <c r="P109" s="6">
        <v>42632</v>
      </c>
      <c r="Q109" s="5">
        <v>0.68125000000000002</v>
      </c>
      <c r="R109" t="s">
        <v>58</v>
      </c>
      <c r="S109" t="s">
        <v>57</v>
      </c>
      <c r="T109" t="s">
        <v>56</v>
      </c>
      <c r="U109">
        <v>2</v>
      </c>
      <c r="V109" t="s">
        <v>55</v>
      </c>
      <c r="W109">
        <v>2</v>
      </c>
      <c r="X109" t="s">
        <v>54</v>
      </c>
      <c r="Y109" t="s">
        <v>64</v>
      </c>
    </row>
    <row r="110" spans="1:25" x14ac:dyDescent="0.35">
      <c r="A110" t="s">
        <v>12</v>
      </c>
      <c r="B110" t="s">
        <v>13</v>
      </c>
      <c r="C110">
        <v>33020221</v>
      </c>
      <c r="D110" t="s">
        <v>16</v>
      </c>
      <c r="E110" s="6">
        <v>42660</v>
      </c>
      <c r="F110" s="5">
        <v>0.4861111111111111</v>
      </c>
      <c r="G110" t="s">
        <v>63</v>
      </c>
      <c r="H110" t="s">
        <v>62</v>
      </c>
      <c r="I110">
        <v>0.2</v>
      </c>
      <c r="J110" t="s">
        <v>61</v>
      </c>
      <c r="L110" t="s">
        <v>60</v>
      </c>
      <c r="M110">
        <v>141</v>
      </c>
      <c r="N110" t="s">
        <v>55</v>
      </c>
      <c r="O110" t="s">
        <v>59</v>
      </c>
      <c r="P110" s="6">
        <v>42660</v>
      </c>
      <c r="Q110" s="5">
        <v>0.6777777777777777</v>
      </c>
      <c r="R110" t="s">
        <v>58</v>
      </c>
      <c r="S110" t="s">
        <v>57</v>
      </c>
      <c r="T110" t="s">
        <v>56</v>
      </c>
      <c r="U110">
        <v>2</v>
      </c>
      <c r="V110" t="s">
        <v>55</v>
      </c>
      <c r="W110">
        <v>2</v>
      </c>
      <c r="X110" t="s">
        <v>54</v>
      </c>
      <c r="Y110" t="s">
        <v>64</v>
      </c>
    </row>
    <row r="111" spans="1:25" x14ac:dyDescent="0.35">
      <c r="A111" t="s">
        <v>12</v>
      </c>
      <c r="B111" t="s">
        <v>13</v>
      </c>
      <c r="C111">
        <v>33020222</v>
      </c>
      <c r="D111" t="s">
        <v>16</v>
      </c>
      <c r="E111" s="6">
        <v>41568</v>
      </c>
      <c r="F111" s="5">
        <v>0.53819444444444442</v>
      </c>
      <c r="G111" t="s">
        <v>63</v>
      </c>
      <c r="H111" t="s">
        <v>62</v>
      </c>
      <c r="I111">
        <v>0.15</v>
      </c>
      <c r="J111" t="s">
        <v>61</v>
      </c>
      <c r="L111" t="s">
        <v>60</v>
      </c>
      <c r="M111">
        <v>141</v>
      </c>
      <c r="N111" t="s">
        <v>55</v>
      </c>
      <c r="O111" t="s">
        <v>59</v>
      </c>
      <c r="P111" s="6">
        <v>41568</v>
      </c>
      <c r="Q111" s="5">
        <v>0.67222222222222217</v>
      </c>
      <c r="R111" t="s">
        <v>58</v>
      </c>
      <c r="S111" t="s">
        <v>57</v>
      </c>
      <c r="T111" t="s">
        <v>56</v>
      </c>
      <c r="U111">
        <v>2</v>
      </c>
      <c r="V111" t="s">
        <v>55</v>
      </c>
      <c r="W111">
        <v>2</v>
      </c>
      <c r="X111" t="s">
        <v>54</v>
      </c>
      <c r="Y111" t="s">
        <v>64</v>
      </c>
    </row>
    <row r="112" spans="1:25" x14ac:dyDescent="0.35">
      <c r="A112" t="s">
        <v>12</v>
      </c>
      <c r="B112" t="s">
        <v>13</v>
      </c>
      <c r="C112">
        <v>33020222</v>
      </c>
      <c r="D112" t="s">
        <v>16</v>
      </c>
      <c r="E112" s="6">
        <v>41596</v>
      </c>
      <c r="F112" s="5">
        <v>0.47222222222222227</v>
      </c>
      <c r="G112" t="s">
        <v>63</v>
      </c>
      <c r="H112" t="s">
        <v>62</v>
      </c>
      <c r="I112">
        <v>0.15</v>
      </c>
      <c r="J112" t="s">
        <v>61</v>
      </c>
      <c r="L112" t="s">
        <v>60</v>
      </c>
      <c r="M112">
        <v>3300</v>
      </c>
      <c r="N112" t="s">
        <v>55</v>
      </c>
      <c r="P112" s="6">
        <v>41596</v>
      </c>
      <c r="Q112" s="5">
        <v>0.7006944444444444</v>
      </c>
      <c r="R112" t="s">
        <v>58</v>
      </c>
      <c r="T112" t="s">
        <v>56</v>
      </c>
      <c r="U112">
        <v>2</v>
      </c>
      <c r="V112" t="s">
        <v>55</v>
      </c>
      <c r="W112">
        <v>2</v>
      </c>
      <c r="X112" t="s">
        <v>54</v>
      </c>
      <c r="Y112" t="s">
        <v>64</v>
      </c>
    </row>
    <row r="113" spans="1:25" x14ac:dyDescent="0.35">
      <c r="A113" t="s">
        <v>12</v>
      </c>
      <c r="B113" t="s">
        <v>13</v>
      </c>
      <c r="C113">
        <v>33020222</v>
      </c>
      <c r="D113" t="s">
        <v>16</v>
      </c>
      <c r="E113" s="6">
        <v>41624</v>
      </c>
      <c r="F113" s="5">
        <v>0.52083333333333337</v>
      </c>
      <c r="G113" t="s">
        <v>63</v>
      </c>
      <c r="H113" t="s">
        <v>62</v>
      </c>
      <c r="I113">
        <v>0.15</v>
      </c>
      <c r="J113" t="s">
        <v>61</v>
      </c>
      <c r="L113" t="s">
        <v>60</v>
      </c>
      <c r="M113">
        <v>104</v>
      </c>
      <c r="N113" t="s">
        <v>55</v>
      </c>
      <c r="P113" s="6">
        <v>41624</v>
      </c>
      <c r="Q113" s="5">
        <v>0.68472222222222223</v>
      </c>
      <c r="R113" t="s">
        <v>58</v>
      </c>
      <c r="S113" t="s">
        <v>69</v>
      </c>
      <c r="T113" t="s">
        <v>56</v>
      </c>
      <c r="U113">
        <v>2</v>
      </c>
      <c r="V113" t="s">
        <v>55</v>
      </c>
      <c r="W113">
        <v>2</v>
      </c>
      <c r="X113" t="s">
        <v>54</v>
      </c>
      <c r="Y113" t="s">
        <v>64</v>
      </c>
    </row>
    <row r="114" spans="1:25" x14ac:dyDescent="0.35">
      <c r="A114" t="s">
        <v>12</v>
      </c>
      <c r="B114" t="s">
        <v>13</v>
      </c>
      <c r="C114">
        <v>33020222</v>
      </c>
      <c r="D114" t="s">
        <v>16</v>
      </c>
      <c r="E114" s="6">
        <v>41660</v>
      </c>
      <c r="F114" s="5">
        <v>0.52777777777777779</v>
      </c>
      <c r="G114" t="s">
        <v>63</v>
      </c>
      <c r="H114" t="s">
        <v>62</v>
      </c>
      <c r="I114">
        <v>0.15</v>
      </c>
      <c r="J114" t="s">
        <v>61</v>
      </c>
      <c r="L114" t="s">
        <v>60</v>
      </c>
      <c r="M114">
        <v>144</v>
      </c>
      <c r="N114" t="s">
        <v>55</v>
      </c>
      <c r="O114" t="s">
        <v>59</v>
      </c>
      <c r="P114" s="6">
        <v>41660</v>
      </c>
      <c r="Q114" s="5">
        <v>0.70694444444444438</v>
      </c>
      <c r="R114" t="s">
        <v>58</v>
      </c>
      <c r="S114" t="s">
        <v>57</v>
      </c>
      <c r="T114" t="s">
        <v>56</v>
      </c>
      <c r="U114">
        <v>2</v>
      </c>
      <c r="V114" t="s">
        <v>55</v>
      </c>
      <c r="W114">
        <v>2</v>
      </c>
      <c r="X114" t="s">
        <v>54</v>
      </c>
      <c r="Y114" t="s">
        <v>64</v>
      </c>
    </row>
    <row r="115" spans="1:25" x14ac:dyDescent="0.35">
      <c r="A115" t="s">
        <v>12</v>
      </c>
      <c r="B115" t="s">
        <v>13</v>
      </c>
      <c r="C115">
        <v>33020222</v>
      </c>
      <c r="D115" t="s">
        <v>16</v>
      </c>
      <c r="E115" s="6">
        <v>41696</v>
      </c>
      <c r="F115" s="5">
        <v>0.51041666666666663</v>
      </c>
      <c r="G115" t="s">
        <v>63</v>
      </c>
      <c r="H115" t="s">
        <v>62</v>
      </c>
      <c r="I115">
        <v>0.15</v>
      </c>
      <c r="J115" t="s">
        <v>61</v>
      </c>
      <c r="L115" t="s">
        <v>60</v>
      </c>
      <c r="M115">
        <v>2300</v>
      </c>
      <c r="N115" t="s">
        <v>55</v>
      </c>
      <c r="P115" s="6">
        <v>41696</v>
      </c>
      <c r="Q115" s="5">
        <v>0.67638888888888893</v>
      </c>
      <c r="R115" t="s">
        <v>58</v>
      </c>
      <c r="T115" t="s">
        <v>56</v>
      </c>
      <c r="U115">
        <v>2</v>
      </c>
      <c r="V115" t="s">
        <v>55</v>
      </c>
      <c r="W115">
        <v>2</v>
      </c>
      <c r="X115" t="s">
        <v>54</v>
      </c>
      <c r="Y115" t="s">
        <v>64</v>
      </c>
    </row>
    <row r="116" spans="1:25" x14ac:dyDescent="0.35">
      <c r="A116" t="s">
        <v>12</v>
      </c>
      <c r="B116" t="s">
        <v>13</v>
      </c>
      <c r="C116">
        <v>33020222</v>
      </c>
      <c r="D116" t="s">
        <v>16</v>
      </c>
      <c r="E116" s="6">
        <v>41715</v>
      </c>
      <c r="F116" s="5">
        <v>0.55555555555555558</v>
      </c>
      <c r="G116" t="s">
        <v>63</v>
      </c>
      <c r="H116" t="s">
        <v>62</v>
      </c>
      <c r="I116">
        <v>0.15</v>
      </c>
      <c r="J116" t="s">
        <v>61</v>
      </c>
      <c r="L116" t="s">
        <v>60</v>
      </c>
      <c r="M116">
        <v>380</v>
      </c>
      <c r="N116" t="s">
        <v>55</v>
      </c>
      <c r="P116" s="6">
        <v>41715</v>
      </c>
      <c r="Q116" s="5">
        <v>0.73125000000000007</v>
      </c>
      <c r="R116" t="s">
        <v>58</v>
      </c>
      <c r="T116" t="s">
        <v>56</v>
      </c>
      <c r="U116">
        <v>2</v>
      </c>
      <c r="V116" t="s">
        <v>55</v>
      </c>
      <c r="W116">
        <v>2</v>
      </c>
      <c r="X116" t="s">
        <v>54</v>
      </c>
      <c r="Y116" t="s">
        <v>64</v>
      </c>
    </row>
    <row r="117" spans="1:25" x14ac:dyDescent="0.35">
      <c r="A117" t="s">
        <v>12</v>
      </c>
      <c r="B117" t="s">
        <v>13</v>
      </c>
      <c r="C117">
        <v>33020222</v>
      </c>
      <c r="D117" t="s">
        <v>16</v>
      </c>
      <c r="E117" s="6">
        <v>41750</v>
      </c>
      <c r="F117" s="5">
        <v>0.53819444444444442</v>
      </c>
      <c r="G117" t="s">
        <v>63</v>
      </c>
      <c r="H117" t="s">
        <v>62</v>
      </c>
      <c r="I117">
        <v>0.15</v>
      </c>
      <c r="J117" t="s">
        <v>61</v>
      </c>
      <c r="L117" t="s">
        <v>60</v>
      </c>
      <c r="M117">
        <v>58</v>
      </c>
      <c r="N117" t="s">
        <v>55</v>
      </c>
      <c r="P117" s="6">
        <v>41750</v>
      </c>
      <c r="Q117" s="5">
        <v>0.73055555555555562</v>
      </c>
      <c r="R117" t="s">
        <v>58</v>
      </c>
      <c r="T117" t="s">
        <v>56</v>
      </c>
      <c r="U117">
        <v>2</v>
      </c>
      <c r="V117" t="s">
        <v>55</v>
      </c>
      <c r="W117">
        <v>2</v>
      </c>
      <c r="X117" t="s">
        <v>54</v>
      </c>
      <c r="Y117" t="s">
        <v>64</v>
      </c>
    </row>
    <row r="118" spans="1:25" x14ac:dyDescent="0.35">
      <c r="A118" t="s">
        <v>12</v>
      </c>
      <c r="B118" t="s">
        <v>13</v>
      </c>
      <c r="C118">
        <v>33020222</v>
      </c>
      <c r="D118" t="s">
        <v>16</v>
      </c>
      <c r="E118" s="6">
        <v>41778</v>
      </c>
      <c r="F118" s="5">
        <v>0.53472222222222221</v>
      </c>
      <c r="G118" t="s">
        <v>63</v>
      </c>
      <c r="H118" t="s">
        <v>62</v>
      </c>
      <c r="I118">
        <v>0.15</v>
      </c>
      <c r="J118" t="s">
        <v>61</v>
      </c>
      <c r="L118" t="s">
        <v>60</v>
      </c>
      <c r="M118">
        <v>90</v>
      </c>
      <c r="N118" t="s">
        <v>55</v>
      </c>
      <c r="P118" s="6">
        <v>41778</v>
      </c>
      <c r="Q118" s="5">
        <v>0.64722222222222225</v>
      </c>
      <c r="R118" t="s">
        <v>58</v>
      </c>
      <c r="T118" t="s">
        <v>56</v>
      </c>
      <c r="U118">
        <v>2</v>
      </c>
      <c r="V118" t="s">
        <v>55</v>
      </c>
      <c r="W118">
        <v>2</v>
      </c>
      <c r="X118" t="s">
        <v>54</v>
      </c>
      <c r="Y118" t="s">
        <v>64</v>
      </c>
    </row>
    <row r="119" spans="1:25" x14ac:dyDescent="0.35">
      <c r="A119" t="s">
        <v>12</v>
      </c>
      <c r="B119" t="s">
        <v>13</v>
      </c>
      <c r="C119">
        <v>33020222</v>
      </c>
      <c r="D119" t="s">
        <v>16</v>
      </c>
      <c r="E119" s="6">
        <v>41813</v>
      </c>
      <c r="F119" s="5">
        <v>0.52430555555555558</v>
      </c>
      <c r="G119" t="s">
        <v>63</v>
      </c>
      <c r="H119" t="s">
        <v>62</v>
      </c>
      <c r="I119">
        <v>0.15</v>
      </c>
      <c r="J119" t="s">
        <v>61</v>
      </c>
      <c r="L119" t="s">
        <v>60</v>
      </c>
      <c r="M119">
        <v>157</v>
      </c>
      <c r="N119" t="s">
        <v>55</v>
      </c>
      <c r="O119" t="s">
        <v>59</v>
      </c>
      <c r="P119" s="6">
        <v>41813</v>
      </c>
      <c r="Q119" s="5">
        <v>0.68194444444444446</v>
      </c>
      <c r="R119" t="s">
        <v>58</v>
      </c>
      <c r="S119" t="s">
        <v>57</v>
      </c>
      <c r="T119" t="s">
        <v>56</v>
      </c>
      <c r="U119">
        <v>2</v>
      </c>
      <c r="V119" t="s">
        <v>55</v>
      </c>
      <c r="W119">
        <v>2</v>
      </c>
      <c r="X119" t="s">
        <v>54</v>
      </c>
      <c r="Y119" t="s">
        <v>64</v>
      </c>
    </row>
    <row r="120" spans="1:25" x14ac:dyDescent="0.35">
      <c r="A120" t="s">
        <v>12</v>
      </c>
      <c r="B120" t="s">
        <v>13</v>
      </c>
      <c r="C120">
        <v>33020222</v>
      </c>
      <c r="D120" t="s">
        <v>16</v>
      </c>
      <c r="E120" s="6">
        <v>41841</v>
      </c>
      <c r="F120" s="5">
        <v>0.59375</v>
      </c>
      <c r="G120" t="s">
        <v>63</v>
      </c>
      <c r="H120" t="s">
        <v>62</v>
      </c>
      <c r="I120">
        <v>0.15</v>
      </c>
      <c r="J120" t="s">
        <v>61</v>
      </c>
      <c r="L120" t="s">
        <v>60</v>
      </c>
      <c r="M120">
        <v>182</v>
      </c>
      <c r="N120" t="s">
        <v>55</v>
      </c>
      <c r="O120" t="s">
        <v>59</v>
      </c>
      <c r="P120" s="6">
        <v>41841</v>
      </c>
      <c r="Q120" s="5">
        <v>0.69791666666666663</v>
      </c>
      <c r="R120" t="s">
        <v>58</v>
      </c>
      <c r="S120" t="s">
        <v>57</v>
      </c>
      <c r="T120" t="s">
        <v>56</v>
      </c>
      <c r="U120">
        <v>2</v>
      </c>
      <c r="V120" t="s">
        <v>55</v>
      </c>
      <c r="W120">
        <v>2</v>
      </c>
      <c r="X120" t="s">
        <v>54</v>
      </c>
      <c r="Y120" t="s">
        <v>64</v>
      </c>
    </row>
    <row r="121" spans="1:25" x14ac:dyDescent="0.35">
      <c r="A121" t="s">
        <v>12</v>
      </c>
      <c r="B121" t="s">
        <v>13</v>
      </c>
      <c r="C121">
        <v>33020222</v>
      </c>
      <c r="D121" t="s">
        <v>16</v>
      </c>
      <c r="E121" s="6">
        <v>41876</v>
      </c>
      <c r="F121" s="5">
        <v>0.51736111111111105</v>
      </c>
      <c r="G121" t="s">
        <v>63</v>
      </c>
      <c r="H121" t="s">
        <v>62</v>
      </c>
      <c r="I121">
        <v>0.15</v>
      </c>
      <c r="J121" t="s">
        <v>61</v>
      </c>
      <c r="L121" t="s">
        <v>60</v>
      </c>
      <c r="M121">
        <v>6000</v>
      </c>
      <c r="N121" t="s">
        <v>55</v>
      </c>
      <c r="O121" t="s">
        <v>66</v>
      </c>
      <c r="P121" s="6">
        <v>41876</v>
      </c>
      <c r="Q121" s="5">
        <v>0.6069444444444444</v>
      </c>
      <c r="R121" t="s">
        <v>58</v>
      </c>
      <c r="S121" t="s">
        <v>77</v>
      </c>
      <c r="T121" t="s">
        <v>56</v>
      </c>
      <c r="U121">
        <v>2</v>
      </c>
      <c r="V121" t="s">
        <v>55</v>
      </c>
      <c r="W121">
        <v>2</v>
      </c>
      <c r="X121" t="s">
        <v>54</v>
      </c>
      <c r="Y121" t="s">
        <v>64</v>
      </c>
    </row>
    <row r="122" spans="1:25" x14ac:dyDescent="0.35">
      <c r="A122" t="s">
        <v>12</v>
      </c>
      <c r="B122" t="s">
        <v>13</v>
      </c>
      <c r="C122">
        <v>33020222</v>
      </c>
      <c r="D122" t="s">
        <v>16</v>
      </c>
      <c r="E122" s="6">
        <v>41897</v>
      </c>
      <c r="F122" s="5">
        <v>0.49652777777777773</v>
      </c>
      <c r="G122" t="s">
        <v>63</v>
      </c>
      <c r="H122" t="s">
        <v>62</v>
      </c>
      <c r="I122">
        <v>0.15</v>
      </c>
      <c r="J122" t="s">
        <v>61</v>
      </c>
      <c r="L122" t="s">
        <v>60</v>
      </c>
      <c r="M122">
        <v>143</v>
      </c>
      <c r="N122" t="s">
        <v>55</v>
      </c>
      <c r="O122" t="s">
        <v>59</v>
      </c>
      <c r="P122" s="6">
        <v>41897</v>
      </c>
      <c r="Q122" s="5">
        <v>0.63055555555555554</v>
      </c>
      <c r="R122" t="s">
        <v>58</v>
      </c>
      <c r="S122" t="s">
        <v>57</v>
      </c>
      <c r="T122" t="s">
        <v>56</v>
      </c>
      <c r="U122">
        <v>2</v>
      </c>
      <c r="V122" t="s">
        <v>55</v>
      </c>
      <c r="W122">
        <v>2</v>
      </c>
      <c r="X122" t="s">
        <v>54</v>
      </c>
      <c r="Y122" t="s">
        <v>64</v>
      </c>
    </row>
    <row r="123" spans="1:25" x14ac:dyDescent="0.35">
      <c r="A123" t="s">
        <v>12</v>
      </c>
      <c r="B123" t="s">
        <v>13</v>
      </c>
      <c r="C123">
        <v>33020222</v>
      </c>
      <c r="D123" t="s">
        <v>16</v>
      </c>
      <c r="E123" s="6">
        <v>41932</v>
      </c>
      <c r="F123" s="5">
        <v>0.49652777777777773</v>
      </c>
      <c r="G123" t="s">
        <v>63</v>
      </c>
      <c r="H123" t="s">
        <v>62</v>
      </c>
      <c r="I123">
        <v>0.15</v>
      </c>
      <c r="J123" t="s">
        <v>61</v>
      </c>
      <c r="L123" t="s">
        <v>60</v>
      </c>
      <c r="M123">
        <v>180</v>
      </c>
      <c r="N123" t="s">
        <v>55</v>
      </c>
      <c r="O123" t="s">
        <v>59</v>
      </c>
      <c r="P123" s="6">
        <v>41932</v>
      </c>
      <c r="Q123" s="5">
        <v>0.68819444444444444</v>
      </c>
      <c r="R123" t="s">
        <v>58</v>
      </c>
      <c r="S123" t="s">
        <v>57</v>
      </c>
      <c r="T123" t="s">
        <v>56</v>
      </c>
      <c r="U123">
        <v>2</v>
      </c>
      <c r="V123" t="s">
        <v>55</v>
      </c>
      <c r="W123">
        <v>2</v>
      </c>
      <c r="X123" t="s">
        <v>54</v>
      </c>
      <c r="Y123" t="s">
        <v>64</v>
      </c>
    </row>
    <row r="124" spans="1:25" x14ac:dyDescent="0.35">
      <c r="A124" t="s">
        <v>12</v>
      </c>
      <c r="B124" t="s">
        <v>13</v>
      </c>
      <c r="C124">
        <v>33020222</v>
      </c>
      <c r="D124" t="s">
        <v>16</v>
      </c>
      <c r="E124" s="6">
        <v>41960</v>
      </c>
      <c r="F124" s="5">
        <v>0.51388888888888895</v>
      </c>
      <c r="G124" t="s">
        <v>63</v>
      </c>
      <c r="H124" t="s">
        <v>62</v>
      </c>
      <c r="I124">
        <v>0.15</v>
      </c>
      <c r="J124" t="s">
        <v>61</v>
      </c>
      <c r="L124" t="s">
        <v>60</v>
      </c>
      <c r="M124">
        <v>6000</v>
      </c>
      <c r="N124" t="s">
        <v>55</v>
      </c>
      <c r="O124" t="s">
        <v>66</v>
      </c>
      <c r="P124" s="6">
        <v>41960</v>
      </c>
      <c r="Q124" s="5">
        <v>0.69374999999999998</v>
      </c>
      <c r="R124" t="s">
        <v>58</v>
      </c>
      <c r="S124" t="s">
        <v>79</v>
      </c>
      <c r="T124" t="s">
        <v>56</v>
      </c>
      <c r="U124">
        <v>2</v>
      </c>
      <c r="V124" t="s">
        <v>55</v>
      </c>
      <c r="W124">
        <v>2</v>
      </c>
      <c r="X124" t="s">
        <v>54</v>
      </c>
      <c r="Y124" t="s">
        <v>64</v>
      </c>
    </row>
    <row r="125" spans="1:25" x14ac:dyDescent="0.35">
      <c r="A125" t="s">
        <v>12</v>
      </c>
      <c r="B125" t="s">
        <v>13</v>
      </c>
      <c r="C125">
        <v>33020222</v>
      </c>
      <c r="D125" t="s">
        <v>16</v>
      </c>
      <c r="E125" s="6">
        <v>41988</v>
      </c>
      <c r="F125" s="5">
        <v>0.53125</v>
      </c>
      <c r="G125" t="s">
        <v>63</v>
      </c>
      <c r="H125" t="s">
        <v>62</v>
      </c>
      <c r="I125">
        <v>0.15</v>
      </c>
      <c r="J125" t="s">
        <v>61</v>
      </c>
      <c r="L125" t="s">
        <v>60</v>
      </c>
      <c r="M125">
        <v>82</v>
      </c>
      <c r="N125" t="s">
        <v>55</v>
      </c>
      <c r="P125" s="6">
        <v>41988</v>
      </c>
      <c r="Q125" s="5">
        <v>0.66527777777777775</v>
      </c>
      <c r="R125" t="s">
        <v>58</v>
      </c>
      <c r="T125" t="s">
        <v>56</v>
      </c>
      <c r="U125">
        <v>2</v>
      </c>
      <c r="V125" t="s">
        <v>55</v>
      </c>
      <c r="W125">
        <v>2</v>
      </c>
      <c r="X125" t="s">
        <v>54</v>
      </c>
      <c r="Y125" t="s">
        <v>64</v>
      </c>
    </row>
    <row r="126" spans="1:25" x14ac:dyDescent="0.35">
      <c r="A126" t="s">
        <v>12</v>
      </c>
      <c r="B126" t="s">
        <v>13</v>
      </c>
      <c r="C126">
        <v>33020222</v>
      </c>
      <c r="D126" t="s">
        <v>16</v>
      </c>
      <c r="E126" s="6">
        <v>42016</v>
      </c>
      <c r="F126" s="5">
        <v>0.51736111111111105</v>
      </c>
      <c r="G126" t="s">
        <v>63</v>
      </c>
      <c r="H126" t="s">
        <v>62</v>
      </c>
      <c r="I126">
        <v>0.15</v>
      </c>
      <c r="J126" t="s">
        <v>61</v>
      </c>
      <c r="L126" t="s">
        <v>60</v>
      </c>
      <c r="M126">
        <v>220</v>
      </c>
      <c r="N126" t="s">
        <v>55</v>
      </c>
      <c r="P126" s="6">
        <v>42016</v>
      </c>
      <c r="Q126" s="5">
        <v>0.70416666666666661</v>
      </c>
      <c r="R126" t="s">
        <v>58</v>
      </c>
      <c r="T126" t="s">
        <v>56</v>
      </c>
      <c r="U126">
        <v>2</v>
      </c>
      <c r="V126" t="s">
        <v>55</v>
      </c>
      <c r="W126">
        <v>2</v>
      </c>
      <c r="X126" t="s">
        <v>54</v>
      </c>
    </row>
    <row r="127" spans="1:25" x14ac:dyDescent="0.35">
      <c r="A127" t="s">
        <v>12</v>
      </c>
      <c r="B127" t="s">
        <v>13</v>
      </c>
      <c r="C127">
        <v>33020222</v>
      </c>
      <c r="D127" t="s">
        <v>16</v>
      </c>
      <c r="E127" s="6">
        <v>42052</v>
      </c>
      <c r="F127" s="5">
        <v>0.55208333333333337</v>
      </c>
      <c r="G127" t="s">
        <v>63</v>
      </c>
      <c r="H127" t="s">
        <v>62</v>
      </c>
      <c r="I127">
        <v>0.15</v>
      </c>
      <c r="J127" t="s">
        <v>61</v>
      </c>
      <c r="L127" t="s">
        <v>60</v>
      </c>
      <c r="M127">
        <v>170</v>
      </c>
      <c r="N127" t="s">
        <v>55</v>
      </c>
      <c r="O127" t="s">
        <v>59</v>
      </c>
      <c r="P127" s="6">
        <v>42052</v>
      </c>
      <c r="Q127" s="5">
        <v>0.70833333333333337</v>
      </c>
      <c r="R127" t="s">
        <v>58</v>
      </c>
      <c r="S127" t="s">
        <v>57</v>
      </c>
      <c r="T127" t="s">
        <v>56</v>
      </c>
      <c r="U127">
        <v>2</v>
      </c>
      <c r="V127" t="s">
        <v>55</v>
      </c>
      <c r="W127">
        <v>2</v>
      </c>
      <c r="X127" t="s">
        <v>54</v>
      </c>
      <c r="Y127" t="s">
        <v>64</v>
      </c>
    </row>
    <row r="128" spans="1:25" x14ac:dyDescent="0.35">
      <c r="A128" t="s">
        <v>12</v>
      </c>
      <c r="B128" t="s">
        <v>13</v>
      </c>
      <c r="C128">
        <v>33020222</v>
      </c>
      <c r="D128" t="s">
        <v>16</v>
      </c>
      <c r="E128" s="6">
        <v>42088</v>
      </c>
      <c r="F128" s="5">
        <v>0.49305555555555558</v>
      </c>
      <c r="G128" t="s">
        <v>63</v>
      </c>
      <c r="H128" t="s">
        <v>62</v>
      </c>
      <c r="I128">
        <v>0.15</v>
      </c>
      <c r="J128" t="s">
        <v>61</v>
      </c>
      <c r="L128" t="s">
        <v>60</v>
      </c>
      <c r="M128">
        <v>664</v>
      </c>
      <c r="N128" t="s">
        <v>55</v>
      </c>
      <c r="O128" t="s">
        <v>59</v>
      </c>
      <c r="P128" s="6">
        <v>42088</v>
      </c>
      <c r="Q128" s="5">
        <v>0.71180555555555547</v>
      </c>
      <c r="R128" t="s">
        <v>58</v>
      </c>
      <c r="S128" t="s">
        <v>57</v>
      </c>
      <c r="T128" t="s">
        <v>56</v>
      </c>
      <c r="U128">
        <v>2</v>
      </c>
      <c r="V128" t="s">
        <v>55</v>
      </c>
      <c r="W128">
        <v>2</v>
      </c>
      <c r="X128" t="s">
        <v>54</v>
      </c>
      <c r="Y128" t="s">
        <v>64</v>
      </c>
    </row>
    <row r="129" spans="1:25" x14ac:dyDescent="0.35">
      <c r="A129" t="s">
        <v>12</v>
      </c>
      <c r="B129" t="s">
        <v>13</v>
      </c>
      <c r="C129">
        <v>33020222</v>
      </c>
      <c r="D129" t="s">
        <v>16</v>
      </c>
      <c r="E129" s="6">
        <v>42114</v>
      </c>
      <c r="F129" s="5">
        <v>0.53472222222222221</v>
      </c>
      <c r="G129" t="s">
        <v>63</v>
      </c>
      <c r="H129" t="s">
        <v>62</v>
      </c>
      <c r="I129">
        <v>0.15</v>
      </c>
      <c r="J129" t="s">
        <v>61</v>
      </c>
      <c r="L129" t="s">
        <v>60</v>
      </c>
      <c r="M129">
        <v>350</v>
      </c>
      <c r="N129" t="s">
        <v>55</v>
      </c>
      <c r="P129" s="6">
        <v>42114</v>
      </c>
      <c r="Q129" s="5">
        <v>0.7104166666666667</v>
      </c>
      <c r="R129" t="s">
        <v>58</v>
      </c>
      <c r="T129" t="s">
        <v>56</v>
      </c>
      <c r="U129">
        <v>2</v>
      </c>
      <c r="V129" t="s">
        <v>55</v>
      </c>
      <c r="W129">
        <v>2</v>
      </c>
      <c r="X129" t="s">
        <v>54</v>
      </c>
      <c r="Y129" t="s">
        <v>64</v>
      </c>
    </row>
    <row r="130" spans="1:25" x14ac:dyDescent="0.35">
      <c r="A130" t="s">
        <v>12</v>
      </c>
      <c r="B130" t="s">
        <v>13</v>
      </c>
      <c r="C130">
        <v>33020222</v>
      </c>
      <c r="D130" t="s">
        <v>16</v>
      </c>
      <c r="E130" s="6">
        <v>42143</v>
      </c>
      <c r="F130" s="5">
        <v>0.5444444444444444</v>
      </c>
      <c r="G130" t="s">
        <v>63</v>
      </c>
      <c r="H130" t="s">
        <v>62</v>
      </c>
      <c r="I130">
        <v>0.15</v>
      </c>
      <c r="J130" t="s">
        <v>61</v>
      </c>
      <c r="L130" t="s">
        <v>60</v>
      </c>
      <c r="M130">
        <v>112</v>
      </c>
      <c r="N130" t="s">
        <v>55</v>
      </c>
      <c r="P130" s="6">
        <v>42143</v>
      </c>
      <c r="Q130" s="5">
        <v>0.68125000000000002</v>
      </c>
      <c r="R130" t="s">
        <v>58</v>
      </c>
      <c r="T130" t="s">
        <v>56</v>
      </c>
      <c r="U130">
        <v>2</v>
      </c>
      <c r="V130" t="s">
        <v>55</v>
      </c>
      <c r="W130">
        <v>2</v>
      </c>
      <c r="X130" t="s">
        <v>54</v>
      </c>
      <c r="Y130" t="s">
        <v>64</v>
      </c>
    </row>
    <row r="131" spans="1:25" x14ac:dyDescent="0.35">
      <c r="A131" t="s">
        <v>12</v>
      </c>
      <c r="B131" t="s">
        <v>13</v>
      </c>
      <c r="C131">
        <v>33020222</v>
      </c>
      <c r="D131" t="s">
        <v>16</v>
      </c>
      <c r="E131" s="6">
        <v>42172</v>
      </c>
      <c r="F131" s="5">
        <v>0.49305555555555558</v>
      </c>
      <c r="G131" t="s">
        <v>63</v>
      </c>
      <c r="H131" t="s">
        <v>62</v>
      </c>
      <c r="I131">
        <v>0.15</v>
      </c>
      <c r="J131" t="s">
        <v>61</v>
      </c>
      <c r="L131" t="s">
        <v>60</v>
      </c>
      <c r="M131">
        <v>510</v>
      </c>
      <c r="N131" t="s">
        <v>55</v>
      </c>
      <c r="P131" s="6">
        <v>42172</v>
      </c>
      <c r="Q131" s="5">
        <v>0.65</v>
      </c>
      <c r="R131" t="s">
        <v>58</v>
      </c>
      <c r="T131" t="s">
        <v>56</v>
      </c>
      <c r="U131">
        <v>2</v>
      </c>
      <c r="V131" t="s">
        <v>55</v>
      </c>
      <c r="W131">
        <v>2</v>
      </c>
      <c r="X131" t="s">
        <v>54</v>
      </c>
      <c r="Y131" t="s">
        <v>64</v>
      </c>
    </row>
    <row r="132" spans="1:25" x14ac:dyDescent="0.35">
      <c r="A132" t="s">
        <v>12</v>
      </c>
      <c r="B132" t="s">
        <v>13</v>
      </c>
      <c r="C132">
        <v>33020222</v>
      </c>
      <c r="D132" t="s">
        <v>16</v>
      </c>
      <c r="E132" s="6">
        <v>42205</v>
      </c>
      <c r="F132" s="5">
        <v>0.50347222222222221</v>
      </c>
      <c r="G132" t="s">
        <v>63</v>
      </c>
      <c r="H132" t="s">
        <v>62</v>
      </c>
      <c r="I132">
        <v>0.2</v>
      </c>
      <c r="J132" t="s">
        <v>61</v>
      </c>
      <c r="L132" t="s">
        <v>60</v>
      </c>
      <c r="M132">
        <v>280</v>
      </c>
      <c r="N132" t="s">
        <v>55</v>
      </c>
      <c r="P132" s="6">
        <v>42205</v>
      </c>
      <c r="Q132" s="5">
        <v>0.6479166666666667</v>
      </c>
      <c r="R132" t="s">
        <v>58</v>
      </c>
      <c r="T132" t="s">
        <v>56</v>
      </c>
      <c r="U132">
        <v>2</v>
      </c>
      <c r="V132" t="s">
        <v>55</v>
      </c>
      <c r="W132">
        <v>2</v>
      </c>
      <c r="X132" t="s">
        <v>54</v>
      </c>
      <c r="Y132" t="s">
        <v>64</v>
      </c>
    </row>
    <row r="133" spans="1:25" x14ac:dyDescent="0.35">
      <c r="A133" t="s">
        <v>12</v>
      </c>
      <c r="B133" t="s">
        <v>13</v>
      </c>
      <c r="C133">
        <v>33020222</v>
      </c>
      <c r="D133" t="s">
        <v>16</v>
      </c>
      <c r="E133" s="6">
        <v>42233</v>
      </c>
      <c r="F133" s="5">
        <v>0.49305555555555558</v>
      </c>
      <c r="G133" t="s">
        <v>63</v>
      </c>
      <c r="H133" t="s">
        <v>62</v>
      </c>
      <c r="I133">
        <v>0.2</v>
      </c>
      <c r="J133" t="s">
        <v>61</v>
      </c>
      <c r="L133" t="s">
        <v>60</v>
      </c>
      <c r="M133">
        <v>5000</v>
      </c>
      <c r="N133" t="s">
        <v>55</v>
      </c>
      <c r="P133" s="6">
        <v>42233</v>
      </c>
      <c r="Q133" s="5">
        <v>0.60277777777777775</v>
      </c>
      <c r="R133" t="s">
        <v>58</v>
      </c>
      <c r="T133" t="s">
        <v>56</v>
      </c>
      <c r="U133">
        <v>2</v>
      </c>
      <c r="V133" t="s">
        <v>55</v>
      </c>
      <c r="W133">
        <v>2</v>
      </c>
      <c r="X133" t="s">
        <v>54</v>
      </c>
      <c r="Y133" t="s">
        <v>64</v>
      </c>
    </row>
    <row r="134" spans="1:25" x14ac:dyDescent="0.35">
      <c r="A134" t="s">
        <v>12</v>
      </c>
      <c r="B134" t="s">
        <v>13</v>
      </c>
      <c r="C134">
        <v>33020222</v>
      </c>
      <c r="D134" t="s">
        <v>16</v>
      </c>
      <c r="E134" s="6">
        <v>42268</v>
      </c>
      <c r="F134" s="5">
        <v>0.5</v>
      </c>
      <c r="G134" t="s">
        <v>63</v>
      </c>
      <c r="H134" t="s">
        <v>62</v>
      </c>
      <c r="I134">
        <v>0.2</v>
      </c>
      <c r="J134" t="s">
        <v>61</v>
      </c>
      <c r="L134" t="s">
        <v>60</v>
      </c>
      <c r="M134">
        <v>175</v>
      </c>
      <c r="N134" t="s">
        <v>55</v>
      </c>
      <c r="O134" t="s">
        <v>59</v>
      </c>
      <c r="P134" s="6">
        <v>42268</v>
      </c>
      <c r="Q134" s="5">
        <v>0.61041666666666672</v>
      </c>
      <c r="R134" t="s">
        <v>58</v>
      </c>
      <c r="S134" t="s">
        <v>57</v>
      </c>
      <c r="T134" t="s">
        <v>56</v>
      </c>
      <c r="U134">
        <v>2</v>
      </c>
      <c r="V134" t="s">
        <v>55</v>
      </c>
      <c r="W134">
        <v>2</v>
      </c>
      <c r="X134" t="s">
        <v>54</v>
      </c>
      <c r="Y134" t="s">
        <v>64</v>
      </c>
    </row>
    <row r="135" spans="1:25" x14ac:dyDescent="0.35">
      <c r="A135" t="s">
        <v>12</v>
      </c>
      <c r="B135" t="s">
        <v>13</v>
      </c>
      <c r="C135">
        <v>33020222</v>
      </c>
      <c r="D135" t="s">
        <v>16</v>
      </c>
      <c r="E135" s="6">
        <v>42296</v>
      </c>
      <c r="F135" s="5">
        <v>0.53125</v>
      </c>
      <c r="G135" t="s">
        <v>63</v>
      </c>
      <c r="H135" t="s">
        <v>62</v>
      </c>
      <c r="I135">
        <v>0.2</v>
      </c>
      <c r="J135" t="s">
        <v>61</v>
      </c>
      <c r="L135" t="s">
        <v>60</v>
      </c>
      <c r="M135">
        <v>230</v>
      </c>
      <c r="N135" t="s">
        <v>55</v>
      </c>
      <c r="P135" s="6">
        <v>42296</v>
      </c>
      <c r="Q135" s="5">
        <v>0.6791666666666667</v>
      </c>
      <c r="R135" t="s">
        <v>58</v>
      </c>
      <c r="T135" t="s">
        <v>56</v>
      </c>
      <c r="U135">
        <v>2</v>
      </c>
      <c r="V135" t="s">
        <v>55</v>
      </c>
      <c r="W135">
        <v>2</v>
      </c>
      <c r="X135" t="s">
        <v>54</v>
      </c>
      <c r="Y135" t="s">
        <v>64</v>
      </c>
    </row>
    <row r="136" spans="1:25" x14ac:dyDescent="0.35">
      <c r="A136" t="s">
        <v>12</v>
      </c>
      <c r="B136" t="s">
        <v>13</v>
      </c>
      <c r="C136">
        <v>33020222</v>
      </c>
      <c r="D136" t="s">
        <v>16</v>
      </c>
      <c r="E136" s="6">
        <v>42338</v>
      </c>
      <c r="F136" s="5">
        <v>0.52083333333333337</v>
      </c>
      <c r="G136" t="s">
        <v>63</v>
      </c>
      <c r="H136" t="s">
        <v>62</v>
      </c>
      <c r="I136">
        <v>0.2</v>
      </c>
      <c r="J136" t="s">
        <v>61</v>
      </c>
      <c r="L136" t="s">
        <v>60</v>
      </c>
      <c r="M136">
        <v>218</v>
      </c>
      <c r="N136" t="s">
        <v>55</v>
      </c>
      <c r="O136" t="s">
        <v>59</v>
      </c>
      <c r="P136" s="6">
        <v>42338</v>
      </c>
      <c r="Q136" s="5">
        <v>0.70972222222222225</v>
      </c>
      <c r="R136" t="s">
        <v>58</v>
      </c>
      <c r="S136" t="s">
        <v>57</v>
      </c>
      <c r="T136" t="s">
        <v>56</v>
      </c>
      <c r="U136">
        <v>2</v>
      </c>
      <c r="V136" t="s">
        <v>55</v>
      </c>
      <c r="W136">
        <v>2</v>
      </c>
      <c r="X136" t="s">
        <v>54</v>
      </c>
      <c r="Y136" t="s">
        <v>64</v>
      </c>
    </row>
    <row r="137" spans="1:25" x14ac:dyDescent="0.35">
      <c r="A137" t="s">
        <v>12</v>
      </c>
      <c r="B137" t="s">
        <v>13</v>
      </c>
      <c r="C137">
        <v>33020222</v>
      </c>
      <c r="D137" t="s">
        <v>16</v>
      </c>
      <c r="E137" s="6">
        <v>42338</v>
      </c>
      <c r="F137" s="5">
        <v>0.52430555555555558</v>
      </c>
      <c r="G137" t="s">
        <v>63</v>
      </c>
      <c r="H137" t="s">
        <v>62</v>
      </c>
      <c r="I137">
        <v>0.2</v>
      </c>
      <c r="J137" t="s">
        <v>61</v>
      </c>
      <c r="L137" t="s">
        <v>60</v>
      </c>
      <c r="M137">
        <v>270</v>
      </c>
      <c r="N137" t="s">
        <v>55</v>
      </c>
      <c r="P137" s="6">
        <v>42338</v>
      </c>
      <c r="Q137" s="5">
        <v>0.71250000000000002</v>
      </c>
      <c r="R137" t="s">
        <v>58</v>
      </c>
      <c r="T137" t="s">
        <v>56</v>
      </c>
      <c r="U137">
        <v>2</v>
      </c>
      <c r="V137" t="s">
        <v>55</v>
      </c>
      <c r="W137">
        <v>2</v>
      </c>
      <c r="X137" t="s">
        <v>54</v>
      </c>
      <c r="Y137" t="s">
        <v>32</v>
      </c>
    </row>
    <row r="138" spans="1:25" x14ac:dyDescent="0.35">
      <c r="A138" t="s">
        <v>12</v>
      </c>
      <c r="B138" t="s">
        <v>13</v>
      </c>
      <c r="C138">
        <v>33020222</v>
      </c>
      <c r="D138" t="s">
        <v>16</v>
      </c>
      <c r="E138" s="6">
        <v>42352</v>
      </c>
      <c r="F138" s="5">
        <v>0.4861111111111111</v>
      </c>
      <c r="G138" t="s">
        <v>63</v>
      </c>
      <c r="H138" t="s">
        <v>62</v>
      </c>
      <c r="I138">
        <v>0.2</v>
      </c>
      <c r="J138" t="s">
        <v>61</v>
      </c>
      <c r="L138" t="s">
        <v>60</v>
      </c>
      <c r="M138">
        <v>709</v>
      </c>
      <c r="N138" t="s">
        <v>55</v>
      </c>
      <c r="O138" t="s">
        <v>59</v>
      </c>
      <c r="P138" s="6">
        <v>42352</v>
      </c>
      <c r="Q138" s="5">
        <v>0.63611111111111118</v>
      </c>
      <c r="R138" t="s">
        <v>58</v>
      </c>
      <c r="S138" t="s">
        <v>57</v>
      </c>
      <c r="T138" t="s">
        <v>56</v>
      </c>
      <c r="U138">
        <v>2</v>
      </c>
      <c r="V138" t="s">
        <v>55</v>
      </c>
      <c r="W138">
        <v>2</v>
      </c>
      <c r="X138" t="s">
        <v>54</v>
      </c>
      <c r="Y138" t="s">
        <v>64</v>
      </c>
    </row>
    <row r="139" spans="1:25" x14ac:dyDescent="0.35">
      <c r="A139" t="s">
        <v>12</v>
      </c>
      <c r="B139" t="s">
        <v>13</v>
      </c>
      <c r="C139">
        <v>33020222</v>
      </c>
      <c r="D139" t="s">
        <v>16</v>
      </c>
      <c r="E139" s="6">
        <v>42380</v>
      </c>
      <c r="F139" s="5">
        <v>0.49305555555555558</v>
      </c>
      <c r="G139" t="s">
        <v>63</v>
      </c>
      <c r="H139" t="s">
        <v>62</v>
      </c>
      <c r="I139">
        <v>0.2</v>
      </c>
      <c r="J139" t="s">
        <v>61</v>
      </c>
      <c r="L139" t="s">
        <v>60</v>
      </c>
      <c r="M139">
        <v>210</v>
      </c>
      <c r="N139" t="s">
        <v>55</v>
      </c>
      <c r="P139" s="6">
        <v>42380</v>
      </c>
      <c r="Q139" s="5">
        <v>0.67638888888888893</v>
      </c>
      <c r="R139" t="s">
        <v>58</v>
      </c>
      <c r="T139" t="s">
        <v>56</v>
      </c>
      <c r="U139">
        <v>2</v>
      </c>
      <c r="V139" t="s">
        <v>55</v>
      </c>
      <c r="W139">
        <v>2</v>
      </c>
      <c r="X139" t="s">
        <v>54</v>
      </c>
      <c r="Y139" t="s">
        <v>64</v>
      </c>
    </row>
    <row r="140" spans="1:25" x14ac:dyDescent="0.35">
      <c r="A140" t="s">
        <v>12</v>
      </c>
      <c r="B140" t="s">
        <v>13</v>
      </c>
      <c r="C140">
        <v>33020222</v>
      </c>
      <c r="D140" t="s">
        <v>16</v>
      </c>
      <c r="E140" s="6">
        <v>42416</v>
      </c>
      <c r="F140" s="5">
        <v>0.55208333333333337</v>
      </c>
      <c r="G140" t="s">
        <v>63</v>
      </c>
      <c r="H140" t="s">
        <v>62</v>
      </c>
      <c r="I140">
        <v>0.2</v>
      </c>
      <c r="J140" t="s">
        <v>61</v>
      </c>
      <c r="L140" t="s">
        <v>60</v>
      </c>
      <c r="M140">
        <v>618</v>
      </c>
      <c r="N140" t="s">
        <v>55</v>
      </c>
      <c r="O140" t="s">
        <v>59</v>
      </c>
      <c r="P140" s="6">
        <v>42416</v>
      </c>
      <c r="Q140" s="5">
        <v>0.72291666666666676</v>
      </c>
      <c r="R140" t="s">
        <v>58</v>
      </c>
      <c r="S140" t="s">
        <v>57</v>
      </c>
      <c r="T140" t="s">
        <v>56</v>
      </c>
      <c r="U140">
        <v>2</v>
      </c>
      <c r="V140" t="s">
        <v>55</v>
      </c>
      <c r="W140">
        <v>2</v>
      </c>
      <c r="X140" t="s">
        <v>54</v>
      </c>
      <c r="Y140" t="s">
        <v>64</v>
      </c>
    </row>
    <row r="141" spans="1:25" x14ac:dyDescent="0.35">
      <c r="A141" t="s">
        <v>12</v>
      </c>
      <c r="B141" t="s">
        <v>13</v>
      </c>
      <c r="C141">
        <v>33020222</v>
      </c>
      <c r="D141" t="s">
        <v>16</v>
      </c>
      <c r="E141" s="6">
        <v>42450</v>
      </c>
      <c r="F141" s="5">
        <v>0.48958333333333331</v>
      </c>
      <c r="G141" t="s">
        <v>63</v>
      </c>
      <c r="H141" t="s">
        <v>62</v>
      </c>
      <c r="I141">
        <v>0.2</v>
      </c>
      <c r="J141" t="s">
        <v>61</v>
      </c>
      <c r="L141" t="s">
        <v>60</v>
      </c>
      <c r="M141">
        <v>180</v>
      </c>
      <c r="N141" t="s">
        <v>55</v>
      </c>
      <c r="O141" t="s">
        <v>59</v>
      </c>
      <c r="P141" s="6">
        <v>42450</v>
      </c>
      <c r="Q141" s="5">
        <v>0.60486111111111118</v>
      </c>
      <c r="R141" t="s">
        <v>58</v>
      </c>
      <c r="S141" t="s">
        <v>57</v>
      </c>
      <c r="T141" t="s">
        <v>56</v>
      </c>
      <c r="U141">
        <v>2</v>
      </c>
      <c r="V141" t="s">
        <v>55</v>
      </c>
      <c r="W141">
        <v>2</v>
      </c>
      <c r="X141" t="s">
        <v>54</v>
      </c>
      <c r="Y141" t="s">
        <v>64</v>
      </c>
    </row>
    <row r="142" spans="1:25" x14ac:dyDescent="0.35">
      <c r="A142" t="s">
        <v>12</v>
      </c>
      <c r="B142" t="s">
        <v>13</v>
      </c>
      <c r="C142">
        <v>33020222</v>
      </c>
      <c r="D142" t="s">
        <v>16</v>
      </c>
      <c r="E142" s="6">
        <v>42478</v>
      </c>
      <c r="F142" s="5">
        <v>0.51041666666666663</v>
      </c>
      <c r="G142" t="s">
        <v>63</v>
      </c>
      <c r="H142" t="s">
        <v>62</v>
      </c>
      <c r="I142">
        <v>0.2</v>
      </c>
      <c r="J142" t="s">
        <v>61</v>
      </c>
      <c r="L142" t="s">
        <v>60</v>
      </c>
      <c r="M142">
        <v>94</v>
      </c>
      <c r="N142" t="s">
        <v>55</v>
      </c>
      <c r="P142" s="6">
        <v>42478</v>
      </c>
      <c r="Q142" s="5">
        <v>0.7006944444444444</v>
      </c>
      <c r="R142" t="s">
        <v>58</v>
      </c>
      <c r="T142" t="s">
        <v>56</v>
      </c>
      <c r="U142">
        <v>2</v>
      </c>
      <c r="V142" t="s">
        <v>55</v>
      </c>
      <c r="W142">
        <v>2</v>
      </c>
      <c r="X142" t="s">
        <v>54</v>
      </c>
      <c r="Y142" t="s">
        <v>64</v>
      </c>
    </row>
    <row r="143" spans="1:25" x14ac:dyDescent="0.35">
      <c r="A143" t="s">
        <v>12</v>
      </c>
      <c r="B143" t="s">
        <v>13</v>
      </c>
      <c r="C143">
        <v>33020222</v>
      </c>
      <c r="D143" t="s">
        <v>16</v>
      </c>
      <c r="E143" s="6">
        <v>42478</v>
      </c>
      <c r="F143" s="5">
        <v>0.50694444444444442</v>
      </c>
      <c r="G143" t="s">
        <v>63</v>
      </c>
      <c r="H143" t="s">
        <v>62</v>
      </c>
      <c r="I143">
        <v>0.2</v>
      </c>
      <c r="J143" t="s">
        <v>61</v>
      </c>
      <c r="L143" t="s">
        <v>60</v>
      </c>
      <c r="M143">
        <v>76</v>
      </c>
      <c r="N143" t="s">
        <v>55</v>
      </c>
      <c r="P143" s="6">
        <v>42478</v>
      </c>
      <c r="Q143" s="5">
        <v>0.69791666666666663</v>
      </c>
      <c r="R143" t="s">
        <v>58</v>
      </c>
      <c r="T143" t="s">
        <v>56</v>
      </c>
      <c r="U143">
        <v>2</v>
      </c>
      <c r="V143" t="s">
        <v>55</v>
      </c>
      <c r="W143">
        <v>2</v>
      </c>
      <c r="X143" t="s">
        <v>54</v>
      </c>
      <c r="Y143" t="s">
        <v>64</v>
      </c>
    </row>
    <row r="144" spans="1:25" x14ac:dyDescent="0.35">
      <c r="A144" t="s">
        <v>12</v>
      </c>
      <c r="B144" t="s">
        <v>13</v>
      </c>
      <c r="C144">
        <v>33020222</v>
      </c>
      <c r="D144" t="s">
        <v>16</v>
      </c>
      <c r="E144" s="6">
        <v>42514</v>
      </c>
      <c r="F144" s="5">
        <v>0.51041666666666663</v>
      </c>
      <c r="G144" t="s">
        <v>63</v>
      </c>
      <c r="H144" t="s">
        <v>62</v>
      </c>
      <c r="I144">
        <v>0.2</v>
      </c>
      <c r="J144" t="s">
        <v>61</v>
      </c>
      <c r="L144" t="s">
        <v>60</v>
      </c>
      <c r="M144">
        <v>280</v>
      </c>
      <c r="N144" t="s">
        <v>55</v>
      </c>
      <c r="P144" s="6">
        <v>42514</v>
      </c>
      <c r="Q144" s="5">
        <v>0.65069444444444446</v>
      </c>
      <c r="R144" t="s">
        <v>58</v>
      </c>
      <c r="T144" t="s">
        <v>56</v>
      </c>
      <c r="U144">
        <v>2</v>
      </c>
      <c r="V144" t="s">
        <v>55</v>
      </c>
      <c r="W144">
        <v>2</v>
      </c>
      <c r="X144" t="s">
        <v>54</v>
      </c>
      <c r="Y144" t="s">
        <v>64</v>
      </c>
    </row>
    <row r="145" spans="1:25" x14ac:dyDescent="0.35">
      <c r="A145" t="s">
        <v>12</v>
      </c>
      <c r="B145" t="s">
        <v>13</v>
      </c>
      <c r="C145">
        <v>33020222</v>
      </c>
      <c r="D145" t="s">
        <v>16</v>
      </c>
      <c r="E145" s="6">
        <v>42541</v>
      </c>
      <c r="F145" s="5">
        <v>0.52777777777777779</v>
      </c>
      <c r="G145" t="s">
        <v>63</v>
      </c>
      <c r="H145" t="s">
        <v>62</v>
      </c>
      <c r="I145">
        <v>0.2</v>
      </c>
      <c r="J145" t="s">
        <v>61</v>
      </c>
      <c r="L145" t="s">
        <v>60</v>
      </c>
      <c r="M145">
        <v>220</v>
      </c>
      <c r="N145" t="s">
        <v>55</v>
      </c>
      <c r="P145" s="6">
        <v>42541</v>
      </c>
      <c r="Q145" s="5">
        <v>0.69444444444444453</v>
      </c>
      <c r="R145" t="s">
        <v>58</v>
      </c>
      <c r="T145" t="s">
        <v>56</v>
      </c>
      <c r="U145">
        <v>2</v>
      </c>
      <c r="V145" t="s">
        <v>55</v>
      </c>
      <c r="W145">
        <v>2</v>
      </c>
      <c r="X145" t="s">
        <v>54</v>
      </c>
      <c r="Y145" t="s">
        <v>64</v>
      </c>
    </row>
    <row r="146" spans="1:25" x14ac:dyDescent="0.35">
      <c r="A146" t="s">
        <v>12</v>
      </c>
      <c r="B146" t="s">
        <v>13</v>
      </c>
      <c r="C146">
        <v>33020222</v>
      </c>
      <c r="D146" t="s">
        <v>16</v>
      </c>
      <c r="E146" s="6">
        <v>42569</v>
      </c>
      <c r="F146" s="5">
        <v>0.51388888888888895</v>
      </c>
      <c r="G146" t="s">
        <v>63</v>
      </c>
      <c r="H146" t="s">
        <v>62</v>
      </c>
      <c r="I146">
        <v>0.2</v>
      </c>
      <c r="J146" t="s">
        <v>61</v>
      </c>
      <c r="L146" t="s">
        <v>60</v>
      </c>
      <c r="M146">
        <v>500</v>
      </c>
      <c r="N146" t="s">
        <v>55</v>
      </c>
      <c r="O146" t="s">
        <v>59</v>
      </c>
      <c r="P146" s="6">
        <v>42569</v>
      </c>
      <c r="Q146" s="5">
        <v>0.6875</v>
      </c>
      <c r="R146" t="s">
        <v>58</v>
      </c>
      <c r="S146" t="s">
        <v>57</v>
      </c>
      <c r="T146" t="s">
        <v>56</v>
      </c>
      <c r="U146">
        <v>2</v>
      </c>
      <c r="V146" t="s">
        <v>55</v>
      </c>
      <c r="W146">
        <v>2</v>
      </c>
      <c r="X146" t="s">
        <v>54</v>
      </c>
      <c r="Y146" t="s">
        <v>64</v>
      </c>
    </row>
    <row r="147" spans="1:25" x14ac:dyDescent="0.35">
      <c r="A147" t="s">
        <v>12</v>
      </c>
      <c r="B147" t="s">
        <v>13</v>
      </c>
      <c r="C147">
        <v>33020222</v>
      </c>
      <c r="D147" t="s">
        <v>16</v>
      </c>
      <c r="E147" s="6">
        <v>42597</v>
      </c>
      <c r="F147" s="5">
        <v>0.50694444444444442</v>
      </c>
      <c r="G147" t="s">
        <v>63</v>
      </c>
      <c r="H147" t="s">
        <v>62</v>
      </c>
      <c r="I147">
        <v>0.2</v>
      </c>
      <c r="J147" t="s">
        <v>61</v>
      </c>
      <c r="L147" t="s">
        <v>60</v>
      </c>
      <c r="M147">
        <v>420</v>
      </c>
      <c r="N147" t="s">
        <v>55</v>
      </c>
      <c r="P147" s="6">
        <v>42597</v>
      </c>
      <c r="Q147" s="5">
        <v>0.6972222222222223</v>
      </c>
      <c r="R147" t="s">
        <v>58</v>
      </c>
      <c r="T147" t="s">
        <v>56</v>
      </c>
      <c r="U147">
        <v>2</v>
      </c>
      <c r="V147" t="s">
        <v>55</v>
      </c>
      <c r="W147">
        <v>2</v>
      </c>
      <c r="X147" t="s">
        <v>54</v>
      </c>
      <c r="Y147" t="s">
        <v>64</v>
      </c>
    </row>
    <row r="148" spans="1:25" x14ac:dyDescent="0.35">
      <c r="A148" t="s">
        <v>12</v>
      </c>
      <c r="B148" t="s">
        <v>13</v>
      </c>
      <c r="C148">
        <v>33020222</v>
      </c>
      <c r="D148" t="s">
        <v>16</v>
      </c>
      <c r="E148" s="6">
        <v>42632</v>
      </c>
      <c r="F148" s="5">
        <v>0.50694444444444442</v>
      </c>
      <c r="G148" t="s">
        <v>63</v>
      </c>
      <c r="H148" t="s">
        <v>62</v>
      </c>
      <c r="I148">
        <v>0.2</v>
      </c>
      <c r="J148" t="s">
        <v>61</v>
      </c>
      <c r="L148" t="s">
        <v>60</v>
      </c>
      <c r="M148">
        <v>490</v>
      </c>
      <c r="N148" t="s">
        <v>55</v>
      </c>
      <c r="P148" s="6">
        <v>42632</v>
      </c>
      <c r="Q148" s="5">
        <v>0.68333333333333324</v>
      </c>
      <c r="R148" t="s">
        <v>58</v>
      </c>
      <c r="T148" t="s">
        <v>56</v>
      </c>
      <c r="U148">
        <v>2</v>
      </c>
      <c r="V148" t="s">
        <v>55</v>
      </c>
      <c r="W148">
        <v>2</v>
      </c>
      <c r="X148" t="s">
        <v>54</v>
      </c>
      <c r="Y148" t="s">
        <v>64</v>
      </c>
    </row>
    <row r="149" spans="1:25" x14ac:dyDescent="0.35">
      <c r="A149" t="s">
        <v>12</v>
      </c>
      <c r="B149" t="s">
        <v>13</v>
      </c>
      <c r="C149">
        <v>33020222</v>
      </c>
      <c r="D149" t="s">
        <v>16</v>
      </c>
      <c r="E149" s="6">
        <v>42660</v>
      </c>
      <c r="F149" s="5">
        <v>0.5</v>
      </c>
      <c r="G149" t="s">
        <v>63</v>
      </c>
      <c r="H149" t="s">
        <v>62</v>
      </c>
      <c r="I149">
        <v>0.2</v>
      </c>
      <c r="J149" t="s">
        <v>61</v>
      </c>
      <c r="L149" t="s">
        <v>60</v>
      </c>
      <c r="M149">
        <v>200</v>
      </c>
      <c r="N149" t="s">
        <v>55</v>
      </c>
      <c r="P149" s="6">
        <v>42660</v>
      </c>
      <c r="Q149" s="5">
        <v>0.67986111111111114</v>
      </c>
      <c r="R149" t="s">
        <v>58</v>
      </c>
      <c r="T149" t="s">
        <v>56</v>
      </c>
      <c r="U149">
        <v>2</v>
      </c>
      <c r="V149" t="s">
        <v>55</v>
      </c>
      <c r="W149">
        <v>2</v>
      </c>
      <c r="X149" t="s">
        <v>54</v>
      </c>
      <c r="Y149" t="s">
        <v>64</v>
      </c>
    </row>
    <row r="150" spans="1:25" x14ac:dyDescent="0.35">
      <c r="A150" t="s">
        <v>12</v>
      </c>
      <c r="B150" t="s">
        <v>13</v>
      </c>
      <c r="C150" t="s">
        <v>27</v>
      </c>
      <c r="D150" t="s">
        <v>29</v>
      </c>
      <c r="E150" s="6">
        <v>41024</v>
      </c>
      <c r="F150" s="5">
        <v>0.47916666666666669</v>
      </c>
      <c r="G150" t="s">
        <v>63</v>
      </c>
      <c r="H150" t="s">
        <v>62</v>
      </c>
      <c r="I150">
        <v>0.2</v>
      </c>
      <c r="J150" t="s">
        <v>61</v>
      </c>
      <c r="L150" t="s">
        <v>60</v>
      </c>
      <c r="M150">
        <v>250</v>
      </c>
      <c r="N150" t="s">
        <v>55</v>
      </c>
      <c r="P150" s="6">
        <v>41024</v>
      </c>
      <c r="Q150" s="5">
        <v>0.59375</v>
      </c>
      <c r="R150" t="s">
        <v>58</v>
      </c>
      <c r="T150" t="s">
        <v>56</v>
      </c>
      <c r="U150">
        <v>1</v>
      </c>
      <c r="V150" t="s">
        <v>55</v>
      </c>
      <c r="W150">
        <v>1</v>
      </c>
      <c r="X150" t="s">
        <v>54</v>
      </c>
      <c r="Y150" t="s">
        <v>64</v>
      </c>
    </row>
    <row r="151" spans="1:25" x14ac:dyDescent="0.35">
      <c r="A151" t="s">
        <v>12</v>
      </c>
      <c r="B151" t="s">
        <v>13</v>
      </c>
      <c r="C151" t="s">
        <v>27</v>
      </c>
      <c r="D151" t="s">
        <v>29</v>
      </c>
      <c r="E151" s="6">
        <v>41045</v>
      </c>
      <c r="F151" s="5">
        <v>0.51041666666666663</v>
      </c>
      <c r="G151" t="s">
        <v>63</v>
      </c>
      <c r="H151" t="s">
        <v>62</v>
      </c>
      <c r="I151">
        <v>0.14000000000000001</v>
      </c>
      <c r="J151" t="s">
        <v>61</v>
      </c>
      <c r="L151" t="s">
        <v>60</v>
      </c>
      <c r="M151">
        <v>450</v>
      </c>
      <c r="N151" t="s">
        <v>55</v>
      </c>
      <c r="P151" s="6">
        <v>41045</v>
      </c>
      <c r="Q151" s="5">
        <v>0.65625</v>
      </c>
      <c r="R151" t="s">
        <v>58</v>
      </c>
      <c r="T151" t="s">
        <v>56</v>
      </c>
      <c r="U151">
        <v>1</v>
      </c>
      <c r="V151" t="s">
        <v>55</v>
      </c>
      <c r="W151">
        <v>1</v>
      </c>
      <c r="X151" t="s">
        <v>54</v>
      </c>
      <c r="Y151" t="s">
        <v>32</v>
      </c>
    </row>
    <row r="152" spans="1:25" x14ac:dyDescent="0.35">
      <c r="A152" t="s">
        <v>12</v>
      </c>
      <c r="B152" t="s">
        <v>13</v>
      </c>
      <c r="C152" t="s">
        <v>27</v>
      </c>
      <c r="D152" t="s">
        <v>29</v>
      </c>
      <c r="E152" s="6">
        <v>41080</v>
      </c>
      <c r="F152" s="5">
        <v>0.53125</v>
      </c>
      <c r="G152" t="s">
        <v>63</v>
      </c>
      <c r="H152" t="s">
        <v>62</v>
      </c>
      <c r="I152">
        <v>0.15</v>
      </c>
      <c r="J152" t="s">
        <v>61</v>
      </c>
      <c r="L152" t="s">
        <v>60</v>
      </c>
      <c r="M152">
        <v>320</v>
      </c>
      <c r="N152" t="s">
        <v>55</v>
      </c>
      <c r="P152" s="6">
        <v>41080</v>
      </c>
      <c r="Q152" s="5">
        <v>0.61736111111111114</v>
      </c>
      <c r="R152" t="s">
        <v>58</v>
      </c>
      <c r="T152" t="s">
        <v>56</v>
      </c>
      <c r="U152">
        <v>1</v>
      </c>
      <c r="V152" t="s">
        <v>55</v>
      </c>
      <c r="W152">
        <v>1</v>
      </c>
      <c r="X152" t="s">
        <v>54</v>
      </c>
      <c r="Y152" t="s">
        <v>32</v>
      </c>
    </row>
    <row r="153" spans="1:25" x14ac:dyDescent="0.35">
      <c r="A153" t="s">
        <v>12</v>
      </c>
      <c r="B153" t="s">
        <v>13</v>
      </c>
      <c r="C153" t="s">
        <v>27</v>
      </c>
      <c r="D153" t="s">
        <v>29</v>
      </c>
      <c r="E153" s="6">
        <v>41106</v>
      </c>
      <c r="F153" s="5">
        <v>0.53819444444444442</v>
      </c>
      <c r="G153" t="s">
        <v>63</v>
      </c>
      <c r="H153" t="s">
        <v>62</v>
      </c>
      <c r="I153">
        <v>0.86</v>
      </c>
      <c r="J153" t="s">
        <v>61</v>
      </c>
      <c r="L153" t="s">
        <v>60</v>
      </c>
      <c r="M153">
        <v>1520</v>
      </c>
      <c r="N153" t="s">
        <v>55</v>
      </c>
      <c r="O153" t="s">
        <v>59</v>
      </c>
      <c r="P153" s="6">
        <v>41106</v>
      </c>
      <c r="Q153" s="5">
        <v>0.6069444444444444</v>
      </c>
      <c r="R153" t="s">
        <v>58</v>
      </c>
      <c r="S153" t="s">
        <v>57</v>
      </c>
      <c r="T153" t="s">
        <v>56</v>
      </c>
      <c r="U153">
        <v>1</v>
      </c>
      <c r="V153" t="s">
        <v>55</v>
      </c>
      <c r="W153">
        <v>1</v>
      </c>
      <c r="X153" t="s">
        <v>54</v>
      </c>
      <c r="Y153" t="s">
        <v>32</v>
      </c>
    </row>
    <row r="154" spans="1:25" x14ac:dyDescent="0.35">
      <c r="A154" t="s">
        <v>12</v>
      </c>
      <c r="B154" t="s">
        <v>13</v>
      </c>
      <c r="C154" t="s">
        <v>27</v>
      </c>
      <c r="D154" t="s">
        <v>29</v>
      </c>
      <c r="E154" s="6">
        <v>41141</v>
      </c>
      <c r="F154" s="5">
        <v>0.5625</v>
      </c>
      <c r="G154" t="s">
        <v>63</v>
      </c>
      <c r="H154" t="s">
        <v>62</v>
      </c>
      <c r="I154">
        <v>0.15</v>
      </c>
      <c r="J154" t="s">
        <v>61</v>
      </c>
      <c r="L154" t="s">
        <v>60</v>
      </c>
      <c r="M154">
        <v>600</v>
      </c>
      <c r="N154" t="s">
        <v>55</v>
      </c>
      <c r="O154" t="s">
        <v>66</v>
      </c>
      <c r="P154" s="6">
        <v>41141</v>
      </c>
      <c r="Q154" s="5">
        <v>0.63541666666666663</v>
      </c>
      <c r="R154" t="s">
        <v>58</v>
      </c>
      <c r="S154" t="s">
        <v>65</v>
      </c>
      <c r="T154" t="s">
        <v>56</v>
      </c>
      <c r="U154">
        <v>1</v>
      </c>
      <c r="V154" t="s">
        <v>55</v>
      </c>
      <c r="W154">
        <v>1</v>
      </c>
      <c r="X154" t="s">
        <v>54</v>
      </c>
      <c r="Y154" t="s">
        <v>64</v>
      </c>
    </row>
    <row r="155" spans="1:25" x14ac:dyDescent="0.35">
      <c r="A155" t="s">
        <v>12</v>
      </c>
      <c r="B155" t="s">
        <v>13</v>
      </c>
      <c r="C155" t="s">
        <v>27</v>
      </c>
      <c r="D155" t="s">
        <v>29</v>
      </c>
      <c r="E155" s="6">
        <v>41176</v>
      </c>
      <c r="F155" s="5">
        <v>0.60416666666666663</v>
      </c>
      <c r="G155" t="s">
        <v>63</v>
      </c>
      <c r="H155" t="s">
        <v>62</v>
      </c>
      <c r="I155">
        <v>0.15</v>
      </c>
      <c r="J155" t="s">
        <v>61</v>
      </c>
      <c r="L155" t="s">
        <v>60</v>
      </c>
      <c r="M155">
        <v>110</v>
      </c>
      <c r="N155" t="s">
        <v>55</v>
      </c>
      <c r="P155" s="6">
        <v>41176</v>
      </c>
      <c r="Q155" s="5">
        <v>0.69305555555555554</v>
      </c>
      <c r="R155" t="s">
        <v>58</v>
      </c>
      <c r="T155" t="s">
        <v>56</v>
      </c>
      <c r="U155">
        <v>2</v>
      </c>
      <c r="V155" t="s">
        <v>55</v>
      </c>
      <c r="W155">
        <v>2</v>
      </c>
      <c r="X155" t="s">
        <v>54</v>
      </c>
      <c r="Y155" t="s">
        <v>32</v>
      </c>
    </row>
    <row r="156" spans="1:25" x14ac:dyDescent="0.35">
      <c r="A156" t="s">
        <v>12</v>
      </c>
      <c r="B156" t="s">
        <v>13</v>
      </c>
      <c r="C156" t="s">
        <v>27</v>
      </c>
      <c r="D156" t="s">
        <v>29</v>
      </c>
      <c r="E156" s="6">
        <v>41204</v>
      </c>
      <c r="F156" s="5">
        <v>0.55902777777777779</v>
      </c>
      <c r="G156" t="s">
        <v>63</v>
      </c>
      <c r="H156" t="s">
        <v>62</v>
      </c>
      <c r="I156">
        <v>0.11</v>
      </c>
      <c r="J156" t="s">
        <v>61</v>
      </c>
      <c r="L156" t="s">
        <v>60</v>
      </c>
      <c r="M156">
        <v>127</v>
      </c>
      <c r="N156" t="s">
        <v>55</v>
      </c>
      <c r="O156" t="s">
        <v>59</v>
      </c>
      <c r="P156" s="6">
        <v>41204</v>
      </c>
      <c r="Q156" s="5">
        <v>0.64722222222222225</v>
      </c>
      <c r="R156" t="s">
        <v>58</v>
      </c>
      <c r="S156" t="s">
        <v>57</v>
      </c>
      <c r="T156" t="s">
        <v>56</v>
      </c>
      <c r="U156">
        <v>2</v>
      </c>
      <c r="V156" t="s">
        <v>55</v>
      </c>
      <c r="W156">
        <v>2</v>
      </c>
      <c r="X156" t="s">
        <v>54</v>
      </c>
      <c r="Y156" t="s">
        <v>32</v>
      </c>
    </row>
    <row r="157" spans="1:25" x14ac:dyDescent="0.35">
      <c r="A157" t="s">
        <v>12</v>
      </c>
      <c r="B157" t="s">
        <v>13</v>
      </c>
      <c r="C157" t="s">
        <v>27</v>
      </c>
      <c r="D157" t="s">
        <v>29</v>
      </c>
      <c r="E157" s="6">
        <v>41232</v>
      </c>
      <c r="F157" s="5">
        <v>0.59722222222222221</v>
      </c>
      <c r="G157" t="s">
        <v>63</v>
      </c>
      <c r="H157" t="s">
        <v>62</v>
      </c>
      <c r="I157">
        <v>0.15</v>
      </c>
      <c r="J157" t="s">
        <v>61</v>
      </c>
      <c r="L157" t="s">
        <v>60</v>
      </c>
      <c r="M157">
        <v>18</v>
      </c>
      <c r="N157" t="s">
        <v>55</v>
      </c>
      <c r="O157" t="s">
        <v>59</v>
      </c>
      <c r="P157" s="6">
        <v>41232</v>
      </c>
      <c r="Q157" s="5">
        <v>0.71805555555555556</v>
      </c>
      <c r="R157" t="s">
        <v>58</v>
      </c>
      <c r="S157" t="s">
        <v>57</v>
      </c>
      <c r="T157" t="s">
        <v>56</v>
      </c>
      <c r="U157">
        <v>2</v>
      </c>
      <c r="V157" t="s">
        <v>55</v>
      </c>
      <c r="W157">
        <v>2</v>
      </c>
      <c r="X157" t="s">
        <v>54</v>
      </c>
      <c r="Y157" t="s">
        <v>32</v>
      </c>
    </row>
    <row r="158" spans="1:25" x14ac:dyDescent="0.35">
      <c r="A158" t="s">
        <v>12</v>
      </c>
      <c r="B158" t="s">
        <v>13</v>
      </c>
      <c r="C158" t="s">
        <v>27</v>
      </c>
      <c r="D158" t="s">
        <v>29</v>
      </c>
      <c r="E158" s="6">
        <v>41260</v>
      </c>
      <c r="F158" s="5">
        <v>0.51388888888888895</v>
      </c>
      <c r="G158" t="s">
        <v>63</v>
      </c>
      <c r="H158" t="s">
        <v>62</v>
      </c>
      <c r="I158">
        <v>0.15</v>
      </c>
      <c r="J158" t="s">
        <v>61</v>
      </c>
      <c r="L158" t="s">
        <v>60</v>
      </c>
      <c r="M158">
        <v>10800</v>
      </c>
      <c r="N158" t="s">
        <v>55</v>
      </c>
      <c r="O158" t="s">
        <v>59</v>
      </c>
      <c r="P158" s="6">
        <v>41260</v>
      </c>
      <c r="Q158" s="5">
        <v>0.64652777777777781</v>
      </c>
      <c r="R158" t="s">
        <v>58</v>
      </c>
      <c r="S158" t="s">
        <v>57</v>
      </c>
      <c r="T158" t="s">
        <v>56</v>
      </c>
      <c r="U158">
        <v>2</v>
      </c>
      <c r="V158" t="s">
        <v>55</v>
      </c>
      <c r="W158">
        <v>2</v>
      </c>
      <c r="X158" t="s">
        <v>54</v>
      </c>
      <c r="Y158" t="s">
        <v>32</v>
      </c>
    </row>
    <row r="159" spans="1:25" x14ac:dyDescent="0.35">
      <c r="A159" t="s">
        <v>12</v>
      </c>
      <c r="B159" t="s">
        <v>13</v>
      </c>
      <c r="C159" t="s">
        <v>27</v>
      </c>
      <c r="D159" t="s">
        <v>29</v>
      </c>
      <c r="E159" s="6">
        <v>41288</v>
      </c>
      <c r="F159" s="5">
        <v>0.53125</v>
      </c>
      <c r="G159" t="s">
        <v>63</v>
      </c>
      <c r="H159" t="s">
        <v>62</v>
      </c>
      <c r="I159">
        <v>0.15</v>
      </c>
      <c r="J159" t="s">
        <v>61</v>
      </c>
      <c r="L159" t="s">
        <v>60</v>
      </c>
      <c r="M159">
        <v>270</v>
      </c>
      <c r="N159" t="s">
        <v>55</v>
      </c>
      <c r="P159" s="6">
        <v>41288</v>
      </c>
      <c r="Q159" s="5">
        <v>0.65833333333333333</v>
      </c>
      <c r="R159" t="s">
        <v>58</v>
      </c>
      <c r="T159" t="s">
        <v>56</v>
      </c>
      <c r="U159">
        <v>2</v>
      </c>
      <c r="V159" t="s">
        <v>55</v>
      </c>
      <c r="W159">
        <v>2</v>
      </c>
      <c r="X159" t="s">
        <v>54</v>
      </c>
      <c r="Y159" t="s">
        <v>32</v>
      </c>
    </row>
    <row r="160" spans="1:25" x14ac:dyDescent="0.35">
      <c r="A160" t="s">
        <v>12</v>
      </c>
      <c r="B160" t="s">
        <v>13</v>
      </c>
      <c r="C160" t="s">
        <v>27</v>
      </c>
      <c r="D160" t="s">
        <v>29</v>
      </c>
      <c r="E160" s="6">
        <v>41324</v>
      </c>
      <c r="F160" s="5">
        <v>0.58333333333333337</v>
      </c>
      <c r="G160" t="s">
        <v>63</v>
      </c>
      <c r="H160" t="s">
        <v>62</v>
      </c>
      <c r="I160">
        <v>0.15</v>
      </c>
      <c r="J160" t="s">
        <v>61</v>
      </c>
      <c r="L160" t="s">
        <v>60</v>
      </c>
      <c r="M160">
        <v>230</v>
      </c>
      <c r="N160" t="s">
        <v>55</v>
      </c>
      <c r="P160" s="6">
        <v>41324</v>
      </c>
      <c r="Q160" s="5">
        <v>0.6479166666666667</v>
      </c>
      <c r="R160" t="s">
        <v>58</v>
      </c>
      <c r="T160" t="s">
        <v>56</v>
      </c>
      <c r="U160">
        <v>2</v>
      </c>
      <c r="V160" t="s">
        <v>55</v>
      </c>
      <c r="W160">
        <v>2</v>
      </c>
      <c r="X160" t="s">
        <v>54</v>
      </c>
      <c r="Y160" t="s">
        <v>64</v>
      </c>
    </row>
    <row r="161" spans="1:25" x14ac:dyDescent="0.35">
      <c r="A161" t="s">
        <v>12</v>
      </c>
      <c r="B161" t="s">
        <v>13</v>
      </c>
      <c r="C161" t="s">
        <v>27</v>
      </c>
      <c r="D161" t="s">
        <v>29</v>
      </c>
      <c r="E161" s="6">
        <v>41351</v>
      </c>
      <c r="F161" s="5">
        <v>0.53472222222222221</v>
      </c>
      <c r="G161" t="s">
        <v>63</v>
      </c>
      <c r="H161" t="s">
        <v>62</v>
      </c>
      <c r="I161">
        <v>0.15</v>
      </c>
      <c r="J161" t="s">
        <v>61</v>
      </c>
      <c r="L161" t="s">
        <v>60</v>
      </c>
      <c r="M161">
        <v>64</v>
      </c>
      <c r="N161" t="s">
        <v>55</v>
      </c>
      <c r="P161" s="6">
        <v>41351</v>
      </c>
      <c r="Q161" s="5">
        <v>0.62708333333333333</v>
      </c>
      <c r="R161" t="s">
        <v>58</v>
      </c>
      <c r="T161" t="s">
        <v>56</v>
      </c>
      <c r="U161">
        <v>2</v>
      </c>
      <c r="V161" t="s">
        <v>55</v>
      </c>
      <c r="W161">
        <v>2</v>
      </c>
      <c r="X161" t="s">
        <v>54</v>
      </c>
      <c r="Y161" t="s">
        <v>32</v>
      </c>
    </row>
    <row r="162" spans="1:25" x14ac:dyDescent="0.35">
      <c r="A162" t="s">
        <v>12</v>
      </c>
      <c r="B162" t="s">
        <v>13</v>
      </c>
      <c r="C162" t="s">
        <v>27</v>
      </c>
      <c r="D162" t="s">
        <v>29</v>
      </c>
      <c r="E162" s="6">
        <v>41386</v>
      </c>
      <c r="F162" s="5">
        <v>0.5625</v>
      </c>
      <c r="G162" t="s">
        <v>63</v>
      </c>
      <c r="H162" t="s">
        <v>62</v>
      </c>
      <c r="I162">
        <v>0.15</v>
      </c>
      <c r="J162" t="s">
        <v>61</v>
      </c>
      <c r="L162" t="s">
        <v>60</v>
      </c>
      <c r="M162">
        <v>44</v>
      </c>
      <c r="N162" t="s">
        <v>55</v>
      </c>
      <c r="P162" s="6">
        <v>41386</v>
      </c>
      <c r="Q162" s="5">
        <v>0.65555555555555556</v>
      </c>
      <c r="R162" t="s">
        <v>58</v>
      </c>
      <c r="T162" t="s">
        <v>56</v>
      </c>
      <c r="U162">
        <v>2</v>
      </c>
      <c r="V162" t="s">
        <v>55</v>
      </c>
      <c r="W162">
        <v>2</v>
      </c>
      <c r="X162" t="s">
        <v>54</v>
      </c>
      <c r="Y162" t="s">
        <v>32</v>
      </c>
    </row>
    <row r="163" spans="1:25" x14ac:dyDescent="0.35">
      <c r="A163" t="s">
        <v>12</v>
      </c>
      <c r="B163" t="s">
        <v>13</v>
      </c>
      <c r="C163" t="s">
        <v>27</v>
      </c>
      <c r="D163" t="s">
        <v>29</v>
      </c>
      <c r="E163" s="6">
        <v>41407</v>
      </c>
      <c r="F163" s="5">
        <v>0.58680555555555558</v>
      </c>
      <c r="G163" t="s">
        <v>63</v>
      </c>
      <c r="H163" t="s">
        <v>62</v>
      </c>
      <c r="I163">
        <v>0.15</v>
      </c>
      <c r="J163" t="s">
        <v>61</v>
      </c>
      <c r="L163" t="s">
        <v>60</v>
      </c>
      <c r="M163">
        <v>96</v>
      </c>
      <c r="N163" t="s">
        <v>55</v>
      </c>
      <c r="P163" s="6">
        <v>41407</v>
      </c>
      <c r="Q163" s="5">
        <v>0.70763888888888893</v>
      </c>
      <c r="R163" t="s">
        <v>58</v>
      </c>
      <c r="T163" t="s">
        <v>56</v>
      </c>
      <c r="U163">
        <v>2</v>
      </c>
      <c r="V163" t="s">
        <v>55</v>
      </c>
      <c r="W163">
        <v>2</v>
      </c>
      <c r="X163" t="s">
        <v>54</v>
      </c>
      <c r="Y163" t="s">
        <v>32</v>
      </c>
    </row>
    <row r="164" spans="1:25" x14ac:dyDescent="0.35">
      <c r="A164" t="s">
        <v>12</v>
      </c>
      <c r="B164" t="s">
        <v>13</v>
      </c>
      <c r="C164" t="s">
        <v>27</v>
      </c>
      <c r="D164" t="s">
        <v>29</v>
      </c>
      <c r="E164" s="6">
        <v>41449</v>
      </c>
      <c r="F164" s="5">
        <v>0.55555555555555558</v>
      </c>
      <c r="G164" t="s">
        <v>63</v>
      </c>
      <c r="H164" t="s">
        <v>62</v>
      </c>
      <c r="I164">
        <v>0.15</v>
      </c>
      <c r="J164" t="s">
        <v>61</v>
      </c>
      <c r="L164" t="s">
        <v>60</v>
      </c>
      <c r="M164">
        <v>727</v>
      </c>
      <c r="N164" t="s">
        <v>55</v>
      </c>
      <c r="O164" t="s">
        <v>59</v>
      </c>
      <c r="P164" s="6">
        <v>41449</v>
      </c>
      <c r="Q164" s="5">
        <v>0.66597222222222219</v>
      </c>
      <c r="R164" t="s">
        <v>58</v>
      </c>
      <c r="S164" t="s">
        <v>57</v>
      </c>
      <c r="T164" t="s">
        <v>56</v>
      </c>
      <c r="U164">
        <v>9</v>
      </c>
      <c r="V164" t="s">
        <v>55</v>
      </c>
      <c r="W164">
        <v>9</v>
      </c>
      <c r="X164" t="s">
        <v>54</v>
      </c>
      <c r="Y164" t="s">
        <v>32</v>
      </c>
    </row>
    <row r="165" spans="1:25" x14ac:dyDescent="0.35">
      <c r="A165" t="s">
        <v>12</v>
      </c>
      <c r="B165" t="s">
        <v>13</v>
      </c>
      <c r="C165" t="s">
        <v>27</v>
      </c>
      <c r="D165" t="s">
        <v>29</v>
      </c>
      <c r="E165" s="6">
        <v>41477</v>
      </c>
      <c r="F165" s="5">
        <v>0.625</v>
      </c>
      <c r="G165" t="s">
        <v>63</v>
      </c>
      <c r="H165" t="s">
        <v>62</v>
      </c>
      <c r="I165">
        <v>0.15</v>
      </c>
      <c r="J165" t="s">
        <v>61</v>
      </c>
      <c r="L165" t="s">
        <v>60</v>
      </c>
      <c r="M165">
        <v>10900</v>
      </c>
      <c r="N165" t="s">
        <v>55</v>
      </c>
      <c r="O165" t="s">
        <v>59</v>
      </c>
      <c r="P165" s="6">
        <v>41477</v>
      </c>
      <c r="Q165" s="5">
        <v>0.73055555555555562</v>
      </c>
      <c r="R165" t="s">
        <v>58</v>
      </c>
      <c r="S165" t="s">
        <v>57</v>
      </c>
      <c r="T165" t="s">
        <v>56</v>
      </c>
      <c r="U165">
        <v>2</v>
      </c>
      <c r="V165" t="s">
        <v>55</v>
      </c>
      <c r="W165">
        <v>2</v>
      </c>
      <c r="X165" t="s">
        <v>54</v>
      </c>
      <c r="Y165" t="s">
        <v>64</v>
      </c>
    </row>
    <row r="166" spans="1:25" x14ac:dyDescent="0.35">
      <c r="A166" t="s">
        <v>12</v>
      </c>
      <c r="B166" t="s">
        <v>13</v>
      </c>
      <c r="C166" t="s">
        <v>27</v>
      </c>
      <c r="D166" t="s">
        <v>29</v>
      </c>
      <c r="E166" s="6">
        <v>41505</v>
      </c>
      <c r="F166" s="5">
        <v>0.63194444444444442</v>
      </c>
      <c r="G166" t="s">
        <v>63</v>
      </c>
      <c r="H166" t="s">
        <v>62</v>
      </c>
      <c r="I166">
        <v>0.15</v>
      </c>
      <c r="J166" t="s">
        <v>61</v>
      </c>
      <c r="L166" t="s">
        <v>60</v>
      </c>
      <c r="M166">
        <v>1900</v>
      </c>
      <c r="N166" t="s">
        <v>55</v>
      </c>
      <c r="O166" t="s">
        <v>59</v>
      </c>
      <c r="P166" s="6">
        <v>41505</v>
      </c>
      <c r="Q166" s="5">
        <v>0.74097222222222225</v>
      </c>
      <c r="R166" t="s">
        <v>58</v>
      </c>
      <c r="S166" t="s">
        <v>57</v>
      </c>
      <c r="T166" t="s">
        <v>56</v>
      </c>
      <c r="U166">
        <v>2</v>
      </c>
      <c r="V166" t="s">
        <v>55</v>
      </c>
      <c r="W166">
        <v>2</v>
      </c>
      <c r="X166" t="s">
        <v>54</v>
      </c>
      <c r="Y166" t="s">
        <v>64</v>
      </c>
    </row>
    <row r="167" spans="1:25" x14ac:dyDescent="0.35">
      <c r="A167" t="s">
        <v>12</v>
      </c>
      <c r="B167" t="s">
        <v>13</v>
      </c>
      <c r="C167" t="s">
        <v>27</v>
      </c>
      <c r="D167" t="s">
        <v>29</v>
      </c>
      <c r="E167" s="6">
        <v>41540</v>
      </c>
      <c r="F167" s="5">
        <v>0.5625</v>
      </c>
      <c r="G167" t="s">
        <v>63</v>
      </c>
      <c r="H167" t="s">
        <v>62</v>
      </c>
      <c r="I167">
        <v>0.15</v>
      </c>
      <c r="J167" t="s">
        <v>61</v>
      </c>
      <c r="L167" t="s">
        <v>60</v>
      </c>
      <c r="M167">
        <v>320</v>
      </c>
      <c r="N167" t="s">
        <v>55</v>
      </c>
      <c r="P167" s="6">
        <v>41540</v>
      </c>
      <c r="Q167" s="5">
        <v>0.68263888888888891</v>
      </c>
      <c r="R167" t="s">
        <v>58</v>
      </c>
      <c r="T167" t="s">
        <v>56</v>
      </c>
      <c r="U167">
        <v>2</v>
      </c>
      <c r="V167" t="s">
        <v>55</v>
      </c>
      <c r="W167">
        <v>2</v>
      </c>
      <c r="X167" t="s">
        <v>54</v>
      </c>
      <c r="Y167" t="s">
        <v>32</v>
      </c>
    </row>
    <row r="168" spans="1:25" x14ac:dyDescent="0.35">
      <c r="A168" t="s">
        <v>12</v>
      </c>
      <c r="B168" t="s">
        <v>13</v>
      </c>
      <c r="C168" t="s">
        <v>27</v>
      </c>
      <c r="D168" t="s">
        <v>29</v>
      </c>
      <c r="E168" s="6">
        <v>41568</v>
      </c>
      <c r="F168" s="5">
        <v>0.57291666666666663</v>
      </c>
      <c r="G168" t="s">
        <v>63</v>
      </c>
      <c r="H168" t="s">
        <v>62</v>
      </c>
      <c r="I168">
        <v>0.15</v>
      </c>
      <c r="J168" t="s">
        <v>61</v>
      </c>
      <c r="L168" t="s">
        <v>60</v>
      </c>
      <c r="M168">
        <v>100</v>
      </c>
      <c r="N168" t="s">
        <v>55</v>
      </c>
      <c r="P168" s="6">
        <v>41568</v>
      </c>
      <c r="Q168" s="5">
        <v>0.65555555555555556</v>
      </c>
      <c r="R168" t="s">
        <v>58</v>
      </c>
      <c r="T168" t="s">
        <v>56</v>
      </c>
      <c r="U168">
        <v>2</v>
      </c>
      <c r="V168" t="s">
        <v>55</v>
      </c>
      <c r="W168">
        <v>2</v>
      </c>
      <c r="X168" t="s">
        <v>54</v>
      </c>
      <c r="Y168" t="s">
        <v>32</v>
      </c>
    </row>
    <row r="169" spans="1:25" x14ac:dyDescent="0.35">
      <c r="A169" t="s">
        <v>12</v>
      </c>
      <c r="B169" t="s">
        <v>13</v>
      </c>
      <c r="C169" t="s">
        <v>27</v>
      </c>
      <c r="D169" t="s">
        <v>29</v>
      </c>
      <c r="E169" s="6">
        <v>41596</v>
      </c>
      <c r="F169" s="5">
        <v>0.56944444444444442</v>
      </c>
      <c r="G169" t="s">
        <v>63</v>
      </c>
      <c r="H169" t="s">
        <v>62</v>
      </c>
      <c r="I169">
        <v>0.15</v>
      </c>
      <c r="J169" t="s">
        <v>61</v>
      </c>
      <c r="L169" t="s">
        <v>60</v>
      </c>
      <c r="M169">
        <v>9900</v>
      </c>
      <c r="N169" t="s">
        <v>55</v>
      </c>
      <c r="O169" t="s">
        <v>59</v>
      </c>
      <c r="P169" s="6">
        <v>41596</v>
      </c>
      <c r="Q169" s="5">
        <v>0.6875</v>
      </c>
      <c r="R169" t="s">
        <v>58</v>
      </c>
      <c r="S169" t="s">
        <v>57</v>
      </c>
      <c r="T169" t="s">
        <v>56</v>
      </c>
      <c r="U169">
        <v>2</v>
      </c>
      <c r="V169" t="s">
        <v>55</v>
      </c>
      <c r="W169">
        <v>2</v>
      </c>
      <c r="X169" t="s">
        <v>54</v>
      </c>
      <c r="Y169" t="s">
        <v>64</v>
      </c>
    </row>
    <row r="170" spans="1:25" x14ac:dyDescent="0.35">
      <c r="A170" t="s">
        <v>12</v>
      </c>
      <c r="B170" t="s">
        <v>13</v>
      </c>
      <c r="C170" t="s">
        <v>27</v>
      </c>
      <c r="D170" t="s">
        <v>29</v>
      </c>
      <c r="E170" s="6">
        <v>41624</v>
      </c>
      <c r="F170" s="5">
        <v>0.56944444444444442</v>
      </c>
      <c r="G170" t="s">
        <v>63</v>
      </c>
      <c r="H170" t="s">
        <v>62</v>
      </c>
      <c r="I170">
        <v>0.15</v>
      </c>
      <c r="J170" t="s">
        <v>61</v>
      </c>
      <c r="L170" t="s">
        <v>60</v>
      </c>
      <c r="M170">
        <v>76</v>
      </c>
      <c r="N170" t="s">
        <v>55</v>
      </c>
      <c r="P170" s="6">
        <v>41624</v>
      </c>
      <c r="Q170" s="5">
        <v>0.67361111111111116</v>
      </c>
      <c r="R170" t="s">
        <v>58</v>
      </c>
      <c r="T170" t="s">
        <v>56</v>
      </c>
      <c r="U170">
        <v>2</v>
      </c>
      <c r="V170" t="s">
        <v>55</v>
      </c>
      <c r="W170">
        <v>2</v>
      </c>
      <c r="X170" t="s">
        <v>54</v>
      </c>
      <c r="Y170" t="s">
        <v>32</v>
      </c>
    </row>
    <row r="171" spans="1:25" x14ac:dyDescent="0.35">
      <c r="A171" t="s">
        <v>12</v>
      </c>
      <c r="B171" t="s">
        <v>13</v>
      </c>
      <c r="C171" t="s">
        <v>27</v>
      </c>
      <c r="D171" t="s">
        <v>29</v>
      </c>
      <c r="E171" s="6">
        <v>41660</v>
      </c>
      <c r="F171" s="5">
        <v>0.56597222222222221</v>
      </c>
      <c r="G171" t="s">
        <v>63</v>
      </c>
      <c r="H171" t="s">
        <v>62</v>
      </c>
      <c r="I171">
        <v>0.15</v>
      </c>
      <c r="J171" t="s">
        <v>61</v>
      </c>
      <c r="L171" t="s">
        <v>60</v>
      </c>
      <c r="M171">
        <v>84</v>
      </c>
      <c r="N171" t="s">
        <v>55</v>
      </c>
      <c r="P171" s="6">
        <v>41660</v>
      </c>
      <c r="Q171" s="5">
        <v>0.6958333333333333</v>
      </c>
      <c r="R171" t="s">
        <v>58</v>
      </c>
      <c r="T171" t="s">
        <v>56</v>
      </c>
      <c r="U171">
        <v>2</v>
      </c>
      <c r="V171" t="s">
        <v>55</v>
      </c>
      <c r="W171">
        <v>2</v>
      </c>
      <c r="X171" t="s">
        <v>54</v>
      </c>
      <c r="Y171" t="s">
        <v>64</v>
      </c>
    </row>
    <row r="172" spans="1:25" x14ac:dyDescent="0.35">
      <c r="A172" t="s">
        <v>12</v>
      </c>
      <c r="B172" t="s">
        <v>13</v>
      </c>
      <c r="C172" t="s">
        <v>27</v>
      </c>
      <c r="D172" t="s">
        <v>29</v>
      </c>
      <c r="E172" s="6">
        <v>41696</v>
      </c>
      <c r="F172" s="5">
        <v>0.5625</v>
      </c>
      <c r="G172" t="s">
        <v>63</v>
      </c>
      <c r="H172" t="s">
        <v>62</v>
      </c>
      <c r="I172">
        <v>0.15</v>
      </c>
      <c r="J172" t="s">
        <v>61</v>
      </c>
      <c r="L172" t="s">
        <v>60</v>
      </c>
      <c r="M172">
        <v>2400</v>
      </c>
      <c r="N172" t="s">
        <v>55</v>
      </c>
      <c r="P172" s="6">
        <v>41696</v>
      </c>
      <c r="Q172" s="5">
        <v>0.66597222222222219</v>
      </c>
      <c r="R172" t="s">
        <v>58</v>
      </c>
      <c r="T172" t="s">
        <v>56</v>
      </c>
      <c r="U172">
        <v>2</v>
      </c>
      <c r="V172" t="s">
        <v>55</v>
      </c>
      <c r="W172">
        <v>2</v>
      </c>
      <c r="X172" t="s">
        <v>54</v>
      </c>
      <c r="Y172" t="s">
        <v>64</v>
      </c>
    </row>
    <row r="173" spans="1:25" x14ac:dyDescent="0.35">
      <c r="A173" t="s">
        <v>12</v>
      </c>
      <c r="B173" t="s">
        <v>13</v>
      </c>
      <c r="C173" t="s">
        <v>27</v>
      </c>
      <c r="D173" t="s">
        <v>29</v>
      </c>
      <c r="E173" s="6">
        <v>41715</v>
      </c>
      <c r="F173" s="5">
        <v>0.62152777777777779</v>
      </c>
      <c r="G173" t="s">
        <v>63</v>
      </c>
      <c r="H173" t="s">
        <v>62</v>
      </c>
      <c r="I173">
        <v>0.15</v>
      </c>
      <c r="J173" t="s">
        <v>61</v>
      </c>
      <c r="L173" t="s">
        <v>60</v>
      </c>
      <c r="M173">
        <v>2700</v>
      </c>
      <c r="N173" t="s">
        <v>55</v>
      </c>
      <c r="P173" s="6">
        <v>41715</v>
      </c>
      <c r="Q173" s="5">
        <v>0.71388888888888891</v>
      </c>
      <c r="R173" t="s">
        <v>58</v>
      </c>
      <c r="T173" t="s">
        <v>56</v>
      </c>
      <c r="U173">
        <v>2</v>
      </c>
      <c r="V173" t="s">
        <v>55</v>
      </c>
      <c r="W173">
        <v>2</v>
      </c>
      <c r="X173" t="s">
        <v>54</v>
      </c>
      <c r="Y173" t="s">
        <v>64</v>
      </c>
    </row>
    <row r="174" spans="1:25" x14ac:dyDescent="0.35">
      <c r="A174" t="s">
        <v>12</v>
      </c>
      <c r="B174" t="s">
        <v>13</v>
      </c>
      <c r="C174" t="s">
        <v>27</v>
      </c>
      <c r="D174" t="s">
        <v>29</v>
      </c>
      <c r="E174" s="6">
        <v>41750</v>
      </c>
      <c r="F174" s="5">
        <v>0.61458333333333337</v>
      </c>
      <c r="G174" t="s">
        <v>63</v>
      </c>
      <c r="H174" t="s">
        <v>62</v>
      </c>
      <c r="I174">
        <v>0.15</v>
      </c>
      <c r="J174" t="s">
        <v>61</v>
      </c>
      <c r="L174" t="s">
        <v>60</v>
      </c>
      <c r="M174">
        <v>88</v>
      </c>
      <c r="N174" t="s">
        <v>55</v>
      </c>
      <c r="P174" s="6">
        <v>41750</v>
      </c>
      <c r="Q174" s="5">
        <v>0.71666666666666667</v>
      </c>
      <c r="R174" t="s">
        <v>58</v>
      </c>
      <c r="T174" t="s">
        <v>56</v>
      </c>
      <c r="U174">
        <v>2</v>
      </c>
      <c r="V174" t="s">
        <v>55</v>
      </c>
      <c r="W174">
        <v>2</v>
      </c>
      <c r="X174" t="s">
        <v>54</v>
      </c>
      <c r="Y174" t="s">
        <v>64</v>
      </c>
    </row>
    <row r="175" spans="1:25" x14ac:dyDescent="0.35">
      <c r="A175" t="s">
        <v>12</v>
      </c>
      <c r="B175" t="s">
        <v>13</v>
      </c>
      <c r="C175" t="s">
        <v>27</v>
      </c>
      <c r="D175" t="s">
        <v>29</v>
      </c>
      <c r="E175" s="6">
        <v>41778</v>
      </c>
      <c r="F175" s="5">
        <v>0.55902777777777779</v>
      </c>
      <c r="G175" t="s">
        <v>63</v>
      </c>
      <c r="H175" t="s">
        <v>62</v>
      </c>
      <c r="I175">
        <v>0.15</v>
      </c>
      <c r="J175" t="s">
        <v>61</v>
      </c>
      <c r="L175" t="s">
        <v>60</v>
      </c>
      <c r="M175">
        <v>200</v>
      </c>
      <c r="N175" t="s">
        <v>55</v>
      </c>
      <c r="P175" s="6">
        <v>41778</v>
      </c>
      <c r="Q175" s="5">
        <v>0.63611111111111118</v>
      </c>
      <c r="R175" t="s">
        <v>58</v>
      </c>
      <c r="T175" t="s">
        <v>56</v>
      </c>
      <c r="U175">
        <v>2</v>
      </c>
      <c r="V175" t="s">
        <v>55</v>
      </c>
      <c r="W175">
        <v>2</v>
      </c>
      <c r="X175" t="s">
        <v>54</v>
      </c>
      <c r="Y175" t="s">
        <v>64</v>
      </c>
    </row>
    <row r="176" spans="1:25" x14ac:dyDescent="0.35">
      <c r="A176" t="s">
        <v>12</v>
      </c>
      <c r="B176" t="s">
        <v>13</v>
      </c>
      <c r="C176" t="s">
        <v>27</v>
      </c>
      <c r="D176" t="s">
        <v>29</v>
      </c>
      <c r="E176" s="6">
        <v>41813</v>
      </c>
      <c r="F176" s="5">
        <v>0.55208333333333337</v>
      </c>
      <c r="G176" t="s">
        <v>63</v>
      </c>
      <c r="H176" t="s">
        <v>62</v>
      </c>
      <c r="I176">
        <v>0.15</v>
      </c>
      <c r="J176" t="s">
        <v>61</v>
      </c>
      <c r="L176" t="s">
        <v>60</v>
      </c>
      <c r="M176">
        <v>2300</v>
      </c>
      <c r="N176" t="s">
        <v>55</v>
      </c>
      <c r="P176" s="6">
        <v>41813</v>
      </c>
      <c r="Q176" s="5">
        <v>0.66875000000000007</v>
      </c>
      <c r="R176" t="s">
        <v>58</v>
      </c>
      <c r="T176" t="s">
        <v>56</v>
      </c>
      <c r="U176">
        <v>2</v>
      </c>
      <c r="V176" t="s">
        <v>55</v>
      </c>
      <c r="W176">
        <v>2</v>
      </c>
      <c r="X176" t="s">
        <v>54</v>
      </c>
      <c r="Y176" t="s">
        <v>64</v>
      </c>
    </row>
    <row r="177" spans="1:25" x14ac:dyDescent="0.35">
      <c r="A177" t="s">
        <v>12</v>
      </c>
      <c r="B177" t="s">
        <v>13</v>
      </c>
      <c r="C177" t="s">
        <v>27</v>
      </c>
      <c r="D177" t="s">
        <v>29</v>
      </c>
      <c r="E177" s="6">
        <v>41841</v>
      </c>
      <c r="F177" s="5">
        <v>0.61458333333333337</v>
      </c>
      <c r="G177" t="s">
        <v>63</v>
      </c>
      <c r="H177" t="s">
        <v>62</v>
      </c>
      <c r="I177">
        <v>0.15</v>
      </c>
      <c r="J177" t="s">
        <v>61</v>
      </c>
      <c r="L177" t="s">
        <v>60</v>
      </c>
      <c r="M177">
        <v>220</v>
      </c>
      <c r="N177" t="s">
        <v>55</v>
      </c>
      <c r="P177" s="6">
        <v>41841</v>
      </c>
      <c r="Q177" s="5">
        <v>0.68680555555555556</v>
      </c>
      <c r="R177" t="s">
        <v>58</v>
      </c>
      <c r="T177" t="s">
        <v>56</v>
      </c>
      <c r="U177">
        <v>2</v>
      </c>
      <c r="V177" t="s">
        <v>55</v>
      </c>
      <c r="W177">
        <v>2</v>
      </c>
      <c r="X177" t="s">
        <v>54</v>
      </c>
      <c r="Y177" t="s">
        <v>64</v>
      </c>
    </row>
    <row r="178" spans="1:25" x14ac:dyDescent="0.35">
      <c r="A178" t="s">
        <v>12</v>
      </c>
      <c r="B178" t="s">
        <v>13</v>
      </c>
      <c r="C178" t="s">
        <v>27</v>
      </c>
      <c r="D178" t="s">
        <v>29</v>
      </c>
      <c r="E178" s="6">
        <v>41876</v>
      </c>
      <c r="F178" s="5">
        <v>0.53819444444444442</v>
      </c>
      <c r="G178" t="s">
        <v>63</v>
      </c>
      <c r="H178" t="s">
        <v>62</v>
      </c>
      <c r="I178">
        <v>0.15</v>
      </c>
      <c r="J178" t="s">
        <v>61</v>
      </c>
      <c r="L178" t="s">
        <v>60</v>
      </c>
      <c r="M178">
        <v>118</v>
      </c>
      <c r="N178" t="s">
        <v>55</v>
      </c>
      <c r="O178" t="s">
        <v>68</v>
      </c>
      <c r="P178" s="6">
        <v>41876</v>
      </c>
      <c r="Q178" s="5">
        <v>0.59444444444444444</v>
      </c>
      <c r="R178" t="s">
        <v>58</v>
      </c>
      <c r="S178" t="s">
        <v>78</v>
      </c>
      <c r="T178" t="s">
        <v>56</v>
      </c>
      <c r="U178">
        <v>2</v>
      </c>
      <c r="V178" t="s">
        <v>55</v>
      </c>
      <c r="W178">
        <v>2</v>
      </c>
      <c r="X178" t="s">
        <v>54</v>
      </c>
      <c r="Y178" t="s">
        <v>32</v>
      </c>
    </row>
    <row r="179" spans="1:25" x14ac:dyDescent="0.35">
      <c r="A179" t="s">
        <v>12</v>
      </c>
      <c r="B179" t="s">
        <v>13</v>
      </c>
      <c r="C179" t="s">
        <v>27</v>
      </c>
      <c r="D179" t="s">
        <v>29</v>
      </c>
      <c r="E179" s="6">
        <v>41897</v>
      </c>
      <c r="F179" s="5">
        <v>0.53472222222222221</v>
      </c>
      <c r="G179" t="s">
        <v>63</v>
      </c>
      <c r="H179" t="s">
        <v>62</v>
      </c>
      <c r="I179">
        <v>0.15</v>
      </c>
      <c r="J179" t="s">
        <v>61</v>
      </c>
      <c r="L179" t="s">
        <v>60</v>
      </c>
      <c r="M179">
        <v>104</v>
      </c>
      <c r="N179" t="s">
        <v>55</v>
      </c>
      <c r="P179" s="6">
        <v>41897</v>
      </c>
      <c r="Q179" s="5">
        <v>0.61805555555555558</v>
      </c>
      <c r="R179" t="s">
        <v>58</v>
      </c>
      <c r="T179" t="s">
        <v>56</v>
      </c>
      <c r="U179">
        <v>2</v>
      </c>
      <c r="V179" t="s">
        <v>55</v>
      </c>
      <c r="W179">
        <v>2</v>
      </c>
      <c r="X179" t="s">
        <v>54</v>
      </c>
      <c r="Y179" t="s">
        <v>32</v>
      </c>
    </row>
    <row r="180" spans="1:25" x14ac:dyDescent="0.35">
      <c r="A180" t="s">
        <v>12</v>
      </c>
      <c r="B180" t="s">
        <v>13</v>
      </c>
      <c r="C180" t="s">
        <v>27</v>
      </c>
      <c r="D180" t="s">
        <v>29</v>
      </c>
      <c r="E180" s="6">
        <v>41932</v>
      </c>
      <c r="F180" s="5">
        <v>0.55902777777777779</v>
      </c>
      <c r="G180" t="s">
        <v>63</v>
      </c>
      <c r="H180" t="s">
        <v>62</v>
      </c>
      <c r="I180">
        <v>0.15</v>
      </c>
      <c r="J180" t="s">
        <v>61</v>
      </c>
      <c r="L180" t="s">
        <v>60</v>
      </c>
      <c r="M180">
        <v>58</v>
      </c>
      <c r="N180" t="s">
        <v>55</v>
      </c>
      <c r="P180" s="6">
        <v>41932</v>
      </c>
      <c r="Q180" s="5">
        <v>0.6777777777777777</v>
      </c>
      <c r="R180" t="s">
        <v>58</v>
      </c>
      <c r="T180" t="s">
        <v>56</v>
      </c>
      <c r="U180">
        <v>2</v>
      </c>
      <c r="V180" t="s">
        <v>55</v>
      </c>
      <c r="W180">
        <v>2</v>
      </c>
      <c r="X180" t="s">
        <v>54</v>
      </c>
      <c r="Y180" t="s">
        <v>32</v>
      </c>
    </row>
    <row r="181" spans="1:25" x14ac:dyDescent="0.35">
      <c r="A181" t="s">
        <v>12</v>
      </c>
      <c r="B181" t="s">
        <v>13</v>
      </c>
      <c r="C181" t="s">
        <v>27</v>
      </c>
      <c r="D181" t="s">
        <v>29</v>
      </c>
      <c r="E181" s="6">
        <v>41960</v>
      </c>
      <c r="F181" s="5">
        <v>0.5625</v>
      </c>
      <c r="G181" t="s">
        <v>63</v>
      </c>
      <c r="H181" t="s">
        <v>62</v>
      </c>
      <c r="I181">
        <v>0.15</v>
      </c>
      <c r="J181" t="s">
        <v>61</v>
      </c>
      <c r="L181" t="s">
        <v>60</v>
      </c>
      <c r="M181">
        <v>900</v>
      </c>
      <c r="N181" t="s">
        <v>55</v>
      </c>
      <c r="O181" t="s">
        <v>59</v>
      </c>
      <c r="P181" s="6">
        <v>41960</v>
      </c>
      <c r="Q181" s="5">
        <v>0.68402777777777779</v>
      </c>
      <c r="R181" t="s">
        <v>58</v>
      </c>
      <c r="S181" t="s">
        <v>57</v>
      </c>
      <c r="T181" t="s">
        <v>56</v>
      </c>
      <c r="U181">
        <v>2</v>
      </c>
      <c r="V181" t="s">
        <v>55</v>
      </c>
      <c r="W181">
        <v>2</v>
      </c>
      <c r="X181" t="s">
        <v>54</v>
      </c>
      <c r="Y181" t="s">
        <v>32</v>
      </c>
    </row>
    <row r="182" spans="1:25" x14ac:dyDescent="0.35">
      <c r="A182" t="s">
        <v>12</v>
      </c>
      <c r="B182" t="s">
        <v>13</v>
      </c>
      <c r="C182" t="s">
        <v>27</v>
      </c>
      <c r="D182" t="s">
        <v>29</v>
      </c>
      <c r="E182" s="6">
        <v>41988</v>
      </c>
      <c r="F182" s="5">
        <v>0.59375</v>
      </c>
      <c r="G182" t="s">
        <v>63</v>
      </c>
      <c r="H182" t="s">
        <v>62</v>
      </c>
      <c r="I182">
        <v>0.15</v>
      </c>
      <c r="J182" t="s">
        <v>61</v>
      </c>
      <c r="L182" t="s">
        <v>60</v>
      </c>
      <c r="M182">
        <v>31</v>
      </c>
      <c r="N182" t="s">
        <v>55</v>
      </c>
      <c r="O182" t="s">
        <v>59</v>
      </c>
      <c r="P182" s="6">
        <v>41988</v>
      </c>
      <c r="Q182" s="5">
        <v>0.65416666666666667</v>
      </c>
      <c r="R182" t="s">
        <v>58</v>
      </c>
      <c r="S182" t="s">
        <v>57</v>
      </c>
      <c r="T182" t="s">
        <v>56</v>
      </c>
      <c r="U182">
        <v>2</v>
      </c>
      <c r="V182" t="s">
        <v>55</v>
      </c>
      <c r="W182">
        <v>2</v>
      </c>
      <c r="X182" t="s">
        <v>54</v>
      </c>
      <c r="Y182" t="s">
        <v>32</v>
      </c>
    </row>
    <row r="183" spans="1:25" x14ac:dyDescent="0.35">
      <c r="A183" t="s">
        <v>12</v>
      </c>
      <c r="B183" t="s">
        <v>13</v>
      </c>
      <c r="C183" t="s">
        <v>27</v>
      </c>
      <c r="D183" t="s">
        <v>29</v>
      </c>
      <c r="E183" s="6">
        <v>42016</v>
      </c>
      <c r="F183" s="5">
        <v>0.5625</v>
      </c>
      <c r="G183" t="s">
        <v>63</v>
      </c>
      <c r="H183" t="s">
        <v>62</v>
      </c>
      <c r="I183">
        <v>0.15</v>
      </c>
      <c r="J183" t="s">
        <v>61</v>
      </c>
      <c r="L183" t="s">
        <v>60</v>
      </c>
      <c r="M183">
        <v>193</v>
      </c>
      <c r="N183" t="s">
        <v>55</v>
      </c>
      <c r="O183" t="s">
        <v>59</v>
      </c>
      <c r="P183" s="6">
        <v>42016</v>
      </c>
      <c r="Q183" s="5">
        <v>0.69027777777777777</v>
      </c>
      <c r="R183" t="s">
        <v>58</v>
      </c>
      <c r="S183" t="s">
        <v>57</v>
      </c>
      <c r="T183" t="s">
        <v>56</v>
      </c>
      <c r="U183">
        <v>2</v>
      </c>
      <c r="V183" t="s">
        <v>55</v>
      </c>
      <c r="W183">
        <v>2</v>
      </c>
      <c r="X183" t="s">
        <v>54</v>
      </c>
    </row>
    <row r="184" spans="1:25" x14ac:dyDescent="0.35">
      <c r="A184" t="s">
        <v>12</v>
      </c>
      <c r="B184" t="s">
        <v>13</v>
      </c>
      <c r="C184" t="s">
        <v>27</v>
      </c>
      <c r="D184" t="s">
        <v>29</v>
      </c>
      <c r="E184" s="6">
        <v>42052</v>
      </c>
      <c r="F184" s="5">
        <v>0.58333333333333337</v>
      </c>
      <c r="G184" t="s">
        <v>63</v>
      </c>
      <c r="H184" t="s">
        <v>62</v>
      </c>
      <c r="I184">
        <v>0.15</v>
      </c>
      <c r="J184" t="s">
        <v>61</v>
      </c>
      <c r="L184" t="s">
        <v>60</v>
      </c>
      <c r="M184">
        <v>115</v>
      </c>
      <c r="N184" t="s">
        <v>55</v>
      </c>
      <c r="O184" t="s">
        <v>59</v>
      </c>
      <c r="P184" s="6">
        <v>42052</v>
      </c>
      <c r="Q184" s="5">
        <v>0.69374999999999998</v>
      </c>
      <c r="R184" t="s">
        <v>58</v>
      </c>
      <c r="S184" t="s">
        <v>57</v>
      </c>
      <c r="T184" t="s">
        <v>56</v>
      </c>
      <c r="U184">
        <v>2</v>
      </c>
      <c r="V184" t="s">
        <v>55</v>
      </c>
      <c r="W184">
        <v>2</v>
      </c>
      <c r="X184" t="s">
        <v>54</v>
      </c>
      <c r="Y184" t="s">
        <v>64</v>
      </c>
    </row>
    <row r="185" spans="1:25" x14ac:dyDescent="0.35">
      <c r="A185" t="s">
        <v>12</v>
      </c>
      <c r="B185" t="s">
        <v>13</v>
      </c>
      <c r="C185" t="s">
        <v>27</v>
      </c>
      <c r="D185" t="s">
        <v>29</v>
      </c>
      <c r="E185" s="6">
        <v>42088</v>
      </c>
      <c r="F185" s="5">
        <v>0.53125</v>
      </c>
      <c r="G185" t="s">
        <v>63</v>
      </c>
      <c r="H185" t="s">
        <v>62</v>
      </c>
      <c r="I185">
        <v>0.15</v>
      </c>
      <c r="J185" t="s">
        <v>61</v>
      </c>
      <c r="L185" t="s">
        <v>60</v>
      </c>
      <c r="M185">
        <v>108</v>
      </c>
      <c r="N185" t="s">
        <v>55</v>
      </c>
      <c r="P185" s="6">
        <v>42088</v>
      </c>
      <c r="Q185" s="5">
        <v>0.69444444444444453</v>
      </c>
      <c r="R185" t="s">
        <v>58</v>
      </c>
      <c r="T185" t="s">
        <v>56</v>
      </c>
      <c r="U185">
        <v>2</v>
      </c>
      <c r="V185" t="s">
        <v>55</v>
      </c>
      <c r="W185">
        <v>2</v>
      </c>
      <c r="X185" t="s">
        <v>54</v>
      </c>
      <c r="Y185" t="s">
        <v>32</v>
      </c>
    </row>
    <row r="186" spans="1:25" x14ac:dyDescent="0.35">
      <c r="A186" t="s">
        <v>12</v>
      </c>
      <c r="B186" t="s">
        <v>13</v>
      </c>
      <c r="C186" t="s">
        <v>27</v>
      </c>
      <c r="D186" t="s">
        <v>29</v>
      </c>
      <c r="E186" s="6">
        <v>42114</v>
      </c>
      <c r="F186" s="5">
        <v>0.59722222222222221</v>
      </c>
      <c r="G186" t="s">
        <v>63</v>
      </c>
      <c r="H186" t="s">
        <v>62</v>
      </c>
      <c r="I186">
        <v>0.15</v>
      </c>
      <c r="J186" t="s">
        <v>61</v>
      </c>
      <c r="L186" t="s">
        <v>60</v>
      </c>
      <c r="M186">
        <v>2300</v>
      </c>
      <c r="N186" t="s">
        <v>55</v>
      </c>
      <c r="P186" s="6">
        <v>42114</v>
      </c>
      <c r="Q186" s="5">
        <v>0.68958333333333333</v>
      </c>
      <c r="R186" t="s">
        <v>58</v>
      </c>
      <c r="T186" t="s">
        <v>56</v>
      </c>
      <c r="U186">
        <v>2</v>
      </c>
      <c r="V186" t="s">
        <v>55</v>
      </c>
      <c r="W186">
        <v>2</v>
      </c>
      <c r="X186" t="s">
        <v>54</v>
      </c>
      <c r="Y186" t="s">
        <v>64</v>
      </c>
    </row>
    <row r="187" spans="1:25" x14ac:dyDescent="0.35">
      <c r="A187" t="s">
        <v>12</v>
      </c>
      <c r="B187" t="s">
        <v>13</v>
      </c>
      <c r="C187" t="s">
        <v>27</v>
      </c>
      <c r="D187" t="s">
        <v>29</v>
      </c>
      <c r="E187" s="6">
        <v>42143</v>
      </c>
      <c r="F187" s="5">
        <v>0.59722222222222221</v>
      </c>
      <c r="G187" t="s">
        <v>63</v>
      </c>
      <c r="H187" t="s">
        <v>62</v>
      </c>
      <c r="I187">
        <v>0.15</v>
      </c>
      <c r="J187" t="s">
        <v>61</v>
      </c>
      <c r="L187" t="s">
        <v>60</v>
      </c>
      <c r="M187">
        <v>70</v>
      </c>
      <c r="N187" t="s">
        <v>55</v>
      </c>
      <c r="P187" s="6">
        <v>42143</v>
      </c>
      <c r="Q187" s="5">
        <v>0.66527777777777775</v>
      </c>
      <c r="R187" t="s">
        <v>58</v>
      </c>
      <c r="T187" t="s">
        <v>56</v>
      </c>
      <c r="U187">
        <v>2</v>
      </c>
      <c r="V187" t="s">
        <v>55</v>
      </c>
      <c r="W187">
        <v>2</v>
      </c>
      <c r="X187" t="s">
        <v>54</v>
      </c>
      <c r="Y187" t="s">
        <v>64</v>
      </c>
    </row>
    <row r="188" spans="1:25" x14ac:dyDescent="0.35">
      <c r="A188" t="s">
        <v>12</v>
      </c>
      <c r="B188" t="s">
        <v>13</v>
      </c>
      <c r="C188" t="s">
        <v>27</v>
      </c>
      <c r="D188" t="s">
        <v>29</v>
      </c>
      <c r="E188" s="6">
        <v>42172</v>
      </c>
      <c r="F188" s="5">
        <v>0.5625</v>
      </c>
      <c r="G188" t="s">
        <v>63</v>
      </c>
      <c r="H188" t="s">
        <v>62</v>
      </c>
      <c r="I188">
        <v>0.15</v>
      </c>
      <c r="J188" t="s">
        <v>61</v>
      </c>
      <c r="L188" t="s">
        <v>60</v>
      </c>
      <c r="M188">
        <v>68</v>
      </c>
      <c r="N188" t="s">
        <v>55</v>
      </c>
      <c r="P188" s="6">
        <v>42172</v>
      </c>
      <c r="Q188" s="5">
        <v>0.63402777777777775</v>
      </c>
      <c r="R188" t="s">
        <v>58</v>
      </c>
      <c r="T188" t="s">
        <v>56</v>
      </c>
      <c r="U188">
        <v>2</v>
      </c>
      <c r="V188" t="s">
        <v>55</v>
      </c>
      <c r="W188">
        <v>2</v>
      </c>
      <c r="X188" t="s">
        <v>54</v>
      </c>
      <c r="Y188" t="s">
        <v>32</v>
      </c>
    </row>
    <row r="189" spans="1:25" x14ac:dyDescent="0.35">
      <c r="A189" t="s">
        <v>12</v>
      </c>
      <c r="B189" t="s">
        <v>13</v>
      </c>
      <c r="C189" t="s">
        <v>27</v>
      </c>
      <c r="D189" t="s">
        <v>29</v>
      </c>
      <c r="E189" s="6">
        <v>42205</v>
      </c>
      <c r="F189" s="5">
        <v>0.54861111111111105</v>
      </c>
      <c r="G189" t="s">
        <v>63</v>
      </c>
      <c r="H189" t="s">
        <v>62</v>
      </c>
      <c r="I189">
        <v>0.2</v>
      </c>
      <c r="J189" t="s">
        <v>61</v>
      </c>
      <c r="L189" t="s">
        <v>60</v>
      </c>
      <c r="M189">
        <v>220</v>
      </c>
      <c r="N189" t="s">
        <v>55</v>
      </c>
      <c r="P189" s="6">
        <v>42205</v>
      </c>
      <c r="Q189" s="5">
        <v>0.63194444444444442</v>
      </c>
      <c r="R189" t="s">
        <v>58</v>
      </c>
      <c r="T189" t="s">
        <v>56</v>
      </c>
      <c r="U189">
        <v>2</v>
      </c>
      <c r="V189" t="s">
        <v>55</v>
      </c>
      <c r="W189">
        <v>2</v>
      </c>
      <c r="X189" t="s">
        <v>54</v>
      </c>
      <c r="Y189" t="s">
        <v>32</v>
      </c>
    </row>
    <row r="190" spans="1:25" x14ac:dyDescent="0.35">
      <c r="A190" t="s">
        <v>12</v>
      </c>
      <c r="B190" t="s">
        <v>13</v>
      </c>
      <c r="C190" t="s">
        <v>27</v>
      </c>
      <c r="D190" t="s">
        <v>29</v>
      </c>
      <c r="E190" s="6">
        <v>42233</v>
      </c>
      <c r="F190" s="5">
        <v>0.53125</v>
      </c>
      <c r="G190" t="s">
        <v>63</v>
      </c>
      <c r="H190" t="s">
        <v>62</v>
      </c>
      <c r="I190">
        <v>0.2</v>
      </c>
      <c r="J190" t="s">
        <v>61</v>
      </c>
      <c r="L190" t="s">
        <v>60</v>
      </c>
      <c r="M190">
        <v>6700</v>
      </c>
      <c r="N190" t="s">
        <v>55</v>
      </c>
      <c r="O190" t="s">
        <v>59</v>
      </c>
      <c r="P190" s="6">
        <v>42233</v>
      </c>
      <c r="Q190" s="5">
        <v>0.58611111111111114</v>
      </c>
      <c r="R190" t="s">
        <v>58</v>
      </c>
      <c r="S190" t="s">
        <v>57</v>
      </c>
      <c r="T190" t="s">
        <v>56</v>
      </c>
      <c r="U190">
        <v>2</v>
      </c>
      <c r="V190" t="s">
        <v>55</v>
      </c>
      <c r="W190">
        <v>2</v>
      </c>
      <c r="X190" t="s">
        <v>54</v>
      </c>
      <c r="Y190" t="s">
        <v>64</v>
      </c>
    </row>
    <row r="191" spans="1:25" x14ac:dyDescent="0.35">
      <c r="A191" t="s">
        <v>12</v>
      </c>
      <c r="B191" t="s">
        <v>13</v>
      </c>
      <c r="C191" t="s">
        <v>27</v>
      </c>
      <c r="D191" t="s">
        <v>29</v>
      </c>
      <c r="E191" s="6">
        <v>42268</v>
      </c>
      <c r="F191" s="5">
        <v>0.52777777777777779</v>
      </c>
      <c r="G191" t="s">
        <v>63</v>
      </c>
      <c r="H191" t="s">
        <v>62</v>
      </c>
      <c r="I191">
        <v>0.2</v>
      </c>
      <c r="J191" t="s">
        <v>61</v>
      </c>
      <c r="L191" t="s">
        <v>60</v>
      </c>
      <c r="M191">
        <v>123</v>
      </c>
      <c r="N191" t="s">
        <v>55</v>
      </c>
      <c r="O191" t="s">
        <v>59</v>
      </c>
      <c r="P191" s="6">
        <v>42268</v>
      </c>
      <c r="Q191" s="5">
        <v>0.59583333333333333</v>
      </c>
      <c r="R191" t="s">
        <v>58</v>
      </c>
      <c r="S191" t="s">
        <v>57</v>
      </c>
      <c r="T191" t="s">
        <v>56</v>
      </c>
      <c r="U191">
        <v>2</v>
      </c>
      <c r="V191" t="s">
        <v>55</v>
      </c>
      <c r="W191">
        <v>2</v>
      </c>
      <c r="X191" t="s">
        <v>54</v>
      </c>
      <c r="Y191" t="s">
        <v>32</v>
      </c>
    </row>
    <row r="192" spans="1:25" x14ac:dyDescent="0.35">
      <c r="A192" t="s">
        <v>12</v>
      </c>
      <c r="B192" t="s">
        <v>13</v>
      </c>
      <c r="C192" t="s">
        <v>27</v>
      </c>
      <c r="D192" t="s">
        <v>29</v>
      </c>
      <c r="E192" s="6">
        <v>42296</v>
      </c>
      <c r="F192" s="5">
        <v>0.57638888888888895</v>
      </c>
      <c r="G192" t="s">
        <v>63</v>
      </c>
      <c r="H192" t="s">
        <v>62</v>
      </c>
      <c r="I192">
        <v>0.2</v>
      </c>
      <c r="J192" t="s">
        <v>61</v>
      </c>
      <c r="L192" t="s">
        <v>60</v>
      </c>
      <c r="M192">
        <v>62</v>
      </c>
      <c r="N192" t="s">
        <v>55</v>
      </c>
      <c r="P192" s="6">
        <v>42296</v>
      </c>
      <c r="Q192" s="5">
        <v>0.66041666666666665</v>
      </c>
      <c r="R192" t="s">
        <v>58</v>
      </c>
      <c r="T192" t="s">
        <v>56</v>
      </c>
      <c r="U192">
        <v>2</v>
      </c>
      <c r="V192" t="s">
        <v>55</v>
      </c>
      <c r="W192">
        <v>2</v>
      </c>
      <c r="X192" t="s">
        <v>54</v>
      </c>
      <c r="Y192" t="s">
        <v>32</v>
      </c>
    </row>
    <row r="193" spans="1:25" x14ac:dyDescent="0.35">
      <c r="A193" t="s">
        <v>12</v>
      </c>
      <c r="B193" t="s">
        <v>13</v>
      </c>
      <c r="C193" t="s">
        <v>27</v>
      </c>
      <c r="D193" t="s">
        <v>29</v>
      </c>
      <c r="E193" s="6">
        <v>42296</v>
      </c>
      <c r="F193" s="5">
        <v>0.57291666666666663</v>
      </c>
      <c r="G193" t="s">
        <v>63</v>
      </c>
      <c r="H193" t="s">
        <v>62</v>
      </c>
      <c r="I193">
        <v>0.2</v>
      </c>
      <c r="J193" t="s">
        <v>61</v>
      </c>
      <c r="L193" t="s">
        <v>60</v>
      </c>
      <c r="M193">
        <v>54</v>
      </c>
      <c r="N193" t="s">
        <v>55</v>
      </c>
      <c r="P193" s="6">
        <v>42296</v>
      </c>
      <c r="Q193" s="5">
        <v>0.65763888888888888</v>
      </c>
      <c r="R193" t="s">
        <v>58</v>
      </c>
      <c r="T193" t="s">
        <v>56</v>
      </c>
      <c r="U193">
        <v>2</v>
      </c>
      <c r="V193" t="s">
        <v>55</v>
      </c>
      <c r="W193">
        <v>2</v>
      </c>
      <c r="X193" t="s">
        <v>54</v>
      </c>
      <c r="Y193" t="s">
        <v>32</v>
      </c>
    </row>
    <row r="194" spans="1:25" x14ac:dyDescent="0.35">
      <c r="A194" t="s">
        <v>12</v>
      </c>
      <c r="B194" t="s">
        <v>13</v>
      </c>
      <c r="C194" t="s">
        <v>27</v>
      </c>
      <c r="D194" t="s">
        <v>29</v>
      </c>
      <c r="E194" s="6">
        <v>42338</v>
      </c>
      <c r="F194" s="5">
        <v>0.59027777777777779</v>
      </c>
      <c r="G194" t="s">
        <v>63</v>
      </c>
      <c r="H194" t="s">
        <v>62</v>
      </c>
      <c r="I194">
        <v>0.2</v>
      </c>
      <c r="J194" t="s">
        <v>61</v>
      </c>
      <c r="L194" t="s">
        <v>60</v>
      </c>
      <c r="M194">
        <v>48</v>
      </c>
      <c r="N194" t="s">
        <v>55</v>
      </c>
      <c r="P194" s="6">
        <v>42338</v>
      </c>
      <c r="Q194" s="5">
        <v>0.69513888888888886</v>
      </c>
      <c r="R194" t="s">
        <v>58</v>
      </c>
      <c r="T194" t="s">
        <v>56</v>
      </c>
      <c r="U194">
        <v>2</v>
      </c>
      <c r="V194" t="s">
        <v>55</v>
      </c>
      <c r="W194">
        <v>2</v>
      </c>
      <c r="X194" t="s">
        <v>54</v>
      </c>
      <c r="Y194" t="s">
        <v>32</v>
      </c>
    </row>
    <row r="195" spans="1:25" x14ac:dyDescent="0.35">
      <c r="A195" t="s">
        <v>12</v>
      </c>
      <c r="B195" t="s">
        <v>13</v>
      </c>
      <c r="C195" t="s">
        <v>27</v>
      </c>
      <c r="D195" t="s">
        <v>29</v>
      </c>
      <c r="E195" s="6">
        <v>42352</v>
      </c>
      <c r="F195" s="5">
        <v>0.54513888888888895</v>
      </c>
      <c r="G195" t="s">
        <v>63</v>
      </c>
      <c r="H195" t="s">
        <v>62</v>
      </c>
      <c r="I195">
        <v>0.2</v>
      </c>
      <c r="J195" t="s">
        <v>61</v>
      </c>
      <c r="L195" t="s">
        <v>60</v>
      </c>
      <c r="M195">
        <v>270</v>
      </c>
      <c r="N195" t="s">
        <v>55</v>
      </c>
      <c r="P195" s="6">
        <v>42352</v>
      </c>
      <c r="Q195" s="5">
        <v>0.62222222222222223</v>
      </c>
      <c r="R195" t="s">
        <v>58</v>
      </c>
      <c r="T195" t="s">
        <v>56</v>
      </c>
      <c r="U195">
        <v>2</v>
      </c>
      <c r="V195" t="s">
        <v>55</v>
      </c>
      <c r="W195">
        <v>2</v>
      </c>
      <c r="X195" t="s">
        <v>54</v>
      </c>
      <c r="Y195" t="s">
        <v>64</v>
      </c>
    </row>
    <row r="196" spans="1:25" x14ac:dyDescent="0.35">
      <c r="A196" t="s">
        <v>12</v>
      </c>
      <c r="B196" t="s">
        <v>13</v>
      </c>
      <c r="C196" t="s">
        <v>27</v>
      </c>
      <c r="D196" t="s">
        <v>29</v>
      </c>
      <c r="E196" s="6">
        <v>42380</v>
      </c>
      <c r="F196" s="5">
        <v>0.52083333333333337</v>
      </c>
      <c r="G196" t="s">
        <v>63</v>
      </c>
      <c r="H196" t="s">
        <v>62</v>
      </c>
      <c r="I196">
        <v>0.2</v>
      </c>
      <c r="J196" t="s">
        <v>61</v>
      </c>
      <c r="L196" t="s">
        <v>60</v>
      </c>
      <c r="M196">
        <v>116</v>
      </c>
      <c r="N196" t="s">
        <v>55</v>
      </c>
      <c r="O196" t="s">
        <v>59</v>
      </c>
      <c r="P196" s="6">
        <v>42380</v>
      </c>
      <c r="Q196" s="5">
        <v>0.65833333333333333</v>
      </c>
      <c r="R196" t="s">
        <v>58</v>
      </c>
      <c r="S196" t="s">
        <v>57</v>
      </c>
      <c r="T196" t="s">
        <v>56</v>
      </c>
      <c r="U196">
        <v>2</v>
      </c>
      <c r="V196" t="s">
        <v>55</v>
      </c>
      <c r="W196">
        <v>2</v>
      </c>
      <c r="X196" t="s">
        <v>54</v>
      </c>
      <c r="Y196" t="s">
        <v>64</v>
      </c>
    </row>
    <row r="197" spans="1:25" x14ac:dyDescent="0.35">
      <c r="A197" t="s">
        <v>12</v>
      </c>
      <c r="B197" t="s">
        <v>13</v>
      </c>
      <c r="C197" t="s">
        <v>27</v>
      </c>
      <c r="D197" t="s">
        <v>29</v>
      </c>
      <c r="E197" s="6">
        <v>42416</v>
      </c>
      <c r="F197" s="5">
        <v>0.62847222222222221</v>
      </c>
      <c r="G197" t="s">
        <v>63</v>
      </c>
      <c r="H197" t="s">
        <v>62</v>
      </c>
      <c r="I197">
        <v>0.2</v>
      </c>
      <c r="J197" t="s">
        <v>61</v>
      </c>
      <c r="L197" t="s">
        <v>60</v>
      </c>
      <c r="M197">
        <v>280</v>
      </c>
      <c r="N197" t="s">
        <v>55</v>
      </c>
      <c r="P197" s="6">
        <v>42416</v>
      </c>
      <c r="Q197" s="5">
        <v>0.72638888888888886</v>
      </c>
      <c r="R197" t="s">
        <v>58</v>
      </c>
      <c r="T197" t="s">
        <v>56</v>
      </c>
      <c r="U197">
        <v>2</v>
      </c>
      <c r="V197" t="s">
        <v>55</v>
      </c>
      <c r="W197">
        <v>2</v>
      </c>
      <c r="X197" t="s">
        <v>54</v>
      </c>
      <c r="Y197" t="s">
        <v>64</v>
      </c>
    </row>
    <row r="198" spans="1:25" x14ac:dyDescent="0.35">
      <c r="A198" t="s">
        <v>12</v>
      </c>
      <c r="B198" t="s">
        <v>13</v>
      </c>
      <c r="C198" t="s">
        <v>27</v>
      </c>
      <c r="D198" t="s">
        <v>29</v>
      </c>
      <c r="E198" s="6">
        <v>42416</v>
      </c>
      <c r="F198" s="5">
        <v>0.61111111111111105</v>
      </c>
      <c r="G198" t="s">
        <v>63</v>
      </c>
      <c r="H198" t="s">
        <v>62</v>
      </c>
      <c r="I198">
        <v>0.2</v>
      </c>
      <c r="J198" t="s">
        <v>61</v>
      </c>
      <c r="L198" t="s">
        <v>60</v>
      </c>
      <c r="M198">
        <v>380</v>
      </c>
      <c r="N198" t="s">
        <v>55</v>
      </c>
      <c r="P198" s="6">
        <v>42416</v>
      </c>
      <c r="Q198" s="5">
        <v>0.70486111111111116</v>
      </c>
      <c r="R198" t="s">
        <v>58</v>
      </c>
      <c r="T198" t="s">
        <v>56</v>
      </c>
      <c r="U198">
        <v>2</v>
      </c>
      <c r="V198" t="s">
        <v>55</v>
      </c>
      <c r="W198">
        <v>2</v>
      </c>
      <c r="X198" t="s">
        <v>54</v>
      </c>
      <c r="Y198" t="s">
        <v>64</v>
      </c>
    </row>
    <row r="199" spans="1:25" x14ac:dyDescent="0.35">
      <c r="A199" t="s">
        <v>12</v>
      </c>
      <c r="B199" t="s">
        <v>13</v>
      </c>
      <c r="C199" t="s">
        <v>27</v>
      </c>
      <c r="D199" t="s">
        <v>29</v>
      </c>
      <c r="E199" s="6">
        <v>42450</v>
      </c>
      <c r="F199" s="5">
        <v>0.52430555555555558</v>
      </c>
      <c r="G199" t="s">
        <v>63</v>
      </c>
      <c r="H199" t="s">
        <v>62</v>
      </c>
      <c r="I199">
        <v>0.2</v>
      </c>
      <c r="J199" t="s">
        <v>61</v>
      </c>
      <c r="L199" t="s">
        <v>60</v>
      </c>
      <c r="M199">
        <v>76</v>
      </c>
      <c r="N199" t="s">
        <v>55</v>
      </c>
      <c r="P199" s="6">
        <v>42450</v>
      </c>
      <c r="Q199" s="5">
        <v>0.58819444444444446</v>
      </c>
      <c r="R199" t="s">
        <v>58</v>
      </c>
      <c r="T199" t="s">
        <v>56</v>
      </c>
      <c r="U199">
        <v>2</v>
      </c>
      <c r="V199" t="s">
        <v>55</v>
      </c>
      <c r="W199">
        <v>2</v>
      </c>
      <c r="X199" t="s">
        <v>54</v>
      </c>
      <c r="Y199" t="s">
        <v>64</v>
      </c>
    </row>
    <row r="200" spans="1:25" x14ac:dyDescent="0.35">
      <c r="A200" t="s">
        <v>12</v>
      </c>
      <c r="B200" t="s">
        <v>13</v>
      </c>
      <c r="C200" t="s">
        <v>27</v>
      </c>
      <c r="D200" t="s">
        <v>29</v>
      </c>
      <c r="E200" s="6">
        <v>42478</v>
      </c>
      <c r="F200" s="5">
        <v>0.55555555555555558</v>
      </c>
      <c r="G200" t="s">
        <v>63</v>
      </c>
      <c r="H200" t="s">
        <v>62</v>
      </c>
      <c r="I200">
        <v>0.2</v>
      </c>
      <c r="J200" t="s">
        <v>61</v>
      </c>
      <c r="L200" t="s">
        <v>60</v>
      </c>
      <c r="M200">
        <v>80</v>
      </c>
      <c r="N200" t="s">
        <v>55</v>
      </c>
      <c r="P200" s="6">
        <v>42478</v>
      </c>
      <c r="Q200" s="5">
        <v>0.67986111111111114</v>
      </c>
      <c r="R200" t="s">
        <v>58</v>
      </c>
      <c r="T200" t="s">
        <v>56</v>
      </c>
      <c r="U200">
        <v>2</v>
      </c>
      <c r="V200" t="s">
        <v>55</v>
      </c>
      <c r="W200">
        <v>2</v>
      </c>
      <c r="X200" t="s">
        <v>54</v>
      </c>
      <c r="Y200" t="s">
        <v>32</v>
      </c>
    </row>
    <row r="201" spans="1:25" x14ac:dyDescent="0.35">
      <c r="A201" t="s">
        <v>12</v>
      </c>
      <c r="B201" t="s">
        <v>13</v>
      </c>
      <c r="C201" t="s">
        <v>27</v>
      </c>
      <c r="D201" t="s">
        <v>29</v>
      </c>
      <c r="E201" s="6">
        <v>42514</v>
      </c>
      <c r="F201" s="5">
        <v>0.55208333333333337</v>
      </c>
      <c r="G201" t="s">
        <v>63</v>
      </c>
      <c r="H201" t="s">
        <v>62</v>
      </c>
      <c r="I201">
        <v>0.2</v>
      </c>
      <c r="J201" t="s">
        <v>61</v>
      </c>
      <c r="L201" t="s">
        <v>60</v>
      </c>
      <c r="M201">
        <v>151</v>
      </c>
      <c r="N201" t="s">
        <v>55</v>
      </c>
      <c r="O201" t="s">
        <v>59</v>
      </c>
      <c r="P201" s="6">
        <v>42514</v>
      </c>
      <c r="Q201" s="5">
        <v>0.6381944444444444</v>
      </c>
      <c r="R201" t="s">
        <v>58</v>
      </c>
      <c r="S201" t="s">
        <v>57</v>
      </c>
      <c r="T201" t="s">
        <v>56</v>
      </c>
      <c r="U201">
        <v>2</v>
      </c>
      <c r="V201" t="s">
        <v>55</v>
      </c>
      <c r="W201">
        <v>2</v>
      </c>
      <c r="X201" t="s">
        <v>54</v>
      </c>
      <c r="Y201" t="s">
        <v>32</v>
      </c>
    </row>
    <row r="202" spans="1:25" x14ac:dyDescent="0.35">
      <c r="A202" t="s">
        <v>12</v>
      </c>
      <c r="B202" t="s">
        <v>13</v>
      </c>
      <c r="C202" t="s">
        <v>27</v>
      </c>
      <c r="D202" t="s">
        <v>29</v>
      </c>
      <c r="E202" s="6">
        <v>42541</v>
      </c>
      <c r="F202" s="5">
        <v>0.60069444444444442</v>
      </c>
      <c r="G202" t="s">
        <v>63</v>
      </c>
      <c r="H202" t="s">
        <v>62</v>
      </c>
      <c r="I202">
        <v>0.2</v>
      </c>
      <c r="J202" t="s">
        <v>61</v>
      </c>
      <c r="L202" t="s">
        <v>60</v>
      </c>
      <c r="M202">
        <v>162</v>
      </c>
      <c r="N202" t="s">
        <v>55</v>
      </c>
      <c r="O202" t="s">
        <v>59</v>
      </c>
      <c r="P202" s="6">
        <v>42541</v>
      </c>
      <c r="Q202" s="5">
        <v>0.67569444444444438</v>
      </c>
      <c r="R202" t="s">
        <v>58</v>
      </c>
      <c r="S202" t="s">
        <v>57</v>
      </c>
      <c r="T202" t="s">
        <v>56</v>
      </c>
      <c r="U202">
        <v>2</v>
      </c>
      <c r="V202" t="s">
        <v>55</v>
      </c>
      <c r="W202">
        <v>2</v>
      </c>
      <c r="X202" t="s">
        <v>54</v>
      </c>
      <c r="Y202" t="s">
        <v>32</v>
      </c>
    </row>
    <row r="203" spans="1:25" x14ac:dyDescent="0.35">
      <c r="A203" t="s">
        <v>12</v>
      </c>
      <c r="B203" t="s">
        <v>13</v>
      </c>
      <c r="C203" t="s">
        <v>27</v>
      </c>
      <c r="D203" t="s">
        <v>29</v>
      </c>
      <c r="E203" s="6">
        <v>42569</v>
      </c>
      <c r="F203" s="5">
        <v>0.58680555555555558</v>
      </c>
      <c r="G203" t="s">
        <v>63</v>
      </c>
      <c r="H203" t="s">
        <v>62</v>
      </c>
      <c r="I203">
        <v>0.2</v>
      </c>
      <c r="J203" t="s">
        <v>61</v>
      </c>
      <c r="L203" t="s">
        <v>60</v>
      </c>
      <c r="M203">
        <v>580</v>
      </c>
      <c r="N203" t="s">
        <v>55</v>
      </c>
      <c r="P203" s="6">
        <v>42569</v>
      </c>
      <c r="Q203" s="5">
        <v>0.66666666666666663</v>
      </c>
      <c r="R203" t="s">
        <v>58</v>
      </c>
      <c r="T203" t="s">
        <v>56</v>
      </c>
      <c r="U203">
        <v>2</v>
      </c>
      <c r="V203" t="s">
        <v>55</v>
      </c>
      <c r="W203">
        <v>2</v>
      </c>
      <c r="X203" t="s">
        <v>54</v>
      </c>
      <c r="Y203" t="s">
        <v>32</v>
      </c>
    </row>
    <row r="204" spans="1:25" x14ac:dyDescent="0.35">
      <c r="A204" t="s">
        <v>12</v>
      </c>
      <c r="B204" t="s">
        <v>13</v>
      </c>
      <c r="C204" t="s">
        <v>27</v>
      </c>
      <c r="D204" t="s">
        <v>29</v>
      </c>
      <c r="E204" s="6">
        <v>42597</v>
      </c>
      <c r="F204" s="5">
        <v>0.59027777777777779</v>
      </c>
      <c r="G204" t="s">
        <v>63</v>
      </c>
      <c r="H204" t="s">
        <v>62</v>
      </c>
      <c r="I204">
        <v>0.2</v>
      </c>
      <c r="J204" t="s">
        <v>61</v>
      </c>
      <c r="L204" t="s">
        <v>60</v>
      </c>
      <c r="M204">
        <v>791</v>
      </c>
      <c r="N204" t="s">
        <v>55</v>
      </c>
      <c r="O204" t="s">
        <v>59</v>
      </c>
      <c r="P204" s="6">
        <v>42597</v>
      </c>
      <c r="Q204" s="5">
        <v>0.70208333333333339</v>
      </c>
      <c r="R204" t="s">
        <v>58</v>
      </c>
      <c r="S204" t="s">
        <v>57</v>
      </c>
      <c r="T204" t="s">
        <v>56</v>
      </c>
      <c r="U204">
        <v>2</v>
      </c>
      <c r="V204" t="s">
        <v>55</v>
      </c>
      <c r="W204">
        <v>2</v>
      </c>
      <c r="X204" t="s">
        <v>54</v>
      </c>
      <c r="Y204" t="s">
        <v>64</v>
      </c>
    </row>
    <row r="205" spans="1:25" x14ac:dyDescent="0.35">
      <c r="A205" t="s">
        <v>12</v>
      </c>
      <c r="B205" t="s">
        <v>13</v>
      </c>
      <c r="C205" t="s">
        <v>27</v>
      </c>
      <c r="D205" t="s">
        <v>29</v>
      </c>
      <c r="E205" s="6">
        <v>42632</v>
      </c>
      <c r="F205" s="5">
        <v>0.57638888888888895</v>
      </c>
      <c r="G205" t="s">
        <v>63</v>
      </c>
      <c r="H205" t="s">
        <v>62</v>
      </c>
      <c r="I205">
        <v>0.2</v>
      </c>
      <c r="J205" t="s">
        <v>61</v>
      </c>
      <c r="L205" t="s">
        <v>60</v>
      </c>
      <c r="M205">
        <v>260</v>
      </c>
      <c r="N205" t="s">
        <v>55</v>
      </c>
      <c r="P205" s="6">
        <v>42632</v>
      </c>
      <c r="Q205" s="5">
        <v>0.6875</v>
      </c>
      <c r="R205" t="s">
        <v>58</v>
      </c>
      <c r="T205" t="s">
        <v>56</v>
      </c>
      <c r="U205">
        <v>2</v>
      </c>
      <c r="V205" t="s">
        <v>55</v>
      </c>
      <c r="W205">
        <v>2</v>
      </c>
      <c r="X205" t="s">
        <v>54</v>
      </c>
      <c r="Y205" t="s">
        <v>32</v>
      </c>
    </row>
    <row r="206" spans="1:25" x14ac:dyDescent="0.35">
      <c r="A206" t="s">
        <v>12</v>
      </c>
      <c r="B206" t="s">
        <v>13</v>
      </c>
      <c r="C206" t="s">
        <v>27</v>
      </c>
      <c r="D206" t="s">
        <v>29</v>
      </c>
      <c r="E206" s="6">
        <v>42660</v>
      </c>
      <c r="F206" s="5">
        <v>0.57291666666666663</v>
      </c>
      <c r="G206" t="s">
        <v>63</v>
      </c>
      <c r="H206" t="s">
        <v>62</v>
      </c>
      <c r="I206">
        <v>0.2</v>
      </c>
      <c r="J206" t="s">
        <v>61</v>
      </c>
      <c r="L206" t="s">
        <v>60</v>
      </c>
      <c r="M206">
        <v>44</v>
      </c>
      <c r="N206" t="s">
        <v>55</v>
      </c>
      <c r="P206" s="6">
        <v>42660</v>
      </c>
      <c r="Q206" s="5">
        <v>0.68472222222222223</v>
      </c>
      <c r="R206" t="s">
        <v>58</v>
      </c>
      <c r="T206" t="s">
        <v>56</v>
      </c>
      <c r="U206">
        <v>2</v>
      </c>
      <c r="V206" t="s">
        <v>55</v>
      </c>
      <c r="W206">
        <v>2</v>
      </c>
      <c r="X206" t="s">
        <v>54</v>
      </c>
      <c r="Y206" t="s">
        <v>32</v>
      </c>
    </row>
    <row r="207" spans="1:25" x14ac:dyDescent="0.35">
      <c r="A207" t="s">
        <v>12</v>
      </c>
      <c r="B207" t="s">
        <v>13</v>
      </c>
      <c r="C207" t="s">
        <v>49</v>
      </c>
      <c r="D207">
        <v>846</v>
      </c>
      <c r="E207" s="6">
        <v>41024</v>
      </c>
      <c r="F207" s="5">
        <v>0.46527777777777773</v>
      </c>
      <c r="G207" t="s">
        <v>63</v>
      </c>
      <c r="H207" t="s">
        <v>62</v>
      </c>
      <c r="I207">
        <v>0.2</v>
      </c>
      <c r="J207" t="s">
        <v>61</v>
      </c>
      <c r="L207" t="s">
        <v>60</v>
      </c>
      <c r="M207">
        <v>105</v>
      </c>
      <c r="N207" t="s">
        <v>55</v>
      </c>
      <c r="P207" s="6">
        <v>41024</v>
      </c>
      <c r="Q207" s="5">
        <v>0.59166666666666667</v>
      </c>
      <c r="R207" t="s">
        <v>58</v>
      </c>
      <c r="T207" t="s">
        <v>56</v>
      </c>
      <c r="U207">
        <v>1</v>
      </c>
      <c r="V207" t="s">
        <v>55</v>
      </c>
      <c r="W207">
        <v>1</v>
      </c>
      <c r="X207" t="s">
        <v>54</v>
      </c>
      <c r="Y207" t="s">
        <v>32</v>
      </c>
    </row>
    <row r="208" spans="1:25" x14ac:dyDescent="0.35">
      <c r="A208" t="s">
        <v>12</v>
      </c>
      <c r="B208" t="s">
        <v>13</v>
      </c>
      <c r="C208" t="s">
        <v>49</v>
      </c>
      <c r="D208">
        <v>846</v>
      </c>
      <c r="E208" s="6">
        <v>41045</v>
      </c>
      <c r="F208" s="5">
        <v>0.4826388888888889</v>
      </c>
      <c r="G208" t="s">
        <v>63</v>
      </c>
      <c r="H208" t="s">
        <v>62</v>
      </c>
      <c r="I208">
        <v>0.15</v>
      </c>
      <c r="J208" t="s">
        <v>61</v>
      </c>
      <c r="L208" t="s">
        <v>60</v>
      </c>
      <c r="M208">
        <v>116</v>
      </c>
      <c r="N208" t="s">
        <v>55</v>
      </c>
      <c r="P208" s="6">
        <v>41045</v>
      </c>
      <c r="Q208" s="5">
        <v>0.65277777777777779</v>
      </c>
      <c r="R208" t="s">
        <v>58</v>
      </c>
      <c r="T208" t="s">
        <v>56</v>
      </c>
      <c r="U208">
        <v>1</v>
      </c>
      <c r="V208" t="s">
        <v>55</v>
      </c>
      <c r="W208">
        <v>1</v>
      </c>
      <c r="X208" t="s">
        <v>54</v>
      </c>
      <c r="Y208" t="s">
        <v>32</v>
      </c>
    </row>
    <row r="209" spans="1:25" x14ac:dyDescent="0.35">
      <c r="A209" t="s">
        <v>12</v>
      </c>
      <c r="B209" t="s">
        <v>13</v>
      </c>
      <c r="C209" t="s">
        <v>49</v>
      </c>
      <c r="D209">
        <v>846</v>
      </c>
      <c r="E209" s="6">
        <v>41080</v>
      </c>
      <c r="F209" s="5">
        <v>0.50347222222222221</v>
      </c>
      <c r="G209" t="s">
        <v>63</v>
      </c>
      <c r="H209" t="s">
        <v>62</v>
      </c>
      <c r="I209">
        <v>0.15</v>
      </c>
      <c r="J209" t="s">
        <v>61</v>
      </c>
      <c r="L209" t="s">
        <v>60</v>
      </c>
      <c r="M209">
        <v>590</v>
      </c>
      <c r="N209" t="s">
        <v>55</v>
      </c>
      <c r="P209" s="6">
        <v>41080</v>
      </c>
      <c r="Q209" s="5">
        <v>0.61249999999999993</v>
      </c>
      <c r="R209" t="s">
        <v>58</v>
      </c>
      <c r="T209" t="s">
        <v>56</v>
      </c>
      <c r="U209">
        <v>1</v>
      </c>
      <c r="V209" t="s">
        <v>55</v>
      </c>
      <c r="W209">
        <v>1</v>
      </c>
      <c r="X209" t="s">
        <v>54</v>
      </c>
      <c r="Y209" t="s">
        <v>32</v>
      </c>
    </row>
    <row r="210" spans="1:25" x14ac:dyDescent="0.35">
      <c r="A210" t="s">
        <v>12</v>
      </c>
      <c r="B210" t="s">
        <v>13</v>
      </c>
      <c r="C210" t="s">
        <v>49</v>
      </c>
      <c r="D210">
        <v>846</v>
      </c>
      <c r="E210" s="6">
        <v>41106</v>
      </c>
      <c r="F210" s="5">
        <v>0.52430555555555558</v>
      </c>
      <c r="G210" t="s">
        <v>63</v>
      </c>
      <c r="H210" t="s">
        <v>62</v>
      </c>
      <c r="I210">
        <v>0.89</v>
      </c>
      <c r="J210" t="s">
        <v>61</v>
      </c>
      <c r="L210" t="s">
        <v>60</v>
      </c>
      <c r="M210">
        <v>98</v>
      </c>
      <c r="N210" t="s">
        <v>55</v>
      </c>
      <c r="P210" s="6">
        <v>41106</v>
      </c>
      <c r="Q210" s="5">
        <v>0.60486111111111118</v>
      </c>
      <c r="R210" t="s">
        <v>58</v>
      </c>
      <c r="T210" t="s">
        <v>56</v>
      </c>
      <c r="U210">
        <v>1</v>
      </c>
      <c r="V210" t="s">
        <v>55</v>
      </c>
      <c r="W210">
        <v>1</v>
      </c>
      <c r="X210" t="s">
        <v>54</v>
      </c>
      <c r="Y210" t="s">
        <v>32</v>
      </c>
    </row>
    <row r="211" spans="1:25" x14ac:dyDescent="0.35">
      <c r="A211" t="s">
        <v>12</v>
      </c>
      <c r="B211" t="s">
        <v>13</v>
      </c>
      <c r="C211" t="s">
        <v>49</v>
      </c>
      <c r="D211">
        <v>846</v>
      </c>
      <c r="E211" s="6">
        <v>41141</v>
      </c>
      <c r="F211" s="5">
        <v>0.54166666666666663</v>
      </c>
      <c r="G211" t="s">
        <v>63</v>
      </c>
      <c r="H211" t="s">
        <v>62</v>
      </c>
      <c r="I211">
        <v>0.15</v>
      </c>
      <c r="J211" t="s">
        <v>61</v>
      </c>
      <c r="L211" t="s">
        <v>60</v>
      </c>
      <c r="M211">
        <v>600</v>
      </c>
      <c r="N211" t="s">
        <v>55</v>
      </c>
      <c r="O211" t="s">
        <v>66</v>
      </c>
      <c r="P211" s="6">
        <v>41141</v>
      </c>
      <c r="Q211" s="5">
        <v>0.63055555555555554</v>
      </c>
      <c r="R211" t="s">
        <v>58</v>
      </c>
      <c r="S211" t="s">
        <v>65</v>
      </c>
      <c r="T211" t="s">
        <v>56</v>
      </c>
      <c r="U211">
        <v>1</v>
      </c>
      <c r="V211" t="s">
        <v>55</v>
      </c>
      <c r="W211">
        <v>1</v>
      </c>
      <c r="X211" t="s">
        <v>54</v>
      </c>
      <c r="Y211" t="s">
        <v>32</v>
      </c>
    </row>
    <row r="212" spans="1:25" x14ac:dyDescent="0.35">
      <c r="A212" t="s">
        <v>12</v>
      </c>
      <c r="B212" t="s">
        <v>13</v>
      </c>
      <c r="C212" t="s">
        <v>49</v>
      </c>
      <c r="D212">
        <v>846</v>
      </c>
      <c r="E212" s="6">
        <v>41176</v>
      </c>
      <c r="F212" s="5">
        <v>0.58680555555555558</v>
      </c>
      <c r="G212" t="s">
        <v>63</v>
      </c>
      <c r="H212" t="s">
        <v>62</v>
      </c>
      <c r="I212">
        <v>0.15</v>
      </c>
      <c r="J212" t="s">
        <v>61</v>
      </c>
      <c r="L212" t="s">
        <v>60</v>
      </c>
      <c r="M212">
        <v>102</v>
      </c>
      <c r="N212" t="s">
        <v>55</v>
      </c>
      <c r="P212" s="6">
        <v>41176</v>
      </c>
      <c r="Q212" s="5">
        <v>0.68958333333333333</v>
      </c>
      <c r="R212" t="s">
        <v>58</v>
      </c>
      <c r="T212" t="s">
        <v>56</v>
      </c>
      <c r="U212">
        <v>2</v>
      </c>
      <c r="V212" t="s">
        <v>55</v>
      </c>
      <c r="W212">
        <v>2</v>
      </c>
      <c r="X212" t="s">
        <v>54</v>
      </c>
      <c r="Y212" t="s">
        <v>32</v>
      </c>
    </row>
    <row r="213" spans="1:25" x14ac:dyDescent="0.35">
      <c r="A213" t="s">
        <v>12</v>
      </c>
      <c r="B213" t="s">
        <v>13</v>
      </c>
      <c r="C213" t="s">
        <v>49</v>
      </c>
      <c r="D213">
        <v>846</v>
      </c>
      <c r="E213" s="6">
        <v>41204</v>
      </c>
      <c r="F213" s="5">
        <v>0.54513888888888895</v>
      </c>
      <c r="G213" t="s">
        <v>63</v>
      </c>
      <c r="H213" t="s">
        <v>62</v>
      </c>
      <c r="I213">
        <v>0.15</v>
      </c>
      <c r="J213" t="s">
        <v>61</v>
      </c>
      <c r="L213" t="s">
        <v>60</v>
      </c>
      <c r="M213">
        <v>66</v>
      </c>
      <c r="N213" t="s">
        <v>55</v>
      </c>
      <c r="P213" s="6">
        <v>41204</v>
      </c>
      <c r="Q213" s="5">
        <v>0.64374999999999993</v>
      </c>
      <c r="R213" t="s">
        <v>58</v>
      </c>
      <c r="T213" t="s">
        <v>56</v>
      </c>
      <c r="U213">
        <v>2</v>
      </c>
      <c r="V213" t="s">
        <v>55</v>
      </c>
      <c r="W213">
        <v>2</v>
      </c>
      <c r="X213" t="s">
        <v>54</v>
      </c>
      <c r="Y213" t="s">
        <v>32</v>
      </c>
    </row>
    <row r="214" spans="1:25" x14ac:dyDescent="0.35">
      <c r="A214" t="s">
        <v>12</v>
      </c>
      <c r="B214" t="s">
        <v>13</v>
      </c>
      <c r="C214" t="s">
        <v>49</v>
      </c>
      <c r="D214">
        <v>846</v>
      </c>
      <c r="E214" s="6">
        <v>41232</v>
      </c>
      <c r="F214" s="5">
        <v>0.58333333333333337</v>
      </c>
      <c r="G214" t="s">
        <v>63</v>
      </c>
      <c r="H214" t="s">
        <v>62</v>
      </c>
      <c r="I214">
        <v>0.15</v>
      </c>
      <c r="J214" t="s">
        <v>61</v>
      </c>
      <c r="L214" t="s">
        <v>60</v>
      </c>
      <c r="M214">
        <v>46</v>
      </c>
      <c r="N214" t="s">
        <v>55</v>
      </c>
      <c r="P214" s="6">
        <v>41232</v>
      </c>
      <c r="Q214" s="5">
        <v>0.71527777777777779</v>
      </c>
      <c r="R214" t="s">
        <v>58</v>
      </c>
      <c r="T214" t="s">
        <v>56</v>
      </c>
      <c r="U214">
        <v>2</v>
      </c>
      <c r="V214" t="s">
        <v>55</v>
      </c>
      <c r="W214">
        <v>2</v>
      </c>
      <c r="X214" t="s">
        <v>54</v>
      </c>
      <c r="Y214" t="s">
        <v>32</v>
      </c>
    </row>
    <row r="215" spans="1:25" x14ac:dyDescent="0.35">
      <c r="A215" t="s">
        <v>12</v>
      </c>
      <c r="B215" t="s">
        <v>13</v>
      </c>
      <c r="C215" t="s">
        <v>49</v>
      </c>
      <c r="D215">
        <v>846</v>
      </c>
      <c r="E215" s="6">
        <v>41260</v>
      </c>
      <c r="F215" s="5">
        <v>0.49305555555555558</v>
      </c>
      <c r="G215" t="s">
        <v>63</v>
      </c>
      <c r="H215" t="s">
        <v>62</v>
      </c>
      <c r="I215">
        <v>0.15</v>
      </c>
      <c r="J215" t="s">
        <v>61</v>
      </c>
      <c r="L215" t="s">
        <v>60</v>
      </c>
      <c r="M215">
        <v>2000</v>
      </c>
      <c r="N215" t="s">
        <v>55</v>
      </c>
      <c r="P215" s="6">
        <v>41260</v>
      </c>
      <c r="Q215" s="5">
        <v>0.64374999999999993</v>
      </c>
      <c r="R215" t="s">
        <v>58</v>
      </c>
      <c r="T215" t="s">
        <v>56</v>
      </c>
      <c r="U215">
        <v>2</v>
      </c>
      <c r="V215" t="s">
        <v>55</v>
      </c>
      <c r="W215">
        <v>2</v>
      </c>
      <c r="X215" t="s">
        <v>54</v>
      </c>
      <c r="Y215" t="s">
        <v>32</v>
      </c>
    </row>
    <row r="216" spans="1:25" x14ac:dyDescent="0.35">
      <c r="A216" t="s">
        <v>12</v>
      </c>
      <c r="B216" t="s">
        <v>13</v>
      </c>
      <c r="C216" t="s">
        <v>49</v>
      </c>
      <c r="D216">
        <v>846</v>
      </c>
      <c r="E216" s="6">
        <v>41288</v>
      </c>
      <c r="F216" s="5">
        <v>0.51736111111111105</v>
      </c>
      <c r="G216" t="s">
        <v>63</v>
      </c>
      <c r="H216" t="s">
        <v>62</v>
      </c>
      <c r="I216">
        <v>0.15</v>
      </c>
      <c r="J216" t="s">
        <v>61</v>
      </c>
      <c r="L216" t="s">
        <v>60</v>
      </c>
      <c r="M216">
        <v>115</v>
      </c>
      <c r="N216" t="s">
        <v>55</v>
      </c>
      <c r="O216" t="s">
        <v>59</v>
      </c>
      <c r="P216" s="6">
        <v>41288</v>
      </c>
      <c r="Q216" s="5">
        <v>0.65208333333333335</v>
      </c>
      <c r="R216" t="s">
        <v>58</v>
      </c>
      <c r="S216" t="s">
        <v>57</v>
      </c>
      <c r="T216" t="s">
        <v>56</v>
      </c>
      <c r="U216">
        <v>2</v>
      </c>
      <c r="V216" t="s">
        <v>55</v>
      </c>
      <c r="W216">
        <v>2</v>
      </c>
      <c r="X216" t="s">
        <v>54</v>
      </c>
      <c r="Y216" t="s">
        <v>32</v>
      </c>
    </row>
    <row r="217" spans="1:25" x14ac:dyDescent="0.35">
      <c r="A217" t="s">
        <v>12</v>
      </c>
      <c r="B217" t="s">
        <v>13</v>
      </c>
      <c r="C217" t="s">
        <v>49</v>
      </c>
      <c r="D217">
        <v>846</v>
      </c>
      <c r="E217" s="6">
        <v>41324</v>
      </c>
      <c r="F217" s="5">
        <v>0.56944444444444442</v>
      </c>
      <c r="G217" t="s">
        <v>63</v>
      </c>
      <c r="H217" t="s">
        <v>62</v>
      </c>
      <c r="I217">
        <v>0.15</v>
      </c>
      <c r="J217" t="s">
        <v>61</v>
      </c>
      <c r="L217" t="s">
        <v>60</v>
      </c>
      <c r="M217">
        <v>125</v>
      </c>
      <c r="N217" t="s">
        <v>55</v>
      </c>
      <c r="O217" t="s">
        <v>59</v>
      </c>
      <c r="P217" s="6">
        <v>41324</v>
      </c>
      <c r="Q217" s="5">
        <v>0.65069444444444446</v>
      </c>
      <c r="R217" t="s">
        <v>58</v>
      </c>
      <c r="S217" t="s">
        <v>57</v>
      </c>
      <c r="T217" t="s">
        <v>56</v>
      </c>
      <c r="U217">
        <v>2</v>
      </c>
      <c r="V217" t="s">
        <v>55</v>
      </c>
      <c r="W217">
        <v>2</v>
      </c>
      <c r="X217" t="s">
        <v>54</v>
      </c>
      <c r="Y217" t="s">
        <v>32</v>
      </c>
    </row>
    <row r="218" spans="1:25" x14ac:dyDescent="0.35">
      <c r="A218" t="s">
        <v>12</v>
      </c>
      <c r="B218" t="s">
        <v>13</v>
      </c>
      <c r="C218" t="s">
        <v>49</v>
      </c>
      <c r="D218">
        <v>846</v>
      </c>
      <c r="E218" s="6">
        <v>41351</v>
      </c>
      <c r="F218" s="5">
        <v>0.52083333333333337</v>
      </c>
      <c r="G218" t="s">
        <v>63</v>
      </c>
      <c r="H218" t="s">
        <v>62</v>
      </c>
      <c r="I218">
        <v>0.15</v>
      </c>
      <c r="J218" t="s">
        <v>61</v>
      </c>
      <c r="L218" t="s">
        <v>60</v>
      </c>
      <c r="M218">
        <v>400</v>
      </c>
      <c r="N218" t="s">
        <v>55</v>
      </c>
      <c r="P218" s="6">
        <v>41351</v>
      </c>
      <c r="Q218" s="5">
        <v>0.62986111111111109</v>
      </c>
      <c r="R218" t="s">
        <v>58</v>
      </c>
      <c r="T218" t="s">
        <v>56</v>
      </c>
      <c r="U218">
        <v>2</v>
      </c>
      <c r="V218" t="s">
        <v>55</v>
      </c>
      <c r="W218">
        <v>2</v>
      </c>
      <c r="X218" t="s">
        <v>54</v>
      </c>
      <c r="Y218" t="s">
        <v>32</v>
      </c>
    </row>
    <row r="219" spans="1:25" x14ac:dyDescent="0.35">
      <c r="A219" t="s">
        <v>12</v>
      </c>
      <c r="B219" t="s">
        <v>13</v>
      </c>
      <c r="C219" t="s">
        <v>49</v>
      </c>
      <c r="D219">
        <v>846</v>
      </c>
      <c r="E219" s="6">
        <v>41386</v>
      </c>
      <c r="F219" s="5">
        <v>0.54861111111111105</v>
      </c>
      <c r="G219" t="s">
        <v>63</v>
      </c>
      <c r="H219" t="s">
        <v>62</v>
      </c>
      <c r="I219">
        <v>0.15</v>
      </c>
      <c r="J219" t="s">
        <v>61</v>
      </c>
      <c r="L219" t="s">
        <v>60</v>
      </c>
      <c r="M219">
        <v>46</v>
      </c>
      <c r="N219" t="s">
        <v>55</v>
      </c>
      <c r="P219" s="6">
        <v>41386</v>
      </c>
      <c r="Q219" s="5">
        <v>0.65833333333333333</v>
      </c>
      <c r="R219" t="s">
        <v>58</v>
      </c>
      <c r="T219" t="s">
        <v>56</v>
      </c>
      <c r="U219">
        <v>2</v>
      </c>
      <c r="V219" t="s">
        <v>55</v>
      </c>
      <c r="W219">
        <v>2</v>
      </c>
      <c r="X219" t="s">
        <v>54</v>
      </c>
      <c r="Y219" t="s">
        <v>32</v>
      </c>
    </row>
    <row r="220" spans="1:25" x14ac:dyDescent="0.35">
      <c r="A220" t="s">
        <v>12</v>
      </c>
      <c r="B220" t="s">
        <v>13</v>
      </c>
      <c r="C220" t="s">
        <v>49</v>
      </c>
      <c r="D220">
        <v>846</v>
      </c>
      <c r="E220" s="6">
        <v>41407</v>
      </c>
      <c r="F220" s="5">
        <v>0.56944444444444442</v>
      </c>
      <c r="G220" t="s">
        <v>63</v>
      </c>
      <c r="H220" t="s">
        <v>62</v>
      </c>
      <c r="I220">
        <v>0.15</v>
      </c>
      <c r="J220" t="s">
        <v>61</v>
      </c>
      <c r="L220" t="s">
        <v>60</v>
      </c>
      <c r="M220">
        <v>11</v>
      </c>
      <c r="N220" t="s">
        <v>55</v>
      </c>
      <c r="O220" t="s">
        <v>59</v>
      </c>
      <c r="P220" s="6">
        <v>41407</v>
      </c>
      <c r="Q220" s="5">
        <v>0.7104166666666667</v>
      </c>
      <c r="R220" t="s">
        <v>58</v>
      </c>
      <c r="S220" t="s">
        <v>57</v>
      </c>
      <c r="T220" t="s">
        <v>56</v>
      </c>
      <c r="U220">
        <v>2</v>
      </c>
      <c r="V220" t="s">
        <v>55</v>
      </c>
      <c r="W220">
        <v>2</v>
      </c>
      <c r="X220" t="s">
        <v>54</v>
      </c>
      <c r="Y220" t="s">
        <v>32</v>
      </c>
    </row>
    <row r="221" spans="1:25" x14ac:dyDescent="0.35">
      <c r="A221" t="s">
        <v>12</v>
      </c>
      <c r="B221" t="s">
        <v>13</v>
      </c>
      <c r="C221" t="s">
        <v>49</v>
      </c>
      <c r="D221">
        <v>846</v>
      </c>
      <c r="E221" s="6">
        <v>41449</v>
      </c>
      <c r="F221" s="5">
        <v>0.54166666666666663</v>
      </c>
      <c r="G221" t="s">
        <v>63</v>
      </c>
      <c r="H221" t="s">
        <v>62</v>
      </c>
      <c r="I221">
        <v>0.15</v>
      </c>
      <c r="J221" t="s">
        <v>61</v>
      </c>
      <c r="L221" t="s">
        <v>60</v>
      </c>
      <c r="M221">
        <v>50</v>
      </c>
      <c r="N221" t="s">
        <v>55</v>
      </c>
      <c r="P221" s="6">
        <v>41449</v>
      </c>
      <c r="Q221" s="5">
        <v>0.66875000000000007</v>
      </c>
      <c r="R221" t="s">
        <v>58</v>
      </c>
      <c r="T221" t="s">
        <v>56</v>
      </c>
      <c r="U221">
        <v>2</v>
      </c>
      <c r="V221" t="s">
        <v>55</v>
      </c>
      <c r="W221">
        <v>2</v>
      </c>
      <c r="X221" t="s">
        <v>54</v>
      </c>
      <c r="Y221" t="s">
        <v>32</v>
      </c>
    </row>
    <row r="222" spans="1:25" x14ac:dyDescent="0.35">
      <c r="A222" t="s">
        <v>12</v>
      </c>
      <c r="B222" t="s">
        <v>13</v>
      </c>
      <c r="C222" t="s">
        <v>49</v>
      </c>
      <c r="D222">
        <v>846</v>
      </c>
      <c r="E222" s="6">
        <v>41477</v>
      </c>
      <c r="F222" s="5">
        <v>0.60416666666666663</v>
      </c>
      <c r="G222" t="s">
        <v>63</v>
      </c>
      <c r="H222" t="s">
        <v>62</v>
      </c>
      <c r="I222">
        <v>0.15</v>
      </c>
      <c r="J222" t="s">
        <v>61</v>
      </c>
      <c r="L222" t="s">
        <v>60</v>
      </c>
      <c r="M222">
        <v>682</v>
      </c>
      <c r="N222" t="s">
        <v>55</v>
      </c>
      <c r="O222" t="s">
        <v>59</v>
      </c>
      <c r="P222" s="6">
        <v>41477</v>
      </c>
      <c r="Q222" s="5">
        <v>0.73333333333333339</v>
      </c>
      <c r="R222" t="s">
        <v>58</v>
      </c>
      <c r="S222" t="s">
        <v>57</v>
      </c>
      <c r="T222" t="s">
        <v>56</v>
      </c>
      <c r="U222">
        <v>2</v>
      </c>
      <c r="V222" t="s">
        <v>55</v>
      </c>
      <c r="W222">
        <v>2</v>
      </c>
      <c r="X222" t="s">
        <v>54</v>
      </c>
      <c r="Y222" t="s">
        <v>70</v>
      </c>
    </row>
    <row r="223" spans="1:25" x14ac:dyDescent="0.35">
      <c r="A223" t="s">
        <v>12</v>
      </c>
      <c r="B223" t="s">
        <v>13</v>
      </c>
      <c r="C223" t="s">
        <v>49</v>
      </c>
      <c r="D223">
        <v>846</v>
      </c>
      <c r="E223" s="6">
        <v>41505</v>
      </c>
      <c r="F223" s="5">
        <v>0.59722222222222221</v>
      </c>
      <c r="G223" t="s">
        <v>63</v>
      </c>
      <c r="H223" t="s">
        <v>62</v>
      </c>
      <c r="I223">
        <v>0.15</v>
      </c>
      <c r="J223" t="s">
        <v>61</v>
      </c>
      <c r="L223" t="s">
        <v>60</v>
      </c>
      <c r="M223">
        <v>3700</v>
      </c>
      <c r="N223" t="s">
        <v>55</v>
      </c>
      <c r="P223" s="6">
        <v>41505</v>
      </c>
      <c r="Q223" s="5">
        <v>0.74375000000000002</v>
      </c>
      <c r="R223" t="s">
        <v>58</v>
      </c>
      <c r="T223" t="s">
        <v>56</v>
      </c>
      <c r="U223">
        <v>2</v>
      </c>
      <c r="V223" t="s">
        <v>55</v>
      </c>
      <c r="W223">
        <v>2</v>
      </c>
      <c r="X223" t="s">
        <v>54</v>
      </c>
    </row>
    <row r="224" spans="1:25" x14ac:dyDescent="0.35">
      <c r="A224" t="s">
        <v>12</v>
      </c>
      <c r="B224" t="s">
        <v>13</v>
      </c>
      <c r="C224" t="s">
        <v>49</v>
      </c>
      <c r="D224">
        <v>846</v>
      </c>
      <c r="E224" s="6">
        <v>41540</v>
      </c>
      <c r="F224" s="5">
        <v>0.54513888888888895</v>
      </c>
      <c r="G224" t="s">
        <v>63</v>
      </c>
      <c r="H224" t="s">
        <v>62</v>
      </c>
      <c r="I224">
        <v>0.15</v>
      </c>
      <c r="J224" t="s">
        <v>61</v>
      </c>
      <c r="L224" t="s">
        <v>60</v>
      </c>
      <c r="M224">
        <v>141</v>
      </c>
      <c r="N224" t="s">
        <v>55</v>
      </c>
      <c r="O224" t="s">
        <v>59</v>
      </c>
      <c r="P224" s="6">
        <v>41540</v>
      </c>
      <c r="Q224" s="5">
        <v>0.68472222222222223</v>
      </c>
      <c r="R224" t="s">
        <v>58</v>
      </c>
      <c r="S224" t="s">
        <v>57</v>
      </c>
      <c r="T224" t="s">
        <v>56</v>
      </c>
      <c r="U224">
        <v>2</v>
      </c>
      <c r="V224" t="s">
        <v>55</v>
      </c>
      <c r="W224">
        <v>2</v>
      </c>
      <c r="X224" t="s">
        <v>54</v>
      </c>
      <c r="Y224" t="s">
        <v>32</v>
      </c>
    </row>
    <row r="225" spans="1:25" x14ac:dyDescent="0.35">
      <c r="A225" t="s">
        <v>12</v>
      </c>
      <c r="B225" t="s">
        <v>13</v>
      </c>
      <c r="C225" t="s">
        <v>49</v>
      </c>
      <c r="D225">
        <v>846</v>
      </c>
      <c r="E225" s="6">
        <v>41568</v>
      </c>
      <c r="F225" s="5">
        <v>0.55555555555555558</v>
      </c>
      <c r="G225" t="s">
        <v>63</v>
      </c>
      <c r="H225" t="s">
        <v>62</v>
      </c>
      <c r="I225">
        <v>0.15</v>
      </c>
      <c r="J225" t="s">
        <v>61</v>
      </c>
      <c r="L225" t="s">
        <v>60</v>
      </c>
      <c r="M225">
        <v>126</v>
      </c>
      <c r="N225" t="s">
        <v>55</v>
      </c>
      <c r="O225" t="s">
        <v>59</v>
      </c>
      <c r="P225" s="6">
        <v>41568</v>
      </c>
      <c r="Q225" s="5">
        <v>0.65763888888888888</v>
      </c>
      <c r="R225" t="s">
        <v>58</v>
      </c>
      <c r="S225" t="s">
        <v>57</v>
      </c>
      <c r="T225" t="s">
        <v>56</v>
      </c>
      <c r="U225">
        <v>2</v>
      </c>
      <c r="V225" t="s">
        <v>55</v>
      </c>
      <c r="W225">
        <v>2</v>
      </c>
      <c r="X225" t="s">
        <v>54</v>
      </c>
      <c r="Y225" t="s">
        <v>32</v>
      </c>
    </row>
    <row r="226" spans="1:25" x14ac:dyDescent="0.35">
      <c r="A226" t="s">
        <v>12</v>
      </c>
      <c r="B226" t="s">
        <v>13</v>
      </c>
      <c r="C226" t="s">
        <v>49</v>
      </c>
      <c r="D226">
        <v>846</v>
      </c>
      <c r="E226" s="6">
        <v>41596</v>
      </c>
      <c r="F226" s="5">
        <v>0.53472222222222221</v>
      </c>
      <c r="G226" t="s">
        <v>63</v>
      </c>
      <c r="H226" t="s">
        <v>62</v>
      </c>
      <c r="I226">
        <v>0.15</v>
      </c>
      <c r="J226" t="s">
        <v>61</v>
      </c>
      <c r="L226" t="s">
        <v>60</v>
      </c>
      <c r="M226">
        <v>5600</v>
      </c>
      <c r="N226" t="s">
        <v>55</v>
      </c>
      <c r="P226" s="6">
        <v>41596</v>
      </c>
      <c r="Q226" s="5">
        <v>0.69027777777777777</v>
      </c>
      <c r="R226" t="s">
        <v>58</v>
      </c>
      <c r="T226" t="s">
        <v>56</v>
      </c>
      <c r="U226">
        <v>2</v>
      </c>
      <c r="V226" t="s">
        <v>55</v>
      </c>
      <c r="W226">
        <v>2</v>
      </c>
      <c r="X226" t="s">
        <v>54</v>
      </c>
      <c r="Y226" t="s">
        <v>32</v>
      </c>
    </row>
    <row r="227" spans="1:25" x14ac:dyDescent="0.35">
      <c r="A227" t="s">
        <v>12</v>
      </c>
      <c r="B227" t="s">
        <v>13</v>
      </c>
      <c r="C227" t="s">
        <v>49</v>
      </c>
      <c r="D227">
        <v>846</v>
      </c>
      <c r="E227" s="6">
        <v>41624</v>
      </c>
      <c r="F227" s="5">
        <v>0.54861111111111105</v>
      </c>
      <c r="G227" t="s">
        <v>63</v>
      </c>
      <c r="H227" t="s">
        <v>62</v>
      </c>
      <c r="I227">
        <v>0.15</v>
      </c>
      <c r="J227" t="s">
        <v>61</v>
      </c>
      <c r="L227" t="s">
        <v>60</v>
      </c>
      <c r="M227">
        <v>38</v>
      </c>
      <c r="N227" t="s">
        <v>55</v>
      </c>
      <c r="O227" t="s">
        <v>59</v>
      </c>
      <c r="P227" s="6">
        <v>41624</v>
      </c>
      <c r="Q227" s="5">
        <v>0.67569444444444438</v>
      </c>
      <c r="R227" t="s">
        <v>58</v>
      </c>
      <c r="S227" t="s">
        <v>57</v>
      </c>
      <c r="T227" t="s">
        <v>56</v>
      </c>
      <c r="U227">
        <v>2</v>
      </c>
      <c r="V227" t="s">
        <v>55</v>
      </c>
      <c r="W227">
        <v>2</v>
      </c>
      <c r="X227" t="s">
        <v>54</v>
      </c>
      <c r="Y227" t="s">
        <v>32</v>
      </c>
    </row>
    <row r="228" spans="1:25" x14ac:dyDescent="0.35">
      <c r="A228" t="s">
        <v>12</v>
      </c>
      <c r="B228" t="s">
        <v>13</v>
      </c>
      <c r="C228" t="s">
        <v>49</v>
      </c>
      <c r="D228">
        <v>846</v>
      </c>
      <c r="E228" s="6">
        <v>41660</v>
      </c>
      <c r="F228" s="5">
        <v>0.54513888888888895</v>
      </c>
      <c r="G228" t="s">
        <v>63</v>
      </c>
      <c r="H228" t="s">
        <v>62</v>
      </c>
      <c r="I228">
        <v>0.15</v>
      </c>
      <c r="J228" t="s">
        <v>61</v>
      </c>
      <c r="L228" t="s">
        <v>60</v>
      </c>
      <c r="M228">
        <v>40</v>
      </c>
      <c r="N228" t="s">
        <v>55</v>
      </c>
      <c r="P228" s="6">
        <v>41660</v>
      </c>
      <c r="Q228" s="5">
        <v>0.69791666666666663</v>
      </c>
      <c r="R228" t="s">
        <v>58</v>
      </c>
      <c r="T228" t="s">
        <v>56</v>
      </c>
      <c r="U228">
        <v>2</v>
      </c>
      <c r="V228" t="s">
        <v>55</v>
      </c>
      <c r="W228">
        <v>2</v>
      </c>
      <c r="X228" t="s">
        <v>54</v>
      </c>
      <c r="Y228" t="s">
        <v>32</v>
      </c>
    </row>
    <row r="229" spans="1:25" x14ac:dyDescent="0.35">
      <c r="A229" t="s">
        <v>12</v>
      </c>
      <c r="B229" t="s">
        <v>13</v>
      </c>
      <c r="C229" t="s">
        <v>49</v>
      </c>
      <c r="D229">
        <v>846</v>
      </c>
      <c r="E229" s="6">
        <v>41696</v>
      </c>
      <c r="F229" s="5">
        <v>0.53125</v>
      </c>
      <c r="G229" t="s">
        <v>63</v>
      </c>
      <c r="H229" t="s">
        <v>62</v>
      </c>
      <c r="I229">
        <v>0.15</v>
      </c>
      <c r="J229" t="s">
        <v>61</v>
      </c>
      <c r="L229" t="s">
        <v>60</v>
      </c>
      <c r="M229">
        <v>330</v>
      </c>
      <c r="N229" t="s">
        <v>55</v>
      </c>
      <c r="P229" s="6">
        <v>41696</v>
      </c>
      <c r="Q229" s="5">
        <v>0.66805555555555562</v>
      </c>
      <c r="R229" t="s">
        <v>58</v>
      </c>
      <c r="T229" t="s">
        <v>56</v>
      </c>
      <c r="U229">
        <v>2</v>
      </c>
      <c r="V229" t="s">
        <v>55</v>
      </c>
      <c r="W229">
        <v>2</v>
      </c>
      <c r="X229" t="s">
        <v>54</v>
      </c>
      <c r="Y229" t="s">
        <v>32</v>
      </c>
    </row>
    <row r="230" spans="1:25" x14ac:dyDescent="0.35">
      <c r="A230" t="s">
        <v>12</v>
      </c>
      <c r="B230" t="s">
        <v>13</v>
      </c>
      <c r="C230" t="s">
        <v>49</v>
      </c>
      <c r="D230">
        <v>846</v>
      </c>
      <c r="E230" s="6">
        <v>41715</v>
      </c>
      <c r="F230" s="5">
        <v>0.59722222222222221</v>
      </c>
      <c r="G230" t="s">
        <v>63</v>
      </c>
      <c r="H230" t="s">
        <v>62</v>
      </c>
      <c r="I230">
        <v>0.15</v>
      </c>
      <c r="J230" t="s">
        <v>61</v>
      </c>
      <c r="L230" t="s">
        <v>60</v>
      </c>
      <c r="M230">
        <v>736</v>
      </c>
      <c r="N230" t="s">
        <v>55</v>
      </c>
      <c r="O230" t="s">
        <v>59</v>
      </c>
      <c r="P230" s="6">
        <v>41715</v>
      </c>
      <c r="Q230" s="5">
        <v>0.72013888888888899</v>
      </c>
      <c r="R230" t="s">
        <v>58</v>
      </c>
      <c r="S230" t="s">
        <v>57</v>
      </c>
      <c r="T230" t="s">
        <v>56</v>
      </c>
      <c r="U230">
        <v>2</v>
      </c>
      <c r="V230" t="s">
        <v>55</v>
      </c>
      <c r="W230">
        <v>2</v>
      </c>
      <c r="X230" t="s">
        <v>54</v>
      </c>
      <c r="Y230" t="s">
        <v>32</v>
      </c>
    </row>
    <row r="231" spans="1:25" x14ac:dyDescent="0.35">
      <c r="A231" t="s">
        <v>12</v>
      </c>
      <c r="B231" t="s">
        <v>13</v>
      </c>
      <c r="C231" t="s">
        <v>49</v>
      </c>
      <c r="D231">
        <v>846</v>
      </c>
      <c r="E231" s="6">
        <v>41750</v>
      </c>
      <c r="F231" s="5">
        <v>0.57986111111111105</v>
      </c>
      <c r="G231" t="s">
        <v>63</v>
      </c>
      <c r="H231" t="s">
        <v>62</v>
      </c>
      <c r="I231">
        <v>0.15</v>
      </c>
      <c r="J231" t="s">
        <v>61</v>
      </c>
      <c r="L231" t="s">
        <v>60</v>
      </c>
      <c r="M231">
        <v>56</v>
      </c>
      <c r="N231" t="s">
        <v>55</v>
      </c>
      <c r="P231" s="6">
        <v>41750</v>
      </c>
      <c r="Q231" s="5">
        <v>0.72152777777777777</v>
      </c>
      <c r="R231" t="s">
        <v>58</v>
      </c>
      <c r="T231" t="s">
        <v>56</v>
      </c>
      <c r="U231">
        <v>2</v>
      </c>
      <c r="V231" t="s">
        <v>55</v>
      </c>
      <c r="W231">
        <v>2</v>
      </c>
      <c r="X231" t="s">
        <v>54</v>
      </c>
      <c r="Y231" t="s">
        <v>32</v>
      </c>
    </row>
    <row r="232" spans="1:25" x14ac:dyDescent="0.35">
      <c r="A232" t="s">
        <v>12</v>
      </c>
      <c r="B232" t="s">
        <v>13</v>
      </c>
      <c r="C232" t="s">
        <v>49</v>
      </c>
      <c r="D232">
        <v>846</v>
      </c>
      <c r="E232" s="6">
        <v>41778</v>
      </c>
      <c r="F232" s="5">
        <v>0.54861111111111105</v>
      </c>
      <c r="G232" t="s">
        <v>63</v>
      </c>
      <c r="H232" t="s">
        <v>62</v>
      </c>
      <c r="I232">
        <v>0.15</v>
      </c>
      <c r="J232" t="s">
        <v>61</v>
      </c>
      <c r="L232" t="s">
        <v>60</v>
      </c>
      <c r="M232">
        <v>16</v>
      </c>
      <c r="N232" t="s">
        <v>55</v>
      </c>
      <c r="O232" t="s">
        <v>59</v>
      </c>
      <c r="P232" s="6">
        <v>41778</v>
      </c>
      <c r="Q232" s="5">
        <v>0.6381944444444444</v>
      </c>
      <c r="R232" t="s">
        <v>58</v>
      </c>
      <c r="S232" t="s">
        <v>57</v>
      </c>
      <c r="T232" t="s">
        <v>56</v>
      </c>
      <c r="U232">
        <v>2</v>
      </c>
      <c r="V232" t="s">
        <v>55</v>
      </c>
      <c r="W232">
        <v>2</v>
      </c>
      <c r="X232" t="s">
        <v>54</v>
      </c>
      <c r="Y232" t="s">
        <v>64</v>
      </c>
    </row>
    <row r="233" spans="1:25" x14ac:dyDescent="0.35">
      <c r="A233" t="s">
        <v>12</v>
      </c>
      <c r="B233" t="s">
        <v>13</v>
      </c>
      <c r="C233" t="s">
        <v>49</v>
      </c>
      <c r="D233">
        <v>846</v>
      </c>
      <c r="E233" s="6">
        <v>41813</v>
      </c>
      <c r="F233" s="5">
        <v>0.53472222222222221</v>
      </c>
      <c r="G233" t="s">
        <v>63</v>
      </c>
      <c r="H233" t="s">
        <v>62</v>
      </c>
      <c r="I233">
        <v>0.15</v>
      </c>
      <c r="J233" t="s">
        <v>61</v>
      </c>
      <c r="L233" t="s">
        <v>60</v>
      </c>
      <c r="M233">
        <v>243</v>
      </c>
      <c r="N233" t="s">
        <v>55</v>
      </c>
      <c r="O233" t="s">
        <v>59</v>
      </c>
      <c r="P233" s="6">
        <v>41813</v>
      </c>
      <c r="Q233" s="5">
        <v>0.67083333333333339</v>
      </c>
      <c r="R233" t="s">
        <v>58</v>
      </c>
      <c r="S233" t="s">
        <v>57</v>
      </c>
      <c r="T233" t="s">
        <v>56</v>
      </c>
      <c r="U233">
        <v>2</v>
      </c>
      <c r="V233" t="s">
        <v>55</v>
      </c>
      <c r="W233">
        <v>2</v>
      </c>
      <c r="X233" t="s">
        <v>54</v>
      </c>
      <c r="Y233" t="s">
        <v>64</v>
      </c>
    </row>
    <row r="234" spans="1:25" x14ac:dyDescent="0.35">
      <c r="A234" t="s">
        <v>12</v>
      </c>
      <c r="B234" t="s">
        <v>13</v>
      </c>
      <c r="C234" t="s">
        <v>49</v>
      </c>
      <c r="D234">
        <v>846</v>
      </c>
      <c r="E234" s="6">
        <v>41841</v>
      </c>
      <c r="F234" s="5">
        <v>0.60069444444444442</v>
      </c>
      <c r="G234" t="s">
        <v>63</v>
      </c>
      <c r="H234" t="s">
        <v>62</v>
      </c>
      <c r="I234">
        <v>0.15</v>
      </c>
      <c r="J234" t="s">
        <v>61</v>
      </c>
      <c r="L234" t="s">
        <v>60</v>
      </c>
      <c r="M234">
        <v>56</v>
      </c>
      <c r="N234" t="s">
        <v>55</v>
      </c>
      <c r="P234" s="6">
        <v>41841</v>
      </c>
      <c r="Q234" s="5">
        <v>0.68888888888888899</v>
      </c>
      <c r="R234" t="s">
        <v>58</v>
      </c>
      <c r="T234" t="s">
        <v>56</v>
      </c>
      <c r="U234">
        <v>2</v>
      </c>
      <c r="V234" t="s">
        <v>55</v>
      </c>
      <c r="W234">
        <v>2</v>
      </c>
      <c r="X234" t="s">
        <v>54</v>
      </c>
      <c r="Y234" t="s">
        <v>64</v>
      </c>
    </row>
    <row r="235" spans="1:25" x14ac:dyDescent="0.35">
      <c r="A235" t="s">
        <v>12</v>
      </c>
      <c r="B235" t="s">
        <v>13</v>
      </c>
      <c r="C235" t="s">
        <v>49</v>
      </c>
      <c r="D235">
        <v>846</v>
      </c>
      <c r="E235" s="6">
        <v>41876</v>
      </c>
      <c r="F235" s="5">
        <v>0.52777777777777779</v>
      </c>
      <c r="G235" t="s">
        <v>63</v>
      </c>
      <c r="H235" t="s">
        <v>62</v>
      </c>
      <c r="I235">
        <v>0.15</v>
      </c>
      <c r="J235" t="s">
        <v>61</v>
      </c>
      <c r="L235" t="s">
        <v>60</v>
      </c>
      <c r="M235">
        <v>11</v>
      </c>
      <c r="N235" t="s">
        <v>55</v>
      </c>
      <c r="O235" t="s">
        <v>72</v>
      </c>
      <c r="P235" s="6">
        <v>41876</v>
      </c>
      <c r="Q235" s="5">
        <v>0.59652777777777777</v>
      </c>
      <c r="R235" t="s">
        <v>58</v>
      </c>
      <c r="S235" t="s">
        <v>71</v>
      </c>
      <c r="T235" t="s">
        <v>56</v>
      </c>
      <c r="U235">
        <v>2</v>
      </c>
      <c r="V235" t="s">
        <v>55</v>
      </c>
      <c r="W235">
        <v>2</v>
      </c>
      <c r="X235" t="s">
        <v>54</v>
      </c>
      <c r="Y235" t="s">
        <v>32</v>
      </c>
    </row>
    <row r="236" spans="1:25" x14ac:dyDescent="0.35">
      <c r="A236" t="s">
        <v>12</v>
      </c>
      <c r="B236" t="s">
        <v>13</v>
      </c>
      <c r="C236" t="s">
        <v>49</v>
      </c>
      <c r="D236">
        <v>846</v>
      </c>
      <c r="E236" s="6">
        <v>41897</v>
      </c>
      <c r="F236" s="5">
        <v>0.51736111111111105</v>
      </c>
      <c r="G236" t="s">
        <v>63</v>
      </c>
      <c r="H236" t="s">
        <v>62</v>
      </c>
      <c r="I236">
        <v>0.15</v>
      </c>
      <c r="J236" t="s">
        <v>61</v>
      </c>
      <c r="L236" t="s">
        <v>60</v>
      </c>
      <c r="M236">
        <v>33</v>
      </c>
      <c r="N236" t="s">
        <v>55</v>
      </c>
      <c r="O236" t="s">
        <v>59</v>
      </c>
      <c r="P236" s="6">
        <v>41897</v>
      </c>
      <c r="Q236" s="5">
        <v>0.62222222222222223</v>
      </c>
      <c r="R236" t="s">
        <v>58</v>
      </c>
      <c r="S236" t="s">
        <v>57</v>
      </c>
      <c r="T236" t="s">
        <v>56</v>
      </c>
      <c r="U236">
        <v>2</v>
      </c>
      <c r="V236" t="s">
        <v>55</v>
      </c>
      <c r="W236">
        <v>2</v>
      </c>
      <c r="X236" t="s">
        <v>54</v>
      </c>
      <c r="Y236" t="s">
        <v>32</v>
      </c>
    </row>
    <row r="237" spans="1:25" x14ac:dyDescent="0.35">
      <c r="A237" t="s">
        <v>12</v>
      </c>
      <c r="B237" t="s">
        <v>13</v>
      </c>
      <c r="C237" t="s">
        <v>49</v>
      </c>
      <c r="D237">
        <v>846</v>
      </c>
      <c r="E237" s="6">
        <v>41932</v>
      </c>
      <c r="F237" s="5">
        <v>0.55208333333333337</v>
      </c>
      <c r="G237" t="s">
        <v>63</v>
      </c>
      <c r="H237" t="s">
        <v>62</v>
      </c>
      <c r="I237">
        <v>0.15</v>
      </c>
      <c r="J237" t="s">
        <v>61</v>
      </c>
      <c r="L237" t="s">
        <v>60</v>
      </c>
      <c r="M237">
        <v>44</v>
      </c>
      <c r="N237" t="s">
        <v>55</v>
      </c>
      <c r="P237" s="6">
        <v>41932</v>
      </c>
      <c r="Q237" s="5">
        <v>0.67986111111111114</v>
      </c>
      <c r="R237" t="s">
        <v>58</v>
      </c>
      <c r="T237" t="s">
        <v>56</v>
      </c>
      <c r="U237">
        <v>2</v>
      </c>
      <c r="V237" t="s">
        <v>55</v>
      </c>
      <c r="W237">
        <v>2</v>
      </c>
      <c r="X237" t="s">
        <v>54</v>
      </c>
      <c r="Y237" t="s">
        <v>32</v>
      </c>
    </row>
    <row r="238" spans="1:25" x14ac:dyDescent="0.35">
      <c r="A238" t="s">
        <v>12</v>
      </c>
      <c r="B238" t="s">
        <v>13</v>
      </c>
      <c r="C238" t="s">
        <v>49</v>
      </c>
      <c r="D238">
        <v>846</v>
      </c>
      <c r="E238" s="6">
        <v>41960</v>
      </c>
      <c r="F238" s="5">
        <v>0.54861111111111105</v>
      </c>
      <c r="G238" t="s">
        <v>63</v>
      </c>
      <c r="H238" t="s">
        <v>62</v>
      </c>
      <c r="I238">
        <v>0.15</v>
      </c>
      <c r="J238" t="s">
        <v>61</v>
      </c>
      <c r="L238" t="s">
        <v>60</v>
      </c>
      <c r="M238">
        <v>380</v>
      </c>
      <c r="N238" t="s">
        <v>55</v>
      </c>
      <c r="P238" s="6">
        <v>41960</v>
      </c>
      <c r="Q238" s="5">
        <v>0.68611111111111101</v>
      </c>
      <c r="R238" t="s">
        <v>58</v>
      </c>
      <c r="T238" t="s">
        <v>56</v>
      </c>
      <c r="U238">
        <v>2</v>
      </c>
      <c r="V238" t="s">
        <v>55</v>
      </c>
      <c r="W238">
        <v>2</v>
      </c>
      <c r="X238" t="s">
        <v>54</v>
      </c>
      <c r="Y238" t="s">
        <v>32</v>
      </c>
    </row>
    <row r="239" spans="1:25" x14ac:dyDescent="0.35">
      <c r="A239" t="s">
        <v>12</v>
      </c>
      <c r="B239" t="s">
        <v>13</v>
      </c>
      <c r="C239" t="s">
        <v>49</v>
      </c>
      <c r="D239">
        <v>846</v>
      </c>
      <c r="E239" s="6">
        <v>41988</v>
      </c>
      <c r="F239" s="5">
        <v>0.57986111111111105</v>
      </c>
      <c r="G239" t="s">
        <v>63</v>
      </c>
      <c r="H239" t="s">
        <v>62</v>
      </c>
      <c r="I239">
        <v>0.15</v>
      </c>
      <c r="J239" t="s">
        <v>61</v>
      </c>
      <c r="L239" t="s">
        <v>60</v>
      </c>
      <c r="M239">
        <v>56</v>
      </c>
      <c r="N239" t="s">
        <v>55</v>
      </c>
      <c r="P239" s="6">
        <v>41988</v>
      </c>
      <c r="Q239" s="5">
        <v>0.65625</v>
      </c>
      <c r="R239" t="s">
        <v>58</v>
      </c>
      <c r="T239" t="s">
        <v>56</v>
      </c>
      <c r="U239">
        <v>2</v>
      </c>
      <c r="V239" t="s">
        <v>55</v>
      </c>
      <c r="W239">
        <v>2</v>
      </c>
      <c r="X239" t="s">
        <v>54</v>
      </c>
      <c r="Y239" t="s">
        <v>32</v>
      </c>
    </row>
    <row r="240" spans="1:25" x14ac:dyDescent="0.35">
      <c r="A240" t="s">
        <v>12</v>
      </c>
      <c r="B240" t="s">
        <v>13</v>
      </c>
      <c r="C240" t="s">
        <v>49</v>
      </c>
      <c r="D240">
        <v>846</v>
      </c>
      <c r="E240" s="6">
        <v>42016</v>
      </c>
      <c r="F240" s="5">
        <v>0.54861111111111105</v>
      </c>
      <c r="G240" t="s">
        <v>63</v>
      </c>
      <c r="H240" t="s">
        <v>62</v>
      </c>
      <c r="I240">
        <v>0.15</v>
      </c>
      <c r="J240" t="s">
        <v>61</v>
      </c>
      <c r="L240" t="s">
        <v>60</v>
      </c>
      <c r="M240">
        <v>90</v>
      </c>
      <c r="N240" t="s">
        <v>55</v>
      </c>
      <c r="P240" s="6">
        <v>42016</v>
      </c>
      <c r="Q240" s="5">
        <v>0.69305555555555554</v>
      </c>
      <c r="R240" t="s">
        <v>58</v>
      </c>
      <c r="T240" t="s">
        <v>56</v>
      </c>
      <c r="U240">
        <v>2</v>
      </c>
      <c r="V240" t="s">
        <v>55</v>
      </c>
      <c r="W240">
        <v>2</v>
      </c>
      <c r="X240" t="s">
        <v>54</v>
      </c>
    </row>
    <row r="241" spans="1:25" x14ac:dyDescent="0.35">
      <c r="A241" t="s">
        <v>12</v>
      </c>
      <c r="B241" t="s">
        <v>13</v>
      </c>
      <c r="C241" t="s">
        <v>49</v>
      </c>
      <c r="D241">
        <v>846</v>
      </c>
      <c r="E241" s="6">
        <v>42052</v>
      </c>
      <c r="F241" s="5">
        <v>0.56944444444444442</v>
      </c>
      <c r="G241" t="s">
        <v>63</v>
      </c>
      <c r="H241" t="s">
        <v>62</v>
      </c>
      <c r="I241">
        <v>0.15</v>
      </c>
      <c r="J241" t="s">
        <v>61</v>
      </c>
      <c r="L241" t="s">
        <v>60</v>
      </c>
      <c r="M241">
        <v>100</v>
      </c>
      <c r="N241" t="s">
        <v>55</v>
      </c>
      <c r="P241" s="6">
        <v>42052</v>
      </c>
      <c r="Q241" s="5">
        <v>0.69861111111111107</v>
      </c>
      <c r="R241" t="s">
        <v>58</v>
      </c>
      <c r="T241" t="s">
        <v>56</v>
      </c>
      <c r="U241">
        <v>2</v>
      </c>
      <c r="V241" t="s">
        <v>55</v>
      </c>
      <c r="W241">
        <v>2</v>
      </c>
      <c r="X241" t="s">
        <v>54</v>
      </c>
      <c r="Y241" t="s">
        <v>32</v>
      </c>
    </row>
    <row r="242" spans="1:25" x14ac:dyDescent="0.35">
      <c r="A242" t="s">
        <v>12</v>
      </c>
      <c r="B242" t="s">
        <v>13</v>
      </c>
      <c r="C242" t="s">
        <v>49</v>
      </c>
      <c r="D242">
        <v>846</v>
      </c>
      <c r="E242" s="6">
        <v>42088</v>
      </c>
      <c r="F242" s="5">
        <v>0.51736111111111105</v>
      </c>
      <c r="G242" t="s">
        <v>63</v>
      </c>
      <c r="H242" t="s">
        <v>62</v>
      </c>
      <c r="I242">
        <v>0.15</v>
      </c>
      <c r="J242" t="s">
        <v>61</v>
      </c>
      <c r="L242" t="s">
        <v>60</v>
      </c>
      <c r="M242">
        <v>110</v>
      </c>
      <c r="N242" t="s">
        <v>55</v>
      </c>
      <c r="P242" s="6">
        <v>42088</v>
      </c>
      <c r="Q242" s="5">
        <v>0.7006944444444444</v>
      </c>
      <c r="R242" t="s">
        <v>58</v>
      </c>
      <c r="T242" t="s">
        <v>56</v>
      </c>
      <c r="U242">
        <v>2</v>
      </c>
      <c r="V242" t="s">
        <v>55</v>
      </c>
      <c r="W242">
        <v>2</v>
      </c>
      <c r="X242" t="s">
        <v>54</v>
      </c>
      <c r="Y242" t="s">
        <v>32</v>
      </c>
    </row>
    <row r="243" spans="1:25" x14ac:dyDescent="0.35">
      <c r="A243" t="s">
        <v>12</v>
      </c>
      <c r="B243" t="s">
        <v>13</v>
      </c>
      <c r="C243" t="s">
        <v>49</v>
      </c>
      <c r="D243">
        <v>846</v>
      </c>
      <c r="E243" s="6">
        <v>42114</v>
      </c>
      <c r="F243" s="5">
        <v>0.58680555555555558</v>
      </c>
      <c r="G243" t="s">
        <v>63</v>
      </c>
      <c r="H243" t="s">
        <v>62</v>
      </c>
      <c r="I243">
        <v>0.15</v>
      </c>
      <c r="J243" t="s">
        <v>61</v>
      </c>
      <c r="L243" t="s">
        <v>60</v>
      </c>
      <c r="M243">
        <v>3000</v>
      </c>
      <c r="N243" t="s">
        <v>55</v>
      </c>
      <c r="P243" s="6">
        <v>42114</v>
      </c>
      <c r="Q243" s="5">
        <v>0.69236111111111109</v>
      </c>
      <c r="R243" t="s">
        <v>58</v>
      </c>
      <c r="T243" t="s">
        <v>56</v>
      </c>
      <c r="U243">
        <v>2</v>
      </c>
      <c r="V243" t="s">
        <v>55</v>
      </c>
      <c r="W243">
        <v>2</v>
      </c>
      <c r="X243" t="s">
        <v>54</v>
      </c>
      <c r="Y243" t="s">
        <v>32</v>
      </c>
    </row>
    <row r="244" spans="1:25" x14ac:dyDescent="0.35">
      <c r="A244" t="s">
        <v>12</v>
      </c>
      <c r="B244" t="s">
        <v>13</v>
      </c>
      <c r="C244" t="s">
        <v>49</v>
      </c>
      <c r="D244">
        <v>846</v>
      </c>
      <c r="E244" s="6">
        <v>42143</v>
      </c>
      <c r="F244" s="5">
        <v>0.58680555555555558</v>
      </c>
      <c r="G244" t="s">
        <v>63</v>
      </c>
      <c r="H244" t="s">
        <v>62</v>
      </c>
      <c r="I244">
        <v>0.15</v>
      </c>
      <c r="J244" t="s">
        <v>61</v>
      </c>
      <c r="L244" t="s">
        <v>60</v>
      </c>
      <c r="M244">
        <v>52</v>
      </c>
      <c r="N244" t="s">
        <v>55</v>
      </c>
      <c r="P244" s="6">
        <v>42143</v>
      </c>
      <c r="Q244" s="5">
        <v>0.66805555555555562</v>
      </c>
      <c r="R244" t="s">
        <v>58</v>
      </c>
      <c r="T244" t="s">
        <v>56</v>
      </c>
      <c r="U244">
        <v>2</v>
      </c>
      <c r="V244" t="s">
        <v>55</v>
      </c>
      <c r="W244">
        <v>2</v>
      </c>
      <c r="X244" t="s">
        <v>54</v>
      </c>
      <c r="Y244" t="s">
        <v>32</v>
      </c>
    </row>
    <row r="245" spans="1:25" x14ac:dyDescent="0.35">
      <c r="A245" t="s">
        <v>12</v>
      </c>
      <c r="B245" t="s">
        <v>13</v>
      </c>
      <c r="C245" t="s">
        <v>49</v>
      </c>
      <c r="D245">
        <v>846</v>
      </c>
      <c r="E245" s="6">
        <v>42172</v>
      </c>
      <c r="F245" s="5">
        <v>0.54513888888888895</v>
      </c>
      <c r="G245" t="s">
        <v>63</v>
      </c>
      <c r="H245" t="s">
        <v>62</v>
      </c>
      <c r="I245">
        <v>0.15</v>
      </c>
      <c r="J245" t="s">
        <v>61</v>
      </c>
      <c r="L245" t="s">
        <v>60</v>
      </c>
      <c r="M245">
        <v>18</v>
      </c>
      <c r="N245" t="s">
        <v>55</v>
      </c>
      <c r="O245" t="s">
        <v>59</v>
      </c>
      <c r="P245" s="6">
        <v>42172</v>
      </c>
      <c r="Q245" s="5">
        <v>0.63680555555555551</v>
      </c>
      <c r="R245" t="s">
        <v>58</v>
      </c>
      <c r="S245" t="s">
        <v>57</v>
      </c>
      <c r="T245" t="s">
        <v>56</v>
      </c>
      <c r="U245">
        <v>2</v>
      </c>
      <c r="V245" t="s">
        <v>55</v>
      </c>
      <c r="W245">
        <v>2</v>
      </c>
      <c r="X245" t="s">
        <v>54</v>
      </c>
      <c r="Y245" t="s">
        <v>32</v>
      </c>
    </row>
    <row r="246" spans="1:25" x14ac:dyDescent="0.35">
      <c r="A246" t="s">
        <v>12</v>
      </c>
      <c r="B246" t="s">
        <v>13</v>
      </c>
      <c r="C246" t="s">
        <v>49</v>
      </c>
      <c r="D246">
        <v>846</v>
      </c>
      <c r="E246" s="6">
        <v>42205</v>
      </c>
      <c r="F246" s="5">
        <v>0.53125</v>
      </c>
      <c r="G246" t="s">
        <v>63</v>
      </c>
      <c r="H246" t="s">
        <v>62</v>
      </c>
      <c r="I246">
        <v>0.2</v>
      </c>
      <c r="J246" t="s">
        <v>61</v>
      </c>
      <c r="L246" t="s">
        <v>60</v>
      </c>
      <c r="M246">
        <v>450</v>
      </c>
      <c r="N246" t="s">
        <v>55</v>
      </c>
      <c r="P246" s="6">
        <v>42205</v>
      </c>
      <c r="Q246" s="5">
        <v>0.63472222222222219</v>
      </c>
      <c r="R246" t="s">
        <v>58</v>
      </c>
      <c r="S246" t="s">
        <v>80</v>
      </c>
      <c r="T246" t="s">
        <v>56</v>
      </c>
      <c r="U246">
        <v>2</v>
      </c>
      <c r="V246" t="s">
        <v>55</v>
      </c>
      <c r="W246">
        <v>2</v>
      </c>
      <c r="X246" t="s">
        <v>54</v>
      </c>
      <c r="Y246" t="s">
        <v>32</v>
      </c>
    </row>
    <row r="247" spans="1:25" x14ac:dyDescent="0.35">
      <c r="A247" t="s">
        <v>12</v>
      </c>
      <c r="B247" t="s">
        <v>13</v>
      </c>
      <c r="C247" t="s">
        <v>49</v>
      </c>
      <c r="D247">
        <v>846</v>
      </c>
      <c r="E247" s="6">
        <v>42233</v>
      </c>
      <c r="F247" s="5">
        <v>0.51736111111111105</v>
      </c>
      <c r="G247" t="s">
        <v>63</v>
      </c>
      <c r="H247" t="s">
        <v>62</v>
      </c>
      <c r="I247">
        <v>0.2</v>
      </c>
      <c r="J247" t="s">
        <v>61</v>
      </c>
      <c r="L247" t="s">
        <v>60</v>
      </c>
      <c r="M247">
        <v>5600</v>
      </c>
      <c r="N247" t="s">
        <v>55</v>
      </c>
      <c r="P247" s="6">
        <v>42233</v>
      </c>
      <c r="Q247" s="5">
        <v>0.58888888888888891</v>
      </c>
      <c r="R247" t="s">
        <v>58</v>
      </c>
      <c r="T247" t="s">
        <v>56</v>
      </c>
      <c r="U247">
        <v>2</v>
      </c>
      <c r="V247" t="s">
        <v>55</v>
      </c>
      <c r="W247">
        <v>2</v>
      </c>
      <c r="X247" t="s">
        <v>54</v>
      </c>
      <c r="Y247" t="s">
        <v>32</v>
      </c>
    </row>
    <row r="248" spans="1:25" x14ac:dyDescent="0.35">
      <c r="A248" t="s">
        <v>12</v>
      </c>
      <c r="B248" t="s">
        <v>13</v>
      </c>
      <c r="C248" t="s">
        <v>49</v>
      </c>
      <c r="D248">
        <v>846</v>
      </c>
      <c r="E248" s="6">
        <v>42268</v>
      </c>
      <c r="F248" s="5">
        <v>0.51388888888888895</v>
      </c>
      <c r="G248" t="s">
        <v>63</v>
      </c>
      <c r="H248" t="s">
        <v>62</v>
      </c>
      <c r="I248">
        <v>0.2</v>
      </c>
      <c r="J248" t="s">
        <v>61</v>
      </c>
      <c r="L248" t="s">
        <v>60</v>
      </c>
      <c r="M248">
        <v>58</v>
      </c>
      <c r="N248" t="s">
        <v>55</v>
      </c>
      <c r="P248" s="6">
        <v>42268</v>
      </c>
      <c r="Q248" s="5">
        <v>0.59791666666666665</v>
      </c>
      <c r="R248" t="s">
        <v>58</v>
      </c>
      <c r="T248" t="s">
        <v>56</v>
      </c>
      <c r="U248">
        <v>2</v>
      </c>
      <c r="V248" t="s">
        <v>55</v>
      </c>
      <c r="W248">
        <v>2</v>
      </c>
      <c r="X248" t="s">
        <v>54</v>
      </c>
      <c r="Y248" t="s">
        <v>32</v>
      </c>
    </row>
    <row r="249" spans="1:25" x14ac:dyDescent="0.35">
      <c r="A249" t="s">
        <v>12</v>
      </c>
      <c r="B249" t="s">
        <v>13</v>
      </c>
      <c r="C249" t="s">
        <v>49</v>
      </c>
      <c r="D249">
        <v>846</v>
      </c>
      <c r="E249" s="6">
        <v>42296</v>
      </c>
      <c r="F249" s="5">
        <v>0.55902777777777779</v>
      </c>
      <c r="G249" t="s">
        <v>63</v>
      </c>
      <c r="H249" t="s">
        <v>62</v>
      </c>
      <c r="I249">
        <v>0.2</v>
      </c>
      <c r="J249" t="s">
        <v>61</v>
      </c>
      <c r="L249" t="s">
        <v>60</v>
      </c>
      <c r="M249">
        <v>86</v>
      </c>
      <c r="N249" t="s">
        <v>55</v>
      </c>
      <c r="P249" s="6">
        <v>42296</v>
      </c>
      <c r="Q249" s="5">
        <v>0.66597222222222219</v>
      </c>
      <c r="R249" t="s">
        <v>58</v>
      </c>
      <c r="T249" t="s">
        <v>56</v>
      </c>
      <c r="U249">
        <v>2</v>
      </c>
      <c r="V249" t="s">
        <v>55</v>
      </c>
      <c r="W249">
        <v>2</v>
      </c>
      <c r="X249" t="s">
        <v>54</v>
      </c>
      <c r="Y249" t="s">
        <v>32</v>
      </c>
    </row>
    <row r="250" spans="1:25" x14ac:dyDescent="0.35">
      <c r="A250" t="s">
        <v>12</v>
      </c>
      <c r="B250" t="s">
        <v>13</v>
      </c>
      <c r="C250" t="s">
        <v>49</v>
      </c>
      <c r="D250">
        <v>846</v>
      </c>
      <c r="E250" s="6">
        <v>42338</v>
      </c>
      <c r="F250" s="5">
        <v>0.57291666666666663</v>
      </c>
      <c r="G250" t="s">
        <v>63</v>
      </c>
      <c r="H250" t="s">
        <v>62</v>
      </c>
      <c r="I250">
        <v>0.2</v>
      </c>
      <c r="J250" t="s">
        <v>61</v>
      </c>
      <c r="L250" t="s">
        <v>60</v>
      </c>
      <c r="M250">
        <v>44</v>
      </c>
      <c r="N250" t="s">
        <v>55</v>
      </c>
      <c r="P250" s="6">
        <v>42338</v>
      </c>
      <c r="Q250" s="5">
        <v>0.69791666666666663</v>
      </c>
      <c r="R250" t="s">
        <v>58</v>
      </c>
      <c r="T250" t="s">
        <v>56</v>
      </c>
      <c r="U250">
        <v>2</v>
      </c>
      <c r="V250" t="s">
        <v>55</v>
      </c>
      <c r="W250">
        <v>2</v>
      </c>
      <c r="X250" t="s">
        <v>54</v>
      </c>
      <c r="Y250" t="s">
        <v>32</v>
      </c>
    </row>
    <row r="251" spans="1:25" x14ac:dyDescent="0.35">
      <c r="A251" t="s">
        <v>12</v>
      </c>
      <c r="B251" t="s">
        <v>13</v>
      </c>
      <c r="C251" t="s">
        <v>49</v>
      </c>
      <c r="D251">
        <v>846</v>
      </c>
      <c r="E251" s="6">
        <v>42352</v>
      </c>
      <c r="F251" s="5">
        <v>0.52777777777777779</v>
      </c>
      <c r="G251" t="s">
        <v>63</v>
      </c>
      <c r="H251" t="s">
        <v>62</v>
      </c>
      <c r="I251">
        <v>0.2</v>
      </c>
      <c r="J251" t="s">
        <v>61</v>
      </c>
      <c r="L251" t="s">
        <v>60</v>
      </c>
      <c r="M251">
        <v>480</v>
      </c>
      <c r="N251" t="s">
        <v>55</v>
      </c>
      <c r="P251" s="6">
        <v>42352</v>
      </c>
      <c r="Q251" s="5">
        <v>0.625</v>
      </c>
      <c r="R251" t="s">
        <v>58</v>
      </c>
      <c r="T251" t="s">
        <v>56</v>
      </c>
      <c r="U251">
        <v>2</v>
      </c>
      <c r="V251" t="s">
        <v>55</v>
      </c>
      <c r="W251">
        <v>2</v>
      </c>
      <c r="X251" t="s">
        <v>54</v>
      </c>
      <c r="Y251" t="s">
        <v>32</v>
      </c>
    </row>
    <row r="252" spans="1:25" x14ac:dyDescent="0.35">
      <c r="A252" t="s">
        <v>12</v>
      </c>
      <c r="B252" t="s">
        <v>13</v>
      </c>
      <c r="C252" t="s">
        <v>49</v>
      </c>
      <c r="D252">
        <v>846</v>
      </c>
      <c r="E252" s="6">
        <v>42380</v>
      </c>
      <c r="F252" s="5">
        <v>0.50347222222222221</v>
      </c>
      <c r="G252" t="s">
        <v>63</v>
      </c>
      <c r="H252" t="s">
        <v>62</v>
      </c>
      <c r="I252">
        <v>0.2</v>
      </c>
      <c r="J252" t="s">
        <v>61</v>
      </c>
      <c r="L252" t="s">
        <v>60</v>
      </c>
      <c r="M252">
        <v>100</v>
      </c>
      <c r="N252" t="s">
        <v>55</v>
      </c>
      <c r="P252" s="6">
        <v>42380</v>
      </c>
      <c r="Q252" s="5">
        <v>0.66180555555555554</v>
      </c>
      <c r="R252" t="s">
        <v>58</v>
      </c>
      <c r="T252" t="s">
        <v>56</v>
      </c>
      <c r="U252">
        <v>2</v>
      </c>
      <c r="V252" t="s">
        <v>55</v>
      </c>
      <c r="W252">
        <v>2</v>
      </c>
      <c r="X252" t="s">
        <v>54</v>
      </c>
      <c r="Y252" t="s">
        <v>32</v>
      </c>
    </row>
    <row r="253" spans="1:25" x14ac:dyDescent="0.35">
      <c r="A253" t="s">
        <v>12</v>
      </c>
      <c r="B253" t="s">
        <v>13</v>
      </c>
      <c r="C253" t="s">
        <v>49</v>
      </c>
      <c r="D253">
        <v>846</v>
      </c>
      <c r="E253" s="6">
        <v>42416</v>
      </c>
      <c r="F253" s="5">
        <v>0.59722222222222221</v>
      </c>
      <c r="G253" t="s">
        <v>63</v>
      </c>
      <c r="H253" t="s">
        <v>62</v>
      </c>
      <c r="I253">
        <v>0.2</v>
      </c>
      <c r="J253" t="s">
        <v>61</v>
      </c>
      <c r="L253" t="s">
        <v>60</v>
      </c>
      <c r="M253">
        <v>68</v>
      </c>
      <c r="N253" t="s">
        <v>55</v>
      </c>
      <c r="P253" s="6">
        <v>42416</v>
      </c>
      <c r="Q253" s="5">
        <v>0.7090277777777777</v>
      </c>
      <c r="R253" t="s">
        <v>58</v>
      </c>
      <c r="T253" t="s">
        <v>56</v>
      </c>
      <c r="U253">
        <v>2</v>
      </c>
      <c r="V253" t="s">
        <v>55</v>
      </c>
      <c r="W253">
        <v>2</v>
      </c>
      <c r="X253" t="s">
        <v>54</v>
      </c>
      <c r="Y253" t="s">
        <v>32</v>
      </c>
    </row>
    <row r="254" spans="1:25" x14ac:dyDescent="0.35">
      <c r="A254" t="s">
        <v>12</v>
      </c>
      <c r="B254" t="s">
        <v>13</v>
      </c>
      <c r="C254" t="s">
        <v>49</v>
      </c>
      <c r="D254">
        <v>846</v>
      </c>
      <c r="E254" s="6">
        <v>42450</v>
      </c>
      <c r="F254" s="5">
        <v>0.51388888888888895</v>
      </c>
      <c r="G254" t="s">
        <v>63</v>
      </c>
      <c r="H254" t="s">
        <v>62</v>
      </c>
      <c r="I254">
        <v>0.2</v>
      </c>
      <c r="J254" t="s">
        <v>61</v>
      </c>
      <c r="L254" t="s">
        <v>60</v>
      </c>
      <c r="M254">
        <v>72</v>
      </c>
      <c r="N254" t="s">
        <v>55</v>
      </c>
      <c r="P254" s="6">
        <v>42450</v>
      </c>
      <c r="Q254" s="5">
        <v>0.59097222222222223</v>
      </c>
      <c r="R254" t="s">
        <v>58</v>
      </c>
      <c r="T254" t="s">
        <v>56</v>
      </c>
      <c r="U254">
        <v>2</v>
      </c>
      <c r="V254" t="s">
        <v>55</v>
      </c>
      <c r="W254">
        <v>2</v>
      </c>
      <c r="X254" t="s">
        <v>54</v>
      </c>
      <c r="Y254" t="s">
        <v>32</v>
      </c>
    </row>
    <row r="255" spans="1:25" x14ac:dyDescent="0.35">
      <c r="A255" t="s">
        <v>12</v>
      </c>
      <c r="B255" t="s">
        <v>13</v>
      </c>
      <c r="C255" t="s">
        <v>49</v>
      </c>
      <c r="D255">
        <v>846</v>
      </c>
      <c r="E255" s="6">
        <v>42478</v>
      </c>
      <c r="F255" s="5">
        <v>0.53819444444444442</v>
      </c>
      <c r="G255" t="s">
        <v>63</v>
      </c>
      <c r="H255" t="s">
        <v>62</v>
      </c>
      <c r="I255">
        <v>0.2</v>
      </c>
      <c r="J255" t="s">
        <v>61</v>
      </c>
      <c r="L255" t="s">
        <v>60</v>
      </c>
      <c r="M255">
        <v>48</v>
      </c>
      <c r="N255" t="s">
        <v>55</v>
      </c>
      <c r="P255" s="6">
        <v>42478</v>
      </c>
      <c r="Q255" s="5">
        <v>0.68333333333333324</v>
      </c>
      <c r="R255" t="s">
        <v>58</v>
      </c>
      <c r="T255" t="s">
        <v>56</v>
      </c>
      <c r="U255">
        <v>2</v>
      </c>
      <c r="V255" t="s">
        <v>55</v>
      </c>
      <c r="W255">
        <v>2</v>
      </c>
      <c r="X255" t="s">
        <v>54</v>
      </c>
      <c r="Y255" t="s">
        <v>32</v>
      </c>
    </row>
    <row r="256" spans="1:25" x14ac:dyDescent="0.35">
      <c r="A256" t="s">
        <v>12</v>
      </c>
      <c r="B256" t="s">
        <v>13</v>
      </c>
      <c r="C256" t="s">
        <v>49</v>
      </c>
      <c r="D256">
        <v>846</v>
      </c>
      <c r="E256" s="6">
        <v>42514</v>
      </c>
      <c r="F256" s="5">
        <v>0.53819444444444442</v>
      </c>
      <c r="G256" t="s">
        <v>63</v>
      </c>
      <c r="H256" t="s">
        <v>62</v>
      </c>
      <c r="I256">
        <v>0.2</v>
      </c>
      <c r="J256" t="s">
        <v>61</v>
      </c>
      <c r="L256" t="s">
        <v>60</v>
      </c>
      <c r="M256">
        <v>164</v>
      </c>
      <c r="N256" t="s">
        <v>55</v>
      </c>
      <c r="O256" t="s">
        <v>59</v>
      </c>
      <c r="P256" s="6">
        <v>42514</v>
      </c>
      <c r="Q256" s="5">
        <v>0.64027777777777783</v>
      </c>
      <c r="R256" t="s">
        <v>58</v>
      </c>
      <c r="S256" t="s">
        <v>57</v>
      </c>
      <c r="T256" t="s">
        <v>56</v>
      </c>
      <c r="U256">
        <v>2</v>
      </c>
      <c r="V256" t="s">
        <v>55</v>
      </c>
      <c r="W256">
        <v>2</v>
      </c>
      <c r="X256" t="s">
        <v>54</v>
      </c>
      <c r="Y256" t="s">
        <v>32</v>
      </c>
    </row>
    <row r="257" spans="1:25" x14ac:dyDescent="0.35">
      <c r="A257" t="s">
        <v>12</v>
      </c>
      <c r="B257" t="s">
        <v>13</v>
      </c>
      <c r="C257" t="s">
        <v>49</v>
      </c>
      <c r="D257">
        <v>846</v>
      </c>
      <c r="E257" s="6">
        <v>42541</v>
      </c>
      <c r="F257" s="5">
        <v>0.58333333333333337</v>
      </c>
      <c r="G257" t="s">
        <v>63</v>
      </c>
      <c r="H257" t="s">
        <v>62</v>
      </c>
      <c r="I257">
        <v>0.2</v>
      </c>
      <c r="J257" t="s">
        <v>61</v>
      </c>
      <c r="L257" t="s">
        <v>60</v>
      </c>
      <c r="M257">
        <v>162</v>
      </c>
      <c r="N257" t="s">
        <v>55</v>
      </c>
      <c r="O257" t="s">
        <v>59</v>
      </c>
      <c r="P257" s="6">
        <v>42541</v>
      </c>
      <c r="Q257" s="5">
        <v>0.6791666666666667</v>
      </c>
      <c r="R257" t="s">
        <v>58</v>
      </c>
      <c r="S257" t="s">
        <v>57</v>
      </c>
      <c r="T257" t="s">
        <v>56</v>
      </c>
      <c r="U257">
        <v>2</v>
      </c>
      <c r="V257" t="s">
        <v>55</v>
      </c>
      <c r="W257">
        <v>2</v>
      </c>
      <c r="X257" t="s">
        <v>54</v>
      </c>
      <c r="Y257" t="s">
        <v>32</v>
      </c>
    </row>
    <row r="258" spans="1:25" x14ac:dyDescent="0.35">
      <c r="A258" t="s">
        <v>12</v>
      </c>
      <c r="B258" t="s">
        <v>13</v>
      </c>
      <c r="C258" t="s">
        <v>49</v>
      </c>
      <c r="D258">
        <v>846</v>
      </c>
      <c r="E258" s="6">
        <v>42569</v>
      </c>
      <c r="F258" s="5">
        <v>0.56597222222222221</v>
      </c>
      <c r="G258" t="s">
        <v>63</v>
      </c>
      <c r="H258" t="s">
        <v>62</v>
      </c>
      <c r="I258">
        <v>0.2</v>
      </c>
      <c r="J258" t="s">
        <v>61</v>
      </c>
      <c r="L258" t="s">
        <v>60</v>
      </c>
      <c r="M258">
        <v>100</v>
      </c>
      <c r="N258" t="s">
        <v>55</v>
      </c>
      <c r="P258" s="6">
        <v>42569</v>
      </c>
      <c r="Q258" s="5">
        <v>0.67013888888888884</v>
      </c>
      <c r="R258" t="s">
        <v>58</v>
      </c>
      <c r="T258" t="s">
        <v>56</v>
      </c>
      <c r="U258">
        <v>2</v>
      </c>
      <c r="V258" t="s">
        <v>55</v>
      </c>
      <c r="W258">
        <v>2</v>
      </c>
      <c r="X258" t="s">
        <v>54</v>
      </c>
      <c r="Y258" t="s">
        <v>32</v>
      </c>
    </row>
    <row r="259" spans="1:25" x14ac:dyDescent="0.35">
      <c r="A259" t="s">
        <v>12</v>
      </c>
      <c r="B259" t="s">
        <v>13</v>
      </c>
      <c r="C259" t="s">
        <v>49</v>
      </c>
      <c r="D259">
        <v>846</v>
      </c>
      <c r="E259" s="6">
        <v>42597</v>
      </c>
      <c r="F259" s="5">
        <v>0.56944444444444442</v>
      </c>
      <c r="G259" t="s">
        <v>63</v>
      </c>
      <c r="H259" t="s">
        <v>62</v>
      </c>
      <c r="I259">
        <v>0.2</v>
      </c>
      <c r="J259" t="s">
        <v>61</v>
      </c>
      <c r="L259" t="s">
        <v>60</v>
      </c>
      <c r="M259">
        <v>148</v>
      </c>
      <c r="N259" t="s">
        <v>55</v>
      </c>
      <c r="O259" t="s">
        <v>59</v>
      </c>
      <c r="P259" s="6">
        <v>42597</v>
      </c>
      <c r="Q259" s="5">
        <v>0.69930555555555562</v>
      </c>
      <c r="R259" t="s">
        <v>58</v>
      </c>
      <c r="S259" t="s">
        <v>57</v>
      </c>
      <c r="T259" t="s">
        <v>56</v>
      </c>
      <c r="U259">
        <v>2</v>
      </c>
      <c r="V259" t="s">
        <v>55</v>
      </c>
      <c r="W259">
        <v>2</v>
      </c>
      <c r="X259" t="s">
        <v>54</v>
      </c>
      <c r="Y259" t="s">
        <v>64</v>
      </c>
    </row>
    <row r="260" spans="1:25" x14ac:dyDescent="0.35">
      <c r="A260" t="s">
        <v>12</v>
      </c>
      <c r="B260" t="s">
        <v>13</v>
      </c>
      <c r="C260" t="s">
        <v>49</v>
      </c>
      <c r="D260">
        <v>846</v>
      </c>
      <c r="E260" s="6">
        <v>42632</v>
      </c>
      <c r="F260" s="5">
        <v>0.5625</v>
      </c>
      <c r="G260" t="s">
        <v>63</v>
      </c>
      <c r="H260" t="s">
        <v>62</v>
      </c>
      <c r="I260">
        <v>0.2</v>
      </c>
      <c r="J260" t="s">
        <v>61</v>
      </c>
      <c r="L260" t="s">
        <v>60</v>
      </c>
      <c r="M260">
        <v>189</v>
      </c>
      <c r="N260" t="s">
        <v>55</v>
      </c>
      <c r="O260" t="s">
        <v>59</v>
      </c>
      <c r="P260" s="6">
        <v>42632</v>
      </c>
      <c r="Q260" s="5">
        <v>0.68472222222222223</v>
      </c>
      <c r="R260" t="s">
        <v>58</v>
      </c>
      <c r="S260" t="s">
        <v>57</v>
      </c>
      <c r="T260" t="s">
        <v>56</v>
      </c>
      <c r="U260">
        <v>2</v>
      </c>
      <c r="V260" t="s">
        <v>55</v>
      </c>
      <c r="W260">
        <v>2</v>
      </c>
      <c r="X260" t="s">
        <v>54</v>
      </c>
      <c r="Y260" t="s">
        <v>32</v>
      </c>
    </row>
    <row r="261" spans="1:25" x14ac:dyDescent="0.35">
      <c r="A261" t="s">
        <v>12</v>
      </c>
      <c r="B261" t="s">
        <v>13</v>
      </c>
      <c r="C261" t="s">
        <v>49</v>
      </c>
      <c r="D261">
        <v>846</v>
      </c>
      <c r="E261" s="6">
        <v>42660</v>
      </c>
      <c r="F261" s="5">
        <v>0.55902777777777779</v>
      </c>
      <c r="G261" t="s">
        <v>63</v>
      </c>
      <c r="H261" t="s">
        <v>62</v>
      </c>
      <c r="I261">
        <v>0.2</v>
      </c>
      <c r="J261" t="s">
        <v>61</v>
      </c>
      <c r="L261" t="s">
        <v>60</v>
      </c>
      <c r="M261">
        <v>74</v>
      </c>
      <c r="N261" t="s">
        <v>55</v>
      </c>
      <c r="P261" s="6">
        <v>42660</v>
      </c>
      <c r="Q261" s="5">
        <v>0.68263888888888891</v>
      </c>
      <c r="R261" t="s">
        <v>58</v>
      </c>
      <c r="S261" t="s">
        <v>69</v>
      </c>
      <c r="T261" t="s">
        <v>56</v>
      </c>
      <c r="U261">
        <v>2</v>
      </c>
      <c r="V261" t="s">
        <v>55</v>
      </c>
      <c r="W261">
        <v>2</v>
      </c>
      <c r="X261" t="s">
        <v>54</v>
      </c>
      <c r="Y261" t="s">
        <v>32</v>
      </c>
    </row>
  </sheetData>
  <autoFilter ref="A1:Y261" xr:uid="{00000000-0009-0000-0000-000008000000}">
    <sortState ref="A2:Y261">
      <sortCondition ref="C1"/>
    </sortState>
  </autoFilter>
  <sortState ref="A2:Y261">
    <sortCondition ref="C2:C261"/>
    <sortCondition ref="E2:E2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Stations</vt:lpstr>
      <vt:lpstr>62-303 Tables</vt:lpstr>
      <vt:lpstr>Rolling 7.5-yr period_old</vt:lpstr>
      <vt:lpstr>Rolling 7.5-yr period-By WBID_o</vt:lpstr>
      <vt:lpstr>Rolling 7.5-yr period </vt:lpstr>
      <vt:lpstr>Rolling 7.5-yr period-By WBID </vt:lpstr>
      <vt:lpstr>Raw Bact Only</vt:lpstr>
      <vt:lpstr>118 - Entero Only</vt:lpstr>
      <vt:lpstr>Raw Fecal Only</vt:lpstr>
      <vt:lpstr>Raw Entero Only-Marine</vt:lpstr>
      <vt:lpstr>Raw E.Coli Only-Fresh</vt:lpstr>
      <vt:lpstr>Raw_Processed STORET Rainfall</vt:lpstr>
      <vt:lpstr>Bayou -BMAP Data - E.Coli</vt:lpstr>
      <vt:lpstr>Bayou -BMAP Data - Entero</vt:lpstr>
      <vt:lpstr>Bayou -BMAP Data - FECAL</vt:lpstr>
      <vt:lpstr>Bayou-Exceedance - Ecoli</vt:lpstr>
      <vt:lpstr>Bayou-Exceedance- ENTERO</vt:lpstr>
      <vt:lpstr>Bayou-Exceedance- FECAL</vt:lpstr>
      <vt:lpstr>Closures plots</vt:lpstr>
      <vt:lpstr>2016-2017 split out by month</vt:lpstr>
      <vt:lpstr>Advisory Days -2016-FDOH</vt:lpstr>
      <vt:lpstr>Escambia-FDOH</vt:lpstr>
      <vt:lpstr>Stations!Station_Results_All_Report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Faraji, Sarah</dc:creator>
  <cp:lastModifiedBy>Nash, Anita</cp:lastModifiedBy>
  <dcterms:created xsi:type="dcterms:W3CDTF">2017-11-22T15:53:13Z</dcterms:created>
  <dcterms:modified xsi:type="dcterms:W3CDTF">2018-01-05T22:23:32Z</dcterms:modified>
</cp:coreProperties>
</file>