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8326"/>
  <workbookPr defaultThemeVersion="124226"/>
  <mc:AlternateContent xmlns:mc="http://schemas.openxmlformats.org/markup-compatibility/2006">
    <mc:Choice Requires="x15">
      <x15ac:absPath xmlns:x15ac="http://schemas.microsoft.com/office/spreadsheetml/2010/11/ac" url="C:\Users\Paulic_M\Desktop\Drive_E\Basin coordination\basin_management\planning\oklawaha\management\allocation\Lower Ocklawaha\Silver Springs\Projects\Projects_2017\"/>
    </mc:Choice>
  </mc:AlternateContent>
  <bookViews>
    <workbookView xWindow="0" yWindow="0" windowWidth="15360" windowHeight="7800" tabRatio="771" activeTab="1" xr2:uid="{00000000-000D-0000-FFFF-FFFF00000000}"/>
  </bookViews>
  <sheets>
    <sheet name="Contact Information" sheetId="3" r:id="rId1"/>
    <sheet name="Utility Project Data Collection" sheetId="2" r:id="rId2"/>
    <sheet name="Sheet1" sheetId="4" r:id="rId3"/>
  </sheets>
  <definedNames>
    <definedName name="_xlnm._FilterDatabase" localSheetId="1" hidden="1">'Utility Project Data Collection'!$A$1:$AC$9</definedName>
    <definedName name="Basin">Sheet1!$C$1:$C$3</definedName>
    <definedName name="OtherProj">Sheet1!$A$1:$A$11</definedName>
    <definedName name="_xlnm.Print_Area" localSheetId="0">'Contact Information'!$A$1:$L$44</definedName>
    <definedName name="_xlnm.Print_Titles" localSheetId="1">'Utility Project Data Collection'!$1:$1</definedName>
    <definedName name="Wastewater">Sheet1!$D$1:$D$4</definedName>
    <definedName name="YesNo">Sheet1!$B$1:$B$5</definedName>
  </definedNames>
  <calcPr calcId="171027"/>
</workbook>
</file>

<file path=xl/calcChain.xml><?xml version="1.0" encoding="utf-8"?>
<calcChain xmlns="http://schemas.openxmlformats.org/spreadsheetml/2006/main">
  <c r="Y14" i="2" l="1"/>
  <c r="Y15" i="2"/>
  <c r="S2" i="2" l="1"/>
  <c r="S3" i="2" l="1"/>
  <c r="S5" i="2"/>
  <c r="Q6" i="2"/>
  <c r="R6" i="2"/>
  <c r="P6" i="2" s="1"/>
  <c r="S6" i="2" s="1"/>
  <c r="AC6" i="2" l="1"/>
  <c r="AC3" i="2"/>
</calcChain>
</file>

<file path=xl/sharedStrings.xml><?xml version="1.0" encoding="utf-8"?>
<sst xmlns="http://schemas.openxmlformats.org/spreadsheetml/2006/main" count="394" uniqueCount="144">
  <si>
    <t>Associated Permit #, if applicable</t>
  </si>
  <si>
    <t>Description of Additional Treatment Provided Beyond Permit Requirements, If Applicable</t>
  </si>
  <si>
    <t>Project Cost</t>
  </si>
  <si>
    <t>Annual Operation and Maintenance Cost</t>
  </si>
  <si>
    <t>Funding Source(s)</t>
  </si>
  <si>
    <t>For Collection System Maintenance, Number of Leaks Detected and Repaired</t>
  </si>
  <si>
    <t>For Service Area Expansions, Number of On-Site Treatment and Package Plants Closed</t>
  </si>
  <si>
    <t>Permitted Capacity (MGD)</t>
  </si>
  <si>
    <t>Operating Capacity (MGD)</t>
  </si>
  <si>
    <t>For Reuse Projects, Elluent Used for Reuse (MGD)</t>
  </si>
  <si>
    <t>Project, Phase or Milestone</t>
  </si>
  <si>
    <t>Project Partner(s)</t>
  </si>
  <si>
    <t>Area Treated by Reuse</t>
  </si>
  <si>
    <t>Agency Name</t>
  </si>
  <si>
    <t>First Name</t>
  </si>
  <si>
    <t>Last Name</t>
  </si>
  <si>
    <t>Street Address</t>
  </si>
  <si>
    <t>Street Address 2</t>
  </si>
  <si>
    <t>City</t>
  </si>
  <si>
    <t>State</t>
  </si>
  <si>
    <t>Zipcode</t>
  </si>
  <si>
    <t>Phone #</t>
  </si>
  <si>
    <t>Cell #</t>
  </si>
  <si>
    <t>Project Type</t>
  </si>
  <si>
    <t xml:space="preserve">Completion Date </t>
  </si>
  <si>
    <t xml:space="preserve">Start Date </t>
  </si>
  <si>
    <t>Project Description</t>
  </si>
  <si>
    <t>Yes</t>
  </si>
  <si>
    <t>No</t>
  </si>
  <si>
    <t>Regulation or Ordinance</t>
  </si>
  <si>
    <t>Urban Structural BMP</t>
  </si>
  <si>
    <t>Street Sweeping</t>
  </si>
  <si>
    <t>Education and Outreach</t>
  </si>
  <si>
    <t>Stormwater Operation and Maintenance</t>
  </si>
  <si>
    <t>Planning</t>
  </si>
  <si>
    <t>Conservation Land Acquisition</t>
  </si>
  <si>
    <t>Studies</t>
  </si>
  <si>
    <t>Agriculture BMP</t>
  </si>
  <si>
    <t>Wastewater System Upgrade</t>
  </si>
  <si>
    <t>Wastewater Collection System Maintenance</t>
  </si>
  <si>
    <t>Reuse Project</t>
  </si>
  <si>
    <t>Project Number</t>
  </si>
  <si>
    <t>Marion County Utilities</t>
  </si>
  <si>
    <t>Divert Wastewater Flows from Silver Springs Regional WWTF to Silver Springs Shores WWTF</t>
  </si>
  <si>
    <t>Contact</t>
  </si>
  <si>
    <t>Agency</t>
  </si>
  <si>
    <t>FDEP; SJRWMD</t>
  </si>
  <si>
    <t>Silver Springs Shores Reuse to Spruce Creek Golf and Country Club</t>
  </si>
  <si>
    <t>Marion County Utilities Fund ($563,056.96); FDEP TMDL Fund (S0628 - $463,056.96); SJRWMD ($100,000)</t>
  </si>
  <si>
    <t>SJRWMD</t>
  </si>
  <si>
    <t>Email</t>
  </si>
  <si>
    <t>Ocala</t>
  </si>
  <si>
    <t>FL</t>
  </si>
  <si>
    <t>Collection System Maintenance Program</t>
  </si>
  <si>
    <t>Ongoing</t>
  </si>
  <si>
    <t>Package Plant Abatement</t>
  </si>
  <si>
    <t>Collection system maintenance program includes lift station maintenance and addition of SCADA. The Capital Improvement Plan calls for lift station renovation every 10 years and identifies pipe replacement needs. Pipe replacement is done as funding allows.</t>
  </si>
  <si>
    <t>n/a</t>
  </si>
  <si>
    <t>Spring</t>
  </si>
  <si>
    <t>Silver</t>
  </si>
  <si>
    <t>Rainbow</t>
  </si>
  <si>
    <t>Both</t>
  </si>
  <si>
    <t>TBD</t>
  </si>
  <si>
    <t>1219 S.Pine Ave</t>
  </si>
  <si>
    <t>352-671-8510</t>
  </si>
  <si>
    <t>FLA010786</t>
  </si>
  <si>
    <t>FLA296651</t>
  </si>
  <si>
    <t>Silver Springs Shores WWTF Upgrade</t>
  </si>
  <si>
    <t>Upgrades to the existing Waste Water Treatment Plant (WWTP) located in Silver Springs Shores, upgrading it to reclaimed quality effluent standards.  Utility customers are already paying $5,031,738 for the treatment facility upgrades.</t>
  </si>
  <si>
    <t>Marion County Utilities Fund ($5,031,738)</t>
  </si>
  <si>
    <t>SJRWMD ($1,596,000); Legislative Funding ($1,275,620)</t>
  </si>
  <si>
    <t>Permit Reporting Requirement for TN</t>
  </si>
  <si>
    <t>Reported Effluent Nitrate Concentration (mg/L)</t>
  </si>
  <si>
    <t>Reported Effluent TN Concentration (mg/L)</t>
  </si>
  <si>
    <t>Permited Effluent Nitrate Concentration (mg/L)</t>
  </si>
  <si>
    <t>For System Upgrades, Reduction in Effluent TN Concentration (mg/L)</t>
  </si>
  <si>
    <t>Data Collection</t>
  </si>
  <si>
    <t>various</t>
  </si>
  <si>
    <t>S037</t>
  </si>
  <si>
    <t>S038</t>
  </si>
  <si>
    <t>S056</t>
  </si>
  <si>
    <t>S098</t>
  </si>
  <si>
    <t>Install a force main that will reroute all the sewage from the Silver Springs Regional wastewater plant via a  force main approximately 3 miles long, which is connected to the Silver Springs Shores wastewater plant. The route of the new force main will allow for other decentralized wastewater plants in the vicinity of Silver Springs to connect in the future.</t>
  </si>
  <si>
    <t>S109</t>
  </si>
  <si>
    <t>FLA010766; FLA016765; FLA277139</t>
  </si>
  <si>
    <t>N/A</t>
  </si>
  <si>
    <t>Year Added</t>
  </si>
  <si>
    <t>Adoption</t>
  </si>
  <si>
    <t>SJRWMD; Legislature</t>
  </si>
  <si>
    <t>Baseline Square, Truck stops at CR 326 and I75 package plants connected to central system. Removes 412 lbs TN/yr.</t>
  </si>
  <si>
    <t>Wastewater Service Area Expansion (OSTDS)</t>
  </si>
  <si>
    <t>Wastewater Service Area Expansion (Package Plant)</t>
  </si>
  <si>
    <t xml:space="preserve">Angel </t>
  </si>
  <si>
    <t>Roussell</t>
  </si>
  <si>
    <t>Angel.Roussel@marioncountyfl.org</t>
  </si>
  <si>
    <t>Completed Project</t>
  </si>
  <si>
    <t>In Progress</t>
  </si>
  <si>
    <t>Ongoing Project</t>
  </si>
  <si>
    <t>Conceptual Project</t>
  </si>
  <si>
    <t>Unfunded Planned Project</t>
  </si>
  <si>
    <t>Funded Planned Project</t>
  </si>
  <si>
    <t>Status</t>
  </si>
  <si>
    <t>Cancelled Project</t>
  </si>
  <si>
    <t>S131</t>
  </si>
  <si>
    <t>S132</t>
  </si>
  <si>
    <t>Angel Roussel</t>
  </si>
  <si>
    <t>Sleepy Hollow Package Plant Abatement (LS and FM)</t>
  </si>
  <si>
    <t>The project is being funded via a grant from SJRWMD and FDEP to remove the existing wastewater package plant in the subdivision and replace it with a new duplex lift station and approximately 1,830 LF of new 6" force main along SE 4th Street to tie-in to the existing 16" force main along SE 58th Avenue. The nutrient reduction expected from this project is 365 lbs/year of nitrates which are currently being discharged from the Sleepy Hollow WWTF annually. This will reduce the amount of nutrients reaching Silver Springs.</t>
  </si>
  <si>
    <t>FLA296651; FLA010788; 0343209-001</t>
  </si>
  <si>
    <t>SJRWMD ($309,00.00);     Marion County Utilities Funding ($117,388.58)</t>
  </si>
  <si>
    <t>CR464 FM</t>
  </si>
  <si>
    <t>Installation of new 12" PVC forcemain with valves and appurtenances, using installation methods of open-cut trenching, jack and boring, horizontal directional drilling, to make connections to the existing forcemains and reconnection of services. The upsizing of the forcemain in this project will allow the County to handle future flows at the Silver Springs Shores WWTP from OSTDS abatement in the primary protection zone for Silver Springs.</t>
  </si>
  <si>
    <t>FLA296651; 0333350-001</t>
  </si>
  <si>
    <t>Marion County Utilities Fund ($654,416)</t>
  </si>
  <si>
    <t>R079</t>
  </si>
  <si>
    <t>Wastewater Level of Service Planning</t>
  </si>
  <si>
    <t>Financial Feasibility Study for a New Centralized Water Reclaimation Facility and Collection system</t>
  </si>
  <si>
    <t xml:space="preserve">The study will focus on estimating construction costs (for new infrastructure and system updates which includes lift stations, gravity sewer mains, force mains, sewer laterals, eliminating septic tanks, upgrading existing WWTFs to meet future demands and County water quality standards, and decommissioning package plants) as well as operation and maintenance costs of the new infrastructure that will be put in place. The study will determine the cost-benefit ratio to determine the feasibility of implementing the OSTDS to Central Sewer program in the Rainbow Springs area. </t>
  </si>
  <si>
    <r>
      <rPr>
        <b/>
        <strike/>
        <sz val="11"/>
        <color rgb="FFFF0000"/>
        <rFont val="Calibri"/>
        <family val="2"/>
        <scheme val="minor"/>
      </rPr>
      <t>Flip Mellinger</t>
    </r>
    <r>
      <rPr>
        <b/>
        <sz val="11"/>
        <color rgb="FFFF0000"/>
        <rFont val="Calibri"/>
        <family val="2"/>
        <scheme val="minor"/>
      </rPr>
      <t xml:space="preserve"> Angel Roussel</t>
    </r>
  </si>
  <si>
    <r>
      <rPr>
        <b/>
        <u/>
        <sz val="11"/>
        <color rgb="FFFF0000"/>
        <rFont val="Calibri"/>
        <family val="2"/>
        <scheme val="minor"/>
      </rPr>
      <t>South Portion</t>
    </r>
    <r>
      <rPr>
        <b/>
        <sz val="11"/>
        <color rgb="FFFF0000"/>
        <rFont val="Calibri"/>
        <family val="2"/>
        <scheme val="minor"/>
      </rPr>
      <t xml:space="preserve"> - </t>
    </r>
    <r>
      <rPr>
        <b/>
        <sz val="11"/>
        <rFont val="Calibri"/>
        <family val="2"/>
        <scheme val="minor"/>
      </rPr>
      <t xml:space="preserve">This project will provide for delivery of reclaimed quality effluent and consists of reclaimed pumps, control valves, metering stations and approximately 21,600 feet of 16" pipeline from the Silver Springs Shores WWTP to the Spruce Creek Golf and Country Club (SCGCC) golf course located in the southeast quadrant of Marion County approximately 12-14 miles from the Silver Springs.  The Silver Springs Shores Wastewater Treatment plant is currently permitted to treat 1.5 MGD and has the potential of generating close to 1.0 MGD of reuse quality water based on current flows. </t>
    </r>
    <r>
      <rPr>
        <b/>
        <sz val="11"/>
        <color rgb="FFFF0000"/>
        <rFont val="Calibri"/>
        <family val="2"/>
        <scheme val="minor"/>
      </rPr>
      <t>Removes 54,794 lbs-TN/yr.</t>
    </r>
    <r>
      <rPr>
        <b/>
        <sz val="11"/>
        <rFont val="Calibri"/>
        <family val="2"/>
        <scheme val="minor"/>
      </rPr>
      <t xml:space="preserve">   </t>
    </r>
    <r>
      <rPr>
        <b/>
        <sz val="11"/>
        <color rgb="FFFF0000"/>
        <rFont val="Calibri"/>
        <family val="2"/>
        <scheme val="minor"/>
      </rPr>
      <t xml:space="preserve">                                                                               </t>
    </r>
    <r>
      <rPr>
        <b/>
        <u/>
        <sz val="11"/>
        <color rgb="FFFF0000"/>
        <rFont val="Calibri"/>
        <family val="2"/>
        <scheme val="minor"/>
      </rPr>
      <t>North Portion</t>
    </r>
    <r>
      <rPr>
        <b/>
        <sz val="11"/>
        <color rgb="FFFF0000"/>
        <rFont val="Calibri"/>
        <family val="2"/>
        <scheme val="minor"/>
      </rPr>
      <t xml:space="preserve"> - This project will provide for delivery of reclaimed quality effluent and consists of reclaimed pumps, control valves, metering stations and approximately 8,000 feet of 12" pipeline from the Silver Springs Shores WWTP to the Silver Springs Shores golf course and Lake Diamond located in the southeast quadrant of Marion County approximately 7-10 miles from the Silver Springs.  The Silver Springs Shores Wastewater Treatment plant is currently permitted to treat 1.5 MGD and has the potential of generating close to 1.2 MGD of reuse quality water based on current flows. This will reduce the use of potable water for irrigation, improve the flow at Silver Springs, and reduce the nutrient load to Silver Springs and the Silver River.</t>
    </r>
  </si>
  <si>
    <r>
      <rPr>
        <b/>
        <strike/>
        <sz val="11"/>
        <color rgb="FFFF0000"/>
        <rFont val="Calibri"/>
        <family val="2"/>
        <scheme val="minor"/>
      </rPr>
      <t>2015</t>
    </r>
    <r>
      <rPr>
        <b/>
        <sz val="11"/>
        <color rgb="FFFF0000"/>
        <rFont val="Calibri"/>
        <family val="2"/>
        <scheme val="minor"/>
      </rPr>
      <t xml:space="preserve">  2017</t>
    </r>
  </si>
  <si>
    <r>
      <t>Estimated Load Reduction (lbs/yr) (TN)</t>
    </r>
    <r>
      <rPr>
        <b/>
        <sz val="11"/>
        <color theme="3" tint="0.39997558519241921"/>
        <rFont val="Calibri"/>
        <family val="2"/>
        <scheme val="minor"/>
      </rPr>
      <t xml:space="preserve"> - Land Surface</t>
    </r>
  </si>
  <si>
    <t>Wastwewater systen upgrade</t>
  </si>
  <si>
    <t>Silver Springs Shores WWTP Nutrient and Capacity Improvement</t>
  </si>
  <si>
    <t>Golden Ocala WWTP Nutrient and Capacity Improvement</t>
  </si>
  <si>
    <t>Septic to Sewer</t>
  </si>
  <si>
    <t>Removal of septic tanks along the Rainbow River and PPZ</t>
  </si>
  <si>
    <t>Provide central sewer service to major commerical corridor</t>
  </si>
  <si>
    <t>Study</t>
  </si>
  <si>
    <t>Design</t>
  </si>
  <si>
    <t>Provide central sewer service to old platted subdivision served by septic</t>
  </si>
  <si>
    <t>FLA272060</t>
  </si>
  <si>
    <t>na</t>
  </si>
  <si>
    <t>yes</t>
  </si>
  <si>
    <t>Marion County Utility Funds</t>
  </si>
  <si>
    <t>Marion County Utility Funds/Grants</t>
  </si>
  <si>
    <t>NA</t>
  </si>
  <si>
    <t xml:space="preserve">Enhance the nutrient removal capabilities to Advanced Wastewater Treatment (AWT) standards and expand the capacity at the Silver Springs Shores (SSS) Wastewater Treatment Facility (WWTF) by 500,000 gallons per day.  </t>
  </si>
  <si>
    <t>The Golden Ocala WWTF expansion project is an initiative by the County to improve wastewater treatment and expand the capacity at the plant. The project consists of constructing a new 0.675 MGD oxidation ditch w3ith biological nutrient removal, two 0.750 MGD clarifiers, two flow splitting structures for future oxidation ditches, a 0.500 MG equalization basin, new headworks and screening structure. The existing 0.2 MGD plant will be retrofitted into an aerobic digester or a sludge holding tank. Plant will be upgraded to AWT standards.</t>
  </si>
  <si>
    <t>This is a project to construct approximately 10,750 feet of sanitary sewer forcemain along the SR200 corridor in Ocala. This project will accomplish connecting the existing development so that septic tanks can be abandoned, prevents further installation of septic tanks along the corridor by making central sewer available to new development and it reduces groundwater withdrawals by sending new sewer flows to a WWTF that produces and distributes reclaim water to customers.</t>
  </si>
  <si>
    <t xml:space="preserve">Construct 5,800 linear feet of twelve inch forcemain, and 9,200 linear feet of 16” forcemain along CR 464. The project will provide infrastructure and capacity to connect future septic to sewer projects to the SSS WWTF. </t>
  </si>
  <si>
    <t xml:space="preserve">For this phase, the project consists of constructing a forcemain though a commercial corridor within the Silver Springs, Silver River, and Upper Silver River Springshed. The proposed sewer forcemain will be approximately 17,000 linear feet of 12" PVC sewer forcemain connecting the Spruce Creek Golf and Country Club (SCGCC) sewer system to the Stonecrest sewer system. This is the first project being constructed with the overall goal of making service available and providing the opportunity for septic to sewer conversions in this corridor.  By making connection to central sewer available in this corridor, the County can avoid additional septic tank installation within the Silver Springs springshed and possible conversion from septic to sewer in the future. </t>
  </si>
  <si>
    <t>Siver Springs Shores is a subdivision platted in the early 1970's. The exisitng subdivision has approximately 3000 platted lots without access to a centralized sewer system. The area has been divided into six phases of approximately 500 lots per phase. This area is within the PPZ for Silver Springs.</t>
  </si>
  <si>
    <t>The Rainbow Springs sewer expansion project intent is to determine the feasibility of removing existing septic tanks and connecting to a central sewer system. This project will improve water quality to Rainbow Springs and Rainbow River. Subject to funding limitations, our Consultant would develop a Feasibility study to include a multi-year phased approach for planning projects within the Primary Spring’s Protection Zone of the Rainbow River. The Feasibility study will focus on quantifying and locating existing OSTDS systems, estimating construction costs (for new infrastructure and system updates which includes lift stations, gravity sewer mains, force mains, sewer laterals, eliminating septic tanks, and constructing a new regional wastewater treatment facility to meet current, future demands and BMAP water quality standards, and decommissioning package plants) as well as operation and maintenance costs of the new infrastructure that will be put in 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</si>
</sst>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2" formatCode="_(&quot;$&quot;* #,##0_);_(&quot;$&quot;* \(#,##0\);_(&quot;$&quot;* &quot;-&quot;_);_(@_)"/>
    <numFmt numFmtId="44" formatCode="_(&quot;$&quot;* #,##0.00_);_(&quot;$&quot;* \(#,##0.00\);_(&quot;$&quot;* &quot;-&quot;??_);_(@_)"/>
    <numFmt numFmtId="164" formatCode="00000"/>
    <numFmt numFmtId="165" formatCode="[&lt;=9999999]###\-####;\(###\)\ ###\-####"/>
  </numFmts>
  <fonts count="22" x14ac:knownFonts="1">
    <font>
      <sz val="11"/>
      <color theme="1"/>
      <name val="Calibri"/>
      <family val="2"/>
      <scheme val="minor"/>
    </font>
    <font>
      <b/>
      <sz val="11"/>
      <color theme="1"/>
      <name val="Calibri"/>
      <family val="2"/>
      <scheme val="minor"/>
    </font>
    <font>
      <sz val="8"/>
      <color theme="1"/>
      <name val="Calibri"/>
      <family val="2"/>
      <scheme val="minor"/>
    </font>
    <font>
      <u/>
      <sz val="11"/>
      <color theme="10"/>
      <name val="Calibri"/>
      <family val="2"/>
      <scheme val="minor"/>
    </font>
    <font>
      <sz val="11"/>
      <color theme="1"/>
      <name val="Calibri"/>
      <family val="2"/>
      <scheme val="minor"/>
    </font>
    <font>
      <b/>
      <sz val="11"/>
      <name val="Calibri"/>
      <family val="2"/>
      <scheme val="minor"/>
    </font>
    <font>
      <sz val="11"/>
      <color rgb="FF006100"/>
      <name val="Calibri"/>
      <family val="2"/>
      <scheme val="minor"/>
    </font>
    <font>
      <sz val="11"/>
      <color rgb="FF9C0006"/>
      <name val="Calibri"/>
      <family val="2"/>
      <scheme val="minor"/>
    </font>
    <font>
      <b/>
      <sz val="11"/>
      <color theme="0"/>
      <name val="Calibri"/>
      <family val="2"/>
      <scheme val="minor"/>
    </font>
    <font>
      <u/>
      <sz val="11"/>
      <color theme="10"/>
      <name val="Calibri"/>
      <family val="2"/>
    </font>
    <font>
      <u/>
      <sz val="10"/>
      <color indexed="12"/>
      <name val="Arial"/>
      <family val="2"/>
    </font>
    <font>
      <sz val="10"/>
      <name val="Arial"/>
      <family val="2"/>
    </font>
    <font>
      <b/>
      <sz val="11"/>
      <color rgb="FFFF0000"/>
      <name val="Calibri"/>
      <family val="2"/>
      <scheme val="minor"/>
    </font>
    <font>
      <sz val="11"/>
      <color rgb="FFFF0000"/>
      <name val="Calibri"/>
      <family val="2"/>
      <scheme val="minor"/>
    </font>
    <font>
      <strike/>
      <sz val="11"/>
      <color rgb="FFFF0000"/>
      <name val="Calibri"/>
      <family val="2"/>
      <scheme val="minor"/>
    </font>
    <font>
      <strike/>
      <u/>
      <sz val="11"/>
      <color rgb="FFFF0000"/>
      <name val="Calibri"/>
      <family val="2"/>
      <scheme val="minor"/>
    </font>
    <font>
      <u/>
      <sz val="11"/>
      <color rgb="FFFF0000"/>
      <name val="Calibri"/>
      <family val="2"/>
      <scheme val="minor"/>
    </font>
    <font>
      <b/>
      <strike/>
      <sz val="11"/>
      <color rgb="FFFF0000"/>
      <name val="Calibri"/>
      <family val="2"/>
      <scheme val="minor"/>
    </font>
    <font>
      <b/>
      <u/>
      <sz val="11"/>
      <color rgb="FFFF0000"/>
      <name val="Calibri"/>
      <family val="2"/>
      <scheme val="minor"/>
    </font>
    <font>
      <strike/>
      <sz val="11"/>
      <color theme="4"/>
      <name val="Calibri"/>
      <family val="2"/>
      <scheme val="minor"/>
    </font>
    <font>
      <strike/>
      <u/>
      <sz val="11"/>
      <color theme="4"/>
      <name val="Calibri"/>
      <family val="2"/>
      <scheme val="minor"/>
    </font>
    <font>
      <b/>
      <sz val="11"/>
      <color theme="3" tint="0.39997558519241921"/>
      <name val="Calibri"/>
      <family val="2"/>
      <scheme val="minor"/>
    </font>
  </fonts>
  <fills count="8">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A5A5A5"/>
      </patternFill>
    </fill>
    <fill>
      <patternFill patternType="solid">
        <fgColor theme="0" tint="-0.249977111117893"/>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indexed="64"/>
      </left>
      <right/>
      <top style="thin">
        <color indexed="64"/>
      </top>
      <bottom/>
      <diagonal/>
    </border>
  </borders>
  <cellStyleXfs count="10">
    <xf numFmtId="0" fontId="0" fillId="0" borderId="0"/>
    <xf numFmtId="0" fontId="3" fillId="0" borderId="0" applyNumberForma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10"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11" fillId="0" borderId="0"/>
  </cellStyleXfs>
  <cellXfs count="95">
    <xf numFmtId="0" fontId="0" fillId="0" borderId="0" xfId="0"/>
    <xf numFmtId="0" fontId="2" fillId="0" borderId="1" xfId="0" applyFont="1" applyBorder="1" applyAlignment="1">
      <alignment horizontal="center" vertical="center" wrapText="1"/>
    </xf>
    <xf numFmtId="0" fontId="2" fillId="0" borderId="0" xfId="0" applyFont="1" applyAlignment="1" applyProtection="1">
      <alignment horizontal="center" vertical="center" wrapText="1"/>
      <protection hidden="1"/>
    </xf>
    <xf numFmtId="0" fontId="2" fillId="0" borderId="0"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1" xfId="0" quotePrefix="1" applyNumberFormat="1" applyFont="1" applyFill="1" applyBorder="1" applyAlignment="1">
      <alignment horizontal="center" vertical="center" wrapText="1"/>
    </xf>
    <xf numFmtId="49" fontId="1" fillId="2" borderId="2" xfId="0" quotePrefix="1" applyNumberFormat="1"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4" fontId="0" fillId="0" borderId="1" xfId="0" applyNumberFormat="1" applyBorder="1" applyAlignment="1">
      <alignment horizontal="center" vertical="center"/>
    </xf>
    <xf numFmtId="165" fontId="0" fillId="0" borderId="1" xfId="0" applyNumberFormat="1" applyBorder="1" applyAlignment="1">
      <alignment horizontal="center" vertical="center"/>
    </xf>
    <xf numFmtId="0" fontId="0" fillId="0" borderId="0" xfId="0" applyAlignment="1">
      <alignment horizontal="center" vertical="center"/>
    </xf>
    <xf numFmtId="0" fontId="3" fillId="0" borderId="1" xfId="1" applyBorder="1" applyAlignment="1">
      <alignment horizontal="center" vertical="center"/>
    </xf>
    <xf numFmtId="164" fontId="0" fillId="0" borderId="0" xfId="0" applyNumberFormat="1" applyAlignment="1">
      <alignment horizontal="center" vertical="center"/>
    </xf>
    <xf numFmtId="165" fontId="0" fillId="0" borderId="0" xfId="0" applyNumberFormat="1" applyAlignment="1">
      <alignment horizontal="center" vertical="center"/>
    </xf>
    <xf numFmtId="0" fontId="2" fillId="0" borderId="1" xfId="0" applyFont="1" applyFill="1" applyBorder="1" applyAlignment="1">
      <alignment horizontal="center" vertical="center" wrapText="1"/>
    </xf>
    <xf numFmtId="0" fontId="3" fillId="0" borderId="1" xfId="1" applyBorder="1" applyAlignment="1" applyProtection="1">
      <alignment horizontal="center" vertical="center"/>
    </xf>
    <xf numFmtId="0" fontId="3" fillId="0" borderId="1" xfId="1" applyFont="1" applyFill="1" applyBorder="1" applyAlignment="1" applyProtection="1">
      <alignment horizontal="center" vertical="center"/>
    </xf>
    <xf numFmtId="0" fontId="2" fillId="0" borderId="1" xfId="0" applyFont="1" applyFill="1" applyBorder="1" applyAlignment="1">
      <alignment horizontal="center" vertical="center"/>
    </xf>
    <xf numFmtId="0" fontId="2" fillId="0" borderId="1" xfId="3" applyNumberFormat="1" applyFont="1" applyFill="1"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Font="1" applyBorder="1" applyAlignment="1">
      <alignment horizontal="center" vertical="center"/>
    </xf>
    <xf numFmtId="164" fontId="0" fillId="0" borderId="1" xfId="0" applyNumberFormat="1" applyFont="1" applyBorder="1" applyAlignment="1">
      <alignment horizontal="center" vertical="center"/>
    </xf>
    <xf numFmtId="165" fontId="0" fillId="0" borderId="1" xfId="0" applyNumberFormat="1" applyFont="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6" fontId="1" fillId="0" borderId="1" xfId="0" applyNumberFormat="1" applyFont="1" applyFill="1" applyBorder="1" applyAlignment="1">
      <alignment horizontal="center" vertical="center" wrapText="1"/>
    </xf>
    <xf numFmtId="0" fontId="1" fillId="0" borderId="1" xfId="6" applyFont="1" applyFill="1" applyBorder="1" applyAlignment="1">
      <alignment horizontal="center" vertical="center" wrapText="1"/>
    </xf>
    <xf numFmtId="0" fontId="1" fillId="0" borderId="2" xfId="0" applyFont="1" applyFill="1" applyBorder="1" applyAlignment="1">
      <alignment horizontal="center" vertical="center" wrapText="1"/>
    </xf>
    <xf numFmtId="1" fontId="1" fillId="0" borderId="1" xfId="4" applyNumberFormat="1" applyFont="1" applyFill="1" applyBorder="1" applyAlignment="1">
      <alignment horizontal="center" vertical="center" wrapText="1"/>
    </xf>
    <xf numFmtId="8"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wrapText="1"/>
    </xf>
    <xf numFmtId="0" fontId="0" fillId="0" borderId="3" xfId="0" applyBorder="1" applyAlignment="1">
      <alignment horizontal="center" vertical="center"/>
    </xf>
    <xf numFmtId="164" fontId="0" fillId="0" borderId="3" xfId="0" applyNumberFormat="1" applyBorder="1" applyAlignment="1">
      <alignment horizontal="center" vertical="center"/>
    </xf>
    <xf numFmtId="165" fontId="0" fillId="0" borderId="3" xfId="0" applyNumberFormat="1" applyBorder="1" applyAlignment="1">
      <alignment horizontal="center" vertical="center"/>
    </xf>
    <xf numFmtId="0" fontId="1" fillId="6"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6" borderId="0" xfId="0" applyFont="1" applyFill="1" applyAlignment="1">
      <alignment horizontal="center" vertical="center" wrapText="1"/>
    </xf>
    <xf numFmtId="0" fontId="0" fillId="0" borderId="0" xfId="0" applyFont="1" applyBorder="1" applyAlignment="1" applyProtection="1">
      <alignment horizontal="center" vertical="center" wrapText="1"/>
      <protection hidden="1"/>
    </xf>
    <xf numFmtId="0" fontId="0" fillId="0" borderId="0" xfId="0" applyFont="1" applyBorder="1" applyAlignment="1">
      <alignment horizontal="center" vertical="center" wrapText="1"/>
    </xf>
    <xf numFmtId="0" fontId="0" fillId="0" borderId="0" xfId="0" applyFont="1" applyAlignment="1" applyProtection="1">
      <alignment horizontal="center" vertical="center" wrapText="1"/>
      <protection hidden="1"/>
    </xf>
    <xf numFmtId="0" fontId="0" fillId="0" borderId="0" xfId="0" applyFont="1"/>
    <xf numFmtId="0" fontId="3" fillId="0" borderId="1" xfId="8" applyFont="1" applyFill="1" applyBorder="1" applyAlignment="1" applyProtection="1">
      <alignment horizontal="center" vertical="center"/>
    </xf>
    <xf numFmtId="0" fontId="9" fillId="0" borderId="1" xfId="8" applyFill="1" applyBorder="1" applyAlignment="1" applyProtection="1">
      <alignment horizontal="center" vertical="center"/>
    </xf>
    <xf numFmtId="0" fontId="3" fillId="0" borderId="1" xfId="1" applyFont="1" applyBorder="1" applyAlignment="1">
      <alignment horizontal="center" vertical="center"/>
    </xf>
    <xf numFmtId="0" fontId="0" fillId="0" borderId="0" xfId="0" applyAlignment="1">
      <alignment horizontal="center" vertical="center" wrapText="1"/>
    </xf>
    <xf numFmtId="0" fontId="12" fillId="0" borderId="1" xfId="5" applyFont="1" applyFill="1" applyBorder="1" applyAlignment="1">
      <alignment horizontal="center" vertical="center" wrapText="1"/>
    </xf>
    <xf numFmtId="0" fontId="13" fillId="0" borderId="2" xfId="0" applyFont="1" applyBorder="1" applyAlignment="1">
      <alignment horizontal="center" vertical="center"/>
    </xf>
    <xf numFmtId="0" fontId="13" fillId="0" borderId="1" xfId="0" applyFont="1" applyBorder="1" applyAlignment="1">
      <alignment horizontal="center" vertical="center"/>
    </xf>
    <xf numFmtId="165" fontId="13" fillId="0" borderId="1" xfId="0" applyNumberFormat="1" applyFont="1" applyBorder="1" applyAlignment="1">
      <alignment horizontal="center" vertical="center"/>
    </xf>
    <xf numFmtId="164" fontId="13" fillId="0" borderId="1" xfId="0" applyNumberFormat="1" applyFont="1" applyBorder="1" applyAlignment="1">
      <alignment horizontal="center" vertical="center"/>
    </xf>
    <xf numFmtId="0" fontId="14" fillId="0" borderId="1" xfId="0" applyFont="1" applyBorder="1" applyAlignment="1">
      <alignment horizontal="center" vertical="center"/>
    </xf>
    <xf numFmtId="164" fontId="14" fillId="0" borderId="1" xfId="0" applyNumberFormat="1" applyFont="1" applyBorder="1" applyAlignment="1">
      <alignment horizontal="center" vertical="center"/>
    </xf>
    <xf numFmtId="165" fontId="14" fillId="0" borderId="1" xfId="0" applyNumberFormat="1" applyFont="1" applyBorder="1" applyAlignment="1">
      <alignment horizontal="center" vertical="center"/>
    </xf>
    <xf numFmtId="0" fontId="15" fillId="0" borderId="1" xfId="1" applyFont="1" applyBorder="1" applyAlignment="1">
      <alignment horizontal="center" vertical="center"/>
    </xf>
    <xf numFmtId="0" fontId="12" fillId="0" borderId="1" xfId="0" applyFont="1" applyFill="1" applyBorder="1" applyAlignment="1">
      <alignment horizontal="center" vertical="center"/>
    </xf>
    <xf numFmtId="0" fontId="16" fillId="0" borderId="1" xfId="1" applyFont="1" applyBorder="1" applyAlignment="1">
      <alignment horizontal="center" vertical="center"/>
    </xf>
    <xf numFmtId="0" fontId="13" fillId="0" borderId="1" xfId="0" applyFont="1" applyBorder="1"/>
    <xf numFmtId="0" fontId="12" fillId="0" borderId="1" xfId="0" applyFont="1" applyFill="1" applyBorder="1" applyAlignment="1">
      <alignment horizontal="center" vertical="center" wrapText="1"/>
    </xf>
    <xf numFmtId="0" fontId="12" fillId="0" borderId="1" xfId="0" applyFont="1" applyFill="1" applyBorder="1" applyAlignment="1">
      <alignment horizontal="left" vertical="center" wrapText="1"/>
    </xf>
    <xf numFmtId="0" fontId="12" fillId="0" borderId="3" xfId="0"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xf>
    <xf numFmtId="0" fontId="14" fillId="0" borderId="2" xfId="0" applyFont="1" applyBorder="1" applyAlignment="1">
      <alignment horizontal="center" vertical="center"/>
    </xf>
    <xf numFmtId="0" fontId="12" fillId="0" borderId="1" xfId="0" applyFont="1" applyBorder="1" applyAlignment="1">
      <alignment horizontal="center" vertical="center" wrapText="1"/>
    </xf>
    <xf numFmtId="0" fontId="12" fillId="0" borderId="1" xfId="0" quotePrefix="1" applyFont="1" applyFill="1" applyBorder="1" applyAlignment="1">
      <alignment horizontal="center" vertical="center" wrapText="1"/>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xf>
    <xf numFmtId="164" fontId="13" fillId="0" borderId="1" xfId="0" applyNumberFormat="1" applyFont="1" applyFill="1" applyBorder="1" applyAlignment="1">
      <alignment horizontal="center" vertical="center"/>
    </xf>
    <xf numFmtId="165" fontId="13" fillId="0" borderId="1" xfId="0" applyNumberFormat="1" applyFont="1" applyFill="1" applyBorder="1" applyAlignment="1">
      <alignment horizontal="center" vertical="center"/>
    </xf>
    <xf numFmtId="0" fontId="16" fillId="0" borderId="1" xfId="1" applyFont="1" applyFill="1" applyBorder="1" applyAlignment="1">
      <alignment horizontal="center" vertical="center"/>
    </xf>
    <xf numFmtId="6" fontId="12" fillId="0" borderId="1" xfId="5" applyNumberFormat="1" applyFont="1" applyFill="1" applyBorder="1" applyAlignment="1">
      <alignment horizontal="center" vertical="center" wrapText="1"/>
    </xf>
    <xf numFmtId="0" fontId="12" fillId="0" borderId="2" xfId="5" applyFont="1" applyFill="1" applyBorder="1" applyAlignment="1">
      <alignment horizontal="center" vertical="center" wrapText="1"/>
    </xf>
    <xf numFmtId="1" fontId="12" fillId="0" borderId="1" xfId="5" applyNumberFormat="1" applyFont="1" applyFill="1" applyBorder="1" applyAlignment="1">
      <alignment horizontal="center" vertical="center" wrapText="1"/>
    </xf>
    <xf numFmtId="0" fontId="1" fillId="0" borderId="0" xfId="0" applyFont="1" applyAlignment="1">
      <alignment horizontal="center" vertical="center" wrapText="1"/>
    </xf>
    <xf numFmtId="0" fontId="1" fillId="0" borderId="1" xfId="0" quotePrefix="1" applyFont="1" applyFill="1" applyBorder="1" applyAlignment="1">
      <alignment horizontal="center" vertical="center" wrapText="1"/>
    </xf>
    <xf numFmtId="0" fontId="1" fillId="0" borderId="5" xfId="0" applyFont="1" applyFill="1" applyBorder="1" applyAlignment="1">
      <alignment horizontal="center" vertical="center" wrapText="1"/>
    </xf>
    <xf numFmtId="42" fontId="12" fillId="0" borderId="1" xfId="2" applyNumberFormat="1" applyFont="1" applyBorder="1" applyAlignment="1">
      <alignment horizontal="center" vertical="center" wrapText="1"/>
    </xf>
    <xf numFmtId="0" fontId="19" fillId="0" borderId="1" xfId="0" applyFont="1" applyBorder="1" applyAlignment="1">
      <alignment horizontal="center" vertical="center"/>
    </xf>
    <xf numFmtId="164" fontId="19" fillId="0" borderId="1" xfId="0" applyNumberFormat="1" applyFont="1" applyBorder="1" applyAlignment="1">
      <alignment horizontal="center" vertical="center"/>
    </xf>
    <xf numFmtId="165" fontId="19" fillId="0" borderId="1" xfId="0" applyNumberFormat="1" applyFont="1" applyBorder="1" applyAlignment="1">
      <alignment horizontal="center" vertical="center"/>
    </xf>
    <xf numFmtId="0" fontId="20" fillId="0" borderId="1" xfId="1" applyFont="1" applyBorder="1" applyAlignment="1">
      <alignment horizontal="center" vertical="center"/>
    </xf>
    <xf numFmtId="3" fontId="1" fillId="7" borderId="1" xfId="4" applyNumberFormat="1" applyFont="1" applyFill="1" applyBorder="1" applyAlignment="1">
      <alignment horizontal="center" vertical="center" wrapText="1"/>
    </xf>
    <xf numFmtId="0" fontId="1" fillId="0" borderId="3" xfId="0" quotePrefix="1" applyFont="1" applyFill="1" applyBorder="1" applyAlignment="1">
      <alignment horizontal="center" vertical="center" wrapText="1"/>
    </xf>
    <xf numFmtId="0" fontId="12" fillId="0" borderId="2" xfId="0" applyFont="1" applyBorder="1" applyAlignment="1">
      <alignment horizontal="center" vertical="center" wrapText="1"/>
    </xf>
  </cellXfs>
  <cellStyles count="10">
    <cellStyle name="Bad" xfId="5" builtinId="27"/>
    <cellStyle name="Check Cell" xfId="6" builtinId="23"/>
    <cellStyle name="Currency" xfId="2" builtinId="4"/>
    <cellStyle name="Good" xfId="4" builtinId="26"/>
    <cellStyle name="Hyperlink" xfId="1" builtinId="8"/>
    <cellStyle name="Hyperlink 2" xfId="7" xr:uid="{00000000-0005-0000-0000-000005000000}"/>
    <cellStyle name="Hyperlink 3" xfId="8" xr:uid="{00000000-0005-0000-0000-000006000000}"/>
    <cellStyle name="Normal" xfId="0" builtinId="0"/>
    <cellStyle name="Normal 2" xfId="9" xr:uid="{00000000-0005-0000-0000-000008000000}"/>
    <cellStyle name="Percent" xfId="3" builtinId="5"/>
  </cellStyles>
  <dxfs count="0"/>
  <tableStyles count="0" defaultTableStyle="TableStyleMedium9" defaultPivotStyle="PivotStyleLight16"/>
  <colors>
    <mruColors>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57"/>
  <sheetViews>
    <sheetView zoomScale="80" zoomScaleNormal="80" workbookViewId="0">
      <pane ySplit="1" topLeftCell="A2" activePane="bottomLeft" state="frozen"/>
      <selection pane="bottomLeft" activeCell="F56" sqref="F56"/>
    </sheetView>
  </sheetViews>
  <sheetFormatPr defaultColWidth="9.109375" defaultRowHeight="14.4" x14ac:dyDescent="0.3"/>
  <cols>
    <col min="1" max="1" width="23.6640625" style="13" customWidth="1"/>
    <col min="2" max="2" width="25.33203125" style="13" customWidth="1"/>
    <col min="3" max="3" width="40.5546875" style="13" customWidth="1"/>
    <col min="4" max="6" width="32.5546875" style="13" customWidth="1"/>
    <col min="7" max="7" width="9.109375" style="13"/>
    <col min="8" max="8" width="12.6640625" style="13" customWidth="1"/>
    <col min="9" max="9" width="28" style="13" customWidth="1"/>
    <col min="10" max="10" width="13.109375" style="13" customWidth="1"/>
    <col min="11" max="11" width="40.44140625" style="13" customWidth="1"/>
    <col min="12" max="16384" width="9.109375" style="13"/>
  </cols>
  <sheetData>
    <row r="1" spans="1:11" x14ac:dyDescent="0.3">
      <c r="A1" s="4" t="s">
        <v>14</v>
      </c>
      <c r="B1" s="5" t="s">
        <v>15</v>
      </c>
      <c r="C1" s="5" t="s">
        <v>13</v>
      </c>
      <c r="D1" s="6" t="s">
        <v>16</v>
      </c>
      <c r="E1" s="5" t="s">
        <v>17</v>
      </c>
      <c r="F1" s="5" t="s">
        <v>18</v>
      </c>
      <c r="G1" s="5" t="s">
        <v>19</v>
      </c>
      <c r="H1" s="5" t="s">
        <v>20</v>
      </c>
      <c r="I1" s="5" t="s">
        <v>21</v>
      </c>
      <c r="J1" s="5" t="s">
        <v>22</v>
      </c>
      <c r="K1" s="5" t="s">
        <v>50</v>
      </c>
    </row>
    <row r="2" spans="1:11" x14ac:dyDescent="0.3">
      <c r="A2" s="67" t="s">
        <v>92</v>
      </c>
      <c r="B2" s="68" t="s">
        <v>93</v>
      </c>
      <c r="C2" s="67" t="s">
        <v>42</v>
      </c>
      <c r="D2" s="53" t="s">
        <v>63</v>
      </c>
      <c r="E2" s="54"/>
      <c r="F2" s="54" t="s">
        <v>51</v>
      </c>
      <c r="G2" s="54" t="s">
        <v>52</v>
      </c>
      <c r="H2" s="56">
        <v>34471</v>
      </c>
      <c r="I2" s="55" t="s">
        <v>64</v>
      </c>
      <c r="J2" s="55"/>
      <c r="K2" s="62" t="s">
        <v>94</v>
      </c>
    </row>
    <row r="3" spans="1:11" x14ac:dyDescent="0.3">
      <c r="A3" s="69"/>
      <c r="B3" s="70"/>
      <c r="C3" s="69"/>
      <c r="D3" s="71"/>
      <c r="E3" s="57"/>
      <c r="F3" s="57"/>
      <c r="G3" s="57"/>
      <c r="H3" s="58"/>
      <c r="I3" s="59"/>
      <c r="J3" s="59"/>
      <c r="K3" s="60"/>
    </row>
    <row r="4" spans="1:11" x14ac:dyDescent="0.3">
      <c r="A4" s="10"/>
      <c r="B4" s="10"/>
      <c r="C4" s="10"/>
      <c r="D4" s="9"/>
      <c r="E4" s="10"/>
      <c r="F4" s="10"/>
      <c r="G4" s="10"/>
      <c r="H4" s="11"/>
      <c r="I4" s="12"/>
      <c r="J4" s="12"/>
      <c r="K4" s="14"/>
    </row>
    <row r="5" spans="1:11" x14ac:dyDescent="0.3">
      <c r="A5" s="10"/>
      <c r="B5" s="8"/>
      <c r="C5" s="7"/>
      <c r="D5" s="9"/>
      <c r="E5" s="10"/>
      <c r="F5" s="10"/>
      <c r="G5" s="10"/>
      <c r="H5" s="11"/>
      <c r="I5" s="12"/>
      <c r="J5" s="12"/>
      <c r="K5" s="14"/>
    </row>
    <row r="6" spans="1:11" x14ac:dyDescent="0.3">
      <c r="A6" s="10"/>
      <c r="B6" s="10"/>
      <c r="C6" s="10"/>
      <c r="D6" s="10"/>
      <c r="E6" s="10"/>
      <c r="F6" s="10"/>
      <c r="G6" s="10"/>
      <c r="H6" s="11"/>
      <c r="I6" s="12"/>
      <c r="J6" s="12"/>
      <c r="K6" s="14"/>
    </row>
    <row r="7" spans="1:11" x14ac:dyDescent="0.3">
      <c r="A7" s="22"/>
      <c r="B7" s="22"/>
      <c r="C7" s="22"/>
      <c r="D7" s="23"/>
      <c r="E7" s="24"/>
      <c r="F7" s="24"/>
      <c r="G7" s="10"/>
      <c r="H7" s="11"/>
      <c r="I7" s="12"/>
      <c r="J7" s="12"/>
      <c r="K7" s="14"/>
    </row>
    <row r="8" spans="1:11" x14ac:dyDescent="0.3">
      <c r="A8" s="22"/>
      <c r="B8" s="25"/>
      <c r="C8" s="22"/>
      <c r="D8" s="23"/>
      <c r="E8" s="24"/>
      <c r="F8" s="24"/>
      <c r="G8" s="10"/>
      <c r="H8" s="11"/>
      <c r="I8" s="12"/>
      <c r="J8" s="12"/>
      <c r="K8" s="14"/>
    </row>
    <row r="9" spans="1:11" x14ac:dyDescent="0.3">
      <c r="A9" s="10"/>
      <c r="B9" s="10"/>
      <c r="C9" s="10"/>
      <c r="D9" s="10"/>
      <c r="E9" s="10"/>
      <c r="F9" s="10"/>
      <c r="G9" s="10"/>
      <c r="H9" s="11"/>
      <c r="I9" s="12"/>
      <c r="J9" s="12"/>
      <c r="K9" s="19"/>
    </row>
    <row r="10" spans="1:11" x14ac:dyDescent="0.3">
      <c r="A10" s="10"/>
      <c r="B10" s="10"/>
      <c r="C10" s="7"/>
      <c r="D10" s="9"/>
      <c r="E10" s="10"/>
      <c r="F10" s="10"/>
      <c r="G10" s="10"/>
      <c r="H10" s="11"/>
      <c r="I10" s="12"/>
      <c r="J10" s="12"/>
      <c r="K10" s="18"/>
    </row>
    <row r="11" spans="1:11" x14ac:dyDescent="0.3">
      <c r="A11" s="7"/>
      <c r="B11" s="8"/>
      <c r="C11" s="7"/>
      <c r="D11" s="9"/>
      <c r="E11" s="54"/>
      <c r="F11" s="10"/>
      <c r="G11" s="10"/>
      <c r="H11" s="11"/>
      <c r="I11" s="55"/>
      <c r="J11" s="12"/>
      <c r="K11" s="18"/>
    </row>
    <row r="12" spans="1:11" x14ac:dyDescent="0.3">
      <c r="A12" s="10"/>
      <c r="B12" s="10"/>
      <c r="C12" s="10"/>
      <c r="D12" s="53"/>
      <c r="E12" s="10"/>
      <c r="F12" s="10"/>
      <c r="G12" s="10"/>
      <c r="H12" s="56"/>
      <c r="I12" s="12"/>
      <c r="J12" s="12"/>
      <c r="K12" s="18"/>
    </row>
    <row r="13" spans="1:11" x14ac:dyDescent="0.3">
      <c r="A13" s="69"/>
      <c r="B13" s="70"/>
      <c r="C13" s="69"/>
      <c r="D13" s="71"/>
      <c r="E13" s="57"/>
      <c r="F13" s="57"/>
      <c r="G13" s="57"/>
      <c r="H13" s="58"/>
      <c r="I13" s="59"/>
      <c r="J13" s="59"/>
      <c r="K13" s="60"/>
    </row>
    <row r="14" spans="1:11" x14ac:dyDescent="0.3">
      <c r="A14" s="10"/>
      <c r="B14" s="10"/>
      <c r="C14" s="10"/>
      <c r="D14" s="10"/>
      <c r="E14" s="10"/>
      <c r="F14" s="10"/>
      <c r="G14" s="10"/>
      <c r="H14" s="11"/>
      <c r="I14" s="12"/>
      <c r="J14" s="12"/>
      <c r="K14" s="14"/>
    </row>
    <row r="15" spans="1:11" x14ac:dyDescent="0.3">
      <c r="A15" s="10"/>
      <c r="B15" s="10"/>
      <c r="C15" s="10"/>
      <c r="D15" s="10"/>
      <c r="E15" s="10"/>
      <c r="F15" s="10"/>
      <c r="G15" s="10"/>
      <c r="H15" s="11"/>
      <c r="I15" s="12"/>
      <c r="J15" s="12"/>
      <c r="K15" s="14"/>
    </row>
    <row r="16" spans="1:11" x14ac:dyDescent="0.3">
      <c r="A16" s="10"/>
      <c r="B16" s="10"/>
      <c r="C16" s="10"/>
      <c r="D16" s="10"/>
      <c r="E16" s="10"/>
      <c r="F16" s="10"/>
      <c r="G16" s="10"/>
      <c r="H16" s="11"/>
      <c r="I16" s="12"/>
      <c r="J16" s="12"/>
      <c r="K16" s="18"/>
    </row>
    <row r="17" spans="1:12" x14ac:dyDescent="0.3">
      <c r="A17" s="10"/>
      <c r="B17" s="10"/>
      <c r="C17" s="10"/>
      <c r="D17" s="10"/>
      <c r="E17" s="10"/>
      <c r="F17" s="10"/>
      <c r="G17" s="10"/>
      <c r="H17" s="11"/>
      <c r="I17" s="12"/>
      <c r="J17" s="12"/>
      <c r="K17" s="14"/>
    </row>
    <row r="18" spans="1:12" x14ac:dyDescent="0.3">
      <c r="A18" s="26"/>
      <c r="B18" s="26"/>
      <c r="C18" s="26"/>
      <c r="D18" s="26"/>
      <c r="E18" s="26"/>
      <c r="F18" s="26"/>
      <c r="G18" s="26"/>
      <c r="H18" s="27"/>
      <c r="I18" s="28"/>
      <c r="J18" s="28"/>
      <c r="K18" s="50"/>
    </row>
    <row r="19" spans="1:12" x14ac:dyDescent="0.3">
      <c r="A19" s="26"/>
      <c r="B19" s="26"/>
      <c r="C19" s="26"/>
      <c r="D19" s="26"/>
      <c r="E19" s="26"/>
      <c r="F19" s="26"/>
      <c r="G19" s="26"/>
      <c r="H19" s="27"/>
      <c r="I19" s="28"/>
      <c r="J19" s="28"/>
      <c r="K19" s="50"/>
    </row>
    <row r="20" spans="1:12" x14ac:dyDescent="0.3">
      <c r="A20" s="10"/>
      <c r="B20" s="10"/>
      <c r="C20" s="10"/>
      <c r="D20" s="10"/>
      <c r="E20" s="10"/>
      <c r="F20" s="10"/>
      <c r="G20" s="10"/>
      <c r="H20" s="11"/>
      <c r="I20" s="12"/>
      <c r="J20" s="12"/>
      <c r="K20" s="14"/>
    </row>
    <row r="21" spans="1:12" x14ac:dyDescent="0.3">
      <c r="A21" s="10"/>
      <c r="B21" s="10"/>
      <c r="C21" s="10"/>
      <c r="D21" s="10"/>
      <c r="E21" s="10"/>
      <c r="F21" s="10"/>
      <c r="G21" s="10"/>
      <c r="H21" s="11"/>
      <c r="I21" s="12"/>
      <c r="J21" s="12"/>
      <c r="K21" s="14"/>
    </row>
    <row r="22" spans="1:12" x14ac:dyDescent="0.3">
      <c r="A22" s="10"/>
      <c r="B22" s="10"/>
      <c r="C22" s="10"/>
      <c r="D22" s="10"/>
      <c r="E22" s="10"/>
      <c r="F22" s="10"/>
      <c r="G22" s="10"/>
      <c r="H22" s="11"/>
      <c r="I22" s="12"/>
      <c r="J22" s="12"/>
      <c r="K22" s="14"/>
    </row>
    <row r="23" spans="1:12" x14ac:dyDescent="0.3">
      <c r="A23" s="10"/>
      <c r="B23" s="10"/>
      <c r="C23" s="10"/>
      <c r="D23" s="10"/>
      <c r="E23" s="10"/>
      <c r="F23" s="10"/>
      <c r="G23" s="10"/>
      <c r="H23" s="11"/>
      <c r="I23" s="12"/>
      <c r="J23" s="12"/>
      <c r="K23" s="14"/>
    </row>
    <row r="24" spans="1:12" x14ac:dyDescent="0.3">
      <c r="A24" s="10"/>
      <c r="B24" s="10"/>
      <c r="C24" s="10"/>
      <c r="D24" s="10"/>
      <c r="E24" s="10"/>
      <c r="F24" s="10"/>
      <c r="G24" s="10"/>
      <c r="H24" s="11"/>
      <c r="I24" s="12"/>
      <c r="J24" s="12"/>
      <c r="K24" s="14"/>
      <c r="L24"/>
    </row>
    <row r="25" spans="1:12" x14ac:dyDescent="0.3">
      <c r="A25" s="37"/>
      <c r="B25" s="37"/>
      <c r="C25" s="37"/>
      <c r="D25" s="37"/>
      <c r="E25" s="37"/>
      <c r="F25" s="37"/>
      <c r="G25" s="37"/>
      <c r="H25" s="38"/>
      <c r="I25" s="39"/>
      <c r="J25" s="39"/>
      <c r="K25" s="14"/>
    </row>
    <row r="26" spans="1:12" x14ac:dyDescent="0.3">
      <c r="A26" s="10"/>
      <c r="B26" s="10"/>
      <c r="C26" s="7"/>
      <c r="D26" s="10"/>
      <c r="E26" s="10"/>
      <c r="F26" s="10"/>
      <c r="G26" s="10"/>
      <c r="H26" s="11"/>
      <c r="I26" s="12"/>
      <c r="J26" s="12"/>
      <c r="K26" s="14"/>
    </row>
    <row r="27" spans="1:12" x14ac:dyDescent="0.3">
      <c r="A27" s="88"/>
      <c r="B27" s="88"/>
      <c r="C27" s="88"/>
      <c r="D27" s="88"/>
      <c r="E27" s="88"/>
      <c r="F27" s="88"/>
      <c r="G27" s="88"/>
      <c r="H27" s="89"/>
      <c r="I27" s="90"/>
      <c r="J27" s="90"/>
      <c r="K27" s="91"/>
    </row>
    <row r="28" spans="1:12" x14ac:dyDescent="0.3">
      <c r="A28" s="10"/>
      <c r="B28" s="10"/>
      <c r="C28" s="10"/>
      <c r="D28" s="10"/>
      <c r="E28" s="10"/>
      <c r="F28" s="10"/>
      <c r="G28" s="10"/>
      <c r="H28" s="11"/>
      <c r="I28" s="12"/>
      <c r="J28" s="12"/>
      <c r="K28" s="14"/>
    </row>
    <row r="29" spans="1:12" x14ac:dyDescent="0.3">
      <c r="A29" s="10"/>
      <c r="B29" s="10"/>
      <c r="C29" s="10"/>
      <c r="D29" s="10"/>
      <c r="E29" s="10"/>
      <c r="F29" s="10"/>
      <c r="G29" s="10"/>
      <c r="H29" s="11"/>
      <c r="I29" s="12"/>
      <c r="J29" s="12"/>
      <c r="K29" s="14"/>
    </row>
    <row r="30" spans="1:12" x14ac:dyDescent="0.3">
      <c r="A30" s="10"/>
      <c r="B30" s="10"/>
      <c r="C30" s="10"/>
      <c r="D30" s="10"/>
      <c r="E30" s="10"/>
      <c r="F30" s="10"/>
      <c r="G30" s="10"/>
      <c r="H30" s="11"/>
      <c r="I30" s="12"/>
      <c r="J30" s="12"/>
      <c r="K30" s="48"/>
    </row>
    <row r="31" spans="1:12" x14ac:dyDescent="0.3">
      <c r="A31" s="57"/>
      <c r="B31" s="57"/>
      <c r="C31" s="57"/>
      <c r="D31" s="57"/>
      <c r="E31" s="57"/>
      <c r="F31" s="57"/>
      <c r="G31" s="57"/>
      <c r="H31" s="58"/>
      <c r="I31" s="59"/>
      <c r="J31" s="59"/>
      <c r="K31" s="60"/>
    </row>
    <row r="32" spans="1:12" x14ac:dyDescent="0.3">
      <c r="A32" s="54"/>
      <c r="B32" s="54"/>
      <c r="C32" s="54"/>
      <c r="D32" s="54"/>
      <c r="E32" s="54"/>
      <c r="F32" s="54"/>
      <c r="G32" s="54"/>
      <c r="H32" s="56"/>
      <c r="I32" s="55"/>
      <c r="J32" s="55"/>
      <c r="K32" s="62"/>
    </row>
    <row r="33" spans="1:11" x14ac:dyDescent="0.3">
      <c r="A33" s="10"/>
      <c r="B33" s="10"/>
      <c r="C33" s="7"/>
      <c r="D33" s="10"/>
      <c r="E33" s="10"/>
      <c r="F33" s="10"/>
      <c r="G33" s="10"/>
      <c r="H33" s="11"/>
      <c r="I33" s="12"/>
      <c r="J33" s="12"/>
      <c r="K33" s="49"/>
    </row>
    <row r="34" spans="1:11" x14ac:dyDescent="0.3">
      <c r="A34" s="10"/>
      <c r="B34" s="10"/>
      <c r="C34" s="10"/>
      <c r="D34" s="10"/>
      <c r="E34" s="10"/>
      <c r="F34" s="10"/>
      <c r="G34" s="10"/>
      <c r="H34" s="11"/>
      <c r="I34" s="12"/>
      <c r="J34" s="12"/>
      <c r="K34" s="14"/>
    </row>
    <row r="35" spans="1:11" x14ac:dyDescent="0.3">
      <c r="A35" s="10"/>
      <c r="B35" s="10"/>
      <c r="C35" s="10"/>
      <c r="D35" s="10"/>
      <c r="E35" s="10"/>
      <c r="F35" s="10"/>
      <c r="G35" s="10"/>
      <c r="H35" s="11"/>
      <c r="I35" s="12"/>
      <c r="J35" s="12"/>
      <c r="K35" s="14"/>
    </row>
    <row r="36" spans="1:11" x14ac:dyDescent="0.3">
      <c r="A36" s="10"/>
      <c r="B36" s="10"/>
      <c r="C36" s="10"/>
      <c r="D36" s="10"/>
      <c r="E36" s="10"/>
      <c r="F36" s="10"/>
      <c r="G36" s="10"/>
      <c r="H36" s="11"/>
      <c r="I36" s="12"/>
      <c r="J36" s="12"/>
      <c r="K36" s="14"/>
    </row>
    <row r="37" spans="1:11" x14ac:dyDescent="0.3">
      <c r="A37" s="10"/>
      <c r="B37" s="10"/>
      <c r="C37" s="10"/>
      <c r="D37" s="10"/>
      <c r="E37" s="10"/>
      <c r="F37" s="10"/>
      <c r="G37" s="10"/>
      <c r="H37" s="11"/>
      <c r="I37" s="12"/>
      <c r="J37" s="12"/>
      <c r="K37" s="14"/>
    </row>
    <row r="38" spans="1:11" x14ac:dyDescent="0.3">
      <c r="A38" s="10"/>
      <c r="B38" s="10"/>
      <c r="C38" s="26"/>
      <c r="D38" s="26"/>
      <c r="E38" s="26"/>
      <c r="F38" s="26"/>
      <c r="G38" s="26"/>
      <c r="H38" s="27"/>
      <c r="I38" s="28"/>
      <c r="J38" s="12"/>
      <c r="K38" s="14"/>
    </row>
    <row r="39" spans="1:11" x14ac:dyDescent="0.3">
      <c r="A39" s="10"/>
      <c r="B39" s="10"/>
      <c r="C39" s="10"/>
      <c r="D39" s="10"/>
      <c r="E39" s="10"/>
      <c r="F39" s="10"/>
      <c r="G39" s="10"/>
      <c r="H39" s="11"/>
      <c r="I39" s="12"/>
      <c r="J39" s="12"/>
      <c r="K39" s="14"/>
    </row>
    <row r="40" spans="1:11" x14ac:dyDescent="0.3">
      <c r="A40" s="10"/>
      <c r="B40" s="10"/>
      <c r="C40" s="10"/>
      <c r="D40" s="10"/>
      <c r="E40" s="10"/>
      <c r="F40" s="10"/>
      <c r="G40" s="10"/>
      <c r="H40" s="11"/>
      <c r="I40" s="12"/>
      <c r="J40" s="12"/>
      <c r="K40" s="14"/>
    </row>
    <row r="41" spans="1:11" x14ac:dyDescent="0.3">
      <c r="A41" s="10"/>
      <c r="B41" s="10"/>
      <c r="C41" s="10"/>
      <c r="D41" s="10"/>
      <c r="E41" s="10"/>
      <c r="F41" s="10"/>
      <c r="G41" s="10"/>
      <c r="H41" s="11"/>
      <c r="I41" s="12"/>
      <c r="J41" s="12"/>
      <c r="K41" s="14"/>
    </row>
    <row r="42" spans="1:11" x14ac:dyDescent="0.3">
      <c r="A42" s="10"/>
      <c r="B42" s="10"/>
      <c r="C42" s="10"/>
      <c r="D42" s="10"/>
      <c r="E42" s="10"/>
      <c r="F42" s="10"/>
      <c r="G42" s="10"/>
      <c r="H42" s="11"/>
      <c r="I42" s="12"/>
      <c r="J42" s="12"/>
      <c r="K42" s="14"/>
    </row>
    <row r="43" spans="1:11" x14ac:dyDescent="0.3">
      <c r="A43" s="10"/>
      <c r="B43" s="10"/>
      <c r="C43" s="10"/>
      <c r="D43" s="10"/>
      <c r="E43" s="10"/>
      <c r="F43" s="10"/>
      <c r="G43" s="10"/>
      <c r="H43" s="11"/>
      <c r="I43" s="12"/>
      <c r="J43" s="12"/>
      <c r="K43" s="14"/>
    </row>
    <row r="44" spans="1:11" x14ac:dyDescent="0.3">
      <c r="A44" s="54"/>
      <c r="B44" s="54"/>
      <c r="C44" s="54"/>
      <c r="D44" s="54"/>
      <c r="E44" s="54"/>
      <c r="F44" s="54"/>
      <c r="G44" s="54"/>
      <c r="H44" s="56"/>
      <c r="I44" s="55"/>
      <c r="J44" s="55"/>
      <c r="K44" s="62"/>
    </row>
    <row r="45" spans="1:11" x14ac:dyDescent="0.3">
      <c r="A45" s="54"/>
      <c r="B45" s="54"/>
      <c r="C45" s="54"/>
      <c r="D45" s="54"/>
      <c r="E45" s="63"/>
      <c r="F45" s="54"/>
      <c r="G45" s="54"/>
      <c r="H45" s="56"/>
      <c r="I45" s="55"/>
      <c r="J45" s="55"/>
      <c r="K45" s="62"/>
    </row>
    <row r="46" spans="1:11" x14ac:dyDescent="0.3">
      <c r="A46" s="54"/>
      <c r="B46" s="54"/>
      <c r="C46" s="54"/>
      <c r="D46" s="54"/>
      <c r="E46" s="54"/>
      <c r="F46" s="54"/>
      <c r="G46" s="54"/>
      <c r="H46" s="56"/>
      <c r="I46" s="55"/>
      <c r="J46" s="55"/>
      <c r="K46" s="62"/>
    </row>
    <row r="47" spans="1:11" x14ac:dyDescent="0.3">
      <c r="A47" s="57"/>
      <c r="B47" s="57"/>
      <c r="C47" s="57"/>
      <c r="D47" s="57"/>
      <c r="E47" s="57"/>
      <c r="F47" s="57"/>
      <c r="G47" s="57"/>
      <c r="H47" s="58"/>
      <c r="I47" s="59"/>
      <c r="J47" s="59"/>
      <c r="K47" s="60"/>
    </row>
    <row r="48" spans="1:11" x14ac:dyDescent="0.3">
      <c r="A48" s="54"/>
      <c r="B48" s="54"/>
      <c r="C48" s="54"/>
      <c r="D48" s="54"/>
      <c r="E48" s="54"/>
      <c r="F48" s="54"/>
      <c r="G48" s="54"/>
      <c r="H48" s="56"/>
      <c r="I48" s="55"/>
      <c r="J48" s="55"/>
      <c r="K48" s="62"/>
    </row>
    <row r="49" spans="1:11" x14ac:dyDescent="0.3">
      <c r="A49" s="74"/>
      <c r="B49" s="75"/>
      <c r="C49" s="76"/>
      <c r="D49" s="77"/>
      <c r="E49" s="74"/>
      <c r="F49" s="74"/>
      <c r="G49" s="74"/>
      <c r="H49" s="78"/>
      <c r="I49" s="79"/>
      <c r="J49" s="79"/>
      <c r="K49" s="80"/>
    </row>
    <row r="50" spans="1:11" x14ac:dyDescent="0.3">
      <c r="A50" s="54"/>
      <c r="B50" s="54"/>
      <c r="C50" s="54"/>
      <c r="D50" s="54"/>
      <c r="E50" s="54"/>
      <c r="F50" s="54"/>
      <c r="G50" s="54"/>
      <c r="H50" s="56"/>
      <c r="I50" s="55"/>
      <c r="J50" s="55"/>
      <c r="K50" s="62"/>
    </row>
    <row r="51" spans="1:11" x14ac:dyDescent="0.3">
      <c r="A51" s="88"/>
      <c r="B51" s="88"/>
      <c r="C51" s="88"/>
      <c r="D51" s="88"/>
      <c r="E51" s="88"/>
      <c r="F51" s="88"/>
      <c r="G51" s="88"/>
      <c r="H51" s="89"/>
      <c r="I51" s="90"/>
      <c r="J51" s="90"/>
      <c r="K51" s="91"/>
    </row>
    <row r="52" spans="1:11" x14ac:dyDescent="0.3">
      <c r="H52" s="15"/>
      <c r="I52" s="16"/>
      <c r="J52" s="16"/>
    </row>
    <row r="53" spans="1:11" x14ac:dyDescent="0.3">
      <c r="H53" s="15"/>
      <c r="I53" s="16"/>
      <c r="J53" s="16"/>
    </row>
    <row r="54" spans="1:11" x14ac:dyDescent="0.3">
      <c r="H54" s="15"/>
      <c r="I54" s="16"/>
      <c r="J54" s="16"/>
    </row>
    <row r="55" spans="1:11" x14ac:dyDescent="0.3">
      <c r="H55" s="15"/>
      <c r="I55" s="16"/>
      <c r="J55" s="16"/>
    </row>
    <row r="56" spans="1:11" x14ac:dyDescent="0.3">
      <c r="H56" s="15"/>
      <c r="I56" s="16"/>
      <c r="J56" s="16"/>
    </row>
    <row r="57" spans="1:11" x14ac:dyDescent="0.3">
      <c r="H57" s="15"/>
      <c r="I57" s="16"/>
      <c r="J57" s="16"/>
    </row>
    <row r="58" spans="1:11" x14ac:dyDescent="0.3">
      <c r="H58" s="15"/>
      <c r="I58" s="16"/>
      <c r="J58" s="16"/>
    </row>
    <row r="59" spans="1:11" x14ac:dyDescent="0.3">
      <c r="H59" s="15"/>
      <c r="I59" s="16"/>
      <c r="J59" s="16"/>
    </row>
    <row r="60" spans="1:11" x14ac:dyDescent="0.3">
      <c r="H60" s="15"/>
      <c r="I60" s="16"/>
      <c r="J60" s="16"/>
    </row>
    <row r="61" spans="1:11" x14ac:dyDescent="0.3">
      <c r="H61" s="15"/>
      <c r="I61" s="16"/>
      <c r="J61" s="16"/>
    </row>
    <row r="62" spans="1:11" x14ac:dyDescent="0.3">
      <c r="H62" s="15"/>
      <c r="I62" s="16"/>
      <c r="J62" s="16"/>
    </row>
    <row r="63" spans="1:11" x14ac:dyDescent="0.3">
      <c r="H63" s="15"/>
      <c r="I63" s="16"/>
      <c r="J63" s="16"/>
    </row>
    <row r="64" spans="1:11" x14ac:dyDescent="0.3">
      <c r="H64" s="15"/>
      <c r="I64" s="16"/>
      <c r="J64" s="16"/>
    </row>
    <row r="65" spans="8:10" x14ac:dyDescent="0.3">
      <c r="H65" s="15"/>
      <c r="I65" s="16"/>
      <c r="J65" s="16"/>
    </row>
    <row r="66" spans="8:10" x14ac:dyDescent="0.3">
      <c r="H66" s="15"/>
      <c r="I66" s="16"/>
      <c r="J66" s="16"/>
    </row>
    <row r="67" spans="8:10" x14ac:dyDescent="0.3">
      <c r="H67" s="15"/>
      <c r="I67" s="16"/>
      <c r="J67" s="16"/>
    </row>
    <row r="68" spans="8:10" x14ac:dyDescent="0.3">
      <c r="H68" s="15"/>
      <c r="I68" s="16"/>
      <c r="J68" s="16"/>
    </row>
    <row r="69" spans="8:10" x14ac:dyDescent="0.3">
      <c r="H69" s="15"/>
      <c r="I69" s="16"/>
      <c r="J69" s="16"/>
    </row>
    <row r="70" spans="8:10" x14ac:dyDescent="0.3">
      <c r="H70" s="15"/>
      <c r="I70" s="16"/>
      <c r="J70" s="16"/>
    </row>
    <row r="71" spans="8:10" x14ac:dyDescent="0.3">
      <c r="H71" s="15"/>
      <c r="I71" s="16"/>
      <c r="J71" s="16"/>
    </row>
    <row r="72" spans="8:10" x14ac:dyDescent="0.3">
      <c r="H72" s="15"/>
      <c r="I72" s="16"/>
      <c r="J72" s="16"/>
    </row>
    <row r="73" spans="8:10" x14ac:dyDescent="0.3">
      <c r="H73" s="15"/>
      <c r="I73" s="16"/>
      <c r="J73" s="16"/>
    </row>
    <row r="74" spans="8:10" x14ac:dyDescent="0.3">
      <c r="H74" s="15"/>
      <c r="I74" s="16"/>
      <c r="J74" s="16"/>
    </row>
    <row r="75" spans="8:10" x14ac:dyDescent="0.3">
      <c r="H75" s="15"/>
      <c r="I75" s="16"/>
      <c r="J75" s="16"/>
    </row>
    <row r="76" spans="8:10" x14ac:dyDescent="0.3">
      <c r="H76" s="15"/>
      <c r="I76" s="16"/>
      <c r="J76" s="16"/>
    </row>
    <row r="77" spans="8:10" x14ac:dyDescent="0.3">
      <c r="H77" s="15"/>
      <c r="I77" s="16"/>
      <c r="J77" s="16"/>
    </row>
    <row r="78" spans="8:10" x14ac:dyDescent="0.3">
      <c r="H78" s="15"/>
      <c r="I78" s="16"/>
      <c r="J78" s="16"/>
    </row>
    <row r="79" spans="8:10" x14ac:dyDescent="0.3">
      <c r="H79" s="15"/>
      <c r="I79" s="16"/>
      <c r="J79" s="16"/>
    </row>
    <row r="80" spans="8:10" x14ac:dyDescent="0.3">
      <c r="H80" s="15"/>
      <c r="I80" s="16"/>
      <c r="J80" s="16"/>
    </row>
    <row r="81" spans="8:10" x14ac:dyDescent="0.3">
      <c r="H81" s="15"/>
      <c r="I81" s="16"/>
      <c r="J81" s="16"/>
    </row>
    <row r="82" spans="8:10" x14ac:dyDescent="0.3">
      <c r="H82" s="15"/>
      <c r="I82" s="16"/>
      <c r="J82" s="16"/>
    </row>
    <row r="83" spans="8:10" x14ac:dyDescent="0.3">
      <c r="H83" s="15"/>
      <c r="I83" s="16"/>
      <c r="J83" s="16"/>
    </row>
    <row r="84" spans="8:10" x14ac:dyDescent="0.3">
      <c r="H84" s="15"/>
      <c r="I84" s="16"/>
      <c r="J84" s="16"/>
    </row>
    <row r="85" spans="8:10" x14ac:dyDescent="0.3">
      <c r="H85" s="15"/>
      <c r="I85" s="16"/>
      <c r="J85" s="16"/>
    </row>
    <row r="86" spans="8:10" x14ac:dyDescent="0.3">
      <c r="H86" s="15"/>
      <c r="I86" s="16"/>
      <c r="J86" s="16"/>
    </row>
    <row r="87" spans="8:10" x14ac:dyDescent="0.3">
      <c r="H87" s="15"/>
      <c r="I87" s="16"/>
      <c r="J87" s="16"/>
    </row>
    <row r="88" spans="8:10" x14ac:dyDescent="0.3">
      <c r="H88" s="15"/>
      <c r="I88" s="16"/>
      <c r="J88" s="16"/>
    </row>
    <row r="89" spans="8:10" x14ac:dyDescent="0.3">
      <c r="H89" s="15"/>
      <c r="I89" s="16"/>
      <c r="J89" s="16"/>
    </row>
    <row r="90" spans="8:10" x14ac:dyDescent="0.3">
      <c r="H90" s="15"/>
      <c r="I90" s="16"/>
      <c r="J90" s="16"/>
    </row>
    <row r="91" spans="8:10" x14ac:dyDescent="0.3">
      <c r="H91" s="15"/>
      <c r="I91" s="16"/>
      <c r="J91" s="16"/>
    </row>
    <row r="92" spans="8:10" x14ac:dyDescent="0.3">
      <c r="H92" s="15"/>
      <c r="I92" s="16"/>
      <c r="J92" s="16"/>
    </row>
    <row r="93" spans="8:10" x14ac:dyDescent="0.3">
      <c r="H93" s="15"/>
      <c r="I93" s="16"/>
      <c r="J93" s="16"/>
    </row>
    <row r="94" spans="8:10" x14ac:dyDescent="0.3">
      <c r="H94" s="15"/>
      <c r="I94" s="16"/>
      <c r="J94" s="16"/>
    </row>
    <row r="95" spans="8:10" x14ac:dyDescent="0.3">
      <c r="H95" s="15"/>
      <c r="I95" s="16"/>
      <c r="J95" s="16"/>
    </row>
    <row r="96" spans="8:10" x14ac:dyDescent="0.3">
      <c r="H96" s="15"/>
      <c r="I96" s="16"/>
      <c r="J96" s="16"/>
    </row>
    <row r="97" spans="8:10" x14ac:dyDescent="0.3">
      <c r="H97" s="15"/>
      <c r="I97" s="16"/>
      <c r="J97" s="16"/>
    </row>
    <row r="98" spans="8:10" x14ac:dyDescent="0.3">
      <c r="H98" s="15"/>
      <c r="I98" s="16"/>
      <c r="J98" s="16"/>
    </row>
    <row r="99" spans="8:10" x14ac:dyDescent="0.3">
      <c r="H99" s="15"/>
      <c r="I99" s="16"/>
      <c r="J99" s="16"/>
    </row>
    <row r="100" spans="8:10" x14ac:dyDescent="0.3">
      <c r="H100" s="15"/>
      <c r="I100" s="16"/>
      <c r="J100" s="16"/>
    </row>
    <row r="101" spans="8:10" x14ac:dyDescent="0.3">
      <c r="H101" s="15"/>
      <c r="I101" s="16"/>
      <c r="J101" s="16"/>
    </row>
    <row r="102" spans="8:10" x14ac:dyDescent="0.3">
      <c r="H102" s="15"/>
      <c r="I102" s="16"/>
      <c r="J102" s="16"/>
    </row>
    <row r="103" spans="8:10" x14ac:dyDescent="0.3">
      <c r="H103" s="15"/>
      <c r="I103" s="16"/>
      <c r="J103" s="16"/>
    </row>
    <row r="104" spans="8:10" x14ac:dyDescent="0.3">
      <c r="H104" s="15"/>
      <c r="I104" s="16"/>
      <c r="J104" s="16"/>
    </row>
    <row r="105" spans="8:10" x14ac:dyDescent="0.3">
      <c r="H105" s="15"/>
      <c r="I105" s="16"/>
      <c r="J105" s="16"/>
    </row>
    <row r="106" spans="8:10" x14ac:dyDescent="0.3">
      <c r="H106" s="15"/>
      <c r="I106" s="16"/>
      <c r="J106" s="16"/>
    </row>
    <row r="107" spans="8:10" x14ac:dyDescent="0.3">
      <c r="H107" s="15"/>
      <c r="I107" s="16"/>
      <c r="J107" s="16"/>
    </row>
    <row r="108" spans="8:10" x14ac:dyDescent="0.3">
      <c r="H108" s="15"/>
      <c r="I108" s="16"/>
      <c r="J108" s="16"/>
    </row>
    <row r="109" spans="8:10" x14ac:dyDescent="0.3">
      <c r="H109" s="15"/>
      <c r="I109" s="16"/>
      <c r="J109" s="16"/>
    </row>
    <row r="110" spans="8:10" x14ac:dyDescent="0.3">
      <c r="H110" s="15"/>
      <c r="I110" s="16"/>
      <c r="J110" s="16"/>
    </row>
    <row r="111" spans="8:10" x14ac:dyDescent="0.3">
      <c r="H111" s="15"/>
      <c r="I111" s="16"/>
      <c r="J111" s="16"/>
    </row>
    <row r="112" spans="8:10" x14ac:dyDescent="0.3">
      <c r="H112" s="15"/>
      <c r="I112" s="16"/>
      <c r="J112" s="16"/>
    </row>
    <row r="113" spans="8:10" x14ac:dyDescent="0.3">
      <c r="H113" s="15"/>
      <c r="I113" s="16"/>
      <c r="J113" s="16"/>
    </row>
    <row r="114" spans="8:10" x14ac:dyDescent="0.3">
      <c r="H114" s="15"/>
      <c r="I114" s="16"/>
      <c r="J114" s="16"/>
    </row>
    <row r="115" spans="8:10" x14ac:dyDescent="0.3">
      <c r="H115" s="15"/>
      <c r="I115" s="16"/>
      <c r="J115" s="16"/>
    </row>
    <row r="116" spans="8:10" x14ac:dyDescent="0.3">
      <c r="H116" s="15"/>
      <c r="I116" s="16"/>
      <c r="J116" s="16"/>
    </row>
    <row r="117" spans="8:10" x14ac:dyDescent="0.3">
      <c r="H117" s="15"/>
      <c r="I117" s="16"/>
      <c r="J117" s="16"/>
    </row>
    <row r="118" spans="8:10" x14ac:dyDescent="0.3">
      <c r="H118" s="15"/>
      <c r="I118" s="16"/>
      <c r="J118" s="16"/>
    </row>
    <row r="119" spans="8:10" x14ac:dyDescent="0.3">
      <c r="H119" s="15"/>
      <c r="I119" s="16"/>
      <c r="J119" s="16"/>
    </row>
    <row r="120" spans="8:10" x14ac:dyDescent="0.3">
      <c r="H120" s="15"/>
      <c r="I120" s="16"/>
      <c r="J120" s="16"/>
    </row>
    <row r="121" spans="8:10" x14ac:dyDescent="0.3">
      <c r="H121" s="15"/>
      <c r="I121" s="16"/>
      <c r="J121" s="16"/>
    </row>
    <row r="122" spans="8:10" x14ac:dyDescent="0.3">
      <c r="H122" s="15"/>
      <c r="I122" s="16"/>
      <c r="J122" s="16"/>
    </row>
    <row r="123" spans="8:10" x14ac:dyDescent="0.3">
      <c r="H123" s="15"/>
      <c r="I123" s="16"/>
      <c r="J123" s="16"/>
    </row>
    <row r="124" spans="8:10" x14ac:dyDescent="0.3">
      <c r="H124" s="15"/>
      <c r="I124" s="16"/>
      <c r="J124" s="16"/>
    </row>
    <row r="125" spans="8:10" x14ac:dyDescent="0.3">
      <c r="H125" s="15"/>
      <c r="I125" s="16"/>
      <c r="J125" s="16"/>
    </row>
    <row r="126" spans="8:10" x14ac:dyDescent="0.3">
      <c r="H126" s="15"/>
      <c r="I126" s="16"/>
      <c r="J126" s="16"/>
    </row>
    <row r="127" spans="8:10" x14ac:dyDescent="0.3">
      <c r="H127" s="15"/>
      <c r="I127" s="16"/>
      <c r="J127" s="16"/>
    </row>
    <row r="128" spans="8:10" x14ac:dyDescent="0.3">
      <c r="H128" s="15"/>
      <c r="I128" s="16"/>
      <c r="J128" s="16"/>
    </row>
    <row r="129" spans="8:10" x14ac:dyDescent="0.3">
      <c r="H129" s="15"/>
      <c r="I129" s="16"/>
      <c r="J129" s="16"/>
    </row>
    <row r="130" spans="8:10" x14ac:dyDescent="0.3">
      <c r="H130" s="15"/>
      <c r="I130" s="16"/>
      <c r="J130" s="16"/>
    </row>
    <row r="131" spans="8:10" x14ac:dyDescent="0.3">
      <c r="H131" s="15"/>
      <c r="I131" s="16"/>
      <c r="J131" s="16"/>
    </row>
    <row r="132" spans="8:10" x14ac:dyDescent="0.3">
      <c r="H132" s="15"/>
      <c r="I132" s="16"/>
      <c r="J132" s="16"/>
    </row>
    <row r="133" spans="8:10" x14ac:dyDescent="0.3">
      <c r="H133" s="15"/>
      <c r="I133" s="16"/>
      <c r="J133" s="16"/>
    </row>
    <row r="134" spans="8:10" x14ac:dyDescent="0.3">
      <c r="H134" s="15"/>
      <c r="I134" s="16"/>
      <c r="J134" s="16"/>
    </row>
    <row r="135" spans="8:10" x14ac:dyDescent="0.3">
      <c r="H135" s="15"/>
      <c r="I135" s="16"/>
      <c r="J135" s="16"/>
    </row>
    <row r="136" spans="8:10" x14ac:dyDescent="0.3">
      <c r="H136" s="15"/>
      <c r="I136" s="16"/>
      <c r="J136" s="16"/>
    </row>
    <row r="137" spans="8:10" x14ac:dyDescent="0.3">
      <c r="H137" s="15"/>
      <c r="I137" s="16"/>
      <c r="J137" s="16"/>
    </row>
    <row r="138" spans="8:10" x14ac:dyDescent="0.3">
      <c r="H138" s="15"/>
      <c r="I138" s="16"/>
      <c r="J138" s="16"/>
    </row>
    <row r="139" spans="8:10" x14ac:dyDescent="0.3">
      <c r="H139" s="15"/>
      <c r="I139" s="16"/>
      <c r="J139" s="16"/>
    </row>
    <row r="140" spans="8:10" x14ac:dyDescent="0.3">
      <c r="H140" s="15"/>
      <c r="I140" s="16"/>
      <c r="J140" s="16"/>
    </row>
    <row r="141" spans="8:10" x14ac:dyDescent="0.3">
      <c r="H141" s="15"/>
      <c r="I141" s="16"/>
      <c r="J141" s="16"/>
    </row>
    <row r="142" spans="8:10" x14ac:dyDescent="0.3">
      <c r="H142" s="15"/>
      <c r="I142" s="16"/>
      <c r="J142" s="16"/>
    </row>
    <row r="143" spans="8:10" x14ac:dyDescent="0.3">
      <c r="H143" s="15"/>
      <c r="I143" s="16"/>
      <c r="J143" s="16"/>
    </row>
    <row r="144" spans="8:10" x14ac:dyDescent="0.3">
      <c r="H144" s="15"/>
      <c r="I144" s="16"/>
      <c r="J144" s="16"/>
    </row>
    <row r="145" spans="8:10" x14ac:dyDescent="0.3">
      <c r="H145" s="15"/>
      <c r="I145" s="16"/>
      <c r="J145" s="16"/>
    </row>
    <row r="146" spans="8:10" x14ac:dyDescent="0.3">
      <c r="H146" s="15"/>
      <c r="I146" s="16"/>
      <c r="J146" s="16"/>
    </row>
    <row r="147" spans="8:10" x14ac:dyDescent="0.3">
      <c r="H147" s="15"/>
      <c r="I147" s="16"/>
      <c r="J147" s="16"/>
    </row>
    <row r="148" spans="8:10" x14ac:dyDescent="0.3">
      <c r="H148" s="15"/>
      <c r="I148" s="16"/>
      <c r="J148" s="16"/>
    </row>
    <row r="149" spans="8:10" x14ac:dyDescent="0.3">
      <c r="H149" s="15"/>
      <c r="I149" s="16"/>
      <c r="J149" s="16"/>
    </row>
    <row r="150" spans="8:10" x14ac:dyDescent="0.3">
      <c r="H150" s="15"/>
      <c r="I150" s="16"/>
      <c r="J150" s="16"/>
    </row>
    <row r="151" spans="8:10" x14ac:dyDescent="0.3">
      <c r="H151" s="15"/>
    </row>
    <row r="152" spans="8:10" x14ac:dyDescent="0.3">
      <c r="H152" s="15"/>
    </row>
    <row r="153" spans="8:10" x14ac:dyDescent="0.3">
      <c r="H153" s="15"/>
    </row>
    <row r="154" spans="8:10" x14ac:dyDescent="0.3">
      <c r="H154" s="15"/>
    </row>
    <row r="155" spans="8:10" x14ac:dyDescent="0.3">
      <c r="H155" s="15"/>
    </row>
    <row r="156" spans="8:10" x14ac:dyDescent="0.3">
      <c r="H156" s="15"/>
    </row>
    <row r="157" spans="8:10" x14ac:dyDescent="0.3">
      <c r="H157" s="15"/>
    </row>
  </sheetData>
  <pageMargins left="0.7" right="0.7" top="0.75" bottom="0.75" header="0.3" footer="0.3"/>
  <pageSetup paperSize="3" scale="6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16"/>
  <sheetViews>
    <sheetView tabSelected="1" topLeftCell="E1" zoomScale="60" zoomScaleNormal="60" zoomScaleSheetLayoutView="80" workbookViewId="0">
      <pane ySplit="1" topLeftCell="A2" activePane="bottomLeft" state="frozen"/>
      <selection pane="bottomLeft" activeCell="I13" sqref="I13"/>
    </sheetView>
  </sheetViews>
  <sheetFormatPr defaultColWidth="9.109375" defaultRowHeight="120" customHeight="1" x14ac:dyDescent="0.3"/>
  <cols>
    <col min="1" max="1" width="14.33203125" style="84" customWidth="1"/>
    <col min="2" max="2" width="11.88671875" style="84" customWidth="1"/>
    <col min="3" max="5" width="21.6640625" style="84" customWidth="1"/>
    <col min="6" max="6" width="19.44140625" style="84" customWidth="1"/>
    <col min="7" max="7" width="19.33203125" style="84" customWidth="1"/>
    <col min="8" max="8" width="76.88671875" style="84" customWidth="1"/>
    <col min="9" max="10" width="19.109375" style="84" customWidth="1"/>
    <col min="11" max="11" width="14.33203125" style="84" customWidth="1"/>
    <col min="12" max="14" width="25.109375" style="84" customWidth="1"/>
    <col min="15" max="15" width="22" style="84" customWidth="1"/>
    <col min="16" max="16" width="17.6640625" style="84" customWidth="1"/>
    <col min="17" max="17" width="19.109375" style="84" customWidth="1"/>
    <col min="18" max="18" width="20" style="84" customWidth="1"/>
    <col min="19" max="19" width="24.33203125" style="84" customWidth="1"/>
    <col min="20" max="20" width="26.109375" style="84" customWidth="1"/>
    <col min="21" max="21" width="21.44140625" style="84" customWidth="1"/>
    <col min="22" max="22" width="18.109375" style="84" customWidth="1"/>
    <col min="23" max="23" width="19.109375" style="84" customWidth="1"/>
    <col min="24" max="26" width="17" style="84" customWidth="1"/>
    <col min="27" max="27" width="21.44140625" style="84" customWidth="1"/>
    <col min="28" max="28" width="31.109375" style="84" customWidth="1"/>
    <col min="29" max="29" width="21" style="84" customWidth="1"/>
    <col min="30" max="16384" width="9.109375" style="84"/>
  </cols>
  <sheetData>
    <row r="1" spans="1:29" ht="120" customHeight="1" x14ac:dyDescent="0.3">
      <c r="A1" s="43" t="s">
        <v>86</v>
      </c>
      <c r="B1" s="40" t="s">
        <v>58</v>
      </c>
      <c r="C1" s="40" t="s">
        <v>41</v>
      </c>
      <c r="D1" s="40" t="s">
        <v>45</v>
      </c>
      <c r="E1" s="40" t="s">
        <v>44</v>
      </c>
      <c r="F1" s="40" t="s">
        <v>10</v>
      </c>
      <c r="G1" s="40" t="s">
        <v>23</v>
      </c>
      <c r="H1" s="40" t="s">
        <v>26</v>
      </c>
      <c r="I1" s="40" t="s">
        <v>25</v>
      </c>
      <c r="J1" s="40" t="s">
        <v>101</v>
      </c>
      <c r="K1" s="40" t="s">
        <v>24</v>
      </c>
      <c r="L1" s="40" t="s">
        <v>0</v>
      </c>
      <c r="M1" s="40" t="s">
        <v>74</v>
      </c>
      <c r="N1" s="40" t="s">
        <v>71</v>
      </c>
      <c r="O1" s="40" t="s">
        <v>72</v>
      </c>
      <c r="P1" s="40" t="s">
        <v>73</v>
      </c>
      <c r="Q1" s="40" t="s">
        <v>7</v>
      </c>
      <c r="R1" s="40" t="s">
        <v>8</v>
      </c>
      <c r="S1" s="40" t="s">
        <v>75</v>
      </c>
      <c r="T1" s="40" t="s">
        <v>6</v>
      </c>
      <c r="U1" s="40" t="s">
        <v>5</v>
      </c>
      <c r="V1" s="40" t="s">
        <v>9</v>
      </c>
      <c r="W1" s="40" t="s">
        <v>12</v>
      </c>
      <c r="X1" s="40" t="s">
        <v>2</v>
      </c>
      <c r="Y1" s="40" t="s">
        <v>3</v>
      </c>
      <c r="Z1" s="40" t="s">
        <v>4</v>
      </c>
      <c r="AA1" s="40" t="s">
        <v>11</v>
      </c>
      <c r="AB1" s="40" t="s">
        <v>1</v>
      </c>
      <c r="AC1" s="40" t="s">
        <v>121</v>
      </c>
    </row>
    <row r="2" spans="1:29" s="36" customFormat="1" ht="120" customHeight="1" x14ac:dyDescent="0.3">
      <c r="A2" s="29" t="s">
        <v>87</v>
      </c>
      <c r="B2" s="30" t="s">
        <v>59</v>
      </c>
      <c r="C2" s="29" t="s">
        <v>78</v>
      </c>
      <c r="D2" s="29" t="s">
        <v>42</v>
      </c>
      <c r="E2" s="64" t="s">
        <v>118</v>
      </c>
      <c r="F2" s="29" t="s">
        <v>43</v>
      </c>
      <c r="G2" s="29" t="s">
        <v>91</v>
      </c>
      <c r="H2" s="42" t="s">
        <v>82</v>
      </c>
      <c r="I2" s="29">
        <v>2014</v>
      </c>
      <c r="J2" s="64" t="s">
        <v>95</v>
      </c>
      <c r="K2" s="29">
        <v>2015</v>
      </c>
      <c r="L2" s="29" t="s">
        <v>65</v>
      </c>
      <c r="M2" s="85">
        <v>12</v>
      </c>
      <c r="N2" s="29" t="s">
        <v>27</v>
      </c>
      <c r="O2" s="29">
        <v>3.27</v>
      </c>
      <c r="P2" s="29">
        <v>8.49</v>
      </c>
      <c r="Q2" s="85">
        <v>0.45</v>
      </c>
      <c r="R2" s="29">
        <v>0.13300000000000001</v>
      </c>
      <c r="S2" s="29">
        <f>P2-3</f>
        <v>5.49</v>
      </c>
      <c r="T2" s="29" t="s">
        <v>57</v>
      </c>
      <c r="U2" s="29" t="s">
        <v>57</v>
      </c>
      <c r="V2" s="29" t="s">
        <v>57</v>
      </c>
      <c r="W2" s="29" t="s">
        <v>57</v>
      </c>
      <c r="X2" s="35">
        <v>1023113.91</v>
      </c>
      <c r="Y2" s="29" t="s">
        <v>57</v>
      </c>
      <c r="Z2" s="29" t="s">
        <v>48</v>
      </c>
      <c r="AA2" s="29" t="s">
        <v>46</v>
      </c>
      <c r="AB2" s="33" t="s">
        <v>57</v>
      </c>
      <c r="AC2" s="92">
        <v>16438</v>
      </c>
    </row>
    <row r="3" spans="1:29" s="36" customFormat="1" ht="120" customHeight="1" x14ac:dyDescent="0.3">
      <c r="A3" s="29" t="s">
        <v>87</v>
      </c>
      <c r="B3" s="30" t="s">
        <v>59</v>
      </c>
      <c r="C3" s="29" t="s">
        <v>79</v>
      </c>
      <c r="D3" s="41" t="s">
        <v>42</v>
      </c>
      <c r="E3" s="66" t="s">
        <v>118</v>
      </c>
      <c r="F3" s="41" t="s">
        <v>67</v>
      </c>
      <c r="G3" s="41" t="s">
        <v>38</v>
      </c>
      <c r="H3" s="42" t="s">
        <v>68</v>
      </c>
      <c r="I3" s="41">
        <v>2012</v>
      </c>
      <c r="J3" s="66" t="s">
        <v>95</v>
      </c>
      <c r="K3" s="29">
        <v>2015</v>
      </c>
      <c r="L3" s="41" t="s">
        <v>66</v>
      </c>
      <c r="M3" s="93">
        <v>12</v>
      </c>
      <c r="N3" s="29" t="s">
        <v>27</v>
      </c>
      <c r="O3" s="41">
        <v>1.46</v>
      </c>
      <c r="P3" s="29">
        <v>6.49</v>
      </c>
      <c r="Q3" s="41">
        <v>1.5</v>
      </c>
      <c r="R3" s="41">
        <v>0.97199999999999998</v>
      </c>
      <c r="S3" s="41">
        <f>P3-3</f>
        <v>3.49</v>
      </c>
      <c r="T3" s="41" t="s">
        <v>57</v>
      </c>
      <c r="U3" s="41" t="s">
        <v>57</v>
      </c>
      <c r="V3" s="41" t="s">
        <v>57</v>
      </c>
      <c r="W3" s="41" t="s">
        <v>57</v>
      </c>
      <c r="X3" s="31">
        <v>5031738</v>
      </c>
      <c r="Y3" s="29" t="s">
        <v>57</v>
      </c>
      <c r="Z3" s="41" t="s">
        <v>69</v>
      </c>
      <c r="AA3" s="41" t="s">
        <v>57</v>
      </c>
      <c r="AB3" s="86" t="s">
        <v>57</v>
      </c>
      <c r="AC3" s="34">
        <f>S3*8.3435*R3*365</f>
        <v>10330.773185700002</v>
      </c>
    </row>
    <row r="4" spans="1:29" s="36" customFormat="1" ht="120" customHeight="1" x14ac:dyDescent="0.3">
      <c r="A4" s="29" t="s">
        <v>87</v>
      </c>
      <c r="B4" s="30" t="s">
        <v>59</v>
      </c>
      <c r="C4" s="29" t="s">
        <v>80</v>
      </c>
      <c r="D4" s="29" t="s">
        <v>42</v>
      </c>
      <c r="E4" s="64" t="s">
        <v>118</v>
      </c>
      <c r="F4" s="29" t="s">
        <v>53</v>
      </c>
      <c r="G4" s="29" t="s">
        <v>39</v>
      </c>
      <c r="H4" s="42" t="s">
        <v>56</v>
      </c>
      <c r="I4" s="29">
        <v>2000</v>
      </c>
      <c r="J4" s="64" t="s">
        <v>97</v>
      </c>
      <c r="K4" s="29" t="s">
        <v>54</v>
      </c>
      <c r="L4" s="29" t="s">
        <v>57</v>
      </c>
      <c r="M4" s="29" t="s">
        <v>57</v>
      </c>
      <c r="N4" s="29" t="s">
        <v>28</v>
      </c>
      <c r="O4" s="29" t="s">
        <v>57</v>
      </c>
      <c r="P4" s="29" t="s">
        <v>57</v>
      </c>
      <c r="Q4" s="29" t="s">
        <v>57</v>
      </c>
      <c r="R4" s="29" t="s">
        <v>57</v>
      </c>
      <c r="S4" s="29" t="s">
        <v>57</v>
      </c>
      <c r="T4" s="29" t="s">
        <v>57</v>
      </c>
      <c r="U4" s="29" t="s">
        <v>57</v>
      </c>
      <c r="V4" s="29" t="s">
        <v>57</v>
      </c>
      <c r="W4" s="29" t="s">
        <v>57</v>
      </c>
      <c r="X4" s="29" t="s">
        <v>57</v>
      </c>
      <c r="Y4" s="29" t="s">
        <v>57</v>
      </c>
      <c r="Z4" s="29" t="s">
        <v>57</v>
      </c>
      <c r="AA4" s="29" t="s">
        <v>57</v>
      </c>
      <c r="AB4" s="33" t="s">
        <v>57</v>
      </c>
      <c r="AC4" s="32" t="s">
        <v>57</v>
      </c>
    </row>
    <row r="5" spans="1:29" s="36" customFormat="1" ht="120" customHeight="1" x14ac:dyDescent="0.3">
      <c r="A5" s="29" t="s">
        <v>87</v>
      </c>
      <c r="B5" s="30" t="s">
        <v>59</v>
      </c>
      <c r="C5" s="29" t="s">
        <v>81</v>
      </c>
      <c r="D5" s="29" t="s">
        <v>42</v>
      </c>
      <c r="E5" s="64" t="s">
        <v>118</v>
      </c>
      <c r="F5" s="29" t="s">
        <v>47</v>
      </c>
      <c r="G5" s="29" t="s">
        <v>40</v>
      </c>
      <c r="H5" s="65" t="s">
        <v>119</v>
      </c>
      <c r="I5" s="29">
        <v>2014</v>
      </c>
      <c r="J5" s="64" t="s">
        <v>96</v>
      </c>
      <c r="K5" s="64" t="s">
        <v>120</v>
      </c>
      <c r="L5" s="29" t="s">
        <v>66</v>
      </c>
      <c r="M5" s="85">
        <v>12</v>
      </c>
      <c r="N5" s="29" t="s">
        <v>27</v>
      </c>
      <c r="O5" s="29">
        <v>1.46</v>
      </c>
      <c r="P5" s="29">
        <v>3.24</v>
      </c>
      <c r="Q5" s="29">
        <v>1.5</v>
      </c>
      <c r="R5" s="29">
        <v>0.97199999999999998</v>
      </c>
      <c r="S5" s="29">
        <f>P5-3</f>
        <v>0.24000000000000021</v>
      </c>
      <c r="T5" s="29" t="s">
        <v>57</v>
      </c>
      <c r="U5" s="29" t="s">
        <v>57</v>
      </c>
      <c r="V5" s="29">
        <v>1</v>
      </c>
      <c r="W5" s="29" t="s">
        <v>57</v>
      </c>
      <c r="X5" s="31">
        <v>3192000</v>
      </c>
      <c r="Y5" s="29" t="s">
        <v>57</v>
      </c>
      <c r="Z5" s="29" t="s">
        <v>70</v>
      </c>
      <c r="AA5" s="29" t="s">
        <v>88</v>
      </c>
      <c r="AB5" s="33" t="s">
        <v>57</v>
      </c>
      <c r="AC5" s="92">
        <v>54794</v>
      </c>
    </row>
    <row r="6" spans="1:29" s="36" customFormat="1" ht="120" customHeight="1" x14ac:dyDescent="0.3">
      <c r="A6" s="29" t="s">
        <v>87</v>
      </c>
      <c r="B6" s="30" t="s">
        <v>59</v>
      </c>
      <c r="C6" s="29" t="s">
        <v>83</v>
      </c>
      <c r="D6" s="29" t="s">
        <v>42</v>
      </c>
      <c r="E6" s="64" t="s">
        <v>118</v>
      </c>
      <c r="F6" s="29" t="s">
        <v>55</v>
      </c>
      <c r="G6" s="29" t="s">
        <v>91</v>
      </c>
      <c r="H6" s="42" t="s">
        <v>89</v>
      </c>
      <c r="I6" s="29">
        <v>2014</v>
      </c>
      <c r="J6" s="64" t="s">
        <v>95</v>
      </c>
      <c r="K6" s="29">
        <v>2015</v>
      </c>
      <c r="L6" s="29" t="s">
        <v>84</v>
      </c>
      <c r="M6" s="29" t="s">
        <v>57</v>
      </c>
      <c r="N6" s="29" t="s">
        <v>28</v>
      </c>
      <c r="O6" s="29" t="s">
        <v>57</v>
      </c>
      <c r="P6" s="29">
        <f>((8.97*0.004)+(0.25*0.006)+(28.57*0.005))/R6</f>
        <v>12.015333333333334</v>
      </c>
      <c r="Q6" s="29">
        <f>0.02+0.0105+0.02</f>
        <v>5.0500000000000003E-2</v>
      </c>
      <c r="R6" s="29">
        <f>0.004+0.006+0.005</f>
        <v>1.4999999999999999E-2</v>
      </c>
      <c r="S6" s="29">
        <f>P6-3</f>
        <v>9.0153333333333343</v>
      </c>
      <c r="T6" s="29">
        <v>3</v>
      </c>
      <c r="U6" s="29" t="s">
        <v>57</v>
      </c>
      <c r="V6" s="29" t="s">
        <v>57</v>
      </c>
      <c r="W6" s="29" t="s">
        <v>57</v>
      </c>
      <c r="X6" s="29" t="s">
        <v>57</v>
      </c>
      <c r="Y6" s="29" t="s">
        <v>57</v>
      </c>
      <c r="Z6" s="29" t="s">
        <v>57</v>
      </c>
      <c r="AA6" s="29" t="s">
        <v>57</v>
      </c>
      <c r="AB6" s="33" t="s">
        <v>57</v>
      </c>
      <c r="AC6" s="34">
        <f>8.3454*S6*R6*365</f>
        <v>411.92018132999999</v>
      </c>
    </row>
    <row r="7" spans="1:29" s="36" customFormat="1" ht="120" customHeight="1" x14ac:dyDescent="0.3">
      <c r="A7" s="64">
        <v>2016</v>
      </c>
      <c r="B7" s="61" t="s">
        <v>59</v>
      </c>
      <c r="C7" s="72" t="s">
        <v>103</v>
      </c>
      <c r="D7" s="64" t="s">
        <v>42</v>
      </c>
      <c r="E7" s="64" t="s">
        <v>105</v>
      </c>
      <c r="F7" s="72" t="s">
        <v>106</v>
      </c>
      <c r="G7" s="72" t="s">
        <v>91</v>
      </c>
      <c r="H7" s="72" t="s">
        <v>107</v>
      </c>
      <c r="I7" s="72">
        <v>2016</v>
      </c>
      <c r="J7" s="64" t="s">
        <v>96</v>
      </c>
      <c r="K7" s="72">
        <v>2016</v>
      </c>
      <c r="L7" s="64" t="s">
        <v>108</v>
      </c>
      <c r="M7" s="72">
        <v>12</v>
      </c>
      <c r="N7" s="64" t="s">
        <v>27</v>
      </c>
      <c r="O7" s="72" t="s">
        <v>57</v>
      </c>
      <c r="P7" s="72">
        <v>10</v>
      </c>
      <c r="Q7" s="72">
        <v>0.03</v>
      </c>
      <c r="R7" s="72">
        <v>1.2E-2</v>
      </c>
      <c r="S7" s="72">
        <v>10</v>
      </c>
      <c r="T7" s="72">
        <v>1</v>
      </c>
      <c r="U7" s="72" t="s">
        <v>57</v>
      </c>
      <c r="V7" s="72" t="s">
        <v>57</v>
      </c>
      <c r="W7" s="72" t="s">
        <v>57</v>
      </c>
      <c r="X7" s="87">
        <v>456024.58</v>
      </c>
      <c r="Y7" s="72" t="s">
        <v>57</v>
      </c>
      <c r="Z7" s="72" t="s">
        <v>109</v>
      </c>
      <c r="AA7" s="72" t="s">
        <v>49</v>
      </c>
      <c r="AB7" s="94" t="s">
        <v>57</v>
      </c>
      <c r="AC7" s="72">
        <v>365</v>
      </c>
    </row>
    <row r="8" spans="1:29" s="36" customFormat="1" ht="120" customHeight="1" x14ac:dyDescent="0.3">
      <c r="A8" s="64">
        <v>2016</v>
      </c>
      <c r="B8" s="61" t="s">
        <v>59</v>
      </c>
      <c r="C8" s="72" t="s">
        <v>104</v>
      </c>
      <c r="D8" s="64" t="s">
        <v>42</v>
      </c>
      <c r="E8" s="64" t="s">
        <v>105</v>
      </c>
      <c r="F8" s="72" t="s">
        <v>110</v>
      </c>
      <c r="G8" s="72" t="s">
        <v>38</v>
      </c>
      <c r="H8" s="72" t="s">
        <v>111</v>
      </c>
      <c r="I8" s="72">
        <v>2016</v>
      </c>
      <c r="J8" s="64" t="s">
        <v>95</v>
      </c>
      <c r="K8" s="72">
        <v>2016</v>
      </c>
      <c r="L8" s="64" t="s">
        <v>112</v>
      </c>
      <c r="M8" s="73">
        <v>12</v>
      </c>
      <c r="N8" s="64" t="s">
        <v>85</v>
      </c>
      <c r="O8" s="72" t="s">
        <v>57</v>
      </c>
      <c r="P8" s="72" t="s">
        <v>57</v>
      </c>
      <c r="Q8" s="72" t="s">
        <v>57</v>
      </c>
      <c r="R8" s="72" t="s">
        <v>57</v>
      </c>
      <c r="S8" s="72" t="s">
        <v>57</v>
      </c>
      <c r="T8" s="72" t="s">
        <v>57</v>
      </c>
      <c r="U8" s="72" t="s">
        <v>57</v>
      </c>
      <c r="V8" s="72" t="s">
        <v>57</v>
      </c>
      <c r="W8" s="72" t="s">
        <v>57</v>
      </c>
      <c r="X8" s="87">
        <v>654415.91</v>
      </c>
      <c r="Y8" s="72" t="s">
        <v>57</v>
      </c>
      <c r="Z8" s="72" t="s">
        <v>113</v>
      </c>
      <c r="AA8" s="72" t="s">
        <v>57</v>
      </c>
      <c r="AB8" s="94" t="s">
        <v>57</v>
      </c>
      <c r="AC8" s="72" t="s">
        <v>57</v>
      </c>
    </row>
    <row r="9" spans="1:29" s="36" customFormat="1" ht="120" customHeight="1" x14ac:dyDescent="0.3">
      <c r="A9" s="64">
        <v>2016</v>
      </c>
      <c r="B9" s="64" t="s">
        <v>60</v>
      </c>
      <c r="C9" s="72" t="s">
        <v>114</v>
      </c>
      <c r="D9" s="64" t="s">
        <v>42</v>
      </c>
      <c r="E9" s="64" t="s">
        <v>105</v>
      </c>
      <c r="F9" s="52" t="s">
        <v>116</v>
      </c>
      <c r="G9" s="72" t="s">
        <v>115</v>
      </c>
      <c r="H9" s="52" t="s">
        <v>117</v>
      </c>
      <c r="I9" s="52">
        <v>2018</v>
      </c>
      <c r="J9" s="64" t="s">
        <v>99</v>
      </c>
      <c r="K9" s="52" t="s">
        <v>62</v>
      </c>
      <c r="L9" s="52" t="s">
        <v>77</v>
      </c>
      <c r="M9" s="52" t="s">
        <v>57</v>
      </c>
      <c r="N9" s="64" t="s">
        <v>28</v>
      </c>
      <c r="O9" s="52" t="s">
        <v>57</v>
      </c>
      <c r="P9" s="52" t="s">
        <v>57</v>
      </c>
      <c r="Q9" s="52" t="s">
        <v>57</v>
      </c>
      <c r="R9" s="52" t="s">
        <v>57</v>
      </c>
      <c r="S9" s="52" t="s">
        <v>57</v>
      </c>
      <c r="T9" s="52" t="s">
        <v>57</v>
      </c>
      <c r="U9" s="52" t="s">
        <v>57</v>
      </c>
      <c r="V9" s="52" t="s">
        <v>57</v>
      </c>
      <c r="W9" s="52" t="s">
        <v>57</v>
      </c>
      <c r="X9" s="81">
        <v>150000</v>
      </c>
      <c r="Y9" s="52" t="s">
        <v>57</v>
      </c>
      <c r="Z9" s="52" t="s">
        <v>57</v>
      </c>
      <c r="AA9" s="52" t="s">
        <v>57</v>
      </c>
      <c r="AB9" s="82" t="s">
        <v>57</v>
      </c>
      <c r="AC9" s="83" t="s">
        <v>62</v>
      </c>
    </row>
    <row r="10" spans="1:29" ht="120" customHeight="1" x14ac:dyDescent="0.3">
      <c r="A10" s="84">
        <v>2017</v>
      </c>
      <c r="B10" s="84" t="s">
        <v>59</v>
      </c>
      <c r="D10" s="84" t="s">
        <v>42</v>
      </c>
      <c r="E10" s="84" t="s">
        <v>105</v>
      </c>
      <c r="F10" s="84" t="s">
        <v>123</v>
      </c>
      <c r="G10" s="84" t="s">
        <v>122</v>
      </c>
      <c r="H10" s="84" t="s">
        <v>137</v>
      </c>
      <c r="I10" s="84">
        <v>2018</v>
      </c>
      <c r="J10" s="84" t="s">
        <v>96</v>
      </c>
      <c r="K10" s="84">
        <v>2020</v>
      </c>
      <c r="L10" s="64" t="s">
        <v>66</v>
      </c>
      <c r="M10" s="84">
        <v>12</v>
      </c>
      <c r="N10" s="84" t="s">
        <v>133</v>
      </c>
      <c r="O10" s="84">
        <v>4.242</v>
      </c>
      <c r="P10" s="84">
        <v>4.3920000000000003</v>
      </c>
      <c r="Q10" s="84">
        <v>1.5</v>
      </c>
      <c r="R10" s="84">
        <v>1.18</v>
      </c>
      <c r="S10" s="84">
        <v>3</v>
      </c>
      <c r="T10" s="84">
        <v>2</v>
      </c>
      <c r="U10" s="84" t="s">
        <v>57</v>
      </c>
      <c r="V10" s="84" t="s">
        <v>57</v>
      </c>
      <c r="W10" s="84" t="s">
        <v>132</v>
      </c>
      <c r="X10" s="84">
        <v>6424209.5999999996</v>
      </c>
      <c r="Y10" s="84">
        <v>362413</v>
      </c>
      <c r="Z10" s="84" t="s">
        <v>135</v>
      </c>
      <c r="AA10" s="84" t="s">
        <v>132</v>
      </c>
      <c r="AB10" s="84" t="s">
        <v>132</v>
      </c>
      <c r="AC10" s="84">
        <v>3077.5</v>
      </c>
    </row>
    <row r="11" spans="1:29" ht="120" customHeight="1" x14ac:dyDescent="0.3">
      <c r="A11" s="84">
        <v>2017</v>
      </c>
      <c r="B11" s="84" t="s">
        <v>60</v>
      </c>
      <c r="D11" s="84" t="s">
        <v>42</v>
      </c>
      <c r="E11" s="84" t="s">
        <v>105</v>
      </c>
      <c r="F11" s="84" t="s">
        <v>124</v>
      </c>
      <c r="G11" s="84" t="s">
        <v>122</v>
      </c>
      <c r="H11" s="84" t="s">
        <v>138</v>
      </c>
      <c r="I11" s="84">
        <v>2018</v>
      </c>
      <c r="J11" s="84" t="s">
        <v>96</v>
      </c>
      <c r="K11" s="84">
        <v>2020</v>
      </c>
      <c r="L11" s="84" t="s">
        <v>131</v>
      </c>
      <c r="M11" s="84" t="s">
        <v>132</v>
      </c>
      <c r="N11" s="84" t="s">
        <v>133</v>
      </c>
      <c r="O11" s="84" t="s">
        <v>132</v>
      </c>
      <c r="P11" s="84">
        <v>48.58</v>
      </c>
      <c r="Q11" s="84">
        <v>0.2</v>
      </c>
      <c r="R11" s="84">
        <v>0.02</v>
      </c>
      <c r="S11" s="84">
        <v>10</v>
      </c>
      <c r="T11" s="84" t="s">
        <v>132</v>
      </c>
      <c r="U11" s="84" t="s">
        <v>132</v>
      </c>
      <c r="V11" s="84" t="s">
        <v>132</v>
      </c>
      <c r="W11" s="84" t="s">
        <v>132</v>
      </c>
      <c r="X11" s="84">
        <v>17300000</v>
      </c>
      <c r="Y11" s="84">
        <v>236000</v>
      </c>
      <c r="Z11" s="84" t="s">
        <v>135</v>
      </c>
      <c r="AA11" s="84" t="s">
        <v>132</v>
      </c>
      <c r="AB11" s="84" t="s">
        <v>132</v>
      </c>
      <c r="AC11" s="84">
        <v>6248</v>
      </c>
    </row>
    <row r="12" spans="1:29" ht="120" customHeight="1" x14ac:dyDescent="0.3">
      <c r="A12" s="84">
        <v>2016</v>
      </c>
      <c r="B12" s="84" t="s">
        <v>60</v>
      </c>
      <c r="D12" s="84" t="s">
        <v>42</v>
      </c>
      <c r="E12" s="84" t="s">
        <v>105</v>
      </c>
      <c r="F12" s="84" t="s">
        <v>126</v>
      </c>
      <c r="G12" s="84" t="s">
        <v>125</v>
      </c>
      <c r="H12" s="84" t="s">
        <v>143</v>
      </c>
      <c r="I12" s="84">
        <v>2018</v>
      </c>
      <c r="J12" s="84" t="s">
        <v>128</v>
      </c>
      <c r="K12" s="84" t="s">
        <v>62</v>
      </c>
      <c r="L12" s="84" t="s">
        <v>132</v>
      </c>
      <c r="M12" s="84" t="s">
        <v>132</v>
      </c>
      <c r="N12" s="84" t="s">
        <v>132</v>
      </c>
      <c r="O12" s="84" t="s">
        <v>132</v>
      </c>
      <c r="P12" s="84" t="s">
        <v>132</v>
      </c>
      <c r="Q12" s="84" t="s">
        <v>132</v>
      </c>
      <c r="R12" s="84" t="s">
        <v>132</v>
      </c>
      <c r="S12" s="84" t="s">
        <v>132</v>
      </c>
      <c r="T12" s="84" t="s">
        <v>132</v>
      </c>
      <c r="U12" s="84" t="s">
        <v>132</v>
      </c>
      <c r="V12" s="84" t="s">
        <v>132</v>
      </c>
      <c r="W12" s="84" t="s">
        <v>132</v>
      </c>
      <c r="X12" s="84">
        <v>20000</v>
      </c>
      <c r="Y12" s="84" t="s">
        <v>132</v>
      </c>
      <c r="Z12" s="84" t="s">
        <v>134</v>
      </c>
      <c r="AA12" s="84" t="s">
        <v>132</v>
      </c>
      <c r="AB12" s="84" t="s">
        <v>132</v>
      </c>
      <c r="AC12" s="84" t="s">
        <v>132</v>
      </c>
    </row>
    <row r="13" spans="1:29" ht="120" customHeight="1" x14ac:dyDescent="0.3">
      <c r="A13" s="84">
        <v>2017</v>
      </c>
      <c r="B13" s="84" t="s">
        <v>60</v>
      </c>
      <c r="D13" s="84" t="s">
        <v>42</v>
      </c>
      <c r="E13" s="84" t="s">
        <v>105</v>
      </c>
      <c r="F13" s="84" t="s">
        <v>127</v>
      </c>
      <c r="G13" s="84" t="s">
        <v>125</v>
      </c>
      <c r="H13" s="84" t="s">
        <v>139</v>
      </c>
      <c r="I13" s="84">
        <v>2017</v>
      </c>
      <c r="J13" s="84" t="s">
        <v>96</v>
      </c>
      <c r="K13" s="84">
        <v>2018</v>
      </c>
      <c r="L13" s="84" t="s">
        <v>132</v>
      </c>
      <c r="M13" s="84" t="s">
        <v>132</v>
      </c>
      <c r="N13" s="84" t="s">
        <v>132</v>
      </c>
      <c r="O13" s="84" t="s">
        <v>132</v>
      </c>
      <c r="P13" s="84" t="s">
        <v>132</v>
      </c>
      <c r="Q13" s="84" t="s">
        <v>132</v>
      </c>
      <c r="R13" s="84" t="s">
        <v>132</v>
      </c>
      <c r="S13" s="84" t="s">
        <v>132</v>
      </c>
      <c r="T13" s="84" t="s">
        <v>132</v>
      </c>
      <c r="U13" s="84" t="s">
        <v>132</v>
      </c>
      <c r="V13" s="84" t="s">
        <v>132</v>
      </c>
      <c r="W13" s="84" t="s">
        <v>132</v>
      </c>
      <c r="X13" s="84">
        <v>2490984</v>
      </c>
      <c r="Y13" s="84">
        <v>4730</v>
      </c>
      <c r="Z13" s="84" t="s">
        <v>135</v>
      </c>
      <c r="AA13" s="84" t="s">
        <v>132</v>
      </c>
      <c r="AB13" s="84" t="s">
        <v>132</v>
      </c>
      <c r="AC13" s="84">
        <v>330</v>
      </c>
    </row>
    <row r="14" spans="1:29" ht="120" customHeight="1" x14ac:dyDescent="0.3">
      <c r="A14" s="84">
        <v>2017</v>
      </c>
      <c r="B14" s="84" t="s">
        <v>59</v>
      </c>
      <c r="D14" s="84" t="s">
        <v>42</v>
      </c>
      <c r="E14" s="84" t="s">
        <v>105</v>
      </c>
      <c r="F14" s="84" t="s">
        <v>127</v>
      </c>
      <c r="G14" s="84" t="s">
        <v>125</v>
      </c>
      <c r="H14" s="84" t="s">
        <v>140</v>
      </c>
      <c r="I14" s="84">
        <v>2017</v>
      </c>
      <c r="J14" s="84" t="s">
        <v>96</v>
      </c>
      <c r="K14" s="84">
        <v>2019</v>
      </c>
      <c r="L14" s="64" t="s">
        <v>132</v>
      </c>
      <c r="M14" s="84" t="s">
        <v>132</v>
      </c>
      <c r="N14" s="84" t="s">
        <v>132</v>
      </c>
      <c r="O14" s="84" t="s">
        <v>132</v>
      </c>
      <c r="P14" s="84" t="s">
        <v>132</v>
      </c>
      <c r="Q14" s="84" t="s">
        <v>132</v>
      </c>
      <c r="R14" s="84" t="s">
        <v>132</v>
      </c>
      <c r="S14" s="84" t="s">
        <v>132</v>
      </c>
      <c r="T14" s="84" t="s">
        <v>132</v>
      </c>
      <c r="U14" s="84" t="s">
        <v>57</v>
      </c>
      <c r="V14" s="84" t="s">
        <v>57</v>
      </c>
      <c r="W14" s="84" t="s">
        <v>132</v>
      </c>
      <c r="X14" s="84">
        <v>6424209.5999999996</v>
      </c>
      <c r="Y14" s="84">
        <f>22100*0.44</f>
        <v>9724</v>
      </c>
      <c r="Z14" s="84" t="s">
        <v>135</v>
      </c>
      <c r="AA14" s="84" t="s">
        <v>132</v>
      </c>
      <c r="AB14" s="84" t="s">
        <v>132</v>
      </c>
      <c r="AC14" s="84" t="s">
        <v>132</v>
      </c>
    </row>
    <row r="15" spans="1:29" ht="120" customHeight="1" x14ac:dyDescent="0.3">
      <c r="A15" s="84">
        <v>2017</v>
      </c>
      <c r="B15" s="84" t="s">
        <v>59</v>
      </c>
      <c r="D15" s="84" t="s">
        <v>42</v>
      </c>
      <c r="E15" s="84" t="s">
        <v>105</v>
      </c>
      <c r="F15" s="84" t="s">
        <v>127</v>
      </c>
      <c r="G15" s="84" t="s">
        <v>125</v>
      </c>
      <c r="H15" s="84" t="s">
        <v>141</v>
      </c>
      <c r="I15" s="84">
        <v>2018</v>
      </c>
      <c r="J15" s="84" t="s">
        <v>129</v>
      </c>
      <c r="K15" s="84">
        <v>2019</v>
      </c>
      <c r="L15" s="84" t="s">
        <v>132</v>
      </c>
      <c r="M15" s="84" t="s">
        <v>132</v>
      </c>
      <c r="N15" s="84" t="s">
        <v>132</v>
      </c>
      <c r="O15" s="84" t="s">
        <v>132</v>
      </c>
      <c r="P15" s="84" t="s">
        <v>132</v>
      </c>
      <c r="Q15" s="84" t="s">
        <v>132</v>
      </c>
      <c r="R15" s="84" t="s">
        <v>132</v>
      </c>
      <c r="S15" s="84" t="s">
        <v>132</v>
      </c>
      <c r="T15" s="84" t="s">
        <v>132</v>
      </c>
      <c r="U15" s="84" t="s">
        <v>132</v>
      </c>
      <c r="V15" s="84" t="s">
        <v>132</v>
      </c>
      <c r="W15" s="84" t="s">
        <v>132</v>
      </c>
      <c r="X15" s="84">
        <v>1791600</v>
      </c>
      <c r="Y15" s="84">
        <f>17166*0.44</f>
        <v>7553.04</v>
      </c>
      <c r="Z15" s="84" t="s">
        <v>135</v>
      </c>
      <c r="AA15" s="84" t="s">
        <v>132</v>
      </c>
      <c r="AB15" s="84" t="s">
        <v>132</v>
      </c>
      <c r="AC15" s="84" t="s">
        <v>132</v>
      </c>
    </row>
    <row r="16" spans="1:29" ht="120" customHeight="1" x14ac:dyDescent="0.3">
      <c r="A16" s="84">
        <v>2018</v>
      </c>
      <c r="B16" s="84" t="s">
        <v>59</v>
      </c>
      <c r="D16" s="84" t="s">
        <v>42</v>
      </c>
      <c r="E16" s="84" t="s">
        <v>105</v>
      </c>
      <c r="F16" s="84" t="s">
        <v>130</v>
      </c>
      <c r="G16" s="84" t="s">
        <v>125</v>
      </c>
      <c r="H16" s="84" t="s">
        <v>142</v>
      </c>
      <c r="I16" s="84">
        <v>2018</v>
      </c>
      <c r="J16" s="84" t="s">
        <v>99</v>
      </c>
      <c r="K16" s="84" t="s">
        <v>62</v>
      </c>
      <c r="L16" s="64" t="s">
        <v>66</v>
      </c>
      <c r="M16" s="84">
        <v>12</v>
      </c>
      <c r="N16" s="84" t="s">
        <v>133</v>
      </c>
      <c r="O16" s="84">
        <v>4.242</v>
      </c>
      <c r="P16" s="84">
        <v>4.3920000000000003</v>
      </c>
      <c r="Q16" s="84">
        <v>1.5</v>
      </c>
      <c r="R16" s="84">
        <v>1.18</v>
      </c>
      <c r="S16" s="84">
        <v>3</v>
      </c>
      <c r="T16" s="84">
        <v>2</v>
      </c>
      <c r="U16" s="84" t="s">
        <v>57</v>
      </c>
      <c r="V16" s="84" t="s">
        <v>57</v>
      </c>
      <c r="W16" s="84" t="s">
        <v>132</v>
      </c>
      <c r="X16" s="84" t="s">
        <v>62</v>
      </c>
      <c r="Y16" s="84" t="s">
        <v>62</v>
      </c>
      <c r="Z16" s="84" t="s">
        <v>135</v>
      </c>
      <c r="AA16" s="84" t="s">
        <v>136</v>
      </c>
      <c r="AB16" s="84" t="s">
        <v>62</v>
      </c>
      <c r="AC16" s="84" t="s">
        <v>62</v>
      </c>
    </row>
  </sheetData>
  <sortState ref="A2:AE67">
    <sortCondition ref="D2:D67"/>
  </sortState>
  <dataConsolidate/>
  <dataValidations count="1">
    <dataValidation type="list" allowBlank="1" showInputMessage="1" showErrorMessage="1" sqref="B2:B9" xr:uid="{00000000-0002-0000-0100-000000000000}">
      <formula1>Basin</formula1>
    </dataValidation>
  </dataValidations>
  <pageMargins left="0.25" right="0.25" top="0.75" bottom="0.75" header="0.3" footer="0.3"/>
  <pageSetup paperSize="3" scale="65"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1000000}">
          <x14:formula1>
            <xm:f>Sheet1!$B$1:$B$7</xm:f>
          </x14:formula1>
          <xm:sqref>J2:J9</xm:sqref>
        </x14:dataValidation>
        <x14:dataValidation type="list" allowBlank="1" showInputMessage="1" showErrorMessage="1" xr:uid="{00000000-0002-0000-0100-000002000000}">
          <x14:formula1>
            <xm:f>Sheet1!$D$1:$D$6</xm:f>
          </x14:formula1>
          <xm:sqref>G2:G9</xm:sqref>
        </x14:dataValidation>
        <x14:dataValidation type="list" allowBlank="1" showInputMessage="1" showErrorMessage="1" xr:uid="{00000000-0002-0000-0100-000003000000}">
          <x14:formula1>
            <xm:f>Sheet1!$E$1:$E$3</xm:f>
          </x14:formula1>
          <xm:sqref>A2:A9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1"/>
  <sheetViews>
    <sheetView workbookViewId="0">
      <selection activeCell="E4" sqref="E4"/>
    </sheetView>
  </sheetViews>
  <sheetFormatPr defaultRowHeight="14.4" x14ac:dyDescent="0.3"/>
  <cols>
    <col min="1" max="1" width="14.5546875" customWidth="1"/>
    <col min="2" max="2" width="12.88671875" customWidth="1"/>
    <col min="4" max="4" width="15.6640625" customWidth="1"/>
  </cols>
  <sheetData>
    <row r="1" spans="1:21" ht="28.8" x14ac:dyDescent="0.3">
      <c r="A1" s="44" t="s">
        <v>37</v>
      </c>
      <c r="B1" s="45" t="s">
        <v>95</v>
      </c>
      <c r="C1" s="45" t="s">
        <v>59</v>
      </c>
      <c r="D1" s="46" t="s">
        <v>38</v>
      </c>
      <c r="E1" s="45" t="s">
        <v>87</v>
      </c>
      <c r="T1" s="17"/>
      <c r="U1" s="17"/>
    </row>
    <row r="2" spans="1:21" ht="57.6" x14ac:dyDescent="0.3">
      <c r="A2" s="44" t="s">
        <v>34</v>
      </c>
      <c r="B2" s="13" t="s">
        <v>96</v>
      </c>
      <c r="C2" s="45" t="s">
        <v>60</v>
      </c>
      <c r="D2" s="46" t="s">
        <v>90</v>
      </c>
      <c r="E2" s="45">
        <v>2016</v>
      </c>
      <c r="T2" s="17"/>
      <c r="U2" s="17"/>
    </row>
    <row r="3" spans="1:21" ht="57.6" x14ac:dyDescent="0.3">
      <c r="A3" s="44" t="s">
        <v>35</v>
      </c>
      <c r="B3" s="51" t="s">
        <v>97</v>
      </c>
      <c r="C3" s="45" t="s">
        <v>61</v>
      </c>
      <c r="D3" s="46" t="s">
        <v>91</v>
      </c>
      <c r="E3" s="45">
        <v>2017</v>
      </c>
      <c r="T3" s="17"/>
      <c r="U3" s="17"/>
    </row>
    <row r="4" spans="1:21" ht="43.2" x14ac:dyDescent="0.3">
      <c r="A4" s="44" t="s">
        <v>76</v>
      </c>
      <c r="B4" s="45" t="s">
        <v>100</v>
      </c>
      <c r="C4" s="45"/>
      <c r="D4" s="46" t="s">
        <v>39</v>
      </c>
      <c r="E4" s="46"/>
      <c r="T4" s="1"/>
      <c r="U4" s="1"/>
    </row>
    <row r="5" spans="1:21" ht="43.2" x14ac:dyDescent="0.3">
      <c r="A5" s="44" t="s">
        <v>36</v>
      </c>
      <c r="B5" s="45" t="s">
        <v>99</v>
      </c>
      <c r="C5" s="45"/>
      <c r="D5" s="46" t="s">
        <v>40</v>
      </c>
      <c r="E5" s="47"/>
      <c r="T5" s="1"/>
      <c r="U5" s="1"/>
    </row>
    <row r="6" spans="1:21" ht="43.2" x14ac:dyDescent="0.3">
      <c r="A6" s="46" t="s">
        <v>29</v>
      </c>
      <c r="B6" s="45" t="s">
        <v>98</v>
      </c>
      <c r="C6" s="45"/>
      <c r="D6" s="46" t="s">
        <v>115</v>
      </c>
      <c r="E6" s="47"/>
      <c r="T6" s="17"/>
      <c r="U6" s="17"/>
    </row>
    <row r="7" spans="1:21" ht="28.8" x14ac:dyDescent="0.3">
      <c r="A7" s="46" t="s">
        <v>30</v>
      </c>
      <c r="B7" s="45" t="s">
        <v>102</v>
      </c>
      <c r="C7" s="45"/>
      <c r="D7" s="47"/>
      <c r="E7" s="47"/>
      <c r="T7" s="17"/>
      <c r="U7" s="17"/>
    </row>
    <row r="8" spans="1:21" x14ac:dyDescent="0.3">
      <c r="A8" s="46" t="s">
        <v>31</v>
      </c>
      <c r="B8" s="45"/>
      <c r="C8" s="45"/>
      <c r="D8" s="47"/>
      <c r="E8" s="47"/>
      <c r="T8" s="17"/>
      <c r="U8" s="17"/>
    </row>
    <row r="9" spans="1:21" ht="28.8" x14ac:dyDescent="0.3">
      <c r="A9" s="46" t="s">
        <v>32</v>
      </c>
      <c r="B9" s="45"/>
      <c r="C9" s="45"/>
      <c r="D9" s="47"/>
      <c r="E9" s="47"/>
      <c r="T9" s="20"/>
      <c r="U9" s="21"/>
    </row>
    <row r="10" spans="1:21" ht="43.2" x14ac:dyDescent="0.3">
      <c r="A10" s="46" t="s">
        <v>33</v>
      </c>
      <c r="B10" s="45"/>
      <c r="C10" s="45"/>
      <c r="D10" s="47"/>
      <c r="E10" s="47"/>
      <c r="T10" s="17"/>
      <c r="U10" s="17"/>
    </row>
    <row r="11" spans="1:21" x14ac:dyDescent="0.3">
      <c r="A11" s="2"/>
      <c r="B11" s="3"/>
      <c r="C11" s="3"/>
      <c r="T11" s="17"/>
      <c r="U11" s="17"/>
    </row>
  </sheetData>
  <sortState ref="B1:B3">
    <sortCondition ref="B1:B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Contact Information</vt:lpstr>
      <vt:lpstr>Utility Project Data Collection</vt:lpstr>
      <vt:lpstr>Sheet1</vt:lpstr>
      <vt:lpstr>Basin</vt:lpstr>
      <vt:lpstr>OtherProj</vt:lpstr>
      <vt:lpstr>'Contact Information'!Print_Area</vt:lpstr>
      <vt:lpstr>'Utility Project Data Collection'!Print_Titles</vt:lpstr>
      <vt:lpstr>Wastewater</vt:lpstr>
      <vt:lpstr>YesNo</vt:lpstr>
    </vt:vector>
  </TitlesOfParts>
  <Company>Marion County BCC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evan.williams</dc:creator>
  <cp:lastModifiedBy>Paulic, Mary</cp:lastModifiedBy>
  <cp:lastPrinted>2016-10-03T18:18:51Z</cp:lastPrinted>
  <dcterms:created xsi:type="dcterms:W3CDTF">2014-02-17T20:36:35Z</dcterms:created>
  <dcterms:modified xsi:type="dcterms:W3CDTF">2018-02-23T19:49:36Z</dcterms:modified>
</cp:coreProperties>
</file>