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Utility Project Data Collection" sheetId="2" r:id="rId2"/>
    <sheet name="Stormwater Project Data " sheetId="5" r:id="rId3"/>
    <sheet name="Sheet1" sheetId="4" r:id="rId4"/>
  </sheets>
  <definedNames>
    <definedName name="_xlnm._FilterDatabase" localSheetId="1" hidden="1">'Utility Project Data Collection'!$A$1:$AC$13</definedName>
    <definedName name="Basin">Sheet1!$C$1:$C$3</definedName>
    <definedName name="OtherProj">Sheet1!$A$1:$A$11</definedName>
    <definedName name="_xlnm.Print_Area" localSheetId="0">'Contact Information'!$A$1:$L$2</definedName>
    <definedName name="_xlnm.Print_Titles" localSheetId="1">'Utility Project Data Collection'!$1:$1</definedName>
    <definedName name="Wastewater">Sheet1!$D$1:$D$4</definedName>
    <definedName name="YesNo">Sheet1!$B$1:$B$5</definedName>
  </definedNames>
  <calcPr calcId="171027"/>
</workbook>
</file>

<file path=xl/calcChain.xml><?xml version="1.0" encoding="utf-8"?>
<calcChain xmlns="http://schemas.openxmlformats.org/spreadsheetml/2006/main">
  <c r="Q3" i="2" l="1"/>
  <c r="AC2" i="2" l="1"/>
  <c r="P3" i="2"/>
  <c r="S3" i="2" s="1"/>
  <c r="R3" i="2"/>
  <c r="S6" i="2"/>
  <c r="S7" i="2"/>
  <c r="AC6" i="2" l="1"/>
  <c r="AC7" i="2"/>
  <c r="AC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Evan</author>
  </authors>
  <commentList>
    <comment ref="R3" authorId="0" shapeId="0" xr:uid="{00000000-0006-0000-0200-000001000000}">
      <text>
        <r>
          <rPr>
            <b/>
            <sz val="9"/>
            <color indexed="81"/>
            <rFont val="Tahoma"/>
            <family val="2"/>
          </rPr>
          <t>Williams, Evan:</t>
        </r>
        <r>
          <rPr>
            <sz val="9"/>
            <color indexed="81"/>
            <rFont val="Tahoma"/>
            <family val="2"/>
          </rPr>
          <t xml:space="preserve">
50% of combined cost of S085 and S086</t>
        </r>
      </text>
    </comment>
    <comment ref="R4" authorId="0" shapeId="0" xr:uid="{00000000-0006-0000-0200-000002000000}">
      <text>
        <r>
          <rPr>
            <b/>
            <sz val="9"/>
            <color indexed="81"/>
            <rFont val="Tahoma"/>
            <family val="2"/>
          </rPr>
          <t>Williams, Evan:</t>
        </r>
        <r>
          <rPr>
            <sz val="9"/>
            <color indexed="81"/>
            <rFont val="Tahoma"/>
            <family val="2"/>
          </rPr>
          <t xml:space="preserve">
50% of combined cost of S085 and S086</t>
        </r>
      </text>
    </comment>
  </commentList>
</comments>
</file>

<file path=xl/sharedStrings.xml><?xml version="1.0" encoding="utf-8"?>
<sst xmlns="http://schemas.openxmlformats.org/spreadsheetml/2006/main" count="613" uniqueCount="227">
  <si>
    <t>Associated Permit #, if applicable</t>
  </si>
  <si>
    <t>Description of Additional Treatment Provided Beyond Permit Requirements, If Applicable</t>
  </si>
  <si>
    <t>Project Cost</t>
  </si>
  <si>
    <t>Annual Operation and Maintenance Cost</t>
  </si>
  <si>
    <t>Funding Source(s)</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</si>
  <si>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</si>
  <si>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</si>
  <si>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</si>
  <si>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</si>
  <si>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</si>
  <si>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</si>
  <si>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Project Partner(s)</t>
  </si>
  <si>
    <t>Area Treated by Reuse</t>
  </si>
  <si>
    <t>Agency Name</t>
  </si>
  <si>
    <t>First Name</t>
  </si>
  <si>
    <t>Last Name</t>
  </si>
  <si>
    <t>Street Address</t>
  </si>
  <si>
    <t>Street Address 2</t>
  </si>
  <si>
    <t>City</t>
  </si>
  <si>
    <t>State</t>
  </si>
  <si>
    <t>Zipcode</t>
  </si>
  <si>
    <t>Phone #</t>
  </si>
  <si>
    <t>Cell #</t>
  </si>
  <si>
    <t>Project Type</t>
  </si>
  <si>
    <t xml:space="preserve">Completion Date </t>
  </si>
  <si>
    <t xml:space="preserve">Start Date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</si>
  <si>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</si>
  <si>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</si>
  <si>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</si>
  <si>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</si>
  <si>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</si>
  <si>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</si>
  <si>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</si>
  <si>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</si>
  <si>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</si>
  <si>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</si>
  <si>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</si>
  <si>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</si>
  <si>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</si>
  <si>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</si>
  <si>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</si>
  <si>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</si>
  <si>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</si>
  <si>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</si>
  <si>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City of Ocala</t>
  </si>
  <si>
    <t>City of Ocala Nitrogen Reduction Project</t>
  </si>
  <si>
    <t>FDEP (potentially)</t>
  </si>
  <si>
    <t>City of Ocala ($9,600,000)</t>
  </si>
  <si>
    <t>City of Ocala Water Reclamation Facility 2 Nutrient Reduction Plan</t>
  </si>
  <si>
    <t>City of Ocala ($8,304,000); SJRWMD ($1,920,000); Legislative Funding ($1,275,620)</t>
  </si>
  <si>
    <t>Legislature; SJRWMD</t>
  </si>
  <si>
    <t>Email</t>
  </si>
  <si>
    <t>Ocala</t>
  </si>
  <si>
    <t>FL</t>
  </si>
  <si>
    <t>Collection System Maintenance Program</t>
  </si>
  <si>
    <t>Maintenance program has used TV inspection on entire collection system. Slip lining of 175,000 feet of clay pipe is complete and 40,000 feet per year scheduled through 2020. Lift stations are upgraded at about 3 per year. System and plants are SCADA controlled and flows can be rerouted.</t>
  </si>
  <si>
    <t>Reuse Projects</t>
  </si>
  <si>
    <t>Package Plant Abatement</t>
  </si>
  <si>
    <t>1805 NE 30th Ave</t>
  </si>
  <si>
    <t>n/a</t>
  </si>
  <si>
    <t>Spring</t>
  </si>
  <si>
    <t>Silver</t>
  </si>
  <si>
    <t>Rainbow</t>
  </si>
  <si>
    <t>Both</t>
  </si>
  <si>
    <t>TBD</t>
  </si>
  <si>
    <t>FLA010677</t>
  </si>
  <si>
    <t>FLA010680</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</si>
  <si>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</si>
  <si>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</si>
  <si>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</si>
  <si>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</si>
  <si>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</si>
  <si>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</si>
  <si>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S035</t>
  </si>
  <si>
    <t>S036</t>
  </si>
  <si>
    <t>S042</t>
  </si>
  <si>
    <t>S055</t>
  </si>
  <si>
    <t>S091</t>
  </si>
  <si>
    <t>S092</t>
  </si>
  <si>
    <t xml:space="preserve">Upgrade an existing wastewater plant to allow for advanced treatment and expand the availability of reclaimed water for irrigation use.  The project consists of construction of two (2) 3.25 mgd Carrousels equipped with three (3), 100-HP mechanical surface aerators with variable-frequency drives (VFDs) and lower impeller and anaerobic and anoxic zone submersible mixers.  This will allow the City of Ocala to reduce effluent TN to 3 mg/L or less.  An estimated 500,000 gallons of day of public access reclaimed water is expected to be made available from this project, reducing draws on the aquifer and increasing flows to the springs. </t>
  </si>
  <si>
    <t>S115</t>
  </si>
  <si>
    <t>S116</t>
  </si>
  <si>
    <t xml:space="preserve">Miscellaneous Water and Sewer </t>
  </si>
  <si>
    <t>Miscellaneous extension of exisitng water, sewer, and reuse facilities to provide services.</t>
  </si>
  <si>
    <t>Sanitary sewer smoke testing, tving, and lining program</t>
  </si>
  <si>
    <t>Citywide Septic Tank and Well Elimination Program</t>
  </si>
  <si>
    <t>City of Ocala; FDEP ($5,000,000), SJRWMD ($5,000,000), Legislative ($500,000)</t>
  </si>
  <si>
    <t>Connection of White Oak MHP, Magnolia Gardens, and 301 Plaza to central sewer.</t>
  </si>
  <si>
    <t>Upgrade of WRF #2 to AWT treatment standard for TN and decommissioning of WRF #1. WRF #1 was constructed in 1949, is a trickling filter facility and is not designed for the removal of nitrate.   WRF #2 and #3 have sufficient capacity to handle the flows from WRF #1 and all of the plants will be interconnected to allow for routing of flows as needed.  WRF #1 will remain operational as a relay and to process stormwater for reuse.</t>
  </si>
  <si>
    <t xml:space="preserve"> Reuse projects to three golf courses and City parks and recreation sites.   Courses may be served by any of the sewer facilities due to infrastructure configuration.</t>
  </si>
  <si>
    <t>See Project Description</t>
  </si>
  <si>
    <t>Smoke testing and inspection of existing sanitary sewer system</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</si>
  <si>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</si>
  <si>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</si>
  <si>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</si>
  <si>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</si>
  <si>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</si>
  <si>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</si>
  <si>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</si>
  <si>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</si>
  <si>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</si>
  <si>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</si>
  <si>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</si>
  <si>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</si>
  <si>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t>Rusella</t>
  </si>
  <si>
    <t>Bowes-Johnson</t>
  </si>
  <si>
    <t>Bldg#600</t>
  </si>
  <si>
    <t>352-351-6772</t>
  </si>
  <si>
    <t>rjohnson@ocalafl.org</t>
  </si>
  <si>
    <r>
      <rPr>
        <b/>
        <strike/>
        <sz val="11"/>
        <color rgb="FFFF0000"/>
        <rFont val="Calibri"/>
        <family val="2"/>
        <scheme val="minor"/>
      </rPr>
      <t>2015</t>
    </r>
    <r>
      <rPr>
        <b/>
        <sz val="11"/>
        <color rgb="FFFF0000"/>
        <rFont val="Calibri"/>
        <family val="2"/>
        <scheme val="minor"/>
      </rPr>
      <t xml:space="preserve">  2016</t>
    </r>
  </si>
  <si>
    <t>Wastewater Level of Service Planning</t>
  </si>
  <si>
    <r>
      <t>This project includes the connection of the remaining septic tanks with</t>
    </r>
    <r>
      <rPr>
        <b/>
        <sz val="11"/>
        <rFont val="Calibri"/>
        <family val="2"/>
        <scheme val="minor"/>
      </rPr>
      <t>in the City of Ocala</t>
    </r>
    <r>
      <rPr>
        <b/>
        <sz val="11"/>
        <color theme="1"/>
        <rFont val="Calibri"/>
        <family val="2"/>
        <scheme val="minor"/>
      </rPr>
      <t xml:space="preserve"> at no cost to the homeowners. It is estimated that septic tanks provide between 26 and 40 percent of the pollutant load to the groundwater in the springshed. Elimination of the septic tanks in this project is estimated to provide a reduction in nitrogen loading to Silver Springs by approximately 20,321 pounds of nitrogen per year.</t>
    </r>
  </si>
  <si>
    <r>
      <rPr>
        <b/>
        <strike/>
        <sz val="11"/>
        <color rgb="FFFF0000"/>
        <rFont val="Calibri"/>
        <family val="2"/>
        <scheme val="minor"/>
      </rPr>
      <t>2017</t>
    </r>
    <r>
      <rPr>
        <b/>
        <sz val="11"/>
        <color rgb="FFFF0000"/>
        <rFont val="Calibri"/>
        <family val="2"/>
        <scheme val="minor"/>
      </rPr>
      <t xml:space="preserve">  2016</t>
    </r>
  </si>
  <si>
    <r>
      <rPr>
        <b/>
        <strike/>
        <sz val="11"/>
        <color rgb="FFFF0000"/>
        <rFont val="Calibri"/>
        <family val="2"/>
        <scheme val="minor"/>
      </rPr>
      <t>2019</t>
    </r>
    <r>
      <rPr>
        <b/>
        <sz val="11"/>
        <color rgb="FFFF0000"/>
        <rFont val="Calibri"/>
        <family val="2"/>
        <scheme val="minor"/>
      </rPr>
      <t xml:space="preserve">  2016</t>
    </r>
  </si>
  <si>
    <t>S135</t>
  </si>
  <si>
    <t>Wetland Recharge Park</t>
  </si>
  <si>
    <t>Between the two WRF's 10 MGD</t>
  </si>
  <si>
    <t>5.1 MGD</t>
  </si>
  <si>
    <t>up to 5 mgd</t>
  </si>
  <si>
    <t>34 AC</t>
  </si>
  <si>
    <t>currently sourcing</t>
  </si>
  <si>
    <t>The creation of a wetland park which will primarliy utilize treated wastewater, along with some stormwater. The wetland area will be over 30 acres in size, and will receive 3-5 million gallons of treated waste/storm water a day.  This water will then recharge the Upper Floridan Aquifer. The plants in the wetland area will naturally uptake a large portion of the excess nutrients. This will potentially reduce nitrogen levels to near zero, along with a notable reduction of all TN as well.</t>
  </si>
  <si>
    <r>
      <rPr>
        <b/>
        <strike/>
        <sz val="11"/>
        <color theme="4"/>
        <rFont val="Calibri"/>
        <family val="2"/>
        <scheme val="minor"/>
      </rPr>
      <t>2017</t>
    </r>
    <r>
      <rPr>
        <b/>
        <sz val="11"/>
        <color theme="4"/>
        <rFont val="Calibri"/>
        <family val="2"/>
        <scheme val="minor"/>
      </rPr>
      <t xml:space="preserve"> 2018</t>
    </r>
  </si>
  <si>
    <r>
      <rPr>
        <b/>
        <strike/>
        <sz val="11"/>
        <color theme="4"/>
        <rFont val="Calibri"/>
        <family val="2"/>
        <scheme val="minor"/>
      </rPr>
      <t>Darryl Muse, Barry Ginn,</t>
    </r>
    <r>
      <rPr>
        <b/>
        <sz val="11"/>
        <color rgb="FFFF0000"/>
        <rFont val="Calibri"/>
        <family val="2"/>
        <scheme val="minor"/>
      </rPr>
      <t xml:space="preserve"> Rusella Bowes-Johnson, </t>
    </r>
    <r>
      <rPr>
        <b/>
        <sz val="11"/>
        <color theme="4"/>
        <rFont val="Calibri"/>
        <family val="2"/>
        <scheme val="minor"/>
      </rPr>
      <t>Oscar Tovar</t>
    </r>
  </si>
  <si>
    <r>
      <rPr>
        <b/>
        <strike/>
        <sz val="11"/>
        <color theme="4"/>
        <rFont val="Calibri"/>
        <family val="2"/>
        <scheme val="minor"/>
      </rPr>
      <t>Darryl Muse/</t>
    </r>
    <r>
      <rPr>
        <b/>
        <sz val="11"/>
        <color rgb="FFFF0000"/>
        <rFont val="Calibri"/>
        <family val="2"/>
        <scheme val="minor"/>
      </rPr>
      <t>Rusella Bowes-Johnson</t>
    </r>
  </si>
  <si>
    <r>
      <rPr>
        <b/>
        <strike/>
        <sz val="11"/>
        <color rgb="FFFF0000"/>
        <rFont val="Calibri"/>
        <family val="2"/>
        <scheme val="minor"/>
      </rPr>
      <t>Jeff Halcomb/Darryl Muse</t>
    </r>
    <r>
      <rPr>
        <b/>
        <strike/>
        <sz val="11"/>
        <color theme="4"/>
        <rFont val="Calibri"/>
        <family val="2"/>
        <scheme val="minor"/>
      </rPr>
      <t>/Renee O'Donnell  Darryl Muse/</t>
    </r>
    <r>
      <rPr>
        <b/>
        <sz val="11"/>
        <color rgb="FFFF0000"/>
        <rFont val="Calibri"/>
        <family val="2"/>
        <scheme val="minor"/>
      </rPr>
      <t>Rusella Bowes-Johnson</t>
    </r>
  </si>
  <si>
    <t>Rusella Bowes-Johnson</t>
  </si>
  <si>
    <t>Fox Meadow Sewer Expansion Project</t>
  </si>
  <si>
    <t>Fairfield Village Sewer Expansion Project</t>
  </si>
  <si>
    <t>Timberwood Sewer Expansion Project</t>
  </si>
  <si>
    <t xml:space="preserve">The objective of the project s to design and construct a sanitary sewer system which will remove from service approximately 275 septic tanks from the associated single family residential lots. The septic tanks contribute to the total nitrogen (TN) and total phosphorus (TP) impairment of Rainbow Springs and the Rainbow River.  </t>
  </si>
  <si>
    <t xml:space="preserve">The objective of this project is to design and construct a sanitary sewer system which will remove from service a package plant which serves approximately 350 mixed use residential lots and 1 community center. The package plant contributes to the total nitrogen (TN) and total phosphorus (TP) impairment of Rainbow Springs and the Rainbow River.     </t>
  </si>
  <si>
    <t xml:space="preserve">The objective of this project is to design and construct a sanitary sewer system which will remove from service approximately 180 septic tanks from the associated single family residential lots. The septic tanks contribute to the total nitrogen (TN) and total phosphorus (TP) impairment of Rainbow Springs and the Rainbow River.     </t>
  </si>
  <si>
    <r>
      <t>Estimated Load Reduction (lbs/yr) (TN)</t>
    </r>
    <r>
      <rPr>
        <b/>
        <sz val="11"/>
        <color theme="3" tint="0.39997558519241921"/>
        <rFont val="Calibri"/>
        <family val="2"/>
        <scheme val="minor"/>
      </rPr>
      <t xml:space="preserve"> - Land Surface</t>
    </r>
  </si>
  <si>
    <t>B049</t>
  </si>
  <si>
    <t>B050</t>
  </si>
  <si>
    <t>B051</t>
  </si>
  <si>
    <t>FLA012677; FLA012668; FLA10683</t>
  </si>
  <si>
    <t>Scott</t>
  </si>
  <si>
    <t>Hersey</t>
  </si>
  <si>
    <t>shersey@ocalafl.org</t>
  </si>
  <si>
    <t>1808 NE 36th Ave</t>
  </si>
  <si>
    <t>352-401-6941</t>
  </si>
  <si>
    <r>
      <t xml:space="preserve">900 </t>
    </r>
    <r>
      <rPr>
        <b/>
        <sz val="11"/>
        <color theme="3" tint="0.39991454817346722"/>
        <rFont val="Calibri"/>
        <family val="2"/>
        <scheme val="minor"/>
      </rPr>
      <t>600</t>
    </r>
  </si>
  <si>
    <r>
      <t>6800</t>
    </r>
    <r>
      <rPr>
        <b/>
        <sz val="11"/>
        <color theme="3" tint="0.39991454817346722"/>
        <rFont val="Calibri"/>
        <family val="2"/>
        <scheme val="minor"/>
      </rPr>
      <t xml:space="preserve"> 2918</t>
    </r>
  </si>
  <si>
    <r>
      <t xml:space="preserve">4462 </t>
    </r>
    <r>
      <rPr>
        <b/>
        <sz val="11"/>
        <color theme="3" tint="0.39991454817346722"/>
        <rFont val="Calibri"/>
        <family val="2"/>
        <scheme val="minor"/>
      </rPr>
      <t>1910</t>
    </r>
  </si>
  <si>
    <r>
      <t xml:space="preserve">3000000 </t>
    </r>
    <r>
      <rPr>
        <b/>
        <sz val="11"/>
        <color theme="3" tint="0.39991454817346722"/>
        <rFont val="Calibri"/>
        <family val="2"/>
        <scheme val="minor"/>
      </rPr>
      <t>3316000</t>
    </r>
  </si>
  <si>
    <r>
      <t xml:space="preserve">3500000 </t>
    </r>
    <r>
      <rPr>
        <b/>
        <sz val="11"/>
        <color theme="3" tint="0.39991454817346722"/>
        <rFont val="Calibri"/>
        <family val="2"/>
        <scheme val="minor"/>
      </rPr>
      <t>4705000</t>
    </r>
  </si>
  <si>
    <r>
      <t xml:space="preserve">950000 </t>
    </r>
    <r>
      <rPr>
        <b/>
        <sz val="11"/>
        <color theme="3" tint="0.39991454817346722"/>
        <rFont val="Calibri"/>
        <family val="2"/>
        <scheme val="minor"/>
      </rPr>
      <t>875000</t>
    </r>
  </si>
  <si>
    <r>
      <rPr>
        <b/>
        <strike/>
        <sz val="11"/>
        <color rgb="FFFF0000"/>
        <rFont val="Calibri"/>
        <family val="2"/>
        <scheme val="minor"/>
      </rPr>
      <t>currently sourcing</t>
    </r>
    <r>
      <rPr>
        <b/>
        <sz val="11"/>
        <color rgb="FFFF0000"/>
        <rFont val="Calibri"/>
        <family val="2"/>
        <scheme val="minor"/>
      </rPr>
      <t xml:space="preserve"> SJWRMD Cost Share, FDEP Springs Funding, City of Ocala</t>
    </r>
  </si>
  <si>
    <r>
      <rPr>
        <b/>
        <strike/>
        <sz val="11"/>
        <color rgb="FFFF0000"/>
        <rFont val="Calibri"/>
        <family val="2"/>
        <scheme val="minor"/>
      </rPr>
      <t xml:space="preserve">pending </t>
    </r>
    <r>
      <rPr>
        <b/>
        <sz val="11"/>
        <color rgb="FFFF0000"/>
        <rFont val="Calibri"/>
        <family val="2"/>
        <scheme val="minor"/>
      </rPr>
      <t>0358251-001</t>
    </r>
  </si>
  <si>
    <t>S014</t>
  </si>
  <si>
    <t>City of Ocala  Silver Spring/River Pollution Reduction Project</t>
  </si>
  <si>
    <t>Payal Pandya</t>
  </si>
  <si>
    <t>Addresses surface water discharge. Project provided water quality treatment for four drainage basins in the City of Ocala. These basins historically discharged untreated stormwater runoff to Half-Mile Creek via the SR 40/Silver Springs Blvd. Storm sewer system.</t>
  </si>
  <si>
    <r>
      <rPr>
        <b/>
        <strike/>
        <sz val="11"/>
        <color theme="1"/>
        <rFont val="Calibri"/>
        <family val="2"/>
        <scheme val="minor"/>
      </rPr>
      <t xml:space="preserve">2010 </t>
    </r>
    <r>
      <rPr>
        <b/>
        <sz val="11"/>
        <color theme="1"/>
        <rFont val="Calibri"/>
        <family val="2"/>
        <scheme val="minor"/>
      </rPr>
      <t xml:space="preserve">           2018</t>
    </r>
  </si>
  <si>
    <r>
      <t xml:space="preserve">                     </t>
    </r>
    <r>
      <rPr>
        <b/>
        <strike/>
        <sz val="11"/>
        <color theme="1"/>
        <rFont val="Calibri"/>
        <family val="2"/>
        <scheme val="minor"/>
      </rPr>
      <t xml:space="preserve">n/a </t>
    </r>
    <r>
      <rPr>
        <b/>
        <sz val="11"/>
        <color theme="1"/>
        <rFont val="Calibri"/>
        <family val="2"/>
        <scheme val="minor"/>
      </rPr>
      <t xml:space="preserve">                            111331-4         </t>
    </r>
  </si>
  <si>
    <r>
      <rPr>
        <b/>
        <strike/>
        <sz val="11"/>
        <color theme="1"/>
        <rFont val="Calibri"/>
        <family val="2"/>
        <scheme val="minor"/>
      </rPr>
      <t>n/a</t>
    </r>
    <r>
      <rPr>
        <b/>
        <sz val="11"/>
        <color theme="1"/>
        <rFont val="Calibri"/>
        <family val="2"/>
        <scheme val="minor"/>
      </rPr>
      <t xml:space="preserve">                 617</t>
    </r>
  </si>
  <si>
    <r>
      <rPr>
        <b/>
        <strike/>
        <sz val="11"/>
        <color theme="1"/>
        <rFont val="Calibri"/>
        <family val="2"/>
        <scheme val="minor"/>
      </rPr>
      <t xml:space="preserve">n/a </t>
    </r>
    <r>
      <rPr>
        <b/>
        <sz val="11"/>
        <color theme="1"/>
        <rFont val="Calibri"/>
        <family val="2"/>
        <scheme val="minor"/>
      </rPr>
      <t xml:space="preserve">             207       </t>
    </r>
  </si>
  <si>
    <r>
      <rPr>
        <b/>
        <strike/>
        <sz val="11"/>
        <color theme="1"/>
        <rFont val="Calibri"/>
        <family val="2"/>
        <scheme val="minor"/>
      </rPr>
      <t xml:space="preserve">No </t>
    </r>
    <r>
      <rPr>
        <b/>
        <sz val="11"/>
        <color theme="1"/>
        <rFont val="Calibri"/>
        <family val="2"/>
        <scheme val="minor"/>
      </rPr>
      <t xml:space="preserve">                     Yes</t>
    </r>
  </si>
  <si>
    <r>
      <rPr>
        <b/>
        <strike/>
        <sz val="11"/>
        <color theme="1"/>
        <rFont val="Calibri"/>
        <family val="2"/>
        <scheme val="minor"/>
      </rPr>
      <t>1339057</t>
    </r>
    <r>
      <rPr>
        <b/>
        <sz val="11"/>
        <color theme="1"/>
        <rFont val="Calibri"/>
        <family val="2"/>
        <scheme val="minor"/>
      </rPr>
      <t xml:space="preserve">                        3,501,034</t>
    </r>
  </si>
  <si>
    <t>St. Johns River Water Management District, FDOT, FDEP, CBIR and City of Ocala Stormwater Utility Fees</t>
  </si>
  <si>
    <t>City of Ocala, FDOT</t>
  </si>
  <si>
    <t>Start Date</t>
  </si>
  <si>
    <t>Treated Acres</t>
  </si>
  <si>
    <t>Estimated TN Load Reduction (lbs/yr)</t>
  </si>
  <si>
    <t>Estimated NOx Load Reduction (lbs/yr)</t>
  </si>
  <si>
    <t>Estimated TP Load Reduction (lbs/yr)</t>
  </si>
  <si>
    <t>Back UP Calculations Available (Yes/No)</t>
  </si>
  <si>
    <t>Construction Cost</t>
  </si>
  <si>
    <t xml:space="preserve">Project Area Map </t>
  </si>
  <si>
    <t>Name of Project Map File (if providing electronically)</t>
  </si>
  <si>
    <t xml:space="preserve">S085                               </t>
  </si>
  <si>
    <t>SkimBoss Filtration System - Tuscawilla Pond</t>
  </si>
  <si>
    <t>Addresses drainage well discharge. Retrofit Installation of SkimBoss Filtration System with Bold &amp; Gold Media -Tuscawilla Pond</t>
  </si>
  <si>
    <r>
      <rPr>
        <b/>
        <strike/>
        <sz val="11"/>
        <color rgb="FFFF0000"/>
        <rFont val="Calibri"/>
        <family val="2"/>
        <scheme val="minor"/>
      </rPr>
      <t>TBD</t>
    </r>
    <r>
      <rPr>
        <b/>
        <sz val="11"/>
        <color rgb="FFFF0000"/>
        <rFont val="Calibri"/>
        <family val="2"/>
        <scheme val="minor"/>
      </rPr>
      <t xml:space="preserve"> 2016</t>
    </r>
  </si>
  <si>
    <r>
      <rPr>
        <b/>
        <strike/>
        <sz val="11"/>
        <color rgb="FFFF0000"/>
        <rFont val="Calibri"/>
        <family val="2"/>
        <scheme val="minor"/>
      </rPr>
      <t>TBD</t>
    </r>
    <r>
      <rPr>
        <b/>
        <sz val="11"/>
        <color rgb="FFFF0000"/>
        <rFont val="Calibri"/>
        <family val="2"/>
        <scheme val="minor"/>
      </rPr>
      <t xml:space="preserve">  </t>
    </r>
    <r>
      <rPr>
        <b/>
        <strike/>
        <sz val="11"/>
        <color rgb="FFFF0000"/>
        <rFont val="Calibri"/>
        <family val="2"/>
        <scheme val="minor"/>
      </rPr>
      <t>2017</t>
    </r>
    <r>
      <rPr>
        <b/>
        <sz val="11"/>
        <color rgb="FFFF0000"/>
        <rFont val="Calibri"/>
        <family val="2"/>
        <scheme val="minor"/>
      </rPr>
      <t xml:space="preserve">     2019</t>
    </r>
  </si>
  <si>
    <t>Section 319(h)Grant and City of Ocala Stormwater Utility Fees</t>
  </si>
  <si>
    <t>FDEP &amp; City of Ocala (Potentially)</t>
  </si>
  <si>
    <t>Tuscawilla location.pdf</t>
  </si>
  <si>
    <t>S086</t>
  </si>
  <si>
    <t>SkimBoss Filtration System  - Chazal Park Pond</t>
  </si>
  <si>
    <t>Addresses drainage well discharge. Retrofit Installation of SkimBoss Filtration Systme with Bold &amp; Gold Media -Chazal Park Pond</t>
  </si>
  <si>
    <r>
      <rPr>
        <b/>
        <strike/>
        <sz val="11"/>
        <color rgb="FFFF0000"/>
        <rFont val="Calibri"/>
        <family val="2"/>
        <scheme val="minor"/>
      </rPr>
      <t>TBD</t>
    </r>
    <r>
      <rPr>
        <b/>
        <sz val="11"/>
        <color rgb="FFFF0000"/>
        <rFont val="Calibri"/>
        <family val="2"/>
        <scheme val="minor"/>
      </rPr>
      <t xml:space="preserve">  </t>
    </r>
    <r>
      <rPr>
        <b/>
        <strike/>
        <sz val="11"/>
        <color rgb="FFFF0000"/>
        <rFont val="Calibri"/>
        <family val="2"/>
        <scheme val="minor"/>
      </rPr>
      <t xml:space="preserve">2017     </t>
    </r>
    <r>
      <rPr>
        <b/>
        <sz val="11"/>
        <color rgb="FFFF0000"/>
        <rFont val="Calibri"/>
        <family val="2"/>
        <scheme val="minor"/>
      </rPr>
      <t>2019</t>
    </r>
  </si>
  <si>
    <t>Chazal Park.pdf</t>
  </si>
  <si>
    <t>S087</t>
  </si>
  <si>
    <t>Silver Springs Protection/Stormwater Nutrient Reduction Project (Cameo Pond)</t>
  </si>
  <si>
    <t>Addresses surface water discharge. Silver Springs Protection/Stormwater Nutrient Reduction Project</t>
  </si>
  <si>
    <r>
      <rPr>
        <b/>
        <strike/>
        <sz val="11"/>
        <color theme="1"/>
        <rFont val="Calibri"/>
        <family val="2"/>
        <scheme val="minor"/>
      </rPr>
      <t xml:space="preserve">2016 </t>
    </r>
    <r>
      <rPr>
        <b/>
        <sz val="11"/>
        <color theme="1"/>
        <rFont val="Calibri"/>
        <family val="2"/>
        <scheme val="minor"/>
      </rPr>
      <t xml:space="preserve">          2018</t>
    </r>
  </si>
  <si>
    <t>TMDL, FDOT and City of Ocala Stormwater Utility Fees</t>
  </si>
  <si>
    <t>TMDL, FDOT &amp; City of Ocala</t>
  </si>
  <si>
    <t>Cameo pond location.pdf</t>
  </si>
  <si>
    <t>S088</t>
  </si>
  <si>
    <t>Bold and Gold Stormwater Retrofits in Silver Springs BMAP Area</t>
  </si>
  <si>
    <t>Marion County Office of the County Engineer</t>
  </si>
  <si>
    <t>Gail Mowry</t>
  </si>
  <si>
    <t>This project proposes $1,400,000 through Fiscal Year 2019 for the retrofit of County owned drainage retention areas in the Silver Springs BMAP area. The number and location of DRAs retrofited will depend on several factors including potential load reductions, land availability and location in priority focus areas identified in the BMAP. This project is currently in the preliminary scoping stages and is identified in the adopted 2014 Stormwater Implementation Plan.</t>
  </si>
  <si>
    <t>Marion County Stormwater Assessment</t>
  </si>
  <si>
    <t>S089</t>
  </si>
  <si>
    <t>Silver Springs State Park Management Plan Amendment - Runoff</t>
  </si>
  <si>
    <t>FDEP - Division of Recreation and Parks</t>
  </si>
  <si>
    <t>Fred Hand</t>
  </si>
  <si>
    <t>The management plan for Silver Springs State Park was formally amended in May 2014 to account for the inclusion of the former Silver Springs attraction into the Silver River state Park. In addition to a change in park name, management goals were developed to improve water quality, specifically nitrate, from surface discharges. The removal of the animals and animal enclosures on Ross Allen Island will reduce nitrate imputs to the Silver River and allow for an existing water retention berm to be breached to reconnect wetlands to the river. An evaluation of the stormwater management system of the park and the amount of impervious area, particularly in parking lots, will also be undertaken. Impervious areas in parking lots and buildings will be removed and restored to natural communities. Sheet flow will be restored and the stormwater system improved and maintained.</t>
  </si>
  <si>
    <t xml:space="preserve"> </t>
  </si>
  <si>
    <t>S094</t>
  </si>
  <si>
    <t>Sports Field Maintenance Equipment Wash Down Area</t>
  </si>
  <si>
    <t>Marion County Parks</t>
  </si>
  <si>
    <t>Jim Couillard</t>
  </si>
  <si>
    <t xml:space="preserve">The FDEP has developed Best Management Practices (BMP) for the Enhancement of Environmental Quality on Florida Golf Courses manual which highlights a series of BMPs that can be implemented to offset the impacts that golf courses have on our environment. Active sports complexes can have the same impacts. One commonly used BMP is the construction of a “closed system equipment wash down area.” Similar facilities would allow Parks staff to wash down mowers and other equipment which have been used while maintaining the sports fields.  Four sites (Brick City Adventure Park, Rotary Sportsplex, Shocker Park and Ralph Russell Memorial Park) are all within 10 miles of Silver Springs and therefore should receive a higher priority of scheduling the construction of the wash down facilities. </t>
  </si>
  <si>
    <t>Marion County General Fund</t>
  </si>
  <si>
    <t>S095</t>
  </si>
  <si>
    <t>Parks Retention Pond Retrofits</t>
  </si>
  <si>
    <t xml:space="preserve">This project is an inventory of stormwater facilities in Marion County Parks to identify and prioritize them for potential retrofits to enhance nitrogen removal. The retrofits would involve the removal of a layer of soil from the bottom of the basins and then the constructing an engineered soil matrix. The goal of this project is to retrofit specific stormwater basins to reduce groundwater pollution. The inventory be conducted using GIS asset management tools. </t>
  </si>
  <si>
    <t>S124</t>
  </si>
  <si>
    <t>City of Ocala -Retrofit Installation of SkimBoss Filtration System with Bold &amp; Gold</t>
  </si>
  <si>
    <r>
      <rPr>
        <b/>
        <strike/>
        <sz val="11"/>
        <color theme="1"/>
        <rFont val="Calibri"/>
        <family val="2"/>
        <scheme val="minor"/>
      </rPr>
      <t xml:space="preserve">2016 </t>
    </r>
    <r>
      <rPr>
        <b/>
        <sz val="11"/>
        <color theme="1"/>
        <rFont val="Calibri"/>
        <family val="2"/>
        <scheme val="minor"/>
      </rPr>
      <t xml:space="preserve">             2019</t>
    </r>
  </si>
  <si>
    <t>TMDL, FY16 Legislative Appropriation and City of Ocala Stormwater Utility Fees</t>
  </si>
  <si>
    <t>TMDL, State of Florida, City of Ocala</t>
  </si>
  <si>
    <t>DW.pdf</t>
  </si>
  <si>
    <r>
      <t>Retrofit Installation of SkimBoss</t>
    </r>
    <r>
      <rPr>
        <b/>
        <vertAlign val="superscript"/>
        <sz val="11"/>
        <color rgb="FFFF0000"/>
        <rFont val="Arial Narrow"/>
        <family val="2"/>
      </rPr>
      <t xml:space="preserve">TM </t>
    </r>
    <r>
      <rPr>
        <b/>
        <sz val="11"/>
        <color rgb="FFFF0000"/>
        <rFont val="Arial Narrow"/>
        <family val="2"/>
      </rPr>
      <t>Filtration System with Bold &amp; Gold</t>
    </r>
    <r>
      <rPr>
        <b/>
        <vertAlign val="superscript"/>
        <sz val="11"/>
        <color rgb="FFFF0000"/>
        <rFont val="Arial Narrow"/>
        <family val="2"/>
      </rPr>
      <t>TM</t>
    </r>
    <r>
      <rPr>
        <b/>
        <sz val="11"/>
        <color rgb="FFFF0000"/>
        <rFont val="Arial Narrow"/>
        <family val="2"/>
      </rPr>
      <t>Media for Lake Anderson, Yum Yum Ponda and Heritage Pond</t>
    </r>
  </si>
  <si>
    <t>Unknown</t>
  </si>
  <si>
    <t>FDEP($328,000), FY Legislative Appropriation ($250,000) &amp; City Ocala ($82,000)</t>
  </si>
  <si>
    <t>FDEP, State</t>
  </si>
  <si>
    <r>
      <t xml:space="preserve">The installation of the SkimBoss Filtration Systems using Bold &amp; Gold Media to treat water leaving ponds and flowing into recharge wells </t>
    </r>
    <r>
      <rPr>
        <b/>
        <sz val="11"/>
        <color rgb="FFFF0000"/>
        <rFont val="Calibri"/>
        <family val="2"/>
        <scheme val="minor"/>
      </rPr>
      <t xml:space="preserve">at 613 SE 13th Ave, NE 10th St </t>
    </r>
    <r>
      <rPr>
        <b/>
        <sz val="11"/>
        <color rgb="FFFF0000"/>
        <rFont val="Calibri"/>
        <family val="2"/>
      </rPr>
      <t>@ 1200 Block, NE 14th St and 12th ct</t>
    </r>
  </si>
  <si>
    <t>Southwood Villas and Lake Weir Sewer Expansion Project</t>
  </si>
  <si>
    <t xml:space="preserve">The objective of this project is to design and consturct a sanitary sewer system which will remove from service approximately 100 septic tanks from the associated single family residential lots. </t>
  </si>
  <si>
    <t>S136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</si>
</sst>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164" formatCode="00000"/>
    <numFmt numFmtId="165" formatCode="[&lt;=9999999]###\-####;\(###\)\ ###\-####"/>
    <numFmt numFmtId="166" formatCode="&quot;$&quot;#,##0"/>
  </numFmts>
  <fonts count="30"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u/>
      <sz val="11"/>
      <color rgb="FFFF0000"/>
      <name val="Calibri"/>
      <family val="2"/>
      <scheme val="minor"/>
    </font>
    <font>
      <b/>
      <strike/>
      <sz val="11"/>
      <color rgb="FFFF0000"/>
      <name val="Calibri"/>
      <family val="2"/>
      <scheme val="minor"/>
    </font>
    <font>
      <b/>
      <sz val="11"/>
      <color theme="4"/>
      <name val="Calibri"/>
      <family val="2"/>
      <scheme val="minor"/>
    </font>
    <font>
      <b/>
      <strike/>
      <sz val="11"/>
      <color theme="4"/>
      <name val="Calibri"/>
      <family val="2"/>
      <scheme val="minor"/>
    </font>
    <font>
      <b/>
      <sz val="11"/>
      <color theme="3" tint="0.39997558519241921"/>
      <name val="Calibri"/>
      <family val="2"/>
      <scheme val="minor"/>
    </font>
    <font>
      <sz val="11"/>
      <color rgb="FF00B050"/>
      <name val="Calibri"/>
      <family val="2"/>
      <scheme val="minor"/>
    </font>
    <font>
      <b/>
      <sz val="11"/>
      <color rgb="FF00B050"/>
      <name val="Calibri"/>
      <family val="2"/>
      <scheme val="minor"/>
    </font>
    <font>
      <u/>
      <sz val="11"/>
      <color rgb="FF00B050"/>
      <name val="Calibri"/>
      <family val="2"/>
    </font>
    <font>
      <b/>
      <strike/>
      <sz val="11"/>
      <color theme="3" tint="0.39994506668294322"/>
      <name val="Calibri"/>
      <family val="2"/>
      <scheme val="minor"/>
    </font>
    <font>
      <b/>
      <sz val="11"/>
      <color theme="3" tint="0.39991454817346722"/>
      <name val="Calibri"/>
      <family val="2"/>
      <scheme val="minor"/>
    </font>
    <font>
      <b/>
      <strike/>
      <sz val="11"/>
      <color theme="1"/>
      <name val="Calibri"/>
      <family val="2"/>
      <scheme val="minor"/>
    </font>
    <font>
      <b/>
      <sz val="11"/>
      <color rgb="FFFF0000"/>
      <name val="Calibri"/>
      <family val="2"/>
    </font>
    <font>
      <b/>
      <sz val="11"/>
      <color rgb="FFFF0000"/>
      <name val="Arial Narrow"/>
      <family val="2"/>
    </font>
    <font>
      <b/>
      <vertAlign val="superscript"/>
      <sz val="11"/>
      <color rgb="FFFF0000"/>
      <name val="Arial Narrow"/>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s>
  <cellStyleXfs count="10">
    <xf numFmtId="0" fontId="0" fillId="0" borderId="0"/>
    <xf numFmtId="0" fontId="3"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cellStyleXfs>
  <cellXfs count="72">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6" fontId="1" fillId="0" borderId="1" xfId="0" applyNumberFormat="1" applyFont="1" applyFill="1" applyBorder="1" applyAlignment="1">
      <alignment horizontal="center" vertical="center" wrapText="1"/>
    </xf>
    <xf numFmtId="0" fontId="1" fillId="0" borderId="1" xfId="6"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4"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3" fillId="0" borderId="1" xfId="0" applyFont="1" applyBorder="1" applyAlignment="1">
      <alignment horizontal="center" vertical="center"/>
    </xf>
    <xf numFmtId="165" fontId="13" fillId="0" borderId="1" xfId="0" applyNumberFormat="1" applyFont="1" applyBorder="1" applyAlignment="1">
      <alignment horizontal="center" vertical="center"/>
    </xf>
    <xf numFmtId="164" fontId="13" fillId="0" borderId="1" xfId="0" applyNumberFormat="1" applyFont="1" applyBorder="1" applyAlignment="1">
      <alignment horizontal="center" vertical="center"/>
    </xf>
    <xf numFmtId="0" fontId="12" fillId="0" borderId="1" xfId="0" applyNumberFormat="1" applyFont="1" applyFill="1" applyBorder="1" applyAlignment="1">
      <alignment horizontal="center" vertical="center" wrapText="1"/>
    </xf>
    <xf numFmtId="0" fontId="14" fillId="0" borderId="1" xfId="1" applyFont="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 fillId="0" borderId="0" xfId="0" applyFont="1" applyAlignment="1">
      <alignment horizontal="center" vertical="center" wrapText="1"/>
    </xf>
    <xf numFmtId="0" fontId="12" fillId="0" borderId="2" xfId="0" applyFont="1" applyFill="1" applyBorder="1" applyAlignment="1">
      <alignment horizontal="center" vertical="center" wrapText="1"/>
    </xf>
    <xf numFmtId="3" fontId="12" fillId="0" borderId="1" xfId="4" applyNumberFormat="1" applyFont="1" applyFill="1" applyBorder="1" applyAlignment="1">
      <alignment horizontal="center" vertical="center" wrapText="1"/>
    </xf>
    <xf numFmtId="42" fontId="12" fillId="0" borderId="1" xfId="2" applyNumberFormat="1" applyFont="1" applyFill="1" applyBorder="1" applyAlignment="1">
      <alignment horizontal="center" vertical="center" wrapText="1"/>
    </xf>
    <xf numFmtId="0" fontId="1" fillId="7" borderId="1" xfId="5"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19" fillId="0" borderId="1" xfId="0" applyFont="1" applyBorder="1" applyAlignment="1">
      <alignment horizontal="center" vertical="center"/>
    </xf>
    <xf numFmtId="164"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6" fontId="20" fillId="0" borderId="1"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1" fontId="20" fillId="0" borderId="1" xfId="4" applyNumberFormat="1" applyFont="1" applyFill="1" applyBorder="1" applyAlignment="1">
      <alignment horizontal="center" vertical="center" wrapText="1"/>
    </xf>
    <xf numFmtId="0" fontId="21" fillId="0" borderId="1" xfId="8" applyFont="1" applyFill="1" applyBorder="1" applyAlignment="1" applyProtection="1">
      <alignment horizontal="center"/>
    </xf>
    <xf numFmtId="1" fontId="22" fillId="0" borderId="1" xfId="4" applyNumberFormat="1" applyFont="1" applyFill="1" applyBorder="1" applyAlignment="1">
      <alignment horizontal="center" vertical="center" wrapText="1"/>
    </xf>
    <xf numFmtId="1" fontId="22" fillId="7" borderId="1" xfId="4" applyNumberFormat="1" applyFont="1" applyFill="1" applyBorder="1" applyAlignment="1">
      <alignment horizontal="center" vertical="center" wrapText="1"/>
    </xf>
    <xf numFmtId="6" fontId="22"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166" fontId="1" fillId="0" borderId="1" xfId="0" applyNumberFormat="1" applyFont="1" applyFill="1" applyBorder="1" applyAlignment="1">
      <alignment horizontal="center" vertical="center" wrapText="1"/>
    </xf>
    <xf numFmtId="0" fontId="1" fillId="0" borderId="1" xfId="4" applyFont="1" applyFill="1" applyBorder="1" applyAlignment="1">
      <alignment horizontal="center" vertical="center" wrapText="1"/>
    </xf>
    <xf numFmtId="166" fontId="1" fillId="0" borderId="1" xfId="0" applyNumberFormat="1" applyFont="1" applyFill="1" applyBorder="1" applyAlignment="1">
      <alignment horizontal="center" vertical="center"/>
    </xf>
    <xf numFmtId="6"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6" applyNumberFormat="1" applyFont="1" applyFill="1" applyBorder="1" applyAlignment="1">
      <alignment horizontal="center" vertical="center"/>
    </xf>
    <xf numFmtId="0" fontId="1" fillId="0" borderId="1" xfId="6" applyFont="1" applyFill="1" applyBorder="1" applyAlignment="1">
      <alignment horizontal="center" vertical="center"/>
    </xf>
    <xf numFmtId="0" fontId="5"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12" fillId="0" borderId="1" xfId="4" applyFont="1" applyFill="1" applyBorder="1" applyAlignment="1">
      <alignment horizontal="center" vertical="center"/>
    </xf>
    <xf numFmtId="3" fontId="12" fillId="0" borderId="1" xfId="0" applyNumberFormat="1" applyFont="1" applyFill="1" applyBorder="1" applyAlignment="1">
      <alignment horizontal="center" vertical="center" wrapText="1"/>
    </xf>
  </cellXfs>
  <cellStyles count="10">
    <cellStyle name="Bad" xfId="5" builtinId="27"/>
    <cellStyle name="Check Cell" xfId="6" builtinId="23"/>
    <cellStyle name="Currency" xfId="2" builtinId="4"/>
    <cellStyle name="Good" xfId="4" builtinId="26"/>
    <cellStyle name="Hyperlink" xfId="1" builtinId="8"/>
    <cellStyle name="Hyperlink 2" xfId="7" xr:uid="{00000000-0005-0000-0000-000005000000}"/>
    <cellStyle name="Hyperlink 3" xfId="8" xr:uid="{00000000-0005-0000-0000-000006000000}"/>
    <cellStyle name="Normal" xfId="0" builtinId="0"/>
    <cellStyle name="Normal 2" xfId="9" xr:uid="{00000000-0005-0000-0000-000008000000}"/>
    <cellStyle name="Percent" xfId="3"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ersey@ocalafl.org" TargetMode="External"/><Relationship Id="rId1" Type="http://schemas.openxmlformats.org/officeDocument/2006/relationships/hyperlink" Target="mailto:rjohnson@ocalafl.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zoomScale="80" zoomScaleNormal="80" workbookViewId="0">
      <pane ySplit="1" topLeftCell="A2" activePane="bottomLeft" state="frozen"/>
      <selection pane="bottomLeft" activeCell="C13" sqref="C13"/>
    </sheetView>
  </sheetViews>
  <sheetFormatPr defaultColWidth="9.109375" defaultRowHeight="14.4" x14ac:dyDescent="0.3"/>
  <cols>
    <col min="1" max="1" width="23.6640625" style="7" customWidth="1"/>
    <col min="2" max="2" width="25.33203125" style="7" customWidth="1"/>
    <col min="3" max="3" width="40.5546875" style="7" customWidth="1"/>
    <col min="4" max="6" width="32.5546875" style="7" customWidth="1"/>
    <col min="7" max="7" width="9.109375" style="7"/>
    <col min="8" max="8" width="12.6640625" style="7" customWidth="1"/>
    <col min="9" max="9" width="28" style="7" customWidth="1"/>
    <col min="10" max="10" width="13.109375" style="7" customWidth="1"/>
    <col min="11" max="11" width="40.44140625" style="7" customWidth="1"/>
    <col min="12" max="16384" width="9.109375" style="7"/>
  </cols>
  <sheetData>
    <row r="1" spans="1:11" x14ac:dyDescent="0.3">
      <c r="A1" s="4" t="s">
        <v>14</v>
      </c>
      <c r="B1" s="5" t="s">
        <v>15</v>
      </c>
      <c r="C1" s="5" t="s">
        <v>13</v>
      </c>
      <c r="D1" s="6" t="s">
        <v>16</v>
      </c>
      <c r="E1" s="5" t="s">
        <v>17</v>
      </c>
      <c r="F1" s="5" t="s">
        <v>18</v>
      </c>
      <c r="G1" s="5" t="s">
        <v>19</v>
      </c>
      <c r="H1" s="5" t="s">
        <v>20</v>
      </c>
      <c r="I1" s="5" t="s">
        <v>21</v>
      </c>
      <c r="J1" s="5" t="s">
        <v>22</v>
      </c>
      <c r="K1" s="5" t="s">
        <v>51</v>
      </c>
    </row>
    <row r="2" spans="1:11" x14ac:dyDescent="0.3">
      <c r="A2" s="28" t="s">
        <v>104</v>
      </c>
      <c r="B2" s="28" t="s">
        <v>105</v>
      </c>
      <c r="C2" s="28" t="s">
        <v>44</v>
      </c>
      <c r="D2" s="28" t="s">
        <v>58</v>
      </c>
      <c r="E2" s="28" t="s">
        <v>106</v>
      </c>
      <c r="F2" s="28" t="s">
        <v>52</v>
      </c>
      <c r="G2" s="28" t="s">
        <v>53</v>
      </c>
      <c r="H2" s="30">
        <v>34470</v>
      </c>
      <c r="I2" s="29" t="s">
        <v>107</v>
      </c>
      <c r="J2" s="29"/>
      <c r="K2" s="32" t="s">
        <v>108</v>
      </c>
    </row>
    <row r="3" spans="1:11" x14ac:dyDescent="0.3">
      <c r="A3" s="45" t="s">
        <v>138</v>
      </c>
      <c r="B3" s="45" t="s">
        <v>139</v>
      </c>
      <c r="C3" s="45" t="s">
        <v>44</v>
      </c>
      <c r="D3" s="45" t="s">
        <v>141</v>
      </c>
      <c r="E3" s="45"/>
      <c r="F3" s="45" t="s">
        <v>52</v>
      </c>
      <c r="G3" s="45" t="s">
        <v>53</v>
      </c>
      <c r="H3" s="46">
        <v>34470</v>
      </c>
      <c r="I3" s="47" t="s">
        <v>142</v>
      </c>
      <c r="J3" s="47"/>
      <c r="K3" s="53" t="s">
        <v>140</v>
      </c>
    </row>
    <row r="4" spans="1:11" x14ac:dyDescent="0.3">
      <c r="H4" s="8"/>
      <c r="I4" s="9"/>
      <c r="J4" s="9"/>
    </row>
    <row r="5" spans="1:11" x14ac:dyDescent="0.3">
      <c r="H5" s="8"/>
      <c r="I5" s="9"/>
      <c r="J5" s="9"/>
    </row>
    <row r="6" spans="1:11" x14ac:dyDescent="0.3">
      <c r="H6" s="8"/>
      <c r="I6" s="9"/>
      <c r="J6" s="9"/>
    </row>
    <row r="7" spans="1:11" x14ac:dyDescent="0.3">
      <c r="H7" s="8"/>
      <c r="I7" s="9"/>
      <c r="J7" s="9"/>
    </row>
    <row r="8" spans="1:11" x14ac:dyDescent="0.3">
      <c r="H8" s="8"/>
      <c r="I8" s="9"/>
      <c r="J8" s="9"/>
    </row>
    <row r="9" spans="1:11" x14ac:dyDescent="0.3">
      <c r="H9" s="8"/>
      <c r="I9" s="9"/>
      <c r="J9" s="9"/>
    </row>
    <row r="10" spans="1:11" x14ac:dyDescent="0.3">
      <c r="H10" s="8"/>
      <c r="I10" s="9"/>
      <c r="J10" s="9"/>
    </row>
    <row r="11" spans="1:11" x14ac:dyDescent="0.3">
      <c r="H11" s="8"/>
      <c r="I11" s="9"/>
      <c r="J11" s="9"/>
    </row>
    <row r="12" spans="1:11" x14ac:dyDescent="0.3">
      <c r="H12" s="8"/>
      <c r="I12" s="9"/>
      <c r="J12" s="9"/>
    </row>
    <row r="13" spans="1:11" x14ac:dyDescent="0.3">
      <c r="H13" s="8"/>
      <c r="I13" s="9"/>
      <c r="J13" s="9"/>
    </row>
    <row r="14" spans="1:11" x14ac:dyDescent="0.3">
      <c r="H14" s="8"/>
      <c r="I14" s="9"/>
      <c r="J14" s="9"/>
    </row>
    <row r="15" spans="1:11" x14ac:dyDescent="0.3">
      <c r="H15" s="8"/>
      <c r="I15" s="9"/>
      <c r="J15" s="9"/>
    </row>
    <row r="16" spans="1:11" x14ac:dyDescent="0.3">
      <c r="H16" s="8"/>
      <c r="I16" s="9"/>
      <c r="J16" s="9"/>
    </row>
    <row r="17" spans="8:10" x14ac:dyDescent="0.3">
      <c r="H17" s="8"/>
      <c r="I17" s="9"/>
      <c r="J17" s="9"/>
    </row>
    <row r="18" spans="8:10" x14ac:dyDescent="0.3">
      <c r="H18" s="8"/>
      <c r="I18" s="9"/>
      <c r="J18" s="9"/>
    </row>
    <row r="19" spans="8:10" x14ac:dyDescent="0.3">
      <c r="H19" s="8"/>
      <c r="I19" s="9"/>
      <c r="J19" s="9"/>
    </row>
    <row r="20" spans="8:10" x14ac:dyDescent="0.3">
      <c r="H20" s="8"/>
      <c r="I20" s="9"/>
      <c r="J20" s="9"/>
    </row>
    <row r="21" spans="8:10" x14ac:dyDescent="0.3">
      <c r="H21" s="8"/>
      <c r="I21" s="9"/>
      <c r="J21" s="9"/>
    </row>
    <row r="22" spans="8:10" x14ac:dyDescent="0.3">
      <c r="H22" s="8"/>
      <c r="I22" s="9"/>
      <c r="J22" s="9"/>
    </row>
    <row r="23" spans="8:10" x14ac:dyDescent="0.3">
      <c r="H23" s="8"/>
      <c r="I23" s="9"/>
      <c r="J23" s="9"/>
    </row>
    <row r="24" spans="8:10" x14ac:dyDescent="0.3">
      <c r="H24" s="8"/>
      <c r="I24" s="9"/>
      <c r="J24" s="9"/>
    </row>
    <row r="25" spans="8:10" x14ac:dyDescent="0.3">
      <c r="H25" s="8"/>
      <c r="I25" s="9"/>
      <c r="J25" s="9"/>
    </row>
    <row r="26" spans="8:10" x14ac:dyDescent="0.3">
      <c r="H26" s="8"/>
      <c r="I26" s="9"/>
      <c r="J26" s="9"/>
    </row>
    <row r="27" spans="8:10" x14ac:dyDescent="0.3">
      <c r="H27" s="8"/>
      <c r="I27" s="9"/>
      <c r="J27" s="9"/>
    </row>
    <row r="28" spans="8:10" x14ac:dyDescent="0.3">
      <c r="H28" s="8"/>
      <c r="I28" s="9"/>
      <c r="J28" s="9"/>
    </row>
    <row r="29" spans="8:10" x14ac:dyDescent="0.3">
      <c r="H29" s="8"/>
      <c r="I29" s="9"/>
      <c r="J29" s="9"/>
    </row>
    <row r="30" spans="8:10" x14ac:dyDescent="0.3">
      <c r="H30" s="8"/>
      <c r="I30" s="9"/>
      <c r="J30" s="9"/>
    </row>
    <row r="31" spans="8:10" x14ac:dyDescent="0.3">
      <c r="H31" s="8"/>
      <c r="I31" s="9"/>
      <c r="J31" s="9"/>
    </row>
    <row r="32" spans="8:10" x14ac:dyDescent="0.3">
      <c r="H32" s="8"/>
      <c r="I32" s="9"/>
      <c r="J32" s="9"/>
    </row>
    <row r="33" spans="8:10" x14ac:dyDescent="0.3">
      <c r="H33" s="8"/>
      <c r="I33" s="9"/>
      <c r="J33" s="9"/>
    </row>
    <row r="34" spans="8:10" x14ac:dyDescent="0.3">
      <c r="H34" s="8"/>
      <c r="I34" s="9"/>
      <c r="J34" s="9"/>
    </row>
    <row r="35" spans="8:10" x14ac:dyDescent="0.3">
      <c r="H35" s="8"/>
      <c r="I35" s="9"/>
      <c r="J35" s="9"/>
    </row>
    <row r="36" spans="8:10" x14ac:dyDescent="0.3">
      <c r="H36" s="8"/>
      <c r="I36" s="9"/>
      <c r="J36" s="9"/>
    </row>
    <row r="37" spans="8:10" x14ac:dyDescent="0.3">
      <c r="H37" s="8"/>
      <c r="I37" s="9"/>
      <c r="J37" s="9"/>
    </row>
    <row r="38" spans="8:10" x14ac:dyDescent="0.3">
      <c r="H38" s="8"/>
      <c r="I38" s="9"/>
      <c r="J38" s="9"/>
    </row>
    <row r="39" spans="8:10" x14ac:dyDescent="0.3">
      <c r="H39" s="8"/>
      <c r="I39" s="9"/>
      <c r="J39" s="9"/>
    </row>
    <row r="40" spans="8:10" x14ac:dyDescent="0.3">
      <c r="H40" s="8"/>
      <c r="I40" s="9"/>
      <c r="J40" s="9"/>
    </row>
    <row r="41" spans="8:10" x14ac:dyDescent="0.3">
      <c r="H41" s="8"/>
      <c r="I41" s="9"/>
      <c r="J41" s="9"/>
    </row>
    <row r="42" spans="8:10" x14ac:dyDescent="0.3">
      <c r="H42" s="8"/>
      <c r="I42" s="9"/>
      <c r="J42" s="9"/>
    </row>
    <row r="43" spans="8:10" x14ac:dyDescent="0.3">
      <c r="H43" s="8"/>
      <c r="I43" s="9"/>
      <c r="J43" s="9"/>
    </row>
    <row r="44" spans="8:10" x14ac:dyDescent="0.3">
      <c r="H44" s="8"/>
      <c r="I44" s="9"/>
      <c r="J44" s="9"/>
    </row>
    <row r="45" spans="8:10" x14ac:dyDescent="0.3">
      <c r="H45" s="8"/>
      <c r="I45" s="9"/>
      <c r="J45" s="9"/>
    </row>
    <row r="46" spans="8:10" x14ac:dyDescent="0.3">
      <c r="H46" s="8"/>
      <c r="I46" s="9"/>
      <c r="J46" s="9"/>
    </row>
    <row r="47" spans="8:10" x14ac:dyDescent="0.3">
      <c r="H47" s="8"/>
      <c r="I47" s="9"/>
      <c r="J47" s="9"/>
    </row>
    <row r="48" spans="8:10" x14ac:dyDescent="0.3">
      <c r="H48" s="8"/>
      <c r="I48" s="9"/>
      <c r="J48" s="9"/>
    </row>
    <row r="49" spans="8:10" x14ac:dyDescent="0.3">
      <c r="H49" s="8"/>
      <c r="I49" s="9"/>
      <c r="J49" s="9"/>
    </row>
    <row r="50" spans="8:10" x14ac:dyDescent="0.3">
      <c r="H50" s="8"/>
      <c r="I50" s="9"/>
      <c r="J50" s="9"/>
    </row>
    <row r="51" spans="8:10" x14ac:dyDescent="0.3">
      <c r="H51" s="8"/>
      <c r="I51" s="9"/>
      <c r="J51" s="9"/>
    </row>
    <row r="52" spans="8:10" x14ac:dyDescent="0.3">
      <c r="H52" s="8"/>
      <c r="I52" s="9"/>
      <c r="J52" s="9"/>
    </row>
    <row r="53" spans="8:10" x14ac:dyDescent="0.3">
      <c r="H53" s="8"/>
      <c r="I53" s="9"/>
      <c r="J53" s="9"/>
    </row>
    <row r="54" spans="8:10" x14ac:dyDescent="0.3">
      <c r="H54" s="8"/>
      <c r="I54" s="9"/>
      <c r="J54" s="9"/>
    </row>
    <row r="55" spans="8:10" x14ac:dyDescent="0.3">
      <c r="H55" s="8"/>
      <c r="I55" s="9"/>
      <c r="J55" s="9"/>
    </row>
    <row r="56" spans="8:10" x14ac:dyDescent="0.3">
      <c r="H56" s="8"/>
      <c r="I56" s="9"/>
      <c r="J56" s="9"/>
    </row>
    <row r="57" spans="8:10" x14ac:dyDescent="0.3">
      <c r="H57" s="8"/>
      <c r="I57" s="9"/>
      <c r="J57" s="9"/>
    </row>
    <row r="58" spans="8:10" x14ac:dyDescent="0.3">
      <c r="H58" s="8"/>
      <c r="I58" s="9"/>
      <c r="J58" s="9"/>
    </row>
    <row r="59" spans="8:10" x14ac:dyDescent="0.3">
      <c r="H59" s="8"/>
      <c r="I59" s="9"/>
      <c r="J59" s="9"/>
    </row>
    <row r="60" spans="8:10" x14ac:dyDescent="0.3">
      <c r="H60" s="8"/>
      <c r="I60" s="9"/>
      <c r="J60" s="9"/>
    </row>
    <row r="61" spans="8:10" x14ac:dyDescent="0.3">
      <c r="H61" s="8"/>
      <c r="I61" s="9"/>
      <c r="J61" s="9"/>
    </row>
    <row r="62" spans="8:10" x14ac:dyDescent="0.3">
      <c r="H62" s="8"/>
      <c r="I62" s="9"/>
      <c r="J62" s="9"/>
    </row>
    <row r="63" spans="8:10" x14ac:dyDescent="0.3">
      <c r="H63" s="8"/>
      <c r="I63" s="9"/>
      <c r="J63" s="9"/>
    </row>
    <row r="64" spans="8:10" x14ac:dyDescent="0.3">
      <c r="H64" s="8"/>
      <c r="I64" s="9"/>
      <c r="J64" s="9"/>
    </row>
    <row r="65" spans="8:10" x14ac:dyDescent="0.3">
      <c r="H65" s="8"/>
      <c r="I65" s="9"/>
      <c r="J65" s="9"/>
    </row>
    <row r="66" spans="8:10" x14ac:dyDescent="0.3">
      <c r="H66" s="8"/>
      <c r="I66" s="9"/>
      <c r="J66" s="9"/>
    </row>
    <row r="67" spans="8:10" x14ac:dyDescent="0.3">
      <c r="H67" s="8"/>
      <c r="I67" s="9"/>
      <c r="J67" s="9"/>
    </row>
    <row r="68" spans="8:10" x14ac:dyDescent="0.3">
      <c r="H68" s="8"/>
      <c r="I68" s="9"/>
      <c r="J68" s="9"/>
    </row>
    <row r="69" spans="8:10" x14ac:dyDescent="0.3">
      <c r="H69" s="8"/>
      <c r="I69" s="9"/>
      <c r="J69" s="9"/>
    </row>
    <row r="70" spans="8:10" x14ac:dyDescent="0.3">
      <c r="H70" s="8"/>
      <c r="I70" s="9"/>
      <c r="J70" s="9"/>
    </row>
    <row r="71" spans="8:10" x14ac:dyDescent="0.3">
      <c r="H71" s="8"/>
      <c r="I71" s="9"/>
      <c r="J71" s="9"/>
    </row>
    <row r="72" spans="8:10" x14ac:dyDescent="0.3">
      <c r="H72" s="8"/>
      <c r="I72" s="9"/>
      <c r="J72" s="9"/>
    </row>
    <row r="73" spans="8:10" x14ac:dyDescent="0.3">
      <c r="H73" s="8"/>
      <c r="I73" s="9"/>
      <c r="J73" s="9"/>
    </row>
    <row r="74" spans="8:10" x14ac:dyDescent="0.3">
      <c r="H74" s="8"/>
      <c r="I74" s="9"/>
      <c r="J74" s="9"/>
    </row>
    <row r="75" spans="8:10" x14ac:dyDescent="0.3">
      <c r="H75" s="8"/>
      <c r="I75" s="9"/>
      <c r="J75" s="9"/>
    </row>
    <row r="76" spans="8:10" x14ac:dyDescent="0.3">
      <c r="H76" s="8"/>
      <c r="I76" s="9"/>
      <c r="J76" s="9"/>
    </row>
    <row r="77" spans="8:10" x14ac:dyDescent="0.3">
      <c r="H77" s="8"/>
      <c r="I77" s="9"/>
      <c r="J77" s="9"/>
    </row>
    <row r="78" spans="8:10" x14ac:dyDescent="0.3">
      <c r="H78" s="8"/>
      <c r="I78" s="9"/>
      <c r="J78" s="9"/>
    </row>
    <row r="79" spans="8:10" x14ac:dyDescent="0.3">
      <c r="H79" s="8"/>
      <c r="I79" s="9"/>
      <c r="J79" s="9"/>
    </row>
    <row r="80" spans="8:10" x14ac:dyDescent="0.3">
      <c r="H80" s="8"/>
      <c r="I80" s="9"/>
      <c r="J80" s="9"/>
    </row>
    <row r="81" spans="8:10" x14ac:dyDescent="0.3">
      <c r="H81" s="8"/>
      <c r="I81" s="9"/>
      <c r="J81" s="9"/>
    </row>
    <row r="82" spans="8:10" x14ac:dyDescent="0.3">
      <c r="H82" s="8"/>
      <c r="I82" s="9"/>
      <c r="J82" s="9"/>
    </row>
    <row r="83" spans="8:10" x14ac:dyDescent="0.3">
      <c r="H83" s="8"/>
      <c r="I83" s="9"/>
      <c r="J83" s="9"/>
    </row>
    <row r="84" spans="8:10" x14ac:dyDescent="0.3">
      <c r="H84" s="8"/>
      <c r="I84" s="9"/>
      <c r="J84" s="9"/>
    </row>
    <row r="85" spans="8:10" x14ac:dyDescent="0.3">
      <c r="H85" s="8"/>
      <c r="I85" s="9"/>
      <c r="J85" s="9"/>
    </row>
    <row r="86" spans="8:10" x14ac:dyDescent="0.3">
      <c r="H86" s="8"/>
      <c r="I86" s="9"/>
      <c r="J86" s="9"/>
    </row>
    <row r="87" spans="8:10" x14ac:dyDescent="0.3">
      <c r="H87" s="8"/>
      <c r="I87" s="9"/>
      <c r="J87" s="9"/>
    </row>
    <row r="88" spans="8:10" x14ac:dyDescent="0.3">
      <c r="H88" s="8"/>
      <c r="I88" s="9"/>
      <c r="J88" s="9"/>
    </row>
    <row r="89" spans="8:10" x14ac:dyDescent="0.3">
      <c r="H89" s="8"/>
      <c r="I89" s="9"/>
      <c r="J89" s="9"/>
    </row>
    <row r="90" spans="8:10" x14ac:dyDescent="0.3">
      <c r="H90" s="8"/>
      <c r="I90" s="9"/>
      <c r="J90" s="9"/>
    </row>
    <row r="91" spans="8:10" x14ac:dyDescent="0.3">
      <c r="H91" s="8"/>
      <c r="I91" s="9"/>
      <c r="J91" s="9"/>
    </row>
    <row r="92" spans="8:10" x14ac:dyDescent="0.3">
      <c r="H92" s="8"/>
      <c r="I92" s="9"/>
      <c r="J92" s="9"/>
    </row>
    <row r="93" spans="8:10" x14ac:dyDescent="0.3">
      <c r="H93" s="8"/>
      <c r="I93" s="9"/>
      <c r="J93" s="9"/>
    </row>
    <row r="94" spans="8:10" x14ac:dyDescent="0.3">
      <c r="H94" s="8"/>
      <c r="I94" s="9"/>
      <c r="J94" s="9"/>
    </row>
    <row r="95" spans="8:10" x14ac:dyDescent="0.3">
      <c r="H95" s="8"/>
      <c r="I95" s="9"/>
      <c r="J95" s="9"/>
    </row>
    <row r="96" spans="8:10" x14ac:dyDescent="0.3">
      <c r="H96" s="8"/>
      <c r="I96" s="9"/>
      <c r="J96" s="9"/>
    </row>
    <row r="97" spans="8:10" x14ac:dyDescent="0.3">
      <c r="H97" s="8"/>
      <c r="I97" s="9"/>
      <c r="J97" s="9"/>
    </row>
    <row r="98" spans="8:10" x14ac:dyDescent="0.3">
      <c r="H98" s="8"/>
      <c r="I98" s="9"/>
      <c r="J98" s="9"/>
    </row>
    <row r="99" spans="8:10" x14ac:dyDescent="0.3">
      <c r="H99" s="8"/>
      <c r="I99" s="9"/>
      <c r="J99" s="9"/>
    </row>
    <row r="100" spans="8:10" x14ac:dyDescent="0.3">
      <c r="H100" s="8"/>
    </row>
    <row r="101" spans="8:10" x14ac:dyDescent="0.3">
      <c r="H101" s="8"/>
    </row>
    <row r="102" spans="8:10" x14ac:dyDescent="0.3">
      <c r="H102" s="8"/>
    </row>
    <row r="103" spans="8:10" x14ac:dyDescent="0.3">
      <c r="H103" s="8"/>
    </row>
    <row r="104" spans="8:10" x14ac:dyDescent="0.3">
      <c r="H104" s="8"/>
    </row>
    <row r="105" spans="8:10" x14ac:dyDescent="0.3">
      <c r="H105" s="8"/>
    </row>
    <row r="106" spans="8:10" x14ac:dyDescent="0.3">
      <c r="H106" s="8"/>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4"/>
  <sheetViews>
    <sheetView tabSelected="1" zoomScale="70" zoomScaleNormal="70" zoomScaleSheetLayoutView="80" workbookViewId="0">
      <pane ySplit="1" topLeftCell="A13" activePane="bottomLeft" state="frozen"/>
      <selection pane="bottomLeft" activeCell="C15" sqref="C15"/>
    </sheetView>
  </sheetViews>
  <sheetFormatPr defaultColWidth="9.109375" defaultRowHeight="120" customHeight="1" x14ac:dyDescent="0.3"/>
  <cols>
    <col min="1" max="1" width="14.33203125" style="35" customWidth="1"/>
    <col min="2" max="2" width="11.88671875" style="35" customWidth="1"/>
    <col min="3" max="5" width="21.6640625" style="35" customWidth="1"/>
    <col min="6" max="6" width="19.44140625" style="35" customWidth="1"/>
    <col min="7" max="7" width="19.33203125" style="35" customWidth="1"/>
    <col min="8" max="8" width="76.88671875" style="35" customWidth="1"/>
    <col min="9" max="10" width="19.109375" style="35" customWidth="1"/>
    <col min="11" max="11" width="14.33203125" style="35" customWidth="1"/>
    <col min="12" max="14" width="25.109375" style="35" customWidth="1"/>
    <col min="15" max="15" width="22" style="35" customWidth="1"/>
    <col min="16" max="16" width="17.6640625" style="35" customWidth="1"/>
    <col min="17" max="17" width="19.109375" style="35" customWidth="1"/>
    <col min="18" max="18" width="20" style="35" customWidth="1"/>
    <col min="19" max="19" width="24.33203125" style="35" customWidth="1"/>
    <col min="20" max="20" width="26.109375" style="35" customWidth="1"/>
    <col min="21" max="21" width="21.44140625" style="35" customWidth="1"/>
    <col min="22" max="22" width="18.109375" style="35" customWidth="1"/>
    <col min="23" max="23" width="19.109375" style="35" customWidth="1"/>
    <col min="24" max="26" width="17" style="35" customWidth="1"/>
    <col min="27" max="27" width="21.44140625" style="35" customWidth="1"/>
    <col min="28" max="28" width="31.109375" style="35" customWidth="1"/>
    <col min="29" max="29" width="21" style="35" customWidth="1"/>
    <col min="30" max="16384" width="9.109375" style="35"/>
  </cols>
  <sheetData>
    <row r="1" spans="1:29" ht="120" customHeight="1" x14ac:dyDescent="0.3">
      <c r="A1" s="22" t="s">
        <v>92</v>
      </c>
      <c r="B1" s="20" t="s">
        <v>60</v>
      </c>
      <c r="C1" s="20" t="s">
        <v>41</v>
      </c>
      <c r="D1" s="20" t="s">
        <v>43</v>
      </c>
      <c r="E1" s="20" t="s">
        <v>42</v>
      </c>
      <c r="F1" s="20" t="s">
        <v>10</v>
      </c>
      <c r="G1" s="20" t="s">
        <v>23</v>
      </c>
      <c r="H1" s="20" t="s">
        <v>26</v>
      </c>
      <c r="I1" s="20" t="s">
        <v>25</v>
      </c>
      <c r="J1" s="20" t="s">
        <v>102</v>
      </c>
      <c r="K1" s="20" t="s">
        <v>24</v>
      </c>
      <c r="L1" s="20" t="s">
        <v>0</v>
      </c>
      <c r="M1" s="20" t="s">
        <v>70</v>
      </c>
      <c r="N1" s="20" t="s">
        <v>67</v>
      </c>
      <c r="O1" s="20" t="s">
        <v>68</v>
      </c>
      <c r="P1" s="20" t="s">
        <v>69</v>
      </c>
      <c r="Q1" s="20" t="s">
        <v>7</v>
      </c>
      <c r="R1" s="20" t="s">
        <v>8</v>
      </c>
      <c r="S1" s="20" t="s">
        <v>71</v>
      </c>
      <c r="T1" s="20" t="s">
        <v>6</v>
      </c>
      <c r="U1" s="20" t="s">
        <v>5</v>
      </c>
      <c r="V1" s="20" t="s">
        <v>9</v>
      </c>
      <c r="W1" s="20" t="s">
        <v>12</v>
      </c>
      <c r="X1" s="20" t="s">
        <v>2</v>
      </c>
      <c r="Y1" s="20" t="s">
        <v>3</v>
      </c>
      <c r="Z1" s="20" t="s">
        <v>4</v>
      </c>
      <c r="AA1" s="20" t="s">
        <v>11</v>
      </c>
      <c r="AB1" s="20" t="s">
        <v>1</v>
      </c>
      <c r="AC1" s="20" t="s">
        <v>133</v>
      </c>
    </row>
    <row r="2" spans="1:29" s="19" customFormat="1" ht="120" customHeight="1" x14ac:dyDescent="0.3">
      <c r="A2" s="13" t="s">
        <v>93</v>
      </c>
      <c r="B2" s="14" t="s">
        <v>61</v>
      </c>
      <c r="C2" s="13" t="s">
        <v>73</v>
      </c>
      <c r="D2" s="13" t="s">
        <v>44</v>
      </c>
      <c r="E2" s="33" t="s">
        <v>125</v>
      </c>
      <c r="F2" s="13" t="s">
        <v>85</v>
      </c>
      <c r="G2" s="13" t="s">
        <v>94</v>
      </c>
      <c r="H2" s="21" t="s">
        <v>111</v>
      </c>
      <c r="I2" s="13">
        <v>2015</v>
      </c>
      <c r="J2" s="33" t="s">
        <v>97</v>
      </c>
      <c r="K2" s="40" t="s">
        <v>122</v>
      </c>
      <c r="L2" s="13" t="s">
        <v>59</v>
      </c>
      <c r="M2" s="13" t="s">
        <v>59</v>
      </c>
      <c r="N2" s="13" t="s">
        <v>28</v>
      </c>
      <c r="O2" s="13" t="s">
        <v>59</v>
      </c>
      <c r="P2" s="13" t="s">
        <v>59</v>
      </c>
      <c r="Q2" s="13" t="s">
        <v>59</v>
      </c>
      <c r="R2" s="13" t="s">
        <v>59</v>
      </c>
      <c r="S2" s="13" t="s">
        <v>59</v>
      </c>
      <c r="T2" s="13">
        <v>850</v>
      </c>
      <c r="U2" s="13" t="s">
        <v>59</v>
      </c>
      <c r="V2" s="13" t="s">
        <v>59</v>
      </c>
      <c r="W2" s="13" t="s">
        <v>59</v>
      </c>
      <c r="X2" s="15">
        <v>10500000</v>
      </c>
      <c r="Y2" s="13" t="s">
        <v>59</v>
      </c>
      <c r="Z2" s="13" t="s">
        <v>86</v>
      </c>
      <c r="AA2" s="13" t="s">
        <v>59</v>
      </c>
      <c r="AB2" s="17" t="s">
        <v>59</v>
      </c>
      <c r="AC2" s="18">
        <f>(2.41*9.92)*T2</f>
        <v>20321.12</v>
      </c>
    </row>
    <row r="3" spans="1:29" s="19" customFormat="1" ht="120" customHeight="1" x14ac:dyDescent="0.3">
      <c r="A3" s="13" t="s">
        <v>93</v>
      </c>
      <c r="B3" s="14" t="s">
        <v>61</v>
      </c>
      <c r="C3" s="13" t="s">
        <v>74</v>
      </c>
      <c r="D3" s="13" t="s">
        <v>44</v>
      </c>
      <c r="E3" s="33" t="s">
        <v>125</v>
      </c>
      <c r="F3" s="13" t="s">
        <v>57</v>
      </c>
      <c r="G3" s="13" t="s">
        <v>95</v>
      </c>
      <c r="H3" s="21" t="s">
        <v>87</v>
      </c>
      <c r="I3" s="13">
        <v>2015</v>
      </c>
      <c r="J3" s="33" t="s">
        <v>96</v>
      </c>
      <c r="K3" s="33" t="s">
        <v>109</v>
      </c>
      <c r="L3" s="13" t="s">
        <v>137</v>
      </c>
      <c r="M3" s="13" t="s">
        <v>59</v>
      </c>
      <c r="N3" s="13" t="s">
        <v>28</v>
      </c>
      <c r="O3" s="13" t="s">
        <v>59</v>
      </c>
      <c r="P3" s="13">
        <f>8.97</f>
        <v>8.9700000000000006</v>
      </c>
      <c r="Q3" s="13">
        <f>0.03+0.01+0.0045</f>
        <v>4.4499999999999998E-2</v>
      </c>
      <c r="R3" s="13">
        <f>0.02+0.01</f>
        <v>0.03</v>
      </c>
      <c r="S3" s="13">
        <f>P3-3</f>
        <v>5.9700000000000006</v>
      </c>
      <c r="T3" s="13">
        <v>3</v>
      </c>
      <c r="U3" s="13" t="s">
        <v>59</v>
      </c>
      <c r="V3" s="13" t="s">
        <v>59</v>
      </c>
      <c r="W3" s="13" t="s">
        <v>59</v>
      </c>
      <c r="X3" s="13" t="s">
        <v>59</v>
      </c>
      <c r="Y3" s="13" t="s">
        <v>59</v>
      </c>
      <c r="Z3" s="13" t="s">
        <v>59</v>
      </c>
      <c r="AA3" s="13" t="s">
        <v>59</v>
      </c>
      <c r="AB3" s="17" t="s">
        <v>59</v>
      </c>
      <c r="AC3" s="18">
        <f>8.3454*S3*R3*365</f>
        <v>545.55131610000001</v>
      </c>
    </row>
    <row r="4" spans="1:29" s="19" customFormat="1" ht="120" customHeight="1" x14ac:dyDescent="0.3">
      <c r="A4" s="13" t="s">
        <v>93</v>
      </c>
      <c r="B4" s="14" t="s">
        <v>61</v>
      </c>
      <c r="C4" s="13" t="s">
        <v>75</v>
      </c>
      <c r="D4" s="13" t="s">
        <v>44</v>
      </c>
      <c r="E4" s="33" t="s">
        <v>125</v>
      </c>
      <c r="F4" s="13" t="s">
        <v>56</v>
      </c>
      <c r="G4" s="13" t="s">
        <v>40</v>
      </c>
      <c r="H4" s="21" t="s">
        <v>89</v>
      </c>
      <c r="I4" s="13">
        <v>2014</v>
      </c>
      <c r="J4" s="33" t="s">
        <v>96</v>
      </c>
      <c r="K4" s="33" t="s">
        <v>109</v>
      </c>
      <c r="L4" s="13" t="s">
        <v>59</v>
      </c>
      <c r="M4" s="13" t="s">
        <v>59</v>
      </c>
      <c r="N4" s="13" t="s">
        <v>28</v>
      </c>
      <c r="O4" s="13" t="s">
        <v>59</v>
      </c>
      <c r="P4" s="13" t="s">
        <v>59</v>
      </c>
      <c r="Q4" s="13" t="s">
        <v>59</v>
      </c>
      <c r="R4" s="13" t="s">
        <v>59</v>
      </c>
      <c r="S4" s="13" t="s">
        <v>59</v>
      </c>
      <c r="T4" s="13" t="s">
        <v>59</v>
      </c>
      <c r="U4" s="13" t="s">
        <v>59</v>
      </c>
      <c r="V4" s="13" t="s">
        <v>59</v>
      </c>
      <c r="W4" s="13" t="s">
        <v>59</v>
      </c>
      <c r="X4" s="13" t="s">
        <v>59</v>
      </c>
      <c r="Y4" s="13" t="s">
        <v>59</v>
      </c>
      <c r="Z4" s="13" t="s">
        <v>59</v>
      </c>
      <c r="AA4" s="13" t="s">
        <v>59</v>
      </c>
      <c r="AB4" s="17" t="s">
        <v>59</v>
      </c>
      <c r="AC4" s="39" t="s">
        <v>59</v>
      </c>
    </row>
    <row r="5" spans="1:29" s="19" customFormat="1" ht="120" customHeight="1" x14ac:dyDescent="0.3">
      <c r="A5" s="13" t="s">
        <v>93</v>
      </c>
      <c r="B5" s="14" t="s">
        <v>61</v>
      </c>
      <c r="C5" s="13" t="s">
        <v>76</v>
      </c>
      <c r="D5" s="13" t="s">
        <v>44</v>
      </c>
      <c r="E5" s="33" t="s">
        <v>124</v>
      </c>
      <c r="F5" s="13" t="s">
        <v>54</v>
      </c>
      <c r="G5" s="13" t="s">
        <v>39</v>
      </c>
      <c r="H5" s="21" t="s">
        <v>55</v>
      </c>
      <c r="I5" s="13">
        <v>2000</v>
      </c>
      <c r="J5" s="33" t="s">
        <v>98</v>
      </c>
      <c r="K5" s="13">
        <v>2020</v>
      </c>
      <c r="L5" s="13" t="s">
        <v>59</v>
      </c>
      <c r="M5" s="13" t="s">
        <v>59</v>
      </c>
      <c r="N5" s="13" t="s">
        <v>28</v>
      </c>
      <c r="O5" s="13" t="s">
        <v>59</v>
      </c>
      <c r="P5" s="13" t="s">
        <v>59</v>
      </c>
      <c r="Q5" s="13" t="s">
        <v>59</v>
      </c>
      <c r="R5" s="13" t="s">
        <v>59</v>
      </c>
      <c r="S5" s="13" t="s">
        <v>59</v>
      </c>
      <c r="T5" s="13" t="s">
        <v>59</v>
      </c>
      <c r="U5" s="13" t="s">
        <v>59</v>
      </c>
      <c r="V5" s="13" t="s">
        <v>59</v>
      </c>
      <c r="W5" s="13" t="s">
        <v>59</v>
      </c>
      <c r="X5" s="13" t="s">
        <v>59</v>
      </c>
      <c r="Y5" s="13" t="s">
        <v>59</v>
      </c>
      <c r="Z5" s="13" t="s">
        <v>59</v>
      </c>
      <c r="AA5" s="13" t="s">
        <v>59</v>
      </c>
      <c r="AB5" s="17" t="s">
        <v>59</v>
      </c>
      <c r="AC5" s="16" t="s">
        <v>59</v>
      </c>
    </row>
    <row r="6" spans="1:29" s="19" customFormat="1" ht="120" customHeight="1" x14ac:dyDescent="0.3">
      <c r="A6" s="13" t="s">
        <v>93</v>
      </c>
      <c r="B6" s="14" t="s">
        <v>61</v>
      </c>
      <c r="C6" s="13" t="s">
        <v>77</v>
      </c>
      <c r="D6" s="13" t="s">
        <v>44</v>
      </c>
      <c r="E6" s="33" t="s">
        <v>124</v>
      </c>
      <c r="F6" s="13" t="s">
        <v>45</v>
      </c>
      <c r="G6" s="13" t="s">
        <v>38</v>
      </c>
      <c r="H6" s="21" t="s">
        <v>88</v>
      </c>
      <c r="I6" s="33" t="s">
        <v>112</v>
      </c>
      <c r="J6" s="33" t="s">
        <v>96</v>
      </c>
      <c r="K6" s="33" t="s">
        <v>113</v>
      </c>
      <c r="L6" s="13" t="s">
        <v>65</v>
      </c>
      <c r="M6" s="13">
        <v>12</v>
      </c>
      <c r="N6" s="13" t="s">
        <v>27</v>
      </c>
      <c r="O6" s="13">
        <v>5.68</v>
      </c>
      <c r="P6" s="13">
        <v>20.9</v>
      </c>
      <c r="Q6" s="13">
        <v>2.46</v>
      </c>
      <c r="R6" s="13">
        <v>0.77600000000000002</v>
      </c>
      <c r="S6" s="13">
        <f>P6-3</f>
        <v>17.899999999999999</v>
      </c>
      <c r="T6" s="13" t="s">
        <v>59</v>
      </c>
      <c r="U6" s="13" t="s">
        <v>59</v>
      </c>
      <c r="V6" s="13" t="s">
        <v>59</v>
      </c>
      <c r="W6" s="13" t="s">
        <v>59</v>
      </c>
      <c r="X6" s="15">
        <v>16000000</v>
      </c>
      <c r="Y6" s="13" t="s">
        <v>59</v>
      </c>
      <c r="Z6" s="13" t="s">
        <v>47</v>
      </c>
      <c r="AA6" s="13" t="s">
        <v>46</v>
      </c>
      <c r="AB6" s="17" t="s">
        <v>59</v>
      </c>
      <c r="AC6" s="18">
        <f>8.3454*(S6)*R6*365</f>
        <v>42311.144618399994</v>
      </c>
    </row>
    <row r="7" spans="1:29" s="19" customFormat="1" ht="120" customHeight="1" x14ac:dyDescent="0.3">
      <c r="A7" s="13" t="s">
        <v>93</v>
      </c>
      <c r="B7" s="14" t="s">
        <v>61</v>
      </c>
      <c r="C7" s="13" t="s">
        <v>78</v>
      </c>
      <c r="D7" s="13" t="s">
        <v>44</v>
      </c>
      <c r="E7" s="33" t="s">
        <v>124</v>
      </c>
      <c r="F7" s="13" t="s">
        <v>48</v>
      </c>
      <c r="G7" s="13" t="s">
        <v>38</v>
      </c>
      <c r="H7" s="21" t="s">
        <v>79</v>
      </c>
      <c r="I7" s="13">
        <v>2014</v>
      </c>
      <c r="J7" s="33" t="s">
        <v>96</v>
      </c>
      <c r="K7" s="13">
        <v>2016</v>
      </c>
      <c r="L7" s="13" t="s">
        <v>66</v>
      </c>
      <c r="M7" s="13" t="s">
        <v>59</v>
      </c>
      <c r="N7" s="13" t="s">
        <v>27</v>
      </c>
      <c r="O7" s="13">
        <v>2.88</v>
      </c>
      <c r="P7" s="13">
        <v>6.93</v>
      </c>
      <c r="Q7" s="13">
        <v>6.5</v>
      </c>
      <c r="R7" s="13">
        <v>2.3050000000000002</v>
      </c>
      <c r="S7" s="13">
        <f>P7-3</f>
        <v>3.9299999999999997</v>
      </c>
      <c r="T7" s="13" t="s">
        <v>59</v>
      </c>
      <c r="U7" s="13" t="s">
        <v>59</v>
      </c>
      <c r="V7" s="13">
        <v>0.5</v>
      </c>
      <c r="W7" s="13" t="s">
        <v>59</v>
      </c>
      <c r="X7" s="15">
        <v>12144000</v>
      </c>
      <c r="Y7" s="13" t="s">
        <v>59</v>
      </c>
      <c r="Z7" s="13" t="s">
        <v>49</v>
      </c>
      <c r="AA7" s="13" t="s">
        <v>50</v>
      </c>
      <c r="AB7" s="17" t="s">
        <v>59</v>
      </c>
      <c r="AC7" s="18">
        <f>8.3454*(S7)*R7*365</f>
        <v>27593.291064150002</v>
      </c>
    </row>
    <row r="8" spans="1:29" s="19" customFormat="1" ht="120" customHeight="1" x14ac:dyDescent="0.3">
      <c r="A8" s="13" t="s">
        <v>93</v>
      </c>
      <c r="B8" s="14" t="s">
        <v>61</v>
      </c>
      <c r="C8" s="13" t="s">
        <v>80</v>
      </c>
      <c r="D8" s="13" t="s">
        <v>44</v>
      </c>
      <c r="E8" s="33" t="s">
        <v>124</v>
      </c>
      <c r="F8" s="13" t="s">
        <v>82</v>
      </c>
      <c r="G8" s="13" t="s">
        <v>94</v>
      </c>
      <c r="H8" s="21" t="s">
        <v>83</v>
      </c>
      <c r="I8" s="13">
        <v>2015</v>
      </c>
      <c r="J8" s="33" t="s">
        <v>97</v>
      </c>
      <c r="K8" s="13">
        <v>2020</v>
      </c>
      <c r="L8" s="13" t="s">
        <v>59</v>
      </c>
      <c r="M8" s="13" t="s">
        <v>59</v>
      </c>
      <c r="N8" s="13" t="s">
        <v>59</v>
      </c>
      <c r="O8" s="13" t="s">
        <v>59</v>
      </c>
      <c r="P8" s="13" t="s">
        <v>59</v>
      </c>
      <c r="Q8" s="13" t="s">
        <v>59</v>
      </c>
      <c r="R8" s="13" t="s">
        <v>59</v>
      </c>
      <c r="S8" s="13" t="s">
        <v>59</v>
      </c>
      <c r="T8" s="13" t="s">
        <v>59</v>
      </c>
      <c r="U8" s="13" t="s">
        <v>59</v>
      </c>
      <c r="V8" s="13" t="s">
        <v>59</v>
      </c>
      <c r="W8" s="13" t="s">
        <v>59</v>
      </c>
      <c r="X8" s="15">
        <v>500000</v>
      </c>
      <c r="Y8" s="13" t="s">
        <v>59</v>
      </c>
      <c r="Z8" s="13" t="s">
        <v>44</v>
      </c>
      <c r="AA8" s="13" t="s">
        <v>59</v>
      </c>
      <c r="AB8" s="17" t="s">
        <v>59</v>
      </c>
      <c r="AC8" s="13" t="s">
        <v>59</v>
      </c>
    </row>
    <row r="9" spans="1:29" s="19" customFormat="1" ht="120" customHeight="1" x14ac:dyDescent="0.3">
      <c r="A9" s="13" t="s">
        <v>93</v>
      </c>
      <c r="B9" s="14" t="s">
        <v>61</v>
      </c>
      <c r="C9" s="13" t="s">
        <v>81</v>
      </c>
      <c r="D9" s="13" t="s">
        <v>44</v>
      </c>
      <c r="E9" s="33" t="s">
        <v>124</v>
      </c>
      <c r="F9" s="13" t="s">
        <v>84</v>
      </c>
      <c r="G9" s="13" t="s">
        <v>39</v>
      </c>
      <c r="H9" s="21" t="s">
        <v>91</v>
      </c>
      <c r="I9" s="13">
        <v>2015</v>
      </c>
      <c r="J9" s="33" t="s">
        <v>97</v>
      </c>
      <c r="K9" s="13">
        <v>2020</v>
      </c>
      <c r="L9" s="13" t="s">
        <v>59</v>
      </c>
      <c r="M9" s="13" t="s">
        <v>59</v>
      </c>
      <c r="N9" s="13" t="s">
        <v>59</v>
      </c>
      <c r="O9" s="13" t="s">
        <v>59</v>
      </c>
      <c r="P9" s="13" t="s">
        <v>59</v>
      </c>
      <c r="Q9" s="13" t="s">
        <v>59</v>
      </c>
      <c r="R9" s="13" t="s">
        <v>59</v>
      </c>
      <c r="S9" s="13" t="s">
        <v>59</v>
      </c>
      <c r="T9" s="13" t="s">
        <v>59</v>
      </c>
      <c r="U9" s="13" t="s">
        <v>59</v>
      </c>
      <c r="V9" s="13" t="s">
        <v>59</v>
      </c>
      <c r="W9" s="13" t="s">
        <v>59</v>
      </c>
      <c r="X9" s="15">
        <v>3000000</v>
      </c>
      <c r="Y9" s="13" t="s">
        <v>59</v>
      </c>
      <c r="Z9" s="13" t="s">
        <v>44</v>
      </c>
      <c r="AA9" s="13" t="s">
        <v>59</v>
      </c>
      <c r="AB9" s="17" t="s">
        <v>59</v>
      </c>
      <c r="AC9" s="13" t="s">
        <v>59</v>
      </c>
    </row>
    <row r="10" spans="1:29" s="19" customFormat="1" ht="120" customHeight="1" x14ac:dyDescent="0.3">
      <c r="A10" s="33">
        <v>2016</v>
      </c>
      <c r="B10" s="33" t="s">
        <v>61</v>
      </c>
      <c r="C10" s="33" t="s">
        <v>114</v>
      </c>
      <c r="D10" s="33" t="s">
        <v>44</v>
      </c>
      <c r="E10" s="34" t="s">
        <v>123</v>
      </c>
      <c r="F10" s="34" t="s">
        <v>115</v>
      </c>
      <c r="G10" s="33" t="s">
        <v>40</v>
      </c>
      <c r="H10" s="34" t="s">
        <v>121</v>
      </c>
      <c r="I10" s="31">
        <v>2016</v>
      </c>
      <c r="J10" s="33" t="s">
        <v>97</v>
      </c>
      <c r="K10" s="31">
        <v>2019</v>
      </c>
      <c r="L10" s="33" t="s">
        <v>150</v>
      </c>
      <c r="M10" s="33" t="s">
        <v>59</v>
      </c>
      <c r="N10" s="33" t="s">
        <v>59</v>
      </c>
      <c r="O10" s="33">
        <v>2</v>
      </c>
      <c r="P10" s="33">
        <v>3</v>
      </c>
      <c r="Q10" s="33" t="s">
        <v>116</v>
      </c>
      <c r="R10" s="33" t="s">
        <v>117</v>
      </c>
      <c r="S10" s="33" t="s">
        <v>59</v>
      </c>
      <c r="T10" s="33" t="s">
        <v>59</v>
      </c>
      <c r="U10" s="33" t="s">
        <v>59</v>
      </c>
      <c r="V10" s="31" t="s">
        <v>118</v>
      </c>
      <c r="W10" s="33" t="s">
        <v>119</v>
      </c>
      <c r="X10" s="38">
        <v>10000000</v>
      </c>
      <c r="Y10" s="33" t="s">
        <v>64</v>
      </c>
      <c r="Z10" s="33" t="s">
        <v>149</v>
      </c>
      <c r="AA10" s="33" t="s">
        <v>59</v>
      </c>
      <c r="AB10" s="36" t="s">
        <v>90</v>
      </c>
      <c r="AC10" s="37">
        <v>29000</v>
      </c>
    </row>
    <row r="11" spans="1:29" s="19" customFormat="1" ht="120" customHeight="1" x14ac:dyDescent="0.3">
      <c r="A11" s="43">
        <v>2017</v>
      </c>
      <c r="B11" s="41" t="s">
        <v>63</v>
      </c>
      <c r="C11" s="43" t="s">
        <v>134</v>
      </c>
      <c r="D11" s="44" t="s">
        <v>44</v>
      </c>
      <c r="E11" s="43" t="s">
        <v>126</v>
      </c>
      <c r="F11" s="43" t="s">
        <v>127</v>
      </c>
      <c r="G11" s="43" t="s">
        <v>94</v>
      </c>
      <c r="H11" s="43" t="s">
        <v>130</v>
      </c>
      <c r="I11" s="43">
        <v>2018</v>
      </c>
      <c r="J11" s="41" t="s">
        <v>100</v>
      </c>
      <c r="K11" s="43">
        <v>2020</v>
      </c>
      <c r="L11" s="41" t="s">
        <v>59</v>
      </c>
      <c r="M11" s="41" t="s">
        <v>59</v>
      </c>
      <c r="N11" s="41" t="s">
        <v>28</v>
      </c>
      <c r="O11" s="41" t="s">
        <v>59</v>
      </c>
      <c r="P11" s="41" t="s">
        <v>59</v>
      </c>
      <c r="Q11" s="41" t="s">
        <v>59</v>
      </c>
      <c r="R11" s="41" t="s">
        <v>59</v>
      </c>
      <c r="S11" s="41" t="s">
        <v>59</v>
      </c>
      <c r="T11" s="41">
        <v>275</v>
      </c>
      <c r="U11" s="41" t="s">
        <v>59</v>
      </c>
      <c r="V11" s="41" t="s">
        <v>59</v>
      </c>
      <c r="W11" s="41" t="s">
        <v>59</v>
      </c>
      <c r="X11" s="56" t="s">
        <v>147</v>
      </c>
      <c r="Y11" s="41" t="s">
        <v>59</v>
      </c>
      <c r="Z11" s="41" t="s">
        <v>120</v>
      </c>
      <c r="AA11" s="41" t="s">
        <v>59</v>
      </c>
      <c r="AB11" s="42" t="s">
        <v>59</v>
      </c>
      <c r="AC11" s="54" t="s">
        <v>144</v>
      </c>
    </row>
    <row r="12" spans="1:29" s="19" customFormat="1" ht="120" customHeight="1" x14ac:dyDescent="0.3">
      <c r="A12" s="43">
        <v>2017</v>
      </c>
      <c r="B12" s="41" t="s">
        <v>63</v>
      </c>
      <c r="C12" s="43" t="s">
        <v>135</v>
      </c>
      <c r="D12" s="43" t="s">
        <v>44</v>
      </c>
      <c r="E12" s="43" t="s">
        <v>126</v>
      </c>
      <c r="F12" s="43" t="s">
        <v>128</v>
      </c>
      <c r="G12" s="43" t="s">
        <v>95</v>
      </c>
      <c r="H12" s="43" t="s">
        <v>131</v>
      </c>
      <c r="I12" s="43">
        <v>2018</v>
      </c>
      <c r="J12" s="41" t="s">
        <v>100</v>
      </c>
      <c r="K12" s="43">
        <v>2020</v>
      </c>
      <c r="L12" s="41" t="s">
        <v>59</v>
      </c>
      <c r="M12" s="41" t="s">
        <v>59</v>
      </c>
      <c r="N12" s="41" t="s">
        <v>28</v>
      </c>
      <c r="O12" s="41" t="s">
        <v>59</v>
      </c>
      <c r="P12" s="41" t="s">
        <v>59</v>
      </c>
      <c r="Q12" s="41" t="s">
        <v>59</v>
      </c>
      <c r="R12" s="41" t="s">
        <v>59</v>
      </c>
      <c r="S12" s="41" t="s">
        <v>59</v>
      </c>
      <c r="T12" s="41">
        <v>1</v>
      </c>
      <c r="U12" s="41" t="s">
        <v>59</v>
      </c>
      <c r="V12" s="41" t="s">
        <v>59</v>
      </c>
      <c r="W12" s="41" t="s">
        <v>59</v>
      </c>
      <c r="X12" s="56" t="s">
        <v>148</v>
      </c>
      <c r="Y12" s="41" t="s">
        <v>59</v>
      </c>
      <c r="Z12" s="41" t="s">
        <v>120</v>
      </c>
      <c r="AA12" s="41" t="s">
        <v>59</v>
      </c>
      <c r="AB12" s="42" t="s">
        <v>59</v>
      </c>
      <c r="AC12" s="55" t="s">
        <v>143</v>
      </c>
    </row>
    <row r="13" spans="1:29" s="19" customFormat="1" ht="120" customHeight="1" x14ac:dyDescent="0.3">
      <c r="A13" s="43">
        <v>2017</v>
      </c>
      <c r="B13" s="41" t="s">
        <v>63</v>
      </c>
      <c r="C13" s="43" t="s">
        <v>136</v>
      </c>
      <c r="D13" s="43" t="s">
        <v>44</v>
      </c>
      <c r="E13" s="43" t="s">
        <v>126</v>
      </c>
      <c r="F13" s="43" t="s">
        <v>129</v>
      </c>
      <c r="G13" s="43" t="s">
        <v>94</v>
      </c>
      <c r="H13" s="43" t="s">
        <v>132</v>
      </c>
      <c r="I13" s="43">
        <v>2018</v>
      </c>
      <c r="J13" s="41" t="s">
        <v>100</v>
      </c>
      <c r="K13" s="43">
        <v>2020</v>
      </c>
      <c r="L13" s="41" t="s">
        <v>59</v>
      </c>
      <c r="M13" s="41" t="s">
        <v>59</v>
      </c>
      <c r="N13" s="41" t="s">
        <v>28</v>
      </c>
      <c r="O13" s="41" t="s">
        <v>59</v>
      </c>
      <c r="P13" s="41" t="s">
        <v>59</v>
      </c>
      <c r="Q13" s="41" t="s">
        <v>59</v>
      </c>
      <c r="R13" s="41" t="s">
        <v>59</v>
      </c>
      <c r="S13" s="41" t="s">
        <v>59</v>
      </c>
      <c r="T13" s="41">
        <v>180</v>
      </c>
      <c r="U13" s="41" t="s">
        <v>59</v>
      </c>
      <c r="V13" s="41" t="s">
        <v>59</v>
      </c>
      <c r="W13" s="41" t="s">
        <v>59</v>
      </c>
      <c r="X13" s="56" t="s">
        <v>146</v>
      </c>
      <c r="Y13" s="41" t="s">
        <v>59</v>
      </c>
      <c r="Z13" s="41" t="s">
        <v>120</v>
      </c>
      <c r="AA13" s="41" t="s">
        <v>59</v>
      </c>
      <c r="AB13" s="42" t="s">
        <v>59</v>
      </c>
      <c r="AC13" s="54" t="s">
        <v>145</v>
      </c>
    </row>
    <row r="14" spans="1:29" ht="120" customHeight="1" x14ac:dyDescent="0.3">
      <c r="A14" s="48">
        <v>2017</v>
      </c>
      <c r="B14" s="49" t="s">
        <v>61</v>
      </c>
      <c r="C14" s="48" t="s">
        <v>226</v>
      </c>
      <c r="D14" s="48" t="s">
        <v>44</v>
      </c>
      <c r="E14" s="48" t="s">
        <v>126</v>
      </c>
      <c r="F14" s="48" t="s">
        <v>224</v>
      </c>
      <c r="G14" s="48" t="s">
        <v>94</v>
      </c>
      <c r="H14" s="48" t="s">
        <v>225</v>
      </c>
      <c r="I14" s="48">
        <v>2019</v>
      </c>
      <c r="J14" s="49" t="s">
        <v>100</v>
      </c>
      <c r="K14" s="48">
        <v>2021</v>
      </c>
      <c r="L14" s="49" t="s">
        <v>59</v>
      </c>
      <c r="M14" s="49" t="s">
        <v>59</v>
      </c>
      <c r="N14" s="49" t="s">
        <v>28</v>
      </c>
      <c r="O14" s="49" t="s">
        <v>59</v>
      </c>
      <c r="P14" s="49" t="s">
        <v>59</v>
      </c>
      <c r="Q14" s="49" t="s">
        <v>59</v>
      </c>
      <c r="R14" s="49" t="s">
        <v>59</v>
      </c>
      <c r="S14" s="49" t="s">
        <v>59</v>
      </c>
      <c r="T14" s="49">
        <v>100</v>
      </c>
      <c r="U14" s="49" t="s">
        <v>59</v>
      </c>
      <c r="V14" s="49" t="s">
        <v>59</v>
      </c>
      <c r="W14" s="49" t="s">
        <v>59</v>
      </c>
      <c r="X14" s="50">
        <v>1500000</v>
      </c>
      <c r="Y14" s="49" t="s">
        <v>59</v>
      </c>
      <c r="Z14" s="49" t="s">
        <v>120</v>
      </c>
      <c r="AA14" s="49" t="s">
        <v>59</v>
      </c>
      <c r="AB14" s="51" t="s">
        <v>59</v>
      </c>
      <c r="AC14" s="52">
        <v>1434</v>
      </c>
    </row>
  </sheetData>
  <sortState ref="A2:AC67">
    <sortCondition ref="D2:D67"/>
  </sortState>
  <dataConsolidate/>
  <dataValidations count="1">
    <dataValidation type="list" allowBlank="1" showInputMessage="1" showErrorMessage="1" sqref="B2:B14" xr:uid="{00000000-0002-0000-01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Sheet1!$B$1:$B$7</xm:f>
          </x14:formula1>
          <xm:sqref>J2:J14</xm:sqref>
        </x14:dataValidation>
        <x14:dataValidation type="list" allowBlank="1" showInputMessage="1" showErrorMessage="1" xr:uid="{00000000-0002-0000-0100-000002000000}">
          <x14:formula1>
            <xm:f>Sheet1!$D$1:$D$6</xm:f>
          </x14:formula1>
          <xm:sqref>G2:G14</xm:sqref>
        </x14:dataValidation>
        <x14:dataValidation type="list" allowBlank="1" showInputMessage="1" showErrorMessage="1" xr:uid="{00000000-0002-0000-0100-000003000000}">
          <x14:formula1>
            <xm:f>Sheet1!$E$1:$E$3</xm:f>
          </x14:formula1>
          <xm:sqref>A2:A14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1"/>
  <sheetViews>
    <sheetView zoomScale="85" zoomScaleNormal="85" workbookViewId="0">
      <selection activeCell="A11" sqref="A11"/>
    </sheetView>
  </sheetViews>
  <sheetFormatPr defaultRowHeight="14.4" x14ac:dyDescent="0.3"/>
  <cols>
    <col min="1" max="1" width="10.5546875" bestFit="1" customWidth="1"/>
    <col min="2" max="2" width="9.33203125" customWidth="1"/>
    <col min="3" max="3" width="17.5546875" customWidth="1"/>
    <col min="4" max="4" width="22.109375" customWidth="1"/>
    <col min="5" max="5" width="16.5546875" customWidth="1"/>
    <col min="7" max="7" width="9.33203125" bestFit="1" customWidth="1"/>
    <col min="8" max="8" width="57.5546875" customWidth="1"/>
    <col min="12" max="12" width="14.88671875" customWidth="1"/>
    <col min="14" max="14" width="16.5546875" customWidth="1"/>
    <col min="15" max="15" width="16.88671875" customWidth="1"/>
    <col min="16" max="16" width="15" customWidth="1"/>
    <col min="17" max="17" width="16.44140625" customWidth="1"/>
    <col min="18" max="18" width="14.88671875" customWidth="1"/>
    <col min="19" max="19" width="17.109375" customWidth="1"/>
    <col min="20" max="20" width="29.88671875" customWidth="1"/>
    <col min="21" max="21" width="13.5546875" customWidth="1"/>
    <col min="22" max="22" width="12.5546875" customWidth="1"/>
    <col min="23" max="23" width="13.109375" customWidth="1"/>
  </cols>
  <sheetData>
    <row r="1" spans="1:23" ht="73.5" customHeight="1" x14ac:dyDescent="0.3">
      <c r="A1" s="22" t="s">
        <v>92</v>
      </c>
      <c r="B1" s="20" t="s">
        <v>60</v>
      </c>
      <c r="C1" s="20" t="s">
        <v>41</v>
      </c>
      <c r="D1" s="20" t="s">
        <v>10</v>
      </c>
      <c r="E1" s="20" t="s">
        <v>43</v>
      </c>
      <c r="F1" s="20" t="s">
        <v>42</v>
      </c>
      <c r="G1" s="20" t="s">
        <v>23</v>
      </c>
      <c r="H1" s="20" t="s">
        <v>26</v>
      </c>
      <c r="I1" s="20" t="s">
        <v>163</v>
      </c>
      <c r="J1" s="20" t="s">
        <v>102</v>
      </c>
      <c r="K1" s="20" t="s">
        <v>24</v>
      </c>
      <c r="L1" s="20" t="s">
        <v>0</v>
      </c>
      <c r="M1" s="20" t="s">
        <v>164</v>
      </c>
      <c r="N1" s="20" t="s">
        <v>165</v>
      </c>
      <c r="O1" s="20" t="s">
        <v>166</v>
      </c>
      <c r="P1" s="20" t="s">
        <v>167</v>
      </c>
      <c r="Q1" s="20" t="s">
        <v>168</v>
      </c>
      <c r="R1" s="20" t="s">
        <v>169</v>
      </c>
      <c r="S1" s="20" t="s">
        <v>3</v>
      </c>
      <c r="T1" s="20" t="s">
        <v>4</v>
      </c>
      <c r="U1" s="20" t="s">
        <v>11</v>
      </c>
      <c r="V1" s="20" t="s">
        <v>170</v>
      </c>
      <c r="W1" s="20" t="s">
        <v>171</v>
      </c>
    </row>
    <row r="2" spans="1:23" ht="108.75" customHeight="1" x14ac:dyDescent="0.3">
      <c r="A2" s="13" t="s">
        <v>93</v>
      </c>
      <c r="B2" s="13" t="s">
        <v>61</v>
      </c>
      <c r="C2" s="13" t="s">
        <v>151</v>
      </c>
      <c r="D2" s="13" t="s">
        <v>152</v>
      </c>
      <c r="E2" s="13" t="s">
        <v>44</v>
      </c>
      <c r="F2" s="13" t="s">
        <v>153</v>
      </c>
      <c r="G2" s="13" t="s">
        <v>30</v>
      </c>
      <c r="H2" s="21" t="s">
        <v>154</v>
      </c>
      <c r="I2" s="13">
        <v>2009</v>
      </c>
      <c r="J2" s="33" t="s">
        <v>96</v>
      </c>
      <c r="K2" s="13" t="s">
        <v>155</v>
      </c>
      <c r="L2" s="13" t="s">
        <v>156</v>
      </c>
      <c r="M2" s="17">
        <v>738.27</v>
      </c>
      <c r="N2" s="16" t="s">
        <v>157</v>
      </c>
      <c r="O2" s="57" t="s">
        <v>59</v>
      </c>
      <c r="P2" s="13" t="s">
        <v>158</v>
      </c>
      <c r="Q2" s="58" t="s">
        <v>159</v>
      </c>
      <c r="R2" s="59" t="s">
        <v>160</v>
      </c>
      <c r="S2" s="13" t="s">
        <v>59</v>
      </c>
      <c r="T2" s="13" t="s">
        <v>161</v>
      </c>
      <c r="U2" s="13" t="s">
        <v>162</v>
      </c>
      <c r="V2" s="58" t="s">
        <v>28</v>
      </c>
      <c r="W2" s="13"/>
    </row>
    <row r="3" spans="1:23" ht="104.25" customHeight="1" x14ac:dyDescent="0.3">
      <c r="A3" s="13" t="s">
        <v>93</v>
      </c>
      <c r="B3" s="13" t="s">
        <v>61</v>
      </c>
      <c r="C3" s="13" t="s">
        <v>172</v>
      </c>
      <c r="D3" s="13" t="s">
        <v>173</v>
      </c>
      <c r="E3" s="13" t="s">
        <v>44</v>
      </c>
      <c r="F3" s="13" t="s">
        <v>153</v>
      </c>
      <c r="G3" s="13" t="s">
        <v>30</v>
      </c>
      <c r="H3" s="21" t="s">
        <v>174</v>
      </c>
      <c r="I3" s="33" t="s">
        <v>175</v>
      </c>
      <c r="J3" s="33" t="s">
        <v>97</v>
      </c>
      <c r="K3" s="33" t="s">
        <v>176</v>
      </c>
      <c r="L3" s="14" t="s">
        <v>59</v>
      </c>
      <c r="M3" s="13">
        <v>336</v>
      </c>
      <c r="N3" s="60">
        <v>1320</v>
      </c>
      <c r="O3" s="14" t="s">
        <v>59</v>
      </c>
      <c r="P3" s="13">
        <v>309</v>
      </c>
      <c r="Q3" s="13" t="s">
        <v>27</v>
      </c>
      <c r="R3" s="15">
        <v>236397</v>
      </c>
      <c r="S3" s="15">
        <v>5000</v>
      </c>
      <c r="T3" s="13" t="s">
        <v>177</v>
      </c>
      <c r="U3" s="13" t="s">
        <v>178</v>
      </c>
      <c r="V3" s="58" t="s">
        <v>27</v>
      </c>
      <c r="W3" s="13" t="s">
        <v>179</v>
      </c>
    </row>
    <row r="4" spans="1:23" ht="125.25" customHeight="1" x14ac:dyDescent="0.3">
      <c r="A4" s="13" t="s">
        <v>93</v>
      </c>
      <c r="B4" s="13" t="s">
        <v>61</v>
      </c>
      <c r="C4" s="13" t="s">
        <v>180</v>
      </c>
      <c r="D4" s="13" t="s">
        <v>181</v>
      </c>
      <c r="E4" s="13" t="s">
        <v>44</v>
      </c>
      <c r="F4" s="13" t="s">
        <v>153</v>
      </c>
      <c r="G4" s="13" t="s">
        <v>30</v>
      </c>
      <c r="H4" s="21" t="s">
        <v>182</v>
      </c>
      <c r="I4" s="33" t="s">
        <v>109</v>
      </c>
      <c r="J4" s="33" t="s">
        <v>97</v>
      </c>
      <c r="K4" s="33" t="s">
        <v>183</v>
      </c>
      <c r="L4" s="14" t="s">
        <v>59</v>
      </c>
      <c r="M4" s="13">
        <v>73</v>
      </c>
      <c r="N4" s="60">
        <v>104</v>
      </c>
      <c r="O4" s="14" t="s">
        <v>59</v>
      </c>
      <c r="P4" s="14" t="s">
        <v>59</v>
      </c>
      <c r="Q4" s="13" t="s">
        <v>27</v>
      </c>
      <c r="R4" s="15">
        <v>236397</v>
      </c>
      <c r="S4" s="61">
        <v>5000</v>
      </c>
      <c r="T4" s="13" t="s">
        <v>177</v>
      </c>
      <c r="U4" s="13" t="s">
        <v>178</v>
      </c>
      <c r="V4" s="58" t="s">
        <v>27</v>
      </c>
      <c r="W4" s="13" t="s">
        <v>184</v>
      </c>
    </row>
    <row r="5" spans="1:23" ht="124.5" customHeight="1" x14ac:dyDescent="0.3">
      <c r="A5" s="13" t="s">
        <v>93</v>
      </c>
      <c r="B5" s="13" t="s">
        <v>61</v>
      </c>
      <c r="C5" s="13" t="s">
        <v>185</v>
      </c>
      <c r="D5" s="13" t="s">
        <v>186</v>
      </c>
      <c r="E5" s="13" t="s">
        <v>44</v>
      </c>
      <c r="F5" s="13" t="s">
        <v>153</v>
      </c>
      <c r="G5" s="13" t="s">
        <v>30</v>
      </c>
      <c r="H5" s="21" t="s">
        <v>187</v>
      </c>
      <c r="I5" s="13">
        <v>2015</v>
      </c>
      <c r="J5" s="33" t="s">
        <v>97</v>
      </c>
      <c r="K5" s="13" t="s">
        <v>188</v>
      </c>
      <c r="L5" s="14" t="s">
        <v>59</v>
      </c>
      <c r="M5" s="13">
        <v>91</v>
      </c>
      <c r="N5" s="60">
        <v>460</v>
      </c>
      <c r="O5" s="14" t="s">
        <v>59</v>
      </c>
      <c r="P5" s="14" t="s">
        <v>59</v>
      </c>
      <c r="Q5" s="13" t="s">
        <v>27</v>
      </c>
      <c r="R5" s="62">
        <v>3000000</v>
      </c>
      <c r="S5" s="61">
        <v>10000</v>
      </c>
      <c r="T5" s="13" t="s">
        <v>189</v>
      </c>
      <c r="U5" s="13" t="s">
        <v>190</v>
      </c>
      <c r="V5" s="58" t="s">
        <v>27</v>
      </c>
      <c r="W5" s="13" t="s">
        <v>191</v>
      </c>
    </row>
    <row r="6" spans="1:23" ht="152.25" customHeight="1" x14ac:dyDescent="0.3">
      <c r="A6" s="13" t="s">
        <v>93</v>
      </c>
      <c r="B6" s="13" t="s">
        <v>61</v>
      </c>
      <c r="C6" s="13" t="s">
        <v>192</v>
      </c>
      <c r="D6" s="13" t="s">
        <v>193</v>
      </c>
      <c r="E6" s="13" t="s">
        <v>194</v>
      </c>
      <c r="F6" s="13" t="s">
        <v>195</v>
      </c>
      <c r="G6" s="13" t="s">
        <v>30</v>
      </c>
      <c r="H6" s="21" t="s">
        <v>196</v>
      </c>
      <c r="I6" s="13">
        <v>2015</v>
      </c>
      <c r="J6" s="33" t="s">
        <v>97</v>
      </c>
      <c r="K6" s="13">
        <v>2019</v>
      </c>
      <c r="L6" s="13" t="s">
        <v>59</v>
      </c>
      <c r="M6" s="13" t="s">
        <v>59</v>
      </c>
      <c r="N6" s="16" t="s">
        <v>59</v>
      </c>
      <c r="O6" s="13" t="s">
        <v>59</v>
      </c>
      <c r="P6" s="13" t="s">
        <v>59</v>
      </c>
      <c r="Q6" s="58" t="s">
        <v>28</v>
      </c>
      <c r="R6" s="15">
        <v>1400000</v>
      </c>
      <c r="S6" s="13" t="s">
        <v>59</v>
      </c>
      <c r="T6" s="13" t="s">
        <v>197</v>
      </c>
      <c r="U6" s="13" t="s">
        <v>59</v>
      </c>
      <c r="V6" s="58" t="s">
        <v>28</v>
      </c>
      <c r="W6" s="13"/>
    </row>
    <row r="7" spans="1:23" ht="281.25" customHeight="1" x14ac:dyDescent="0.3">
      <c r="A7" s="13" t="s">
        <v>93</v>
      </c>
      <c r="B7" s="13" t="s">
        <v>61</v>
      </c>
      <c r="C7" s="13" t="s">
        <v>198</v>
      </c>
      <c r="D7" s="13" t="s">
        <v>199</v>
      </c>
      <c r="E7" s="13" t="s">
        <v>200</v>
      </c>
      <c r="F7" s="13" t="s">
        <v>201</v>
      </c>
      <c r="G7" s="13" t="s">
        <v>30</v>
      </c>
      <c r="H7" s="21" t="s">
        <v>202</v>
      </c>
      <c r="I7" s="13">
        <v>2014</v>
      </c>
      <c r="J7" s="33" t="s">
        <v>100</v>
      </c>
      <c r="K7" s="13" t="s">
        <v>64</v>
      </c>
      <c r="L7" s="63" t="s">
        <v>59</v>
      </c>
      <c r="M7" s="63" t="s">
        <v>59</v>
      </c>
      <c r="N7" s="64" t="s">
        <v>59</v>
      </c>
      <c r="O7" s="63" t="s">
        <v>59</v>
      </c>
      <c r="P7" s="63" t="s">
        <v>59</v>
      </c>
      <c r="Q7" s="63" t="s">
        <v>59</v>
      </c>
      <c r="R7" s="63" t="s">
        <v>59</v>
      </c>
      <c r="S7" s="63" t="s">
        <v>59</v>
      </c>
      <c r="T7" s="63" t="s">
        <v>59</v>
      </c>
      <c r="U7" s="63" t="s">
        <v>59</v>
      </c>
      <c r="V7" s="58" t="s">
        <v>28</v>
      </c>
      <c r="W7" s="13" t="s">
        <v>203</v>
      </c>
    </row>
    <row r="8" spans="1:23" ht="225" customHeight="1" x14ac:dyDescent="0.3">
      <c r="A8" s="13" t="s">
        <v>93</v>
      </c>
      <c r="B8" s="13" t="s">
        <v>61</v>
      </c>
      <c r="C8" s="13" t="s">
        <v>204</v>
      </c>
      <c r="D8" s="13" t="s">
        <v>205</v>
      </c>
      <c r="E8" s="13" t="s">
        <v>206</v>
      </c>
      <c r="F8" s="13" t="s">
        <v>207</v>
      </c>
      <c r="G8" s="13" t="s">
        <v>30</v>
      </c>
      <c r="H8" s="21" t="s">
        <v>208</v>
      </c>
      <c r="I8" s="13" t="s">
        <v>64</v>
      </c>
      <c r="J8" s="33" t="s">
        <v>99</v>
      </c>
      <c r="K8" s="13" t="s">
        <v>64</v>
      </c>
      <c r="L8" s="14" t="s">
        <v>59</v>
      </c>
      <c r="M8" s="14" t="s">
        <v>59</v>
      </c>
      <c r="N8" s="65" t="s">
        <v>59</v>
      </c>
      <c r="O8" s="14" t="s">
        <v>59</v>
      </c>
      <c r="P8" s="14" t="s">
        <v>59</v>
      </c>
      <c r="Q8" s="13" t="s">
        <v>28</v>
      </c>
      <c r="R8" s="14" t="s">
        <v>59</v>
      </c>
      <c r="S8" s="14" t="s">
        <v>59</v>
      </c>
      <c r="T8" s="13" t="s">
        <v>209</v>
      </c>
      <c r="U8" s="13" t="s">
        <v>59</v>
      </c>
      <c r="V8" s="58" t="s">
        <v>28</v>
      </c>
      <c r="W8" s="13"/>
    </row>
    <row r="9" spans="1:23" ht="193.5" customHeight="1" x14ac:dyDescent="0.3">
      <c r="A9" s="13" t="s">
        <v>93</v>
      </c>
      <c r="B9" s="13" t="s">
        <v>61</v>
      </c>
      <c r="C9" s="13" t="s">
        <v>210</v>
      </c>
      <c r="D9" s="13" t="s">
        <v>211</v>
      </c>
      <c r="E9" s="13" t="s">
        <v>206</v>
      </c>
      <c r="F9" s="13" t="s">
        <v>207</v>
      </c>
      <c r="G9" s="13" t="s">
        <v>30</v>
      </c>
      <c r="H9" s="21" t="s">
        <v>212</v>
      </c>
      <c r="I9" s="13" t="s">
        <v>64</v>
      </c>
      <c r="J9" s="33" t="s">
        <v>99</v>
      </c>
      <c r="K9" s="13" t="s">
        <v>64</v>
      </c>
      <c r="L9" s="14" t="s">
        <v>59</v>
      </c>
      <c r="M9" s="14" t="s">
        <v>59</v>
      </c>
      <c r="N9" s="65" t="s">
        <v>59</v>
      </c>
      <c r="O9" s="14" t="s">
        <v>59</v>
      </c>
      <c r="P9" s="14" t="s">
        <v>59</v>
      </c>
      <c r="Q9" s="13" t="s">
        <v>28</v>
      </c>
      <c r="R9" s="14" t="s">
        <v>59</v>
      </c>
      <c r="S9" s="14" t="s">
        <v>59</v>
      </c>
      <c r="T9" s="13" t="s">
        <v>209</v>
      </c>
      <c r="U9" s="13" t="s">
        <v>59</v>
      </c>
      <c r="V9" s="58" t="s">
        <v>28</v>
      </c>
      <c r="W9" s="13"/>
    </row>
    <row r="10" spans="1:23" ht="124.5" customHeight="1" x14ac:dyDescent="0.3">
      <c r="A10" s="13" t="s">
        <v>93</v>
      </c>
      <c r="B10" s="66" t="s">
        <v>61</v>
      </c>
      <c r="C10" s="66" t="s">
        <v>213</v>
      </c>
      <c r="D10" s="13" t="s">
        <v>214</v>
      </c>
      <c r="E10" s="13" t="s">
        <v>44</v>
      </c>
      <c r="F10" s="13" t="s">
        <v>153</v>
      </c>
      <c r="G10" s="13" t="s">
        <v>30</v>
      </c>
      <c r="H10" s="21" t="s">
        <v>223</v>
      </c>
      <c r="I10" s="13">
        <v>2016</v>
      </c>
      <c r="J10" s="33" t="s">
        <v>97</v>
      </c>
      <c r="K10" s="13" t="s">
        <v>215</v>
      </c>
      <c r="L10" s="14" t="s">
        <v>59</v>
      </c>
      <c r="M10" s="13">
        <v>140</v>
      </c>
      <c r="N10" s="60">
        <v>610</v>
      </c>
      <c r="O10" s="14" t="s">
        <v>59</v>
      </c>
      <c r="P10" s="14" t="s">
        <v>59</v>
      </c>
      <c r="Q10" s="13" t="s">
        <v>27</v>
      </c>
      <c r="R10" s="62">
        <v>485650</v>
      </c>
      <c r="S10" s="61">
        <v>15000</v>
      </c>
      <c r="T10" s="13" t="s">
        <v>216</v>
      </c>
      <c r="U10" s="13" t="s">
        <v>217</v>
      </c>
      <c r="V10" s="58" t="s">
        <v>27</v>
      </c>
      <c r="W10" s="13" t="s">
        <v>218</v>
      </c>
    </row>
    <row r="11" spans="1:23" ht="109.5" customHeight="1" x14ac:dyDescent="0.3">
      <c r="A11" s="67">
        <v>2017</v>
      </c>
      <c r="B11" s="33" t="s">
        <v>61</v>
      </c>
      <c r="C11" s="33"/>
      <c r="D11" s="33" t="s">
        <v>181</v>
      </c>
      <c r="E11" s="33" t="s">
        <v>44</v>
      </c>
      <c r="F11" s="33" t="s">
        <v>153</v>
      </c>
      <c r="G11" s="33" t="s">
        <v>30</v>
      </c>
      <c r="H11" s="68" t="s">
        <v>219</v>
      </c>
      <c r="I11" s="69">
        <v>2017</v>
      </c>
      <c r="J11" s="69" t="s">
        <v>98</v>
      </c>
      <c r="K11" s="67">
        <v>2019</v>
      </c>
      <c r="L11" s="31" t="s">
        <v>59</v>
      </c>
      <c r="M11" s="31">
        <v>167</v>
      </c>
      <c r="N11" s="70">
        <v>727</v>
      </c>
      <c r="O11" s="31" t="s">
        <v>59</v>
      </c>
      <c r="P11" s="31">
        <v>231</v>
      </c>
      <c r="Q11" s="33" t="s">
        <v>27</v>
      </c>
      <c r="R11" s="71">
        <v>660000</v>
      </c>
      <c r="S11" s="31" t="s">
        <v>220</v>
      </c>
      <c r="T11" s="31" t="s">
        <v>221</v>
      </c>
      <c r="U11" s="31" t="s">
        <v>222</v>
      </c>
      <c r="V11" s="31" t="s">
        <v>28</v>
      </c>
      <c r="W11" s="31"/>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23" t="s">
        <v>37</v>
      </c>
      <c r="B1" s="24" t="s">
        <v>96</v>
      </c>
      <c r="C1" s="24" t="s">
        <v>61</v>
      </c>
      <c r="D1" s="25" t="s">
        <v>38</v>
      </c>
      <c r="E1" s="24" t="s">
        <v>93</v>
      </c>
      <c r="T1" s="10"/>
      <c r="U1" s="10"/>
    </row>
    <row r="2" spans="1:21" ht="57.6" x14ac:dyDescent="0.3">
      <c r="A2" s="23" t="s">
        <v>34</v>
      </c>
      <c r="B2" s="7" t="s">
        <v>97</v>
      </c>
      <c r="C2" s="24" t="s">
        <v>62</v>
      </c>
      <c r="D2" s="25" t="s">
        <v>94</v>
      </c>
      <c r="E2" s="24">
        <v>2016</v>
      </c>
      <c r="T2" s="10"/>
      <c r="U2" s="10"/>
    </row>
    <row r="3" spans="1:21" ht="57.6" x14ac:dyDescent="0.3">
      <c r="A3" s="23" t="s">
        <v>35</v>
      </c>
      <c r="B3" s="27" t="s">
        <v>98</v>
      </c>
      <c r="C3" s="24" t="s">
        <v>63</v>
      </c>
      <c r="D3" s="25" t="s">
        <v>95</v>
      </c>
      <c r="E3" s="24">
        <v>2017</v>
      </c>
      <c r="T3" s="10"/>
      <c r="U3" s="10"/>
    </row>
    <row r="4" spans="1:21" ht="43.2" x14ac:dyDescent="0.3">
      <c r="A4" s="23" t="s">
        <v>72</v>
      </c>
      <c r="B4" s="24" t="s">
        <v>101</v>
      </c>
      <c r="C4" s="24"/>
      <c r="D4" s="25" t="s">
        <v>39</v>
      </c>
      <c r="E4" s="25"/>
      <c r="T4" s="1"/>
      <c r="U4" s="1"/>
    </row>
    <row r="5" spans="1:21" ht="43.2" x14ac:dyDescent="0.3">
      <c r="A5" s="23" t="s">
        <v>36</v>
      </c>
      <c r="B5" s="24" t="s">
        <v>100</v>
      </c>
      <c r="C5" s="24"/>
      <c r="D5" s="25" t="s">
        <v>40</v>
      </c>
      <c r="E5" s="26"/>
      <c r="T5" s="1"/>
      <c r="U5" s="1"/>
    </row>
    <row r="6" spans="1:21" ht="43.2" x14ac:dyDescent="0.3">
      <c r="A6" s="25" t="s">
        <v>29</v>
      </c>
      <c r="B6" s="24" t="s">
        <v>99</v>
      </c>
      <c r="C6" s="24"/>
      <c r="D6" s="25" t="s">
        <v>110</v>
      </c>
      <c r="E6" s="26"/>
      <c r="T6" s="10"/>
      <c r="U6" s="10"/>
    </row>
    <row r="7" spans="1:21" ht="28.8" x14ac:dyDescent="0.3">
      <c r="A7" s="25" t="s">
        <v>30</v>
      </c>
      <c r="B7" s="24" t="s">
        <v>103</v>
      </c>
      <c r="C7" s="24"/>
      <c r="D7" s="26"/>
      <c r="E7" s="26"/>
      <c r="T7" s="10"/>
      <c r="U7" s="10"/>
    </row>
    <row r="8" spans="1:21" x14ac:dyDescent="0.3">
      <c r="A8" s="25" t="s">
        <v>31</v>
      </c>
      <c r="B8" s="24"/>
      <c r="C8" s="24"/>
      <c r="D8" s="26"/>
      <c r="E8" s="26"/>
      <c r="T8" s="10"/>
      <c r="U8" s="10"/>
    </row>
    <row r="9" spans="1:21" ht="28.8" x14ac:dyDescent="0.3">
      <c r="A9" s="25" t="s">
        <v>32</v>
      </c>
      <c r="B9" s="24"/>
      <c r="C9" s="24"/>
      <c r="D9" s="26"/>
      <c r="E9" s="26"/>
      <c r="T9" s="11"/>
      <c r="U9" s="12"/>
    </row>
    <row r="10" spans="1:21" ht="43.2" x14ac:dyDescent="0.3">
      <c r="A10" s="25" t="s">
        <v>33</v>
      </c>
      <c r="B10" s="24"/>
      <c r="C10" s="24"/>
      <c r="D10" s="26"/>
      <c r="E10" s="26"/>
      <c r="T10" s="10"/>
      <c r="U10" s="10"/>
    </row>
    <row r="11" spans="1:21" x14ac:dyDescent="0.3">
      <c r="A11" s="2"/>
      <c r="B11" s="3"/>
      <c r="C11" s="3"/>
      <c r="T11" s="10"/>
      <c r="U11" s="10"/>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Contact Information</vt:lpstr>
      <vt:lpstr>Utility Project Data Collection</vt:lpstr>
      <vt:lpstr>Stormwater Project Data </vt:lpstr>
      <vt:lpstr>Sheet1</vt:lpstr>
      <vt:lpstr>Basin</vt:lpstr>
      <vt:lpstr>OtherProj</vt:lpstr>
      <vt:lpstr>'Contact Information'!Print_Area</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2018-02-23T19:51:21Z</dcterms:modified>
</cp:coreProperties>
</file>