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defaultThemeVersion="124226"/>
  <mc:AlternateContent xmlns:mc="http://schemas.openxmlformats.org/markup-compatibility/2006">
    <mc:Choice Requires="x15">
      <x15ac:absPath xmlns:x15ac="http://schemas.microsoft.com/office/spreadsheetml/2010/11/ac" url="C:\Users\Paulic_M\Desktop\Drive_E\Basin coordination\basin_management\planning\oklawaha\management\allocation\Lower Ocklawaha\Silver Springs\Projects\Projects_2017\"/>
    </mc:Choice>
  </mc:AlternateContent>
  <bookViews>
    <workbookView xWindow="0" yWindow="0" windowWidth="15360" windowHeight="7800" tabRatio="771" activeTab="1" xr2:uid="{00000000-000D-0000-FFFF-FFFF00000000}"/>
  </bookViews>
  <sheets>
    <sheet name="Contact Information" sheetId="3" r:id="rId1"/>
    <sheet name="Utility Project Data Collection" sheetId="2" r:id="rId2"/>
    <sheet name="Sheet1" sheetId="4" r:id="rId3"/>
  </sheets>
  <definedNames>
    <definedName name="_xlnm._FilterDatabase" localSheetId="1" hidden="1">'Utility Project Data Collection'!$A$1:$AC$13</definedName>
    <definedName name="Basin">Sheet1!$C$1:$C$3</definedName>
    <definedName name="OtherProj">Sheet1!$A$1:$A$11</definedName>
    <definedName name="_xlnm.Print_Area" localSheetId="0">'Contact Information'!$A$1:$L$2</definedName>
    <definedName name="_xlnm.Print_Titles" localSheetId="1">'Utility Project Data Collection'!$1:$1</definedName>
    <definedName name="Wastewater">Sheet1!$D$1:$D$4</definedName>
    <definedName name="YesNo">Sheet1!$B$1:$B$5</definedName>
  </definedNames>
  <calcPr calcId="171027"/>
</workbook>
</file>

<file path=xl/calcChain.xml><?xml version="1.0" encoding="utf-8"?>
<calcChain xmlns="http://schemas.openxmlformats.org/spreadsheetml/2006/main">
  <c r="Q3" i="2" l="1"/>
  <c r="AC2" i="2" l="1"/>
  <c r="P3" i="2"/>
  <c r="S3" i="2" s="1"/>
  <c r="R3" i="2"/>
  <c r="S6" i="2"/>
  <c r="S7" i="2"/>
  <c r="AC6" i="2" l="1"/>
  <c r="AC7" i="2"/>
  <c r="AC3" i="2"/>
</calcChain>
</file>

<file path=xl/sharedStrings.xml><?xml version="1.0" encoding="utf-8"?>
<sst xmlns="http://schemas.openxmlformats.org/spreadsheetml/2006/main" count="398" uniqueCount="154">
  <si>
    <t>Associated Permit #, if applicable</t>
  </si>
  <si>
    <t>Description of Additional Treatment Provided Beyond Permit Requirements, If Applicable</t>
  </si>
  <si>
    <t>Project Cost</t>
  </si>
  <si>
    <t>Annual Operation and Maintenance Cost</t>
  </si>
  <si>
    <t>Funding Source(s)</t>
  </si>
  <si>
    <t>For Collection System Maintenance, Number of Leaks Detected and Repaired</t>
  </si>
  <si>
    <t>For Service Area Expansions, Number of On-Site Treatment and Package Plants Closed</t>
  </si>
  <si>
    <t>Permitted Capacity (MGD)</t>
  </si>
  <si>
    <t>Operating Capacity (MGD)</t>
  </si>
  <si>
    <t>For Reuse Projects, Elluent Used for Reuse (MGD)</t>
  </si>
  <si>
    <t>Project, Phase or Milestone</t>
  </si>
  <si>
    <t>Project Partner(s)</t>
  </si>
  <si>
    <t>Area Treated by Reuse</t>
  </si>
  <si>
    <t>Agency Name</t>
  </si>
  <si>
    <t>First Name</t>
  </si>
  <si>
    <t>Last Name</t>
  </si>
  <si>
    <t>Street Address</t>
  </si>
  <si>
    <t>Street Address 2</t>
  </si>
  <si>
    <t>City</t>
  </si>
  <si>
    <t>State</t>
  </si>
  <si>
    <t>Zipcode</t>
  </si>
  <si>
    <t>Phone #</t>
  </si>
  <si>
    <t>Cell #</t>
  </si>
  <si>
    <t>Project Type</t>
  </si>
  <si>
    <t xml:space="preserve">Completion Date </t>
  </si>
  <si>
    <t xml:space="preserve">Start Date </t>
  </si>
  <si>
    <t>Project Description</t>
  </si>
  <si>
    <t>Yes</t>
  </si>
  <si>
    <t>No</t>
  </si>
  <si>
    <t>Regulation or Ordinance</t>
  </si>
  <si>
    <t>Urban Structural BMP</t>
  </si>
  <si>
    <t>Street Sweeping</t>
  </si>
  <si>
    <t>Education and Outreach</t>
  </si>
  <si>
    <t>Stormwater Operation and Maintenance</t>
  </si>
  <si>
    <t>Planning</t>
  </si>
  <si>
    <t>Conservation Land Acquisition</t>
  </si>
  <si>
    <t>Studies</t>
  </si>
  <si>
    <t>Agriculture BMP</t>
  </si>
  <si>
    <t>Wastewater System Upgrade</t>
  </si>
  <si>
    <t>Wastewater Collection System Maintenance</t>
  </si>
  <si>
    <t>Reuse Project</t>
  </si>
  <si>
    <t>Project Number</t>
  </si>
  <si>
    <t>Contact</t>
  </si>
  <si>
    <t>Agency</t>
  </si>
  <si>
    <t>City of Ocala</t>
  </si>
  <si>
    <t>City of Ocala Nitrogen Reduction Project</t>
  </si>
  <si>
    <t>FDEP (potentially)</t>
  </si>
  <si>
    <t>City of Ocala ($9,600,000)</t>
  </si>
  <si>
    <t>City of Ocala Water Reclamation Facility 2 Nutrient Reduction Plan</t>
  </si>
  <si>
    <t>City of Ocala ($8,304,000); SJRWMD ($1,920,000); Legislative Funding ($1,275,620)</t>
  </si>
  <si>
    <t>Legislature; SJRWMD</t>
  </si>
  <si>
    <t>Email</t>
  </si>
  <si>
    <t>Ocala</t>
  </si>
  <si>
    <t>FL</t>
  </si>
  <si>
    <t>Collection System Maintenance Program</t>
  </si>
  <si>
    <t>Maintenance program has used TV inspection on entire collection system. Slip lining of 175,000 feet of clay pipe is complete and 40,000 feet per year scheduled through 2020. Lift stations are upgraded at about 3 per year. System and plants are SCADA controlled and flows can be rerouted.</t>
  </si>
  <si>
    <t>Reuse Projects</t>
  </si>
  <si>
    <t>Package Plant Abatement</t>
  </si>
  <si>
    <t>1805 NE 30th Ave</t>
  </si>
  <si>
    <t>n/a</t>
  </si>
  <si>
    <t>Spring</t>
  </si>
  <si>
    <t>Silver</t>
  </si>
  <si>
    <t>Rainbow</t>
  </si>
  <si>
    <t>Both</t>
  </si>
  <si>
    <t>TBD</t>
  </si>
  <si>
    <t>FLA010677</t>
  </si>
  <si>
    <t>FLA010680</t>
  </si>
  <si>
    <t>Permit Reporting Requirement for TN</t>
  </si>
  <si>
    <t>Reported Effluent Nitrate Concentration (mg/L)</t>
  </si>
  <si>
    <t>Reported Effluent TN Concentration (mg/L)</t>
  </si>
  <si>
    <t>Permited Effluent Nitrate Concentration (mg/L)</t>
  </si>
  <si>
    <t>For System Upgrades, Reduction in Effluent TN Concentration (mg/L)</t>
  </si>
  <si>
    <t>Data Collection</t>
  </si>
  <si>
    <t>S035</t>
  </si>
  <si>
    <t>S036</t>
  </si>
  <si>
    <t>S042</t>
  </si>
  <si>
    <t>S055</t>
  </si>
  <si>
    <t>S091</t>
  </si>
  <si>
    <t>S092</t>
  </si>
  <si>
    <t xml:space="preserve">Upgrade an existing wastewater plant to allow for advanced treatment and expand the availability of reclaimed water for irrigation use.  The project consists of construction of two (2) 3.25 mgd Carrousels equipped with three (3), 100-HP mechanical surface aerators with variable-frequency drives (VFDs) and lower impeller and anaerobic and anoxic zone submersible mixers.  This will allow the City of Ocala to reduce effluent TN to 3 mg/L or less.  An estimated 500,000 gallons of day of public access reclaimed water is expected to be made available from this project, reducing draws on the aquifer and increasing flows to the springs. </t>
  </si>
  <si>
    <t>S115</t>
  </si>
  <si>
    <t>S116</t>
  </si>
  <si>
    <t xml:space="preserve">Miscellaneous Water and Sewer </t>
  </si>
  <si>
    <t>Miscellaneous extension of exisitng water, sewer, and reuse facilities to provide services.</t>
  </si>
  <si>
    <t>Sanitary sewer smoke testing, tving, and lining program</t>
  </si>
  <si>
    <t>Citywide Septic Tank and Well Elimination Program</t>
  </si>
  <si>
    <t>City of Ocala; FDEP ($5,000,000), SJRWMD ($5,000,000), Legislative ($500,000)</t>
  </si>
  <si>
    <t>Connection of White Oak MHP, Magnolia Gardens, and 301 Plaza to central sewer.</t>
  </si>
  <si>
    <t>Upgrade of WRF #2 to AWT treatment standard for TN and decommissioning of WRF #1. WRF #1 was constructed in 1949, is a trickling filter facility and is not designed for the removal of nitrate.   WRF #2 and #3 have sufficient capacity to handle the flows from WRF #1 and all of the plants will be interconnected to allow for routing of flows as needed.  WRF #1 will remain operational as a relay and to process stormwater for reuse.</t>
  </si>
  <si>
    <t xml:space="preserve"> Reuse projects to three golf courses and City parks and recreation sites.   Courses may be served by any of the sewer facilities due to infrastructure configuration.</t>
  </si>
  <si>
    <t>See Project Description</t>
  </si>
  <si>
    <t>Smoke testing and inspection of existing sanitary sewer system</t>
  </si>
  <si>
    <t>Year Added</t>
  </si>
  <si>
    <t>Adoption</t>
  </si>
  <si>
    <t>Wastewater Service Area Expansion (OSTDS)</t>
  </si>
  <si>
    <t>Wastewater Service Area Expansion (Package Plant)</t>
  </si>
  <si>
    <t>Completed Project</t>
  </si>
  <si>
    <t>In Progress</t>
  </si>
  <si>
    <t>Ongoing Project</t>
  </si>
  <si>
    <t>Conceptual Project</t>
  </si>
  <si>
    <t>Unfunded Planned Project</t>
  </si>
  <si>
    <t>Funded Planned Project</t>
  </si>
  <si>
    <t>Status</t>
  </si>
  <si>
    <t>Cancelled Project</t>
  </si>
  <si>
    <t>Rusella</t>
  </si>
  <si>
    <t>Bowes-Johnson</t>
  </si>
  <si>
    <t>Bldg#600</t>
  </si>
  <si>
    <t>352-351-6772</t>
  </si>
  <si>
    <t>rjohnson@ocalafl.org</t>
  </si>
  <si>
    <r>
      <rPr>
        <b/>
        <strike/>
        <sz val="11"/>
        <color rgb="FFFF0000"/>
        <rFont val="Calibri"/>
        <family val="2"/>
        <scheme val="minor"/>
      </rPr>
      <t>2015</t>
    </r>
    <r>
      <rPr>
        <b/>
        <sz val="11"/>
        <color rgb="FFFF0000"/>
        <rFont val="Calibri"/>
        <family val="2"/>
        <scheme val="minor"/>
      </rPr>
      <t xml:space="preserve">  2016</t>
    </r>
  </si>
  <si>
    <t>Wastewater Level of Service Planning</t>
  </si>
  <si>
    <r>
      <t>This project includes the connection of the remaining septic tanks with</t>
    </r>
    <r>
      <rPr>
        <b/>
        <sz val="11"/>
        <rFont val="Calibri"/>
        <family val="2"/>
        <scheme val="minor"/>
      </rPr>
      <t>in the City of Ocala</t>
    </r>
    <r>
      <rPr>
        <b/>
        <sz val="11"/>
        <color theme="1"/>
        <rFont val="Calibri"/>
        <family val="2"/>
        <scheme val="minor"/>
      </rPr>
      <t xml:space="preserve"> at no cost to the homeowners. It is estimated that septic tanks provide between 26 and 40 percent of the pollutant load to the groundwater in the springshed. Elimination of the septic tanks in this project is estimated to provide a reduction in nitrogen loading to Silver Springs by approximately 20,321 pounds of nitrogen per year.</t>
    </r>
  </si>
  <si>
    <r>
      <rPr>
        <b/>
        <strike/>
        <sz val="11"/>
        <color rgb="FFFF0000"/>
        <rFont val="Calibri"/>
        <family val="2"/>
        <scheme val="minor"/>
      </rPr>
      <t>2017</t>
    </r>
    <r>
      <rPr>
        <b/>
        <sz val="11"/>
        <color rgb="FFFF0000"/>
        <rFont val="Calibri"/>
        <family val="2"/>
        <scheme val="minor"/>
      </rPr>
      <t xml:space="preserve">  2016</t>
    </r>
  </si>
  <si>
    <r>
      <rPr>
        <b/>
        <strike/>
        <sz val="11"/>
        <color rgb="FFFF0000"/>
        <rFont val="Calibri"/>
        <family val="2"/>
        <scheme val="minor"/>
      </rPr>
      <t>2019</t>
    </r>
    <r>
      <rPr>
        <b/>
        <sz val="11"/>
        <color rgb="FFFF0000"/>
        <rFont val="Calibri"/>
        <family val="2"/>
        <scheme val="minor"/>
      </rPr>
      <t xml:space="preserve">  2016</t>
    </r>
  </si>
  <si>
    <t>S135</t>
  </si>
  <si>
    <t>Wetland Recharge Park</t>
  </si>
  <si>
    <t>Between the two WRF's 10 MGD</t>
  </si>
  <si>
    <t>5.1 MGD</t>
  </si>
  <si>
    <t>up to 5 mgd</t>
  </si>
  <si>
    <t>34 AC</t>
  </si>
  <si>
    <t>currently sourcing</t>
  </si>
  <si>
    <t>The creation of a wetland park which will primarliy utilize treated wastewater, along with some stormwater. The wetland area will be over 30 acres in size, and will receive 3-5 million gallons of treated waste/storm water a day.  This water will then recharge the Upper Floridan Aquifer. The plants in the wetland area will naturally uptake a large portion of the excess nutrients. This will potentially reduce nitrogen levels to near zero, along with a notable reduction of all TN as well.</t>
  </si>
  <si>
    <r>
      <rPr>
        <b/>
        <strike/>
        <sz val="11"/>
        <color theme="4"/>
        <rFont val="Calibri"/>
        <family val="2"/>
        <scheme val="minor"/>
      </rPr>
      <t>2017</t>
    </r>
    <r>
      <rPr>
        <b/>
        <sz val="11"/>
        <color theme="4"/>
        <rFont val="Calibri"/>
        <family val="2"/>
        <scheme val="minor"/>
      </rPr>
      <t xml:space="preserve"> 2018</t>
    </r>
  </si>
  <si>
    <r>
      <rPr>
        <b/>
        <strike/>
        <sz val="11"/>
        <color theme="4"/>
        <rFont val="Calibri"/>
        <family val="2"/>
        <scheme val="minor"/>
      </rPr>
      <t>Darryl Muse, Barry Ginn,</t>
    </r>
    <r>
      <rPr>
        <b/>
        <sz val="11"/>
        <color rgb="FFFF0000"/>
        <rFont val="Calibri"/>
        <family val="2"/>
        <scheme val="minor"/>
      </rPr>
      <t xml:space="preserve"> Rusella Bowes-Johnson, </t>
    </r>
    <r>
      <rPr>
        <b/>
        <sz val="11"/>
        <color theme="4"/>
        <rFont val="Calibri"/>
        <family val="2"/>
        <scheme val="minor"/>
      </rPr>
      <t>Oscar Tovar</t>
    </r>
  </si>
  <si>
    <r>
      <rPr>
        <b/>
        <strike/>
        <sz val="11"/>
        <color theme="4"/>
        <rFont val="Calibri"/>
        <family val="2"/>
        <scheme val="minor"/>
      </rPr>
      <t>Darryl Muse/</t>
    </r>
    <r>
      <rPr>
        <b/>
        <sz val="11"/>
        <color rgb="FFFF0000"/>
        <rFont val="Calibri"/>
        <family val="2"/>
        <scheme val="minor"/>
      </rPr>
      <t>Rusella Bowes-Johnson</t>
    </r>
  </si>
  <si>
    <r>
      <rPr>
        <b/>
        <strike/>
        <sz val="11"/>
        <color rgb="FFFF0000"/>
        <rFont val="Calibri"/>
        <family val="2"/>
        <scheme val="minor"/>
      </rPr>
      <t>Jeff Halcomb/Darryl Muse</t>
    </r>
    <r>
      <rPr>
        <b/>
        <strike/>
        <sz val="11"/>
        <color theme="4"/>
        <rFont val="Calibri"/>
        <family val="2"/>
        <scheme val="minor"/>
      </rPr>
      <t>/Renee O'Donnell  Darryl Muse/</t>
    </r>
    <r>
      <rPr>
        <b/>
        <sz val="11"/>
        <color rgb="FFFF0000"/>
        <rFont val="Calibri"/>
        <family val="2"/>
        <scheme val="minor"/>
      </rPr>
      <t>Rusella Bowes-Johnson</t>
    </r>
  </si>
  <si>
    <t>Rusella Bowes-Johnson</t>
  </si>
  <si>
    <t>Fox Meadow Sewer Expansion Project</t>
  </si>
  <si>
    <t>Fairfield Village Sewer Expansion Project</t>
  </si>
  <si>
    <t>Timberwood Sewer Expansion Project</t>
  </si>
  <si>
    <t xml:space="preserve">The objective of the project s to design and construct a sanitary sewer system which will remove from service approximately 275 septic tanks from the associated single family residential lots. The septic tanks contribute to the total nitrogen (TN) and total phosphorus (TP) impairment of Rainbow Springs and the Rainbow River.  </t>
  </si>
  <si>
    <t xml:space="preserve">The objective of this project is to design and construct a sanitary sewer system which will remove from service a package plant which serves approximately 350 mixed use residential lots and 1 community center. The package plant contributes to the total nitrogen (TN) and total phosphorus (TP) impairment of Rainbow Springs and the Rainbow River.     </t>
  </si>
  <si>
    <t xml:space="preserve">The objective of this project is to design and construct a sanitary sewer system which will remove from service approximately 180 septic tanks from the associated single family residential lots. The septic tanks contribute to the total nitrogen (TN) and total phosphorus (TP) impairment of Rainbow Springs and the Rainbow River.     </t>
  </si>
  <si>
    <r>
      <t>Estimated Load Reduction (lbs/yr) (TN)</t>
    </r>
    <r>
      <rPr>
        <b/>
        <sz val="11"/>
        <color theme="3" tint="0.39997558519241921"/>
        <rFont val="Calibri"/>
        <family val="2"/>
        <scheme val="minor"/>
      </rPr>
      <t xml:space="preserve"> - Land Surface</t>
    </r>
  </si>
  <si>
    <t>B049</t>
  </si>
  <si>
    <t>B050</t>
  </si>
  <si>
    <t>B051</t>
  </si>
  <si>
    <t>FLA012677; FLA012668; FLA10683</t>
  </si>
  <si>
    <t>Scott</t>
  </si>
  <si>
    <t>Hersey</t>
  </si>
  <si>
    <t>shersey@ocalafl.org</t>
  </si>
  <si>
    <t>1808 NE 36th Ave</t>
  </si>
  <si>
    <t>352-401-6941</t>
  </si>
  <si>
    <r>
      <t xml:space="preserve">900 </t>
    </r>
    <r>
      <rPr>
        <b/>
        <sz val="11"/>
        <color theme="3" tint="0.39991454817346722"/>
        <rFont val="Calibri"/>
        <family val="2"/>
        <scheme val="minor"/>
      </rPr>
      <t>600</t>
    </r>
  </si>
  <si>
    <r>
      <t>6800</t>
    </r>
    <r>
      <rPr>
        <b/>
        <sz val="11"/>
        <color theme="3" tint="0.39991454817346722"/>
        <rFont val="Calibri"/>
        <family val="2"/>
        <scheme val="minor"/>
      </rPr>
      <t xml:space="preserve"> 2918</t>
    </r>
  </si>
  <si>
    <r>
      <t xml:space="preserve">4462 </t>
    </r>
    <r>
      <rPr>
        <b/>
        <sz val="11"/>
        <color theme="3" tint="0.39991454817346722"/>
        <rFont val="Calibri"/>
        <family val="2"/>
        <scheme val="minor"/>
      </rPr>
      <t>1910</t>
    </r>
  </si>
  <si>
    <r>
      <t xml:space="preserve">3000000 </t>
    </r>
    <r>
      <rPr>
        <b/>
        <sz val="11"/>
        <color theme="3" tint="0.39991454817346722"/>
        <rFont val="Calibri"/>
        <family val="2"/>
        <scheme val="minor"/>
      </rPr>
      <t>3316000</t>
    </r>
  </si>
  <si>
    <r>
      <t xml:space="preserve">3500000 </t>
    </r>
    <r>
      <rPr>
        <b/>
        <sz val="11"/>
        <color theme="3" tint="0.39991454817346722"/>
        <rFont val="Calibri"/>
        <family val="2"/>
        <scheme val="minor"/>
      </rPr>
      <t>4705000</t>
    </r>
  </si>
  <si>
    <r>
      <t xml:space="preserve">950000 </t>
    </r>
    <r>
      <rPr>
        <b/>
        <sz val="11"/>
        <color theme="3" tint="0.39991454817346722"/>
        <rFont val="Calibri"/>
        <family val="2"/>
        <scheme val="minor"/>
      </rPr>
      <t>875000</t>
    </r>
  </si>
  <si>
    <r>
      <rPr>
        <b/>
        <strike/>
        <sz val="11"/>
        <color rgb="FFFF0000"/>
        <rFont val="Calibri"/>
        <family val="2"/>
        <scheme val="minor"/>
      </rPr>
      <t>currently sourcing</t>
    </r>
    <r>
      <rPr>
        <b/>
        <sz val="11"/>
        <color rgb="FFFF0000"/>
        <rFont val="Calibri"/>
        <family val="2"/>
        <scheme val="minor"/>
      </rPr>
      <t xml:space="preserve"> SJWRMD Cost Share, FDEP Springs Funding, City of Ocala</t>
    </r>
  </si>
  <si>
    <r>
      <rPr>
        <b/>
        <strike/>
        <sz val="11"/>
        <color rgb="FFFF0000"/>
        <rFont val="Calibri"/>
        <family val="2"/>
        <scheme val="minor"/>
      </rPr>
      <t xml:space="preserve">pending </t>
    </r>
    <r>
      <rPr>
        <b/>
        <sz val="11"/>
        <color rgb="FFFF0000"/>
        <rFont val="Calibri"/>
        <family val="2"/>
        <scheme val="minor"/>
      </rPr>
      <t>0358251-001</t>
    </r>
  </si>
  <si>
    <t>S136</t>
  </si>
  <si>
    <t>Southwood Villas and Lake Weir Sewer Expansion Project</t>
  </si>
  <si>
    <t xml:space="preserve">The objective of this project is to design and consturct a sanitary sewer system which will remove from service approximately 100 septic tanks from the associated single family residential lots.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</si>
</sst>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2" formatCode="_(&quot;$&quot;* #,##0_);_(&quot;$&quot;* \(#,##0\);_(&quot;$&quot;* &quot;-&quot;_);_(@_)"/>
    <numFmt numFmtId="44" formatCode="_(&quot;$&quot;* #,##0.00_);_(&quot;$&quot;* \(#,##0.00\);_(&quot;$&quot;* &quot;-&quot;??_);_(@_)"/>
    <numFmt numFmtId="164" formatCode="00000"/>
    <numFmt numFmtId="165" formatCode="[&lt;=9999999]###\-####;\(###\)\ ###\-####"/>
  </numFmts>
  <fonts count="24" x14ac:knownFonts="1">
    <font>
      <sz val="11"/>
      <color theme="1"/>
      <name val="Calibri"/>
      <family val="2"/>
      <scheme val="minor"/>
    </font>
    <font>
      <b/>
      <sz val="11"/>
      <color theme="1"/>
      <name val="Calibri"/>
      <family val="2"/>
      <scheme val="minor"/>
    </font>
    <font>
      <sz val="8"/>
      <color theme="1"/>
      <name val="Calibri"/>
      <family val="2"/>
      <scheme val="minor"/>
    </font>
    <font>
      <u/>
      <sz val="11"/>
      <color theme="10"/>
      <name val="Calibri"/>
      <family val="2"/>
      <scheme val="minor"/>
    </font>
    <font>
      <sz val="11"/>
      <color theme="1"/>
      <name val="Calibri"/>
      <family val="2"/>
      <scheme val="minor"/>
    </font>
    <font>
      <b/>
      <sz val="11"/>
      <name val="Calibri"/>
      <family val="2"/>
      <scheme val="minor"/>
    </font>
    <font>
      <sz val="11"/>
      <color rgb="FF006100"/>
      <name val="Calibri"/>
      <family val="2"/>
      <scheme val="minor"/>
    </font>
    <font>
      <sz val="11"/>
      <color rgb="FF9C0006"/>
      <name val="Calibri"/>
      <family val="2"/>
      <scheme val="minor"/>
    </font>
    <font>
      <b/>
      <sz val="11"/>
      <color theme="0"/>
      <name val="Calibri"/>
      <family val="2"/>
      <scheme val="minor"/>
    </font>
    <font>
      <u/>
      <sz val="11"/>
      <color theme="10"/>
      <name val="Calibri"/>
      <family val="2"/>
    </font>
    <font>
      <u/>
      <sz val="10"/>
      <color indexed="12"/>
      <name val="Arial"/>
      <family val="2"/>
    </font>
    <font>
      <sz val="10"/>
      <name val="Arial"/>
      <family val="2"/>
    </font>
    <font>
      <b/>
      <sz val="11"/>
      <color rgb="FFFF0000"/>
      <name val="Calibri"/>
      <family val="2"/>
      <scheme val="minor"/>
    </font>
    <font>
      <sz val="11"/>
      <color rgb="FFFF0000"/>
      <name val="Calibri"/>
      <family val="2"/>
      <scheme val="minor"/>
    </font>
    <font>
      <u/>
      <sz val="11"/>
      <color rgb="FFFF0000"/>
      <name val="Calibri"/>
      <family val="2"/>
      <scheme val="minor"/>
    </font>
    <font>
      <b/>
      <strike/>
      <sz val="11"/>
      <color rgb="FFFF0000"/>
      <name val="Calibri"/>
      <family val="2"/>
      <scheme val="minor"/>
    </font>
    <font>
      <b/>
      <sz val="11"/>
      <color theme="4"/>
      <name val="Calibri"/>
      <family val="2"/>
      <scheme val="minor"/>
    </font>
    <font>
      <b/>
      <strike/>
      <sz val="11"/>
      <color theme="4"/>
      <name val="Calibri"/>
      <family val="2"/>
      <scheme val="minor"/>
    </font>
    <font>
      <b/>
      <sz val="11"/>
      <color theme="3" tint="0.39997558519241921"/>
      <name val="Calibri"/>
      <family val="2"/>
      <scheme val="minor"/>
    </font>
    <font>
      <sz val="11"/>
      <color rgb="FF00B050"/>
      <name val="Calibri"/>
      <family val="2"/>
      <scheme val="minor"/>
    </font>
    <font>
      <b/>
      <sz val="11"/>
      <color rgb="FF00B050"/>
      <name val="Calibri"/>
      <family val="2"/>
      <scheme val="minor"/>
    </font>
    <font>
      <u/>
      <sz val="11"/>
      <color rgb="FF00B050"/>
      <name val="Calibri"/>
      <family val="2"/>
    </font>
    <font>
      <b/>
      <strike/>
      <sz val="11"/>
      <color theme="3" tint="0.39994506668294322"/>
      <name val="Calibri"/>
      <family val="2"/>
      <scheme val="minor"/>
    </font>
    <font>
      <b/>
      <sz val="11"/>
      <color theme="3" tint="0.39991454817346722"/>
      <name val="Calibri"/>
      <family val="2"/>
      <scheme val="minor"/>
    </font>
  </fonts>
  <fills count="8">
    <fill>
      <patternFill patternType="none"/>
    </fill>
    <fill>
      <patternFill patternType="gray125"/>
    </fill>
    <fill>
      <patternFill patternType="solid">
        <fgColor rgb="FFFFFF99"/>
        <bgColor indexed="64"/>
      </patternFill>
    </fill>
    <fill>
      <patternFill patternType="solid">
        <fgColor rgb="FFC6EFCE"/>
      </patternFill>
    </fill>
    <fill>
      <patternFill patternType="solid">
        <fgColor rgb="FFFFC7CE"/>
      </patternFill>
    </fill>
    <fill>
      <patternFill patternType="solid">
        <fgColor rgb="FFA5A5A5"/>
      </patternFill>
    </fill>
    <fill>
      <patternFill patternType="solid">
        <fgColor theme="0" tint="-0.249977111117893"/>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s>
  <cellStyleXfs count="10">
    <xf numFmtId="0" fontId="0" fillId="0" borderId="0"/>
    <xf numFmtId="0" fontId="3" fillId="0" borderId="0" applyNumberForma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3" applyNumberFormat="0" applyAlignment="0" applyProtection="0"/>
    <xf numFmtId="0" fontId="10"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1" fillId="0" borderId="0"/>
  </cellStyleXfs>
  <cellXfs count="57">
    <xf numFmtId="0" fontId="0" fillId="0" borderId="0" xfId="0"/>
    <xf numFmtId="0" fontId="2" fillId="0" borderId="1" xfId="0" applyFont="1" applyBorder="1" applyAlignment="1">
      <alignment horizontal="center" vertical="center" wrapText="1"/>
    </xf>
    <xf numFmtId="0" fontId="2" fillId="0" borderId="0" xfId="0" applyFont="1" applyAlignment="1" applyProtection="1">
      <alignment horizontal="center" vertical="center" wrapText="1"/>
      <protection hidden="1"/>
    </xf>
    <xf numFmtId="0" fontId="2" fillId="0" borderId="0" xfId="0"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1" xfId="0" quotePrefix="1" applyNumberFormat="1" applyFont="1" applyFill="1" applyBorder="1" applyAlignment="1">
      <alignment horizontal="center" vertical="center" wrapText="1"/>
    </xf>
    <xf numFmtId="49" fontId="1" fillId="2" borderId="2" xfId="0" quotePrefix="1" applyNumberFormat="1" applyFont="1" applyFill="1" applyBorder="1" applyAlignment="1">
      <alignment horizontal="center" vertical="center" wrapText="1"/>
    </xf>
    <xf numFmtId="0" fontId="0" fillId="0" borderId="0" xfId="0" applyAlignment="1">
      <alignment horizontal="center" vertical="center"/>
    </xf>
    <xf numFmtId="164" fontId="0" fillId="0" borderId="0" xfId="0" applyNumberFormat="1" applyAlignment="1">
      <alignment horizontal="center" vertical="center"/>
    </xf>
    <xf numFmtId="165" fontId="0" fillId="0" borderId="0" xfId="0" applyNumberFormat="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3"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6" fontId="1" fillId="0" borderId="1" xfId="0" applyNumberFormat="1" applyFont="1" applyFill="1" applyBorder="1" applyAlignment="1">
      <alignment horizontal="center" vertical="center" wrapText="1"/>
    </xf>
    <xf numFmtId="0" fontId="1" fillId="0" borderId="1" xfId="6" applyFont="1" applyFill="1" applyBorder="1" applyAlignment="1">
      <alignment horizontal="center" vertical="center" wrapText="1"/>
    </xf>
    <xf numFmtId="0" fontId="1" fillId="0" borderId="2" xfId="0" applyFont="1" applyFill="1" applyBorder="1" applyAlignment="1">
      <alignment horizontal="center" vertical="center" wrapText="1"/>
    </xf>
    <xf numFmtId="1" fontId="1" fillId="0" borderId="1" xfId="4" applyNumberFormat="1" applyFont="1" applyFill="1" applyBorder="1" applyAlignment="1">
      <alignment horizontal="center" vertical="center" wrapText="1"/>
    </xf>
    <xf numFmtId="0" fontId="1" fillId="0" borderId="0" xfId="0" applyFont="1" applyFill="1" applyAlignment="1">
      <alignment horizontal="center" vertical="center" wrapText="1"/>
    </xf>
    <xf numFmtId="0" fontId="1" fillId="6"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6" borderId="0" xfId="0" applyFont="1" applyFill="1" applyAlignment="1">
      <alignment horizontal="center" vertical="center" wrapText="1"/>
    </xf>
    <xf numFmtId="0" fontId="0" fillId="0" borderId="0" xfId="0" applyFont="1" applyBorder="1" applyAlignment="1" applyProtection="1">
      <alignment horizontal="center" vertical="center" wrapText="1"/>
      <protection hidden="1"/>
    </xf>
    <xf numFmtId="0" fontId="0" fillId="0" borderId="0" xfId="0" applyFont="1" applyBorder="1" applyAlignment="1">
      <alignment horizontal="center" vertical="center" wrapText="1"/>
    </xf>
    <xf numFmtId="0" fontId="0" fillId="0" borderId="0" xfId="0" applyFont="1" applyAlignment="1" applyProtection="1">
      <alignment horizontal="center" vertical="center" wrapText="1"/>
      <protection hidden="1"/>
    </xf>
    <xf numFmtId="0" fontId="0" fillId="0" borderId="0" xfId="0" applyFont="1"/>
    <xf numFmtId="0" fontId="0" fillId="0" borderId="0" xfId="0" applyAlignment="1">
      <alignment horizontal="center" vertical="center" wrapText="1"/>
    </xf>
    <xf numFmtId="0" fontId="13" fillId="0" borderId="1" xfId="0" applyFont="1" applyBorder="1" applyAlignment="1">
      <alignment horizontal="center" vertical="center"/>
    </xf>
    <xf numFmtId="165" fontId="13" fillId="0" borderId="1" xfId="0" applyNumberFormat="1" applyFont="1" applyBorder="1" applyAlignment="1">
      <alignment horizontal="center" vertical="center"/>
    </xf>
    <xf numFmtId="164" fontId="13" fillId="0" borderId="1" xfId="0" applyNumberFormat="1" applyFont="1" applyBorder="1" applyAlignment="1">
      <alignment horizontal="center" vertical="center"/>
    </xf>
    <xf numFmtId="0" fontId="12" fillId="0" borderId="1" xfId="0" applyNumberFormat="1" applyFont="1" applyFill="1" applyBorder="1" applyAlignment="1">
      <alignment horizontal="center" vertical="center" wrapText="1"/>
    </xf>
    <xf numFmtId="0" fontId="14" fillId="0" borderId="1" xfId="1" applyFont="1" applyBorder="1" applyAlignment="1">
      <alignment horizontal="center" vertical="center"/>
    </xf>
    <xf numFmtId="0" fontId="12" fillId="0"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 fillId="0" borderId="0" xfId="0" applyFont="1" applyAlignment="1">
      <alignment horizontal="center" vertical="center" wrapText="1"/>
    </xf>
    <xf numFmtId="0" fontId="12" fillId="0" borderId="2" xfId="0" applyFont="1" applyFill="1" applyBorder="1" applyAlignment="1">
      <alignment horizontal="center" vertical="center" wrapText="1"/>
    </xf>
    <xf numFmtId="3" fontId="12" fillId="0" borderId="1" xfId="4" applyNumberFormat="1" applyFont="1" applyFill="1" applyBorder="1" applyAlignment="1">
      <alignment horizontal="center" vertical="center" wrapText="1"/>
    </xf>
    <xf numFmtId="42" fontId="12" fillId="0" borderId="1" xfId="2" applyNumberFormat="1" applyFont="1" applyFill="1" applyBorder="1" applyAlignment="1">
      <alignment horizontal="center" vertical="center" wrapText="1"/>
    </xf>
    <xf numFmtId="0" fontId="1" fillId="7" borderId="1" xfId="5" applyFont="1" applyFill="1" applyBorder="1" applyAlignment="1">
      <alignment horizontal="center" vertical="center" wrapText="1"/>
    </xf>
    <xf numFmtId="0" fontId="16"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0" xfId="0" applyFont="1" applyBorder="1" applyAlignment="1">
      <alignment horizontal="center" vertical="center" wrapText="1"/>
    </xf>
    <xf numFmtId="0" fontId="19" fillId="0" borderId="1" xfId="0" applyFont="1" applyBorder="1" applyAlignment="1">
      <alignment horizontal="center" vertical="center"/>
    </xf>
    <xf numFmtId="164" fontId="19" fillId="0" borderId="1" xfId="0" applyNumberFormat="1" applyFont="1" applyBorder="1" applyAlignment="1">
      <alignment horizontal="center" vertical="center"/>
    </xf>
    <xf numFmtId="165" fontId="19" fillId="0" borderId="1" xfId="0" applyNumberFormat="1" applyFont="1" applyBorder="1" applyAlignment="1">
      <alignment horizontal="center" vertical="center"/>
    </xf>
    <xf numFmtId="0" fontId="20" fillId="0" borderId="1" xfId="0" applyFont="1" applyBorder="1" applyAlignment="1">
      <alignment horizontal="center" vertical="center" wrapText="1"/>
    </xf>
    <xf numFmtId="0" fontId="20" fillId="0" borderId="1" xfId="0" applyFont="1" applyFill="1" applyBorder="1" applyAlignment="1">
      <alignment horizontal="center" vertical="center" wrapText="1"/>
    </xf>
    <xf numFmtId="6" fontId="20" fillId="0" borderId="1"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1" fontId="20" fillId="0" borderId="1" xfId="4" applyNumberFormat="1" applyFont="1" applyFill="1" applyBorder="1" applyAlignment="1">
      <alignment horizontal="center" vertical="center" wrapText="1"/>
    </xf>
    <xf numFmtId="0" fontId="21" fillId="0" borderId="1" xfId="8" applyFont="1" applyFill="1" applyBorder="1" applyAlignment="1" applyProtection="1">
      <alignment horizontal="center"/>
    </xf>
    <xf numFmtId="1" fontId="22" fillId="0" borderId="1" xfId="4" applyNumberFormat="1" applyFont="1" applyFill="1" applyBorder="1" applyAlignment="1">
      <alignment horizontal="center" vertical="center" wrapText="1"/>
    </xf>
    <xf numFmtId="1" fontId="22" fillId="7" borderId="1" xfId="4" applyNumberFormat="1" applyFont="1" applyFill="1" applyBorder="1" applyAlignment="1">
      <alignment horizontal="center" vertical="center" wrapText="1"/>
    </xf>
    <xf numFmtId="6" fontId="22" fillId="0" borderId="1" xfId="0" applyNumberFormat="1" applyFont="1" applyFill="1" applyBorder="1" applyAlignment="1">
      <alignment horizontal="center" vertical="center" wrapText="1"/>
    </xf>
  </cellXfs>
  <cellStyles count="10">
    <cellStyle name="Bad" xfId="5" builtinId="27"/>
    <cellStyle name="Check Cell" xfId="6" builtinId="23"/>
    <cellStyle name="Currency" xfId="2" builtinId="4"/>
    <cellStyle name="Good" xfId="4" builtinId="26"/>
    <cellStyle name="Hyperlink" xfId="1" builtinId="8"/>
    <cellStyle name="Hyperlink 2" xfId="7" xr:uid="{00000000-0005-0000-0000-000005000000}"/>
    <cellStyle name="Hyperlink 3" xfId="8" xr:uid="{00000000-0005-0000-0000-000006000000}"/>
    <cellStyle name="Normal" xfId="0" builtinId="0"/>
    <cellStyle name="Normal 2" xfId="9" xr:uid="{00000000-0005-0000-0000-000008000000}"/>
    <cellStyle name="Percent" xfId="3" builtinId="5"/>
  </cellStyles>
  <dxfs count="0"/>
  <tableStyles count="0" defaultTableStyle="TableStyleMedium9"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hersey@ocalafl.org" TargetMode="External"/><Relationship Id="rId1" Type="http://schemas.openxmlformats.org/officeDocument/2006/relationships/hyperlink" Target="mailto:rjohnson@ocalafl.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06"/>
  <sheetViews>
    <sheetView zoomScale="80" zoomScaleNormal="80" workbookViewId="0">
      <pane ySplit="1" topLeftCell="A2" activePane="bottomLeft" state="frozen"/>
      <selection pane="bottomLeft" activeCell="C13" sqref="C13"/>
    </sheetView>
  </sheetViews>
  <sheetFormatPr defaultColWidth="9.109375" defaultRowHeight="14.4" x14ac:dyDescent="0.3"/>
  <cols>
    <col min="1" max="1" width="23.6640625" style="7" customWidth="1"/>
    <col min="2" max="2" width="25.33203125" style="7" customWidth="1"/>
    <col min="3" max="3" width="40.5546875" style="7" customWidth="1"/>
    <col min="4" max="6" width="32.5546875" style="7" customWidth="1"/>
    <col min="7" max="7" width="9.109375" style="7"/>
    <col min="8" max="8" width="12.6640625" style="7" customWidth="1"/>
    <col min="9" max="9" width="28" style="7" customWidth="1"/>
    <col min="10" max="10" width="13.109375" style="7" customWidth="1"/>
    <col min="11" max="11" width="40.44140625" style="7" customWidth="1"/>
    <col min="12" max="16384" width="9.109375" style="7"/>
  </cols>
  <sheetData>
    <row r="1" spans="1:11" x14ac:dyDescent="0.3">
      <c r="A1" s="4" t="s">
        <v>14</v>
      </c>
      <c r="B1" s="5" t="s">
        <v>15</v>
      </c>
      <c r="C1" s="5" t="s">
        <v>13</v>
      </c>
      <c r="D1" s="6" t="s">
        <v>16</v>
      </c>
      <c r="E1" s="5" t="s">
        <v>17</v>
      </c>
      <c r="F1" s="5" t="s">
        <v>18</v>
      </c>
      <c r="G1" s="5" t="s">
        <v>19</v>
      </c>
      <c r="H1" s="5" t="s">
        <v>20</v>
      </c>
      <c r="I1" s="5" t="s">
        <v>21</v>
      </c>
      <c r="J1" s="5" t="s">
        <v>22</v>
      </c>
      <c r="K1" s="5" t="s">
        <v>51</v>
      </c>
    </row>
    <row r="2" spans="1:11" x14ac:dyDescent="0.3">
      <c r="A2" s="28" t="s">
        <v>104</v>
      </c>
      <c r="B2" s="28" t="s">
        <v>105</v>
      </c>
      <c r="C2" s="28" t="s">
        <v>44</v>
      </c>
      <c r="D2" s="28" t="s">
        <v>58</v>
      </c>
      <c r="E2" s="28" t="s">
        <v>106</v>
      </c>
      <c r="F2" s="28" t="s">
        <v>52</v>
      </c>
      <c r="G2" s="28" t="s">
        <v>53</v>
      </c>
      <c r="H2" s="30">
        <v>34470</v>
      </c>
      <c r="I2" s="29" t="s">
        <v>107</v>
      </c>
      <c r="J2" s="29"/>
      <c r="K2" s="32" t="s">
        <v>108</v>
      </c>
    </row>
    <row r="3" spans="1:11" x14ac:dyDescent="0.3">
      <c r="A3" s="45" t="s">
        <v>138</v>
      </c>
      <c r="B3" s="45" t="s">
        <v>139</v>
      </c>
      <c r="C3" s="45" t="s">
        <v>44</v>
      </c>
      <c r="D3" s="45" t="s">
        <v>141</v>
      </c>
      <c r="E3" s="45"/>
      <c r="F3" s="45" t="s">
        <v>52</v>
      </c>
      <c r="G3" s="45" t="s">
        <v>53</v>
      </c>
      <c r="H3" s="46">
        <v>34470</v>
      </c>
      <c r="I3" s="47" t="s">
        <v>142</v>
      </c>
      <c r="J3" s="47"/>
      <c r="K3" s="53" t="s">
        <v>140</v>
      </c>
    </row>
    <row r="4" spans="1:11" x14ac:dyDescent="0.3">
      <c r="H4" s="8"/>
      <c r="I4" s="9"/>
      <c r="J4" s="9"/>
    </row>
    <row r="5" spans="1:11" x14ac:dyDescent="0.3">
      <c r="H5" s="8"/>
      <c r="I5" s="9"/>
      <c r="J5" s="9"/>
    </row>
    <row r="6" spans="1:11" x14ac:dyDescent="0.3">
      <c r="H6" s="8"/>
      <c r="I6" s="9"/>
      <c r="J6" s="9"/>
    </row>
    <row r="7" spans="1:11" x14ac:dyDescent="0.3">
      <c r="H7" s="8"/>
      <c r="I7" s="9"/>
      <c r="J7" s="9"/>
    </row>
    <row r="8" spans="1:11" x14ac:dyDescent="0.3">
      <c r="H8" s="8"/>
      <c r="I8" s="9"/>
      <c r="J8" s="9"/>
    </row>
    <row r="9" spans="1:11" x14ac:dyDescent="0.3">
      <c r="H9" s="8"/>
      <c r="I9" s="9"/>
      <c r="J9" s="9"/>
    </row>
    <row r="10" spans="1:11" x14ac:dyDescent="0.3">
      <c r="H10" s="8"/>
      <c r="I10" s="9"/>
      <c r="J10" s="9"/>
    </row>
    <row r="11" spans="1:11" x14ac:dyDescent="0.3">
      <c r="H11" s="8"/>
      <c r="I11" s="9"/>
      <c r="J11" s="9"/>
    </row>
    <row r="12" spans="1:11" x14ac:dyDescent="0.3">
      <c r="H12" s="8"/>
      <c r="I12" s="9"/>
      <c r="J12" s="9"/>
    </row>
    <row r="13" spans="1:11" x14ac:dyDescent="0.3">
      <c r="H13" s="8"/>
      <c r="I13" s="9"/>
      <c r="J13" s="9"/>
    </row>
    <row r="14" spans="1:11" x14ac:dyDescent="0.3">
      <c r="H14" s="8"/>
      <c r="I14" s="9"/>
      <c r="J14" s="9"/>
    </row>
    <row r="15" spans="1:11" x14ac:dyDescent="0.3">
      <c r="H15" s="8"/>
      <c r="I15" s="9"/>
      <c r="J15" s="9"/>
    </row>
    <row r="16" spans="1:11" x14ac:dyDescent="0.3">
      <c r="H16" s="8"/>
      <c r="I16" s="9"/>
      <c r="J16" s="9"/>
    </row>
    <row r="17" spans="8:10" x14ac:dyDescent="0.3">
      <c r="H17" s="8"/>
      <c r="I17" s="9"/>
      <c r="J17" s="9"/>
    </row>
    <row r="18" spans="8:10" x14ac:dyDescent="0.3">
      <c r="H18" s="8"/>
      <c r="I18" s="9"/>
      <c r="J18" s="9"/>
    </row>
    <row r="19" spans="8:10" x14ac:dyDescent="0.3">
      <c r="H19" s="8"/>
      <c r="I19" s="9"/>
      <c r="J19" s="9"/>
    </row>
    <row r="20" spans="8:10" x14ac:dyDescent="0.3">
      <c r="H20" s="8"/>
      <c r="I20" s="9"/>
      <c r="J20" s="9"/>
    </row>
    <row r="21" spans="8:10" x14ac:dyDescent="0.3">
      <c r="H21" s="8"/>
      <c r="I21" s="9"/>
      <c r="J21" s="9"/>
    </row>
    <row r="22" spans="8:10" x14ac:dyDescent="0.3">
      <c r="H22" s="8"/>
      <c r="I22" s="9"/>
      <c r="J22" s="9"/>
    </row>
    <row r="23" spans="8:10" x14ac:dyDescent="0.3">
      <c r="H23" s="8"/>
      <c r="I23" s="9"/>
      <c r="J23" s="9"/>
    </row>
    <row r="24" spans="8:10" x14ac:dyDescent="0.3">
      <c r="H24" s="8"/>
      <c r="I24" s="9"/>
      <c r="J24" s="9"/>
    </row>
    <row r="25" spans="8:10" x14ac:dyDescent="0.3">
      <c r="H25" s="8"/>
      <c r="I25" s="9"/>
      <c r="J25" s="9"/>
    </row>
    <row r="26" spans="8:10" x14ac:dyDescent="0.3">
      <c r="H26" s="8"/>
      <c r="I26" s="9"/>
      <c r="J26" s="9"/>
    </row>
    <row r="27" spans="8:10" x14ac:dyDescent="0.3">
      <c r="H27" s="8"/>
      <c r="I27" s="9"/>
      <c r="J27" s="9"/>
    </row>
    <row r="28" spans="8:10" x14ac:dyDescent="0.3">
      <c r="H28" s="8"/>
      <c r="I28" s="9"/>
      <c r="J28" s="9"/>
    </row>
    <row r="29" spans="8:10" x14ac:dyDescent="0.3">
      <c r="H29" s="8"/>
      <c r="I29" s="9"/>
      <c r="J29" s="9"/>
    </row>
    <row r="30" spans="8:10" x14ac:dyDescent="0.3">
      <c r="H30" s="8"/>
      <c r="I30" s="9"/>
      <c r="J30" s="9"/>
    </row>
    <row r="31" spans="8:10" x14ac:dyDescent="0.3">
      <c r="H31" s="8"/>
      <c r="I31" s="9"/>
      <c r="J31" s="9"/>
    </row>
    <row r="32" spans="8:10" x14ac:dyDescent="0.3">
      <c r="H32" s="8"/>
      <c r="I32" s="9"/>
      <c r="J32" s="9"/>
    </row>
    <row r="33" spans="8:10" x14ac:dyDescent="0.3">
      <c r="H33" s="8"/>
      <c r="I33" s="9"/>
      <c r="J33" s="9"/>
    </row>
    <row r="34" spans="8:10" x14ac:dyDescent="0.3">
      <c r="H34" s="8"/>
      <c r="I34" s="9"/>
      <c r="J34" s="9"/>
    </row>
    <row r="35" spans="8:10" x14ac:dyDescent="0.3">
      <c r="H35" s="8"/>
      <c r="I35" s="9"/>
      <c r="J35" s="9"/>
    </row>
    <row r="36" spans="8:10" x14ac:dyDescent="0.3">
      <c r="H36" s="8"/>
      <c r="I36" s="9"/>
      <c r="J36" s="9"/>
    </row>
    <row r="37" spans="8:10" x14ac:dyDescent="0.3">
      <c r="H37" s="8"/>
      <c r="I37" s="9"/>
      <c r="J37" s="9"/>
    </row>
    <row r="38" spans="8:10" x14ac:dyDescent="0.3">
      <c r="H38" s="8"/>
      <c r="I38" s="9"/>
      <c r="J38" s="9"/>
    </row>
    <row r="39" spans="8:10" x14ac:dyDescent="0.3">
      <c r="H39" s="8"/>
      <c r="I39" s="9"/>
      <c r="J39" s="9"/>
    </row>
    <row r="40" spans="8:10" x14ac:dyDescent="0.3">
      <c r="H40" s="8"/>
      <c r="I40" s="9"/>
      <c r="J40" s="9"/>
    </row>
    <row r="41" spans="8:10" x14ac:dyDescent="0.3">
      <c r="H41" s="8"/>
      <c r="I41" s="9"/>
      <c r="J41" s="9"/>
    </row>
    <row r="42" spans="8:10" x14ac:dyDescent="0.3">
      <c r="H42" s="8"/>
      <c r="I42" s="9"/>
      <c r="J42" s="9"/>
    </row>
    <row r="43" spans="8:10" x14ac:dyDescent="0.3">
      <c r="H43" s="8"/>
      <c r="I43" s="9"/>
      <c r="J43" s="9"/>
    </row>
    <row r="44" spans="8:10" x14ac:dyDescent="0.3">
      <c r="H44" s="8"/>
      <c r="I44" s="9"/>
      <c r="J44" s="9"/>
    </row>
    <row r="45" spans="8:10" x14ac:dyDescent="0.3">
      <c r="H45" s="8"/>
      <c r="I45" s="9"/>
      <c r="J45" s="9"/>
    </row>
    <row r="46" spans="8:10" x14ac:dyDescent="0.3">
      <c r="H46" s="8"/>
      <c r="I46" s="9"/>
      <c r="J46" s="9"/>
    </row>
    <row r="47" spans="8:10" x14ac:dyDescent="0.3">
      <c r="H47" s="8"/>
      <c r="I47" s="9"/>
      <c r="J47" s="9"/>
    </row>
    <row r="48" spans="8:10" x14ac:dyDescent="0.3">
      <c r="H48" s="8"/>
      <c r="I48" s="9"/>
      <c r="J48" s="9"/>
    </row>
    <row r="49" spans="8:10" x14ac:dyDescent="0.3">
      <c r="H49" s="8"/>
      <c r="I49" s="9"/>
      <c r="J49" s="9"/>
    </row>
    <row r="50" spans="8:10" x14ac:dyDescent="0.3">
      <c r="H50" s="8"/>
      <c r="I50" s="9"/>
      <c r="J50" s="9"/>
    </row>
    <row r="51" spans="8:10" x14ac:dyDescent="0.3">
      <c r="H51" s="8"/>
      <c r="I51" s="9"/>
      <c r="J51" s="9"/>
    </row>
    <row r="52" spans="8:10" x14ac:dyDescent="0.3">
      <c r="H52" s="8"/>
      <c r="I52" s="9"/>
      <c r="J52" s="9"/>
    </row>
    <row r="53" spans="8:10" x14ac:dyDescent="0.3">
      <c r="H53" s="8"/>
      <c r="I53" s="9"/>
      <c r="J53" s="9"/>
    </row>
    <row r="54" spans="8:10" x14ac:dyDescent="0.3">
      <c r="H54" s="8"/>
      <c r="I54" s="9"/>
      <c r="J54" s="9"/>
    </row>
    <row r="55" spans="8:10" x14ac:dyDescent="0.3">
      <c r="H55" s="8"/>
      <c r="I55" s="9"/>
      <c r="J55" s="9"/>
    </row>
    <row r="56" spans="8:10" x14ac:dyDescent="0.3">
      <c r="H56" s="8"/>
      <c r="I56" s="9"/>
      <c r="J56" s="9"/>
    </row>
    <row r="57" spans="8:10" x14ac:dyDescent="0.3">
      <c r="H57" s="8"/>
      <c r="I57" s="9"/>
      <c r="J57" s="9"/>
    </row>
    <row r="58" spans="8:10" x14ac:dyDescent="0.3">
      <c r="H58" s="8"/>
      <c r="I58" s="9"/>
      <c r="J58" s="9"/>
    </row>
    <row r="59" spans="8:10" x14ac:dyDescent="0.3">
      <c r="H59" s="8"/>
      <c r="I59" s="9"/>
      <c r="J59" s="9"/>
    </row>
    <row r="60" spans="8:10" x14ac:dyDescent="0.3">
      <c r="H60" s="8"/>
      <c r="I60" s="9"/>
      <c r="J60" s="9"/>
    </row>
    <row r="61" spans="8:10" x14ac:dyDescent="0.3">
      <c r="H61" s="8"/>
      <c r="I61" s="9"/>
      <c r="J61" s="9"/>
    </row>
    <row r="62" spans="8:10" x14ac:dyDescent="0.3">
      <c r="H62" s="8"/>
      <c r="I62" s="9"/>
      <c r="J62" s="9"/>
    </row>
    <row r="63" spans="8:10" x14ac:dyDescent="0.3">
      <c r="H63" s="8"/>
      <c r="I63" s="9"/>
      <c r="J63" s="9"/>
    </row>
    <row r="64" spans="8:10" x14ac:dyDescent="0.3">
      <c r="H64" s="8"/>
      <c r="I64" s="9"/>
      <c r="J64" s="9"/>
    </row>
    <row r="65" spans="8:10" x14ac:dyDescent="0.3">
      <c r="H65" s="8"/>
      <c r="I65" s="9"/>
      <c r="J65" s="9"/>
    </row>
    <row r="66" spans="8:10" x14ac:dyDescent="0.3">
      <c r="H66" s="8"/>
      <c r="I66" s="9"/>
      <c r="J66" s="9"/>
    </row>
    <row r="67" spans="8:10" x14ac:dyDescent="0.3">
      <c r="H67" s="8"/>
      <c r="I67" s="9"/>
      <c r="J67" s="9"/>
    </row>
    <row r="68" spans="8:10" x14ac:dyDescent="0.3">
      <c r="H68" s="8"/>
      <c r="I68" s="9"/>
      <c r="J68" s="9"/>
    </row>
    <row r="69" spans="8:10" x14ac:dyDescent="0.3">
      <c r="H69" s="8"/>
      <c r="I69" s="9"/>
      <c r="J69" s="9"/>
    </row>
    <row r="70" spans="8:10" x14ac:dyDescent="0.3">
      <c r="H70" s="8"/>
      <c r="I70" s="9"/>
      <c r="J70" s="9"/>
    </row>
    <row r="71" spans="8:10" x14ac:dyDescent="0.3">
      <c r="H71" s="8"/>
      <c r="I71" s="9"/>
      <c r="J71" s="9"/>
    </row>
    <row r="72" spans="8:10" x14ac:dyDescent="0.3">
      <c r="H72" s="8"/>
      <c r="I72" s="9"/>
      <c r="J72" s="9"/>
    </row>
    <row r="73" spans="8:10" x14ac:dyDescent="0.3">
      <c r="H73" s="8"/>
      <c r="I73" s="9"/>
      <c r="J73" s="9"/>
    </row>
    <row r="74" spans="8:10" x14ac:dyDescent="0.3">
      <c r="H74" s="8"/>
      <c r="I74" s="9"/>
      <c r="J74" s="9"/>
    </row>
    <row r="75" spans="8:10" x14ac:dyDescent="0.3">
      <c r="H75" s="8"/>
      <c r="I75" s="9"/>
      <c r="J75" s="9"/>
    </row>
    <row r="76" spans="8:10" x14ac:dyDescent="0.3">
      <c r="H76" s="8"/>
      <c r="I76" s="9"/>
      <c r="J76" s="9"/>
    </row>
    <row r="77" spans="8:10" x14ac:dyDescent="0.3">
      <c r="H77" s="8"/>
      <c r="I77" s="9"/>
      <c r="J77" s="9"/>
    </row>
    <row r="78" spans="8:10" x14ac:dyDescent="0.3">
      <c r="H78" s="8"/>
      <c r="I78" s="9"/>
      <c r="J78" s="9"/>
    </row>
    <row r="79" spans="8:10" x14ac:dyDescent="0.3">
      <c r="H79" s="8"/>
      <c r="I79" s="9"/>
      <c r="J79" s="9"/>
    </row>
    <row r="80" spans="8:10" x14ac:dyDescent="0.3">
      <c r="H80" s="8"/>
      <c r="I80" s="9"/>
      <c r="J80" s="9"/>
    </row>
    <row r="81" spans="8:10" x14ac:dyDescent="0.3">
      <c r="H81" s="8"/>
      <c r="I81" s="9"/>
      <c r="J81" s="9"/>
    </row>
    <row r="82" spans="8:10" x14ac:dyDescent="0.3">
      <c r="H82" s="8"/>
      <c r="I82" s="9"/>
      <c r="J82" s="9"/>
    </row>
    <row r="83" spans="8:10" x14ac:dyDescent="0.3">
      <c r="H83" s="8"/>
      <c r="I83" s="9"/>
      <c r="J83" s="9"/>
    </row>
    <row r="84" spans="8:10" x14ac:dyDescent="0.3">
      <c r="H84" s="8"/>
      <c r="I84" s="9"/>
      <c r="J84" s="9"/>
    </row>
    <row r="85" spans="8:10" x14ac:dyDescent="0.3">
      <c r="H85" s="8"/>
      <c r="I85" s="9"/>
      <c r="J85" s="9"/>
    </row>
    <row r="86" spans="8:10" x14ac:dyDescent="0.3">
      <c r="H86" s="8"/>
      <c r="I86" s="9"/>
      <c r="J86" s="9"/>
    </row>
    <row r="87" spans="8:10" x14ac:dyDescent="0.3">
      <c r="H87" s="8"/>
      <c r="I87" s="9"/>
      <c r="J87" s="9"/>
    </row>
    <row r="88" spans="8:10" x14ac:dyDescent="0.3">
      <c r="H88" s="8"/>
      <c r="I88" s="9"/>
      <c r="J88" s="9"/>
    </row>
    <row r="89" spans="8:10" x14ac:dyDescent="0.3">
      <c r="H89" s="8"/>
      <c r="I89" s="9"/>
      <c r="J89" s="9"/>
    </row>
    <row r="90" spans="8:10" x14ac:dyDescent="0.3">
      <c r="H90" s="8"/>
      <c r="I90" s="9"/>
      <c r="J90" s="9"/>
    </row>
    <row r="91" spans="8:10" x14ac:dyDescent="0.3">
      <c r="H91" s="8"/>
      <c r="I91" s="9"/>
      <c r="J91" s="9"/>
    </row>
    <row r="92" spans="8:10" x14ac:dyDescent="0.3">
      <c r="H92" s="8"/>
      <c r="I92" s="9"/>
      <c r="J92" s="9"/>
    </row>
    <row r="93" spans="8:10" x14ac:dyDescent="0.3">
      <c r="H93" s="8"/>
      <c r="I93" s="9"/>
      <c r="J93" s="9"/>
    </row>
    <row r="94" spans="8:10" x14ac:dyDescent="0.3">
      <c r="H94" s="8"/>
      <c r="I94" s="9"/>
      <c r="J94" s="9"/>
    </row>
    <row r="95" spans="8:10" x14ac:dyDescent="0.3">
      <c r="H95" s="8"/>
      <c r="I95" s="9"/>
      <c r="J95" s="9"/>
    </row>
    <row r="96" spans="8:10" x14ac:dyDescent="0.3">
      <c r="H96" s="8"/>
      <c r="I96" s="9"/>
      <c r="J96" s="9"/>
    </row>
    <row r="97" spans="8:10" x14ac:dyDescent="0.3">
      <c r="H97" s="8"/>
      <c r="I97" s="9"/>
      <c r="J97" s="9"/>
    </row>
    <row r="98" spans="8:10" x14ac:dyDescent="0.3">
      <c r="H98" s="8"/>
      <c r="I98" s="9"/>
      <c r="J98" s="9"/>
    </row>
    <row r="99" spans="8:10" x14ac:dyDescent="0.3">
      <c r="H99" s="8"/>
      <c r="I99" s="9"/>
      <c r="J99" s="9"/>
    </row>
    <row r="100" spans="8:10" x14ac:dyDescent="0.3">
      <c r="H100" s="8"/>
    </row>
    <row r="101" spans="8:10" x14ac:dyDescent="0.3">
      <c r="H101" s="8"/>
    </row>
    <row r="102" spans="8:10" x14ac:dyDescent="0.3">
      <c r="H102" s="8"/>
    </row>
    <row r="103" spans="8:10" x14ac:dyDescent="0.3">
      <c r="H103" s="8"/>
    </row>
    <row r="104" spans="8:10" x14ac:dyDescent="0.3">
      <c r="H104" s="8"/>
    </row>
    <row r="105" spans="8:10" x14ac:dyDescent="0.3">
      <c r="H105" s="8"/>
    </row>
    <row r="106" spans="8:10" x14ac:dyDescent="0.3">
      <c r="H106" s="8"/>
    </row>
  </sheetData>
  <hyperlinks>
    <hyperlink ref="K2" r:id="rId1" xr:uid="{00000000-0004-0000-0000-000000000000}"/>
    <hyperlink ref="K3" r:id="rId2" xr:uid="{00000000-0004-0000-0000-000001000000}"/>
  </hyperlinks>
  <pageMargins left="0.7" right="0.7" top="0.75" bottom="0.75" header="0.3" footer="0.3"/>
  <pageSetup paperSize="3" scale="66" fitToHeight="0"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14"/>
  <sheetViews>
    <sheetView tabSelected="1" zoomScale="70" zoomScaleNormal="70" zoomScaleSheetLayoutView="80" workbookViewId="0">
      <pane ySplit="1" topLeftCell="A11" activePane="bottomLeft" state="frozen"/>
      <selection pane="bottomLeft" activeCell="D15" sqref="D15"/>
    </sheetView>
  </sheetViews>
  <sheetFormatPr defaultColWidth="9.109375" defaultRowHeight="120" customHeight="1" x14ac:dyDescent="0.3"/>
  <cols>
    <col min="1" max="1" width="14.33203125" style="35" customWidth="1"/>
    <col min="2" max="2" width="11.88671875" style="35" customWidth="1"/>
    <col min="3" max="5" width="21.6640625" style="35" customWidth="1"/>
    <col min="6" max="6" width="19.44140625" style="35" customWidth="1"/>
    <col min="7" max="7" width="19.33203125" style="35" customWidth="1"/>
    <col min="8" max="8" width="76.88671875" style="35" customWidth="1"/>
    <col min="9" max="10" width="19.109375" style="35" customWidth="1"/>
    <col min="11" max="11" width="14.33203125" style="35" customWidth="1"/>
    <col min="12" max="14" width="25.109375" style="35" customWidth="1"/>
    <col min="15" max="15" width="22" style="35" customWidth="1"/>
    <col min="16" max="16" width="17.6640625" style="35" customWidth="1"/>
    <col min="17" max="17" width="19.109375" style="35" customWidth="1"/>
    <col min="18" max="18" width="20" style="35" customWidth="1"/>
    <col min="19" max="19" width="24.33203125" style="35" customWidth="1"/>
    <col min="20" max="20" width="26.109375" style="35" customWidth="1"/>
    <col min="21" max="21" width="21.44140625" style="35" customWidth="1"/>
    <col min="22" max="22" width="18.109375" style="35" customWidth="1"/>
    <col min="23" max="23" width="19.109375" style="35" customWidth="1"/>
    <col min="24" max="26" width="17" style="35" customWidth="1"/>
    <col min="27" max="27" width="21.44140625" style="35" customWidth="1"/>
    <col min="28" max="28" width="31.109375" style="35" customWidth="1"/>
    <col min="29" max="29" width="21" style="35" customWidth="1"/>
    <col min="30" max="16384" width="9.109375" style="35"/>
  </cols>
  <sheetData>
    <row r="1" spans="1:29" ht="120" customHeight="1" x14ac:dyDescent="0.3">
      <c r="A1" s="22" t="s">
        <v>92</v>
      </c>
      <c r="B1" s="20" t="s">
        <v>60</v>
      </c>
      <c r="C1" s="20" t="s">
        <v>41</v>
      </c>
      <c r="D1" s="20" t="s">
        <v>43</v>
      </c>
      <c r="E1" s="20" t="s">
        <v>42</v>
      </c>
      <c r="F1" s="20" t="s">
        <v>10</v>
      </c>
      <c r="G1" s="20" t="s">
        <v>23</v>
      </c>
      <c r="H1" s="20" t="s">
        <v>26</v>
      </c>
      <c r="I1" s="20" t="s">
        <v>25</v>
      </c>
      <c r="J1" s="20" t="s">
        <v>102</v>
      </c>
      <c r="K1" s="20" t="s">
        <v>24</v>
      </c>
      <c r="L1" s="20" t="s">
        <v>0</v>
      </c>
      <c r="M1" s="20" t="s">
        <v>70</v>
      </c>
      <c r="N1" s="20" t="s">
        <v>67</v>
      </c>
      <c r="O1" s="20" t="s">
        <v>68</v>
      </c>
      <c r="P1" s="20" t="s">
        <v>69</v>
      </c>
      <c r="Q1" s="20" t="s">
        <v>7</v>
      </c>
      <c r="R1" s="20" t="s">
        <v>8</v>
      </c>
      <c r="S1" s="20" t="s">
        <v>71</v>
      </c>
      <c r="T1" s="20" t="s">
        <v>6</v>
      </c>
      <c r="U1" s="20" t="s">
        <v>5</v>
      </c>
      <c r="V1" s="20" t="s">
        <v>9</v>
      </c>
      <c r="W1" s="20" t="s">
        <v>12</v>
      </c>
      <c r="X1" s="20" t="s">
        <v>2</v>
      </c>
      <c r="Y1" s="20" t="s">
        <v>3</v>
      </c>
      <c r="Z1" s="20" t="s">
        <v>4</v>
      </c>
      <c r="AA1" s="20" t="s">
        <v>11</v>
      </c>
      <c r="AB1" s="20" t="s">
        <v>1</v>
      </c>
      <c r="AC1" s="20" t="s">
        <v>133</v>
      </c>
    </row>
    <row r="2" spans="1:29" s="19" customFormat="1" ht="120" customHeight="1" x14ac:dyDescent="0.3">
      <c r="A2" s="13" t="s">
        <v>93</v>
      </c>
      <c r="B2" s="14" t="s">
        <v>61</v>
      </c>
      <c r="C2" s="13" t="s">
        <v>73</v>
      </c>
      <c r="D2" s="13" t="s">
        <v>44</v>
      </c>
      <c r="E2" s="33" t="s">
        <v>125</v>
      </c>
      <c r="F2" s="13" t="s">
        <v>85</v>
      </c>
      <c r="G2" s="13" t="s">
        <v>94</v>
      </c>
      <c r="H2" s="21" t="s">
        <v>111</v>
      </c>
      <c r="I2" s="13">
        <v>2015</v>
      </c>
      <c r="J2" s="33" t="s">
        <v>97</v>
      </c>
      <c r="K2" s="40" t="s">
        <v>122</v>
      </c>
      <c r="L2" s="13" t="s">
        <v>59</v>
      </c>
      <c r="M2" s="13" t="s">
        <v>59</v>
      </c>
      <c r="N2" s="13" t="s">
        <v>28</v>
      </c>
      <c r="O2" s="13" t="s">
        <v>59</v>
      </c>
      <c r="P2" s="13" t="s">
        <v>59</v>
      </c>
      <c r="Q2" s="13" t="s">
        <v>59</v>
      </c>
      <c r="R2" s="13" t="s">
        <v>59</v>
      </c>
      <c r="S2" s="13" t="s">
        <v>59</v>
      </c>
      <c r="T2" s="13">
        <v>850</v>
      </c>
      <c r="U2" s="13" t="s">
        <v>59</v>
      </c>
      <c r="V2" s="13" t="s">
        <v>59</v>
      </c>
      <c r="W2" s="13" t="s">
        <v>59</v>
      </c>
      <c r="X2" s="15">
        <v>10500000</v>
      </c>
      <c r="Y2" s="13" t="s">
        <v>59</v>
      </c>
      <c r="Z2" s="13" t="s">
        <v>86</v>
      </c>
      <c r="AA2" s="13" t="s">
        <v>59</v>
      </c>
      <c r="AB2" s="17" t="s">
        <v>59</v>
      </c>
      <c r="AC2" s="18">
        <f>(2.41*9.92)*T2</f>
        <v>20321.12</v>
      </c>
    </row>
    <row r="3" spans="1:29" s="19" customFormat="1" ht="120" customHeight="1" x14ac:dyDescent="0.3">
      <c r="A3" s="13" t="s">
        <v>93</v>
      </c>
      <c r="B3" s="14" t="s">
        <v>61</v>
      </c>
      <c r="C3" s="13" t="s">
        <v>74</v>
      </c>
      <c r="D3" s="13" t="s">
        <v>44</v>
      </c>
      <c r="E3" s="33" t="s">
        <v>125</v>
      </c>
      <c r="F3" s="13" t="s">
        <v>57</v>
      </c>
      <c r="G3" s="13" t="s">
        <v>95</v>
      </c>
      <c r="H3" s="21" t="s">
        <v>87</v>
      </c>
      <c r="I3" s="13">
        <v>2015</v>
      </c>
      <c r="J3" s="33" t="s">
        <v>96</v>
      </c>
      <c r="K3" s="33" t="s">
        <v>109</v>
      </c>
      <c r="L3" s="13" t="s">
        <v>137</v>
      </c>
      <c r="M3" s="13" t="s">
        <v>59</v>
      </c>
      <c r="N3" s="13" t="s">
        <v>28</v>
      </c>
      <c r="O3" s="13" t="s">
        <v>59</v>
      </c>
      <c r="P3" s="13">
        <f>8.97</f>
        <v>8.9700000000000006</v>
      </c>
      <c r="Q3" s="13">
        <f>0.03+0.01+0.0045</f>
        <v>4.4499999999999998E-2</v>
      </c>
      <c r="R3" s="13">
        <f>0.02+0.01</f>
        <v>0.03</v>
      </c>
      <c r="S3" s="13">
        <f>P3-3</f>
        <v>5.9700000000000006</v>
      </c>
      <c r="T3" s="13">
        <v>3</v>
      </c>
      <c r="U3" s="13" t="s">
        <v>59</v>
      </c>
      <c r="V3" s="13" t="s">
        <v>59</v>
      </c>
      <c r="W3" s="13" t="s">
        <v>59</v>
      </c>
      <c r="X3" s="13" t="s">
        <v>59</v>
      </c>
      <c r="Y3" s="13" t="s">
        <v>59</v>
      </c>
      <c r="Z3" s="13" t="s">
        <v>59</v>
      </c>
      <c r="AA3" s="13" t="s">
        <v>59</v>
      </c>
      <c r="AB3" s="17" t="s">
        <v>59</v>
      </c>
      <c r="AC3" s="18">
        <f>8.3454*S3*R3*365</f>
        <v>545.55131610000001</v>
      </c>
    </row>
    <row r="4" spans="1:29" s="19" customFormat="1" ht="120" customHeight="1" x14ac:dyDescent="0.3">
      <c r="A4" s="13" t="s">
        <v>93</v>
      </c>
      <c r="B4" s="14" t="s">
        <v>61</v>
      </c>
      <c r="C4" s="13" t="s">
        <v>75</v>
      </c>
      <c r="D4" s="13" t="s">
        <v>44</v>
      </c>
      <c r="E4" s="33" t="s">
        <v>125</v>
      </c>
      <c r="F4" s="13" t="s">
        <v>56</v>
      </c>
      <c r="G4" s="13" t="s">
        <v>40</v>
      </c>
      <c r="H4" s="21" t="s">
        <v>89</v>
      </c>
      <c r="I4" s="13">
        <v>2014</v>
      </c>
      <c r="J4" s="33" t="s">
        <v>96</v>
      </c>
      <c r="K4" s="33" t="s">
        <v>109</v>
      </c>
      <c r="L4" s="13" t="s">
        <v>59</v>
      </c>
      <c r="M4" s="13" t="s">
        <v>59</v>
      </c>
      <c r="N4" s="13" t="s">
        <v>28</v>
      </c>
      <c r="O4" s="13" t="s">
        <v>59</v>
      </c>
      <c r="P4" s="13" t="s">
        <v>59</v>
      </c>
      <c r="Q4" s="13" t="s">
        <v>59</v>
      </c>
      <c r="R4" s="13" t="s">
        <v>59</v>
      </c>
      <c r="S4" s="13" t="s">
        <v>59</v>
      </c>
      <c r="T4" s="13" t="s">
        <v>59</v>
      </c>
      <c r="U4" s="13" t="s">
        <v>59</v>
      </c>
      <c r="V4" s="13" t="s">
        <v>59</v>
      </c>
      <c r="W4" s="13" t="s">
        <v>59</v>
      </c>
      <c r="X4" s="13" t="s">
        <v>59</v>
      </c>
      <c r="Y4" s="13" t="s">
        <v>59</v>
      </c>
      <c r="Z4" s="13" t="s">
        <v>59</v>
      </c>
      <c r="AA4" s="13" t="s">
        <v>59</v>
      </c>
      <c r="AB4" s="17" t="s">
        <v>59</v>
      </c>
      <c r="AC4" s="39" t="s">
        <v>59</v>
      </c>
    </row>
    <row r="5" spans="1:29" s="19" customFormat="1" ht="120" customHeight="1" x14ac:dyDescent="0.3">
      <c r="A5" s="13" t="s">
        <v>93</v>
      </c>
      <c r="B5" s="14" t="s">
        <v>61</v>
      </c>
      <c r="C5" s="13" t="s">
        <v>76</v>
      </c>
      <c r="D5" s="13" t="s">
        <v>44</v>
      </c>
      <c r="E5" s="33" t="s">
        <v>124</v>
      </c>
      <c r="F5" s="13" t="s">
        <v>54</v>
      </c>
      <c r="G5" s="13" t="s">
        <v>39</v>
      </c>
      <c r="H5" s="21" t="s">
        <v>55</v>
      </c>
      <c r="I5" s="13">
        <v>2000</v>
      </c>
      <c r="J5" s="33" t="s">
        <v>98</v>
      </c>
      <c r="K5" s="13">
        <v>2020</v>
      </c>
      <c r="L5" s="13" t="s">
        <v>59</v>
      </c>
      <c r="M5" s="13" t="s">
        <v>59</v>
      </c>
      <c r="N5" s="13" t="s">
        <v>28</v>
      </c>
      <c r="O5" s="13" t="s">
        <v>59</v>
      </c>
      <c r="P5" s="13" t="s">
        <v>59</v>
      </c>
      <c r="Q5" s="13" t="s">
        <v>59</v>
      </c>
      <c r="R5" s="13" t="s">
        <v>59</v>
      </c>
      <c r="S5" s="13" t="s">
        <v>59</v>
      </c>
      <c r="T5" s="13" t="s">
        <v>59</v>
      </c>
      <c r="U5" s="13" t="s">
        <v>59</v>
      </c>
      <c r="V5" s="13" t="s">
        <v>59</v>
      </c>
      <c r="W5" s="13" t="s">
        <v>59</v>
      </c>
      <c r="X5" s="13" t="s">
        <v>59</v>
      </c>
      <c r="Y5" s="13" t="s">
        <v>59</v>
      </c>
      <c r="Z5" s="13" t="s">
        <v>59</v>
      </c>
      <c r="AA5" s="13" t="s">
        <v>59</v>
      </c>
      <c r="AB5" s="17" t="s">
        <v>59</v>
      </c>
      <c r="AC5" s="16" t="s">
        <v>59</v>
      </c>
    </row>
    <row r="6" spans="1:29" s="19" customFormat="1" ht="120" customHeight="1" x14ac:dyDescent="0.3">
      <c r="A6" s="13" t="s">
        <v>93</v>
      </c>
      <c r="B6" s="14" t="s">
        <v>61</v>
      </c>
      <c r="C6" s="13" t="s">
        <v>77</v>
      </c>
      <c r="D6" s="13" t="s">
        <v>44</v>
      </c>
      <c r="E6" s="33" t="s">
        <v>124</v>
      </c>
      <c r="F6" s="13" t="s">
        <v>45</v>
      </c>
      <c r="G6" s="13" t="s">
        <v>38</v>
      </c>
      <c r="H6" s="21" t="s">
        <v>88</v>
      </c>
      <c r="I6" s="33" t="s">
        <v>112</v>
      </c>
      <c r="J6" s="33" t="s">
        <v>96</v>
      </c>
      <c r="K6" s="33" t="s">
        <v>113</v>
      </c>
      <c r="L6" s="13" t="s">
        <v>65</v>
      </c>
      <c r="M6" s="13">
        <v>12</v>
      </c>
      <c r="N6" s="13" t="s">
        <v>27</v>
      </c>
      <c r="O6" s="13">
        <v>5.68</v>
      </c>
      <c r="P6" s="13">
        <v>20.9</v>
      </c>
      <c r="Q6" s="13">
        <v>2.46</v>
      </c>
      <c r="R6" s="13">
        <v>0.77600000000000002</v>
      </c>
      <c r="S6" s="13">
        <f>P6-3</f>
        <v>17.899999999999999</v>
      </c>
      <c r="T6" s="13" t="s">
        <v>59</v>
      </c>
      <c r="U6" s="13" t="s">
        <v>59</v>
      </c>
      <c r="V6" s="13" t="s">
        <v>59</v>
      </c>
      <c r="W6" s="13" t="s">
        <v>59</v>
      </c>
      <c r="X6" s="15">
        <v>16000000</v>
      </c>
      <c r="Y6" s="13" t="s">
        <v>59</v>
      </c>
      <c r="Z6" s="13" t="s">
        <v>47</v>
      </c>
      <c r="AA6" s="13" t="s">
        <v>46</v>
      </c>
      <c r="AB6" s="17" t="s">
        <v>59</v>
      </c>
      <c r="AC6" s="18">
        <f>8.3454*(S6)*R6*365</f>
        <v>42311.144618399994</v>
      </c>
    </row>
    <row r="7" spans="1:29" s="19" customFormat="1" ht="120" customHeight="1" x14ac:dyDescent="0.3">
      <c r="A7" s="13" t="s">
        <v>93</v>
      </c>
      <c r="B7" s="14" t="s">
        <v>61</v>
      </c>
      <c r="C7" s="13" t="s">
        <v>78</v>
      </c>
      <c r="D7" s="13" t="s">
        <v>44</v>
      </c>
      <c r="E7" s="33" t="s">
        <v>124</v>
      </c>
      <c r="F7" s="13" t="s">
        <v>48</v>
      </c>
      <c r="G7" s="13" t="s">
        <v>38</v>
      </c>
      <c r="H7" s="21" t="s">
        <v>79</v>
      </c>
      <c r="I7" s="13">
        <v>2014</v>
      </c>
      <c r="J7" s="33" t="s">
        <v>96</v>
      </c>
      <c r="K7" s="13">
        <v>2016</v>
      </c>
      <c r="L7" s="13" t="s">
        <v>66</v>
      </c>
      <c r="M7" s="13" t="s">
        <v>59</v>
      </c>
      <c r="N7" s="13" t="s">
        <v>27</v>
      </c>
      <c r="O7" s="13">
        <v>2.88</v>
      </c>
      <c r="P7" s="13">
        <v>6.93</v>
      </c>
      <c r="Q7" s="13">
        <v>6.5</v>
      </c>
      <c r="R7" s="13">
        <v>2.3050000000000002</v>
      </c>
      <c r="S7" s="13">
        <f>P7-3</f>
        <v>3.9299999999999997</v>
      </c>
      <c r="T7" s="13" t="s">
        <v>59</v>
      </c>
      <c r="U7" s="13" t="s">
        <v>59</v>
      </c>
      <c r="V7" s="13">
        <v>0.5</v>
      </c>
      <c r="W7" s="13" t="s">
        <v>59</v>
      </c>
      <c r="X7" s="15">
        <v>12144000</v>
      </c>
      <c r="Y7" s="13" t="s">
        <v>59</v>
      </c>
      <c r="Z7" s="13" t="s">
        <v>49</v>
      </c>
      <c r="AA7" s="13" t="s">
        <v>50</v>
      </c>
      <c r="AB7" s="17" t="s">
        <v>59</v>
      </c>
      <c r="AC7" s="18">
        <f>8.3454*(S7)*R7*365</f>
        <v>27593.291064150002</v>
      </c>
    </row>
    <row r="8" spans="1:29" s="19" customFormat="1" ht="120" customHeight="1" x14ac:dyDescent="0.3">
      <c r="A8" s="13" t="s">
        <v>93</v>
      </c>
      <c r="B8" s="14" t="s">
        <v>61</v>
      </c>
      <c r="C8" s="13" t="s">
        <v>80</v>
      </c>
      <c r="D8" s="13" t="s">
        <v>44</v>
      </c>
      <c r="E8" s="33" t="s">
        <v>124</v>
      </c>
      <c r="F8" s="13" t="s">
        <v>82</v>
      </c>
      <c r="G8" s="13" t="s">
        <v>94</v>
      </c>
      <c r="H8" s="21" t="s">
        <v>83</v>
      </c>
      <c r="I8" s="13">
        <v>2015</v>
      </c>
      <c r="J8" s="33" t="s">
        <v>97</v>
      </c>
      <c r="K8" s="13">
        <v>2020</v>
      </c>
      <c r="L8" s="13" t="s">
        <v>59</v>
      </c>
      <c r="M8" s="13" t="s">
        <v>59</v>
      </c>
      <c r="N8" s="13" t="s">
        <v>59</v>
      </c>
      <c r="O8" s="13" t="s">
        <v>59</v>
      </c>
      <c r="P8" s="13" t="s">
        <v>59</v>
      </c>
      <c r="Q8" s="13" t="s">
        <v>59</v>
      </c>
      <c r="R8" s="13" t="s">
        <v>59</v>
      </c>
      <c r="S8" s="13" t="s">
        <v>59</v>
      </c>
      <c r="T8" s="13" t="s">
        <v>59</v>
      </c>
      <c r="U8" s="13" t="s">
        <v>59</v>
      </c>
      <c r="V8" s="13" t="s">
        <v>59</v>
      </c>
      <c r="W8" s="13" t="s">
        <v>59</v>
      </c>
      <c r="X8" s="15">
        <v>500000</v>
      </c>
      <c r="Y8" s="13" t="s">
        <v>59</v>
      </c>
      <c r="Z8" s="13" t="s">
        <v>44</v>
      </c>
      <c r="AA8" s="13" t="s">
        <v>59</v>
      </c>
      <c r="AB8" s="17" t="s">
        <v>59</v>
      </c>
      <c r="AC8" s="13" t="s">
        <v>59</v>
      </c>
    </row>
    <row r="9" spans="1:29" s="19" customFormat="1" ht="120" customHeight="1" x14ac:dyDescent="0.3">
      <c r="A9" s="13" t="s">
        <v>93</v>
      </c>
      <c r="B9" s="14" t="s">
        <v>61</v>
      </c>
      <c r="C9" s="13" t="s">
        <v>81</v>
      </c>
      <c r="D9" s="13" t="s">
        <v>44</v>
      </c>
      <c r="E9" s="33" t="s">
        <v>124</v>
      </c>
      <c r="F9" s="13" t="s">
        <v>84</v>
      </c>
      <c r="G9" s="13" t="s">
        <v>39</v>
      </c>
      <c r="H9" s="21" t="s">
        <v>91</v>
      </c>
      <c r="I9" s="13">
        <v>2015</v>
      </c>
      <c r="J9" s="33" t="s">
        <v>97</v>
      </c>
      <c r="K9" s="13">
        <v>2020</v>
      </c>
      <c r="L9" s="13" t="s">
        <v>59</v>
      </c>
      <c r="M9" s="13" t="s">
        <v>59</v>
      </c>
      <c r="N9" s="13" t="s">
        <v>59</v>
      </c>
      <c r="O9" s="13" t="s">
        <v>59</v>
      </c>
      <c r="P9" s="13" t="s">
        <v>59</v>
      </c>
      <c r="Q9" s="13" t="s">
        <v>59</v>
      </c>
      <c r="R9" s="13" t="s">
        <v>59</v>
      </c>
      <c r="S9" s="13" t="s">
        <v>59</v>
      </c>
      <c r="T9" s="13" t="s">
        <v>59</v>
      </c>
      <c r="U9" s="13" t="s">
        <v>59</v>
      </c>
      <c r="V9" s="13" t="s">
        <v>59</v>
      </c>
      <c r="W9" s="13" t="s">
        <v>59</v>
      </c>
      <c r="X9" s="15">
        <v>3000000</v>
      </c>
      <c r="Y9" s="13" t="s">
        <v>59</v>
      </c>
      <c r="Z9" s="13" t="s">
        <v>44</v>
      </c>
      <c r="AA9" s="13" t="s">
        <v>59</v>
      </c>
      <c r="AB9" s="17" t="s">
        <v>59</v>
      </c>
      <c r="AC9" s="13" t="s">
        <v>59</v>
      </c>
    </row>
    <row r="10" spans="1:29" s="19" customFormat="1" ht="120" customHeight="1" x14ac:dyDescent="0.3">
      <c r="A10" s="33">
        <v>2016</v>
      </c>
      <c r="B10" s="33" t="s">
        <v>61</v>
      </c>
      <c r="C10" s="33" t="s">
        <v>114</v>
      </c>
      <c r="D10" s="33" t="s">
        <v>44</v>
      </c>
      <c r="E10" s="34" t="s">
        <v>123</v>
      </c>
      <c r="F10" s="34" t="s">
        <v>115</v>
      </c>
      <c r="G10" s="33" t="s">
        <v>40</v>
      </c>
      <c r="H10" s="34" t="s">
        <v>121</v>
      </c>
      <c r="I10" s="31">
        <v>2016</v>
      </c>
      <c r="J10" s="33" t="s">
        <v>97</v>
      </c>
      <c r="K10" s="31">
        <v>2019</v>
      </c>
      <c r="L10" s="33" t="s">
        <v>150</v>
      </c>
      <c r="M10" s="33" t="s">
        <v>59</v>
      </c>
      <c r="N10" s="33" t="s">
        <v>59</v>
      </c>
      <c r="O10" s="33">
        <v>2</v>
      </c>
      <c r="P10" s="33">
        <v>3</v>
      </c>
      <c r="Q10" s="33" t="s">
        <v>116</v>
      </c>
      <c r="R10" s="33" t="s">
        <v>117</v>
      </c>
      <c r="S10" s="33" t="s">
        <v>59</v>
      </c>
      <c r="T10" s="33" t="s">
        <v>59</v>
      </c>
      <c r="U10" s="33" t="s">
        <v>59</v>
      </c>
      <c r="V10" s="31" t="s">
        <v>118</v>
      </c>
      <c r="W10" s="33" t="s">
        <v>119</v>
      </c>
      <c r="X10" s="38">
        <v>10000000</v>
      </c>
      <c r="Y10" s="33" t="s">
        <v>64</v>
      </c>
      <c r="Z10" s="33" t="s">
        <v>149</v>
      </c>
      <c r="AA10" s="33" t="s">
        <v>59</v>
      </c>
      <c r="AB10" s="36" t="s">
        <v>90</v>
      </c>
      <c r="AC10" s="37">
        <v>29000</v>
      </c>
    </row>
    <row r="11" spans="1:29" s="19" customFormat="1" ht="120" customHeight="1" x14ac:dyDescent="0.3">
      <c r="A11" s="43">
        <v>2017</v>
      </c>
      <c r="B11" s="41" t="s">
        <v>63</v>
      </c>
      <c r="C11" s="43" t="s">
        <v>134</v>
      </c>
      <c r="D11" s="44" t="s">
        <v>44</v>
      </c>
      <c r="E11" s="43" t="s">
        <v>126</v>
      </c>
      <c r="F11" s="43" t="s">
        <v>127</v>
      </c>
      <c r="G11" s="43" t="s">
        <v>94</v>
      </c>
      <c r="H11" s="43" t="s">
        <v>130</v>
      </c>
      <c r="I11" s="43">
        <v>2018</v>
      </c>
      <c r="J11" s="41" t="s">
        <v>100</v>
      </c>
      <c r="K11" s="43">
        <v>2020</v>
      </c>
      <c r="L11" s="41" t="s">
        <v>59</v>
      </c>
      <c r="M11" s="41" t="s">
        <v>59</v>
      </c>
      <c r="N11" s="41" t="s">
        <v>28</v>
      </c>
      <c r="O11" s="41" t="s">
        <v>59</v>
      </c>
      <c r="P11" s="41" t="s">
        <v>59</v>
      </c>
      <c r="Q11" s="41" t="s">
        <v>59</v>
      </c>
      <c r="R11" s="41" t="s">
        <v>59</v>
      </c>
      <c r="S11" s="41" t="s">
        <v>59</v>
      </c>
      <c r="T11" s="41">
        <v>275</v>
      </c>
      <c r="U11" s="41" t="s">
        <v>59</v>
      </c>
      <c r="V11" s="41" t="s">
        <v>59</v>
      </c>
      <c r="W11" s="41" t="s">
        <v>59</v>
      </c>
      <c r="X11" s="56" t="s">
        <v>147</v>
      </c>
      <c r="Y11" s="41" t="s">
        <v>59</v>
      </c>
      <c r="Z11" s="41" t="s">
        <v>120</v>
      </c>
      <c r="AA11" s="41" t="s">
        <v>59</v>
      </c>
      <c r="AB11" s="42" t="s">
        <v>59</v>
      </c>
      <c r="AC11" s="54" t="s">
        <v>144</v>
      </c>
    </row>
    <row r="12" spans="1:29" s="19" customFormat="1" ht="120" customHeight="1" x14ac:dyDescent="0.3">
      <c r="A12" s="43">
        <v>2017</v>
      </c>
      <c r="B12" s="41" t="s">
        <v>63</v>
      </c>
      <c r="C12" s="43" t="s">
        <v>135</v>
      </c>
      <c r="D12" s="43" t="s">
        <v>44</v>
      </c>
      <c r="E12" s="43" t="s">
        <v>126</v>
      </c>
      <c r="F12" s="43" t="s">
        <v>128</v>
      </c>
      <c r="G12" s="43" t="s">
        <v>95</v>
      </c>
      <c r="H12" s="43" t="s">
        <v>131</v>
      </c>
      <c r="I12" s="43">
        <v>2018</v>
      </c>
      <c r="J12" s="41" t="s">
        <v>100</v>
      </c>
      <c r="K12" s="43">
        <v>2020</v>
      </c>
      <c r="L12" s="41" t="s">
        <v>59</v>
      </c>
      <c r="M12" s="41" t="s">
        <v>59</v>
      </c>
      <c r="N12" s="41" t="s">
        <v>28</v>
      </c>
      <c r="O12" s="41" t="s">
        <v>59</v>
      </c>
      <c r="P12" s="41" t="s">
        <v>59</v>
      </c>
      <c r="Q12" s="41" t="s">
        <v>59</v>
      </c>
      <c r="R12" s="41" t="s">
        <v>59</v>
      </c>
      <c r="S12" s="41" t="s">
        <v>59</v>
      </c>
      <c r="T12" s="41">
        <v>1</v>
      </c>
      <c r="U12" s="41" t="s">
        <v>59</v>
      </c>
      <c r="V12" s="41" t="s">
        <v>59</v>
      </c>
      <c r="W12" s="41" t="s">
        <v>59</v>
      </c>
      <c r="X12" s="56" t="s">
        <v>148</v>
      </c>
      <c r="Y12" s="41" t="s">
        <v>59</v>
      </c>
      <c r="Z12" s="41" t="s">
        <v>120</v>
      </c>
      <c r="AA12" s="41" t="s">
        <v>59</v>
      </c>
      <c r="AB12" s="42" t="s">
        <v>59</v>
      </c>
      <c r="AC12" s="55" t="s">
        <v>143</v>
      </c>
    </row>
    <row r="13" spans="1:29" s="19" customFormat="1" ht="120" customHeight="1" x14ac:dyDescent="0.3">
      <c r="A13" s="43">
        <v>2017</v>
      </c>
      <c r="B13" s="41" t="s">
        <v>63</v>
      </c>
      <c r="C13" s="43" t="s">
        <v>136</v>
      </c>
      <c r="D13" s="43" t="s">
        <v>44</v>
      </c>
      <c r="E13" s="43" t="s">
        <v>126</v>
      </c>
      <c r="F13" s="43" t="s">
        <v>129</v>
      </c>
      <c r="G13" s="43" t="s">
        <v>94</v>
      </c>
      <c r="H13" s="43" t="s">
        <v>132</v>
      </c>
      <c r="I13" s="43">
        <v>2018</v>
      </c>
      <c r="J13" s="41" t="s">
        <v>100</v>
      </c>
      <c r="K13" s="43">
        <v>2020</v>
      </c>
      <c r="L13" s="41" t="s">
        <v>59</v>
      </c>
      <c r="M13" s="41" t="s">
        <v>59</v>
      </c>
      <c r="N13" s="41" t="s">
        <v>28</v>
      </c>
      <c r="O13" s="41" t="s">
        <v>59</v>
      </c>
      <c r="P13" s="41" t="s">
        <v>59</v>
      </c>
      <c r="Q13" s="41" t="s">
        <v>59</v>
      </c>
      <c r="R13" s="41" t="s">
        <v>59</v>
      </c>
      <c r="S13" s="41" t="s">
        <v>59</v>
      </c>
      <c r="T13" s="41">
        <v>180</v>
      </c>
      <c r="U13" s="41" t="s">
        <v>59</v>
      </c>
      <c r="V13" s="41" t="s">
        <v>59</v>
      </c>
      <c r="W13" s="41" t="s">
        <v>59</v>
      </c>
      <c r="X13" s="56" t="s">
        <v>146</v>
      </c>
      <c r="Y13" s="41" t="s">
        <v>59</v>
      </c>
      <c r="Z13" s="41" t="s">
        <v>120</v>
      </c>
      <c r="AA13" s="41" t="s">
        <v>59</v>
      </c>
      <c r="AB13" s="42" t="s">
        <v>59</v>
      </c>
      <c r="AC13" s="54" t="s">
        <v>145</v>
      </c>
    </row>
    <row r="14" spans="1:29" ht="120" customHeight="1" x14ac:dyDescent="0.3">
      <c r="A14" s="48">
        <v>2017</v>
      </c>
      <c r="B14" s="49" t="s">
        <v>61</v>
      </c>
      <c r="C14" s="48" t="s">
        <v>151</v>
      </c>
      <c r="D14" s="48" t="s">
        <v>44</v>
      </c>
      <c r="E14" s="48" t="s">
        <v>126</v>
      </c>
      <c r="F14" s="48" t="s">
        <v>152</v>
      </c>
      <c r="G14" s="48" t="s">
        <v>94</v>
      </c>
      <c r="H14" s="48" t="s">
        <v>153</v>
      </c>
      <c r="I14" s="48">
        <v>2019</v>
      </c>
      <c r="J14" s="49" t="s">
        <v>100</v>
      </c>
      <c r="K14" s="48">
        <v>2021</v>
      </c>
      <c r="L14" s="49" t="s">
        <v>59</v>
      </c>
      <c r="M14" s="49" t="s">
        <v>59</v>
      </c>
      <c r="N14" s="49" t="s">
        <v>28</v>
      </c>
      <c r="O14" s="49" t="s">
        <v>59</v>
      </c>
      <c r="P14" s="49" t="s">
        <v>59</v>
      </c>
      <c r="Q14" s="49" t="s">
        <v>59</v>
      </c>
      <c r="R14" s="49" t="s">
        <v>59</v>
      </c>
      <c r="S14" s="49" t="s">
        <v>59</v>
      </c>
      <c r="T14" s="49">
        <v>100</v>
      </c>
      <c r="U14" s="49" t="s">
        <v>59</v>
      </c>
      <c r="V14" s="49" t="s">
        <v>59</v>
      </c>
      <c r="W14" s="49" t="s">
        <v>59</v>
      </c>
      <c r="X14" s="50">
        <v>1500000</v>
      </c>
      <c r="Y14" s="49" t="s">
        <v>59</v>
      </c>
      <c r="Z14" s="49" t="s">
        <v>120</v>
      </c>
      <c r="AA14" s="49" t="s">
        <v>59</v>
      </c>
      <c r="AB14" s="51" t="s">
        <v>59</v>
      </c>
      <c r="AC14" s="52">
        <v>1434</v>
      </c>
    </row>
  </sheetData>
  <sortState ref="A2:AC67">
    <sortCondition ref="D2:D67"/>
  </sortState>
  <dataConsolidate/>
  <dataValidations count="1">
    <dataValidation type="list" allowBlank="1" showInputMessage="1" showErrorMessage="1" sqref="B2:B14" xr:uid="{00000000-0002-0000-0100-000000000000}">
      <formula1>Basin</formula1>
    </dataValidation>
  </dataValidations>
  <pageMargins left="0.25" right="0.25" top="0.75" bottom="0.75" header="0.3" footer="0.3"/>
  <pageSetup paperSize="3" scale="65" fitToHeight="0"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1000000}">
          <x14:formula1>
            <xm:f>Sheet1!$B$1:$B$7</xm:f>
          </x14:formula1>
          <xm:sqref>J2:J13</xm:sqref>
        </x14:dataValidation>
        <x14:dataValidation type="list" allowBlank="1" showInputMessage="1" showErrorMessage="1" xr:uid="{00000000-0002-0000-0100-000002000000}">
          <x14:formula1>
            <xm:f>Sheet1!$D$1:$D$6</xm:f>
          </x14:formula1>
          <xm:sqref>G2:G13</xm:sqref>
        </x14:dataValidation>
        <x14:dataValidation type="list" allowBlank="1" showInputMessage="1" showErrorMessage="1" xr:uid="{00000000-0002-0000-0100-000003000000}">
          <x14:formula1>
            <xm:f>Sheet1!$E$1:$E$3</xm:f>
          </x14:formula1>
          <xm:sqref>A2:A13</xm:sqref>
        </x14:dataValidation>
        <x14:dataValidation type="list" allowBlank="1" showInputMessage="1" showErrorMessage="1" xr:uid="{E420B2FB-3C23-4B43-9D23-4ED873C3F5E1}">
          <x14:formula1>
            <xm:f>'[Ocala Stormwater 2017 Update Project Sheet.xlsx]Sheet1'!#REF!</xm:f>
          </x14:formula1>
          <xm:sqref>A14</xm:sqref>
        </x14:dataValidation>
        <x14:dataValidation type="list" allowBlank="1" showInputMessage="1" showErrorMessage="1" xr:uid="{A4256729-6B33-472B-971D-B37C01629C8F}">
          <x14:formula1>
            <xm:f>'[Ocala Stormwater 2017 Update Project Sheet.xlsx]Sheet1'!#REF!</xm:f>
          </x14:formula1>
          <xm:sqref>G14</xm:sqref>
        </x14:dataValidation>
        <x14:dataValidation type="list" allowBlank="1" showInputMessage="1" showErrorMessage="1" xr:uid="{CB6007A5-D923-430E-993F-CA2519AF7B22}">
          <x14:formula1>
            <xm:f>'[Ocala Stormwater 2017 Update Project Sheet.xlsx]Sheet1'!#REF!</xm:f>
          </x14:formula1>
          <xm:sqref>J14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1"/>
  <sheetViews>
    <sheetView workbookViewId="0">
      <selection activeCell="E4" sqref="E4"/>
    </sheetView>
  </sheetViews>
  <sheetFormatPr defaultRowHeight="14.4" x14ac:dyDescent="0.3"/>
  <cols>
    <col min="1" max="1" width="14.5546875" customWidth="1"/>
    <col min="2" max="2" width="12.88671875" customWidth="1"/>
    <col min="4" max="4" width="15.6640625" customWidth="1"/>
  </cols>
  <sheetData>
    <row r="1" spans="1:21" ht="28.8" x14ac:dyDescent="0.3">
      <c r="A1" s="23" t="s">
        <v>37</v>
      </c>
      <c r="B1" s="24" t="s">
        <v>96</v>
      </c>
      <c r="C1" s="24" t="s">
        <v>61</v>
      </c>
      <c r="D1" s="25" t="s">
        <v>38</v>
      </c>
      <c r="E1" s="24" t="s">
        <v>93</v>
      </c>
      <c r="T1" s="10"/>
      <c r="U1" s="10"/>
    </row>
    <row r="2" spans="1:21" ht="57.6" x14ac:dyDescent="0.3">
      <c r="A2" s="23" t="s">
        <v>34</v>
      </c>
      <c r="B2" s="7" t="s">
        <v>97</v>
      </c>
      <c r="C2" s="24" t="s">
        <v>62</v>
      </c>
      <c r="D2" s="25" t="s">
        <v>94</v>
      </c>
      <c r="E2" s="24">
        <v>2016</v>
      </c>
      <c r="T2" s="10"/>
      <c r="U2" s="10"/>
    </row>
    <row r="3" spans="1:21" ht="57.6" x14ac:dyDescent="0.3">
      <c r="A3" s="23" t="s">
        <v>35</v>
      </c>
      <c r="B3" s="27" t="s">
        <v>98</v>
      </c>
      <c r="C3" s="24" t="s">
        <v>63</v>
      </c>
      <c r="D3" s="25" t="s">
        <v>95</v>
      </c>
      <c r="E3" s="24">
        <v>2017</v>
      </c>
      <c r="T3" s="10"/>
      <c r="U3" s="10"/>
    </row>
    <row r="4" spans="1:21" ht="43.2" x14ac:dyDescent="0.3">
      <c r="A4" s="23" t="s">
        <v>72</v>
      </c>
      <c r="B4" s="24" t="s">
        <v>101</v>
      </c>
      <c r="C4" s="24"/>
      <c r="D4" s="25" t="s">
        <v>39</v>
      </c>
      <c r="E4" s="25"/>
      <c r="T4" s="1"/>
      <c r="U4" s="1"/>
    </row>
    <row r="5" spans="1:21" ht="43.2" x14ac:dyDescent="0.3">
      <c r="A5" s="23" t="s">
        <v>36</v>
      </c>
      <c r="B5" s="24" t="s">
        <v>100</v>
      </c>
      <c r="C5" s="24"/>
      <c r="D5" s="25" t="s">
        <v>40</v>
      </c>
      <c r="E5" s="26"/>
      <c r="T5" s="1"/>
      <c r="U5" s="1"/>
    </row>
    <row r="6" spans="1:21" ht="43.2" x14ac:dyDescent="0.3">
      <c r="A6" s="25" t="s">
        <v>29</v>
      </c>
      <c r="B6" s="24" t="s">
        <v>99</v>
      </c>
      <c r="C6" s="24"/>
      <c r="D6" s="25" t="s">
        <v>110</v>
      </c>
      <c r="E6" s="26"/>
      <c r="T6" s="10"/>
      <c r="U6" s="10"/>
    </row>
    <row r="7" spans="1:21" ht="28.8" x14ac:dyDescent="0.3">
      <c r="A7" s="25" t="s">
        <v>30</v>
      </c>
      <c r="B7" s="24" t="s">
        <v>103</v>
      </c>
      <c r="C7" s="24"/>
      <c r="D7" s="26"/>
      <c r="E7" s="26"/>
      <c r="T7" s="10"/>
      <c r="U7" s="10"/>
    </row>
    <row r="8" spans="1:21" x14ac:dyDescent="0.3">
      <c r="A8" s="25" t="s">
        <v>31</v>
      </c>
      <c r="B8" s="24"/>
      <c r="C8" s="24"/>
      <c r="D8" s="26"/>
      <c r="E8" s="26"/>
      <c r="T8" s="10"/>
      <c r="U8" s="10"/>
    </row>
    <row r="9" spans="1:21" ht="28.8" x14ac:dyDescent="0.3">
      <c r="A9" s="25" t="s">
        <v>32</v>
      </c>
      <c r="B9" s="24"/>
      <c r="C9" s="24"/>
      <c r="D9" s="26"/>
      <c r="E9" s="26"/>
      <c r="T9" s="11"/>
      <c r="U9" s="12"/>
    </row>
    <row r="10" spans="1:21" ht="43.2" x14ac:dyDescent="0.3">
      <c r="A10" s="25" t="s">
        <v>33</v>
      </c>
      <c r="B10" s="24"/>
      <c r="C10" s="24"/>
      <c r="D10" s="26"/>
      <c r="E10" s="26"/>
      <c r="T10" s="10"/>
      <c r="U10" s="10"/>
    </row>
    <row r="11" spans="1:21" x14ac:dyDescent="0.3">
      <c r="A11" s="2"/>
      <c r="B11" s="3"/>
      <c r="C11" s="3"/>
      <c r="T11" s="10"/>
      <c r="U11" s="10"/>
    </row>
  </sheetData>
  <sortState ref="B1:B3">
    <sortCondition ref="B1:B3"/>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Contact Information</vt:lpstr>
      <vt:lpstr>Utility Project Data Collection</vt:lpstr>
      <vt:lpstr>Sheet1</vt:lpstr>
      <vt:lpstr>Basin</vt:lpstr>
      <vt:lpstr>OtherProj</vt:lpstr>
      <vt:lpstr>'Contact Information'!Print_Area</vt:lpstr>
      <vt:lpstr>'Utility Project Data Collection'!Print_Titles</vt:lpstr>
      <vt:lpstr>Wastewater</vt:lpstr>
      <vt:lpstr>YesNo</vt:lpstr>
    </vt:vector>
  </TitlesOfParts>
  <Company>Marion County BCC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evan.williams</dc:creator>
  <cp:lastModifiedBy>Paulic, Mary</cp:lastModifiedBy>
  <cp:lastPrinted>2016-10-03T18:18:51Z</cp:lastPrinted>
  <dcterms:created xsi:type="dcterms:W3CDTF">2014-02-17T20:36:35Z</dcterms:created>
  <dcterms:modified xsi:type="dcterms:W3CDTF">2018-02-23T19:53:47Z</dcterms:modified>
</cp:coreProperties>
</file>