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van.williams\Desktop\"/>
    </mc:Choice>
  </mc:AlternateContent>
  <bookViews>
    <workbookView xWindow="120" yWindow="105" windowWidth="22995" windowHeight="12840" activeTab="1"/>
  </bookViews>
  <sheets>
    <sheet name="Contact Information" sheetId="3" r:id="rId1"/>
    <sheet name="Project Data Collection" sheetId="1" r:id="rId2"/>
    <sheet name="BMAP Doc Table" sheetId="5" r:id="rId3"/>
    <sheet name="Utility Project Data Collection" sheetId="2" r:id="rId4"/>
    <sheet name="Sheet1" sheetId="4" r:id="rId5"/>
  </sheets>
  <definedNames>
    <definedName name="_xlnm._FilterDatabase" localSheetId="1" hidden="1">'Project Data Collection'!$A$1:$V$99</definedName>
    <definedName name="_xlnm._FilterDatabase" localSheetId="3" hidden="1">'Utility Project Data Collection'!$A$1:$AB$42</definedName>
    <definedName name="Basin">Sheet1!$C$1:$C$3</definedName>
    <definedName name="OtherProj">Sheet1!$A$1:$A$11</definedName>
    <definedName name="_xlnm.Print_Area" localSheetId="3">'Utility Project Data Collection'!$A$1:$AB$42</definedName>
    <definedName name="Spring">'Utility Project Data Collection'!$AF$2:$AF$4</definedName>
    <definedName name="Springs">'Project Data Collection'!$Z$2:$Z$4</definedName>
    <definedName name="Wastewater">Sheet1!$D$1:$D$4</definedName>
    <definedName name="YesNo">Sheet1!$B$1:$B$3</definedName>
  </definedNames>
  <calcPr calcId="152511"/>
</workbook>
</file>

<file path=xl/calcChain.xml><?xml version="1.0" encoding="utf-8"?>
<calcChain xmlns="http://schemas.openxmlformats.org/spreadsheetml/2006/main">
  <c r="AA19" i="2" l="1"/>
  <c r="AA10" i="2"/>
  <c r="Q19" i="2"/>
  <c r="Q18" i="2"/>
  <c r="Q17" i="2"/>
  <c r="Q23" i="2"/>
  <c r="Q22" i="2"/>
  <c r="Q10" i="2"/>
  <c r="Q9" i="2"/>
  <c r="AA9" i="2" s="1"/>
  <c r="D97" i="5" l="1"/>
  <c r="D96" i="5"/>
  <c r="D95" i="5"/>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2" i="5"/>
  <c r="A96" i="5" l="1"/>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A6" i="5"/>
  <c r="A5" i="5"/>
  <c r="A4" i="5"/>
  <c r="A3" i="5"/>
  <c r="A2" i="5"/>
  <c r="F96" i="5"/>
  <c r="E96" i="5"/>
  <c r="C96" i="5"/>
  <c r="B96" i="5"/>
  <c r="F95" i="5"/>
  <c r="E95" i="5"/>
  <c r="C95" i="5"/>
  <c r="B95" i="5"/>
  <c r="F94" i="5"/>
  <c r="E94" i="5"/>
  <c r="C94" i="5"/>
  <c r="B94" i="5"/>
  <c r="F93" i="5"/>
  <c r="E93" i="5"/>
  <c r="C93" i="5"/>
  <c r="B93" i="5"/>
  <c r="F92" i="5"/>
  <c r="E92" i="5"/>
  <c r="C92" i="5"/>
  <c r="B92" i="5"/>
  <c r="F91" i="5"/>
  <c r="E91" i="5"/>
  <c r="C91" i="5"/>
  <c r="B91" i="5"/>
  <c r="F90" i="5"/>
  <c r="E90" i="5"/>
  <c r="C90" i="5"/>
  <c r="B90" i="5"/>
  <c r="F89" i="5"/>
  <c r="E89" i="5"/>
  <c r="C89" i="5"/>
  <c r="B89" i="5"/>
  <c r="F88" i="5"/>
  <c r="E88" i="5"/>
  <c r="C88" i="5"/>
  <c r="B88" i="5"/>
  <c r="F87" i="5"/>
  <c r="E87" i="5"/>
  <c r="C87" i="5"/>
  <c r="B87" i="5"/>
  <c r="F86" i="5"/>
  <c r="E86" i="5"/>
  <c r="C86" i="5"/>
  <c r="B86" i="5"/>
  <c r="F85" i="5"/>
  <c r="E85" i="5"/>
  <c r="C85" i="5"/>
  <c r="B85" i="5"/>
  <c r="F84" i="5"/>
  <c r="E84" i="5"/>
  <c r="C84" i="5"/>
  <c r="B84" i="5"/>
  <c r="F83" i="5"/>
  <c r="E83" i="5"/>
  <c r="C83" i="5"/>
  <c r="B83" i="5"/>
  <c r="F82" i="5"/>
  <c r="E82" i="5"/>
  <c r="C82" i="5"/>
  <c r="B82" i="5"/>
  <c r="F81" i="5"/>
  <c r="E81" i="5"/>
  <c r="C81" i="5"/>
  <c r="B81" i="5"/>
  <c r="F80" i="5"/>
  <c r="E80" i="5"/>
  <c r="C80" i="5"/>
  <c r="B80" i="5"/>
  <c r="F79" i="5"/>
  <c r="E79" i="5"/>
  <c r="C79" i="5"/>
  <c r="B79" i="5"/>
  <c r="F78" i="5"/>
  <c r="E78" i="5"/>
  <c r="C78" i="5"/>
  <c r="B78" i="5"/>
  <c r="F77" i="5"/>
  <c r="E77" i="5"/>
  <c r="C77" i="5"/>
  <c r="B77" i="5"/>
  <c r="F76" i="5"/>
  <c r="E76" i="5"/>
  <c r="C76" i="5"/>
  <c r="B76" i="5"/>
  <c r="F75" i="5"/>
  <c r="E75" i="5"/>
  <c r="C75" i="5"/>
  <c r="B75" i="5"/>
  <c r="F74" i="5"/>
  <c r="E74" i="5"/>
  <c r="C74" i="5"/>
  <c r="B74" i="5"/>
  <c r="F73" i="5"/>
  <c r="E73" i="5"/>
  <c r="C73" i="5"/>
  <c r="B73" i="5"/>
  <c r="F72" i="5"/>
  <c r="E72" i="5"/>
  <c r="C72" i="5"/>
  <c r="B72" i="5"/>
  <c r="F71" i="5"/>
  <c r="E71" i="5"/>
  <c r="C71" i="5"/>
  <c r="B71" i="5"/>
  <c r="F70" i="5"/>
  <c r="E70" i="5"/>
  <c r="C70" i="5"/>
  <c r="B70" i="5"/>
  <c r="F69" i="5"/>
  <c r="E69" i="5"/>
  <c r="C69" i="5"/>
  <c r="B69" i="5"/>
  <c r="F68" i="5"/>
  <c r="E68" i="5"/>
  <c r="C68" i="5"/>
  <c r="B68" i="5"/>
  <c r="F67" i="5"/>
  <c r="E67" i="5"/>
  <c r="C67" i="5"/>
  <c r="B67" i="5"/>
  <c r="F66" i="5"/>
  <c r="E66" i="5"/>
  <c r="C66" i="5"/>
  <c r="B66" i="5"/>
  <c r="F65" i="5"/>
  <c r="E65" i="5"/>
  <c r="C65" i="5"/>
  <c r="B65" i="5"/>
  <c r="F64" i="5"/>
  <c r="E64" i="5"/>
  <c r="C64" i="5"/>
  <c r="B64" i="5"/>
  <c r="F63" i="5"/>
  <c r="E63" i="5"/>
  <c r="C63" i="5"/>
  <c r="B63" i="5"/>
  <c r="F62" i="5"/>
  <c r="E62" i="5"/>
  <c r="C62" i="5"/>
  <c r="B62" i="5"/>
  <c r="F61" i="5"/>
  <c r="E61" i="5"/>
  <c r="C61" i="5"/>
  <c r="B61" i="5"/>
  <c r="F60" i="5"/>
  <c r="E60" i="5"/>
  <c r="C60" i="5"/>
  <c r="B60" i="5"/>
  <c r="F59" i="5"/>
  <c r="E59" i="5"/>
  <c r="C59" i="5"/>
  <c r="B59" i="5"/>
  <c r="F58" i="5"/>
  <c r="E58" i="5"/>
  <c r="C58" i="5"/>
  <c r="B58" i="5"/>
  <c r="F57" i="5"/>
  <c r="E57" i="5"/>
  <c r="C57" i="5"/>
  <c r="B57" i="5"/>
  <c r="F56" i="5"/>
  <c r="E56" i="5"/>
  <c r="C56" i="5"/>
  <c r="B56" i="5"/>
  <c r="F55" i="5"/>
  <c r="E55" i="5"/>
  <c r="C55" i="5"/>
  <c r="B55" i="5"/>
  <c r="F54" i="5"/>
  <c r="E54" i="5"/>
  <c r="C54" i="5"/>
  <c r="B54" i="5"/>
  <c r="F53" i="5"/>
  <c r="E53" i="5"/>
  <c r="C53" i="5"/>
  <c r="B53" i="5"/>
  <c r="F52" i="5"/>
  <c r="E52" i="5"/>
  <c r="C52" i="5"/>
  <c r="B52" i="5"/>
  <c r="F51" i="5"/>
  <c r="E51" i="5"/>
  <c r="C51" i="5"/>
  <c r="B51" i="5"/>
  <c r="F50" i="5"/>
  <c r="E50" i="5"/>
  <c r="C50" i="5"/>
  <c r="B50" i="5"/>
  <c r="F49" i="5"/>
  <c r="E49" i="5"/>
  <c r="C49" i="5"/>
  <c r="B49" i="5"/>
  <c r="F48" i="5"/>
  <c r="E48" i="5"/>
  <c r="C48" i="5"/>
  <c r="B48" i="5"/>
  <c r="F47" i="5"/>
  <c r="E47" i="5"/>
  <c r="C47" i="5"/>
  <c r="B47" i="5"/>
  <c r="F46" i="5"/>
  <c r="E46" i="5"/>
  <c r="C46" i="5"/>
  <c r="B46" i="5"/>
  <c r="F45" i="5"/>
  <c r="E45" i="5"/>
  <c r="C45" i="5"/>
  <c r="B45" i="5"/>
  <c r="F44" i="5"/>
  <c r="E44" i="5"/>
  <c r="C44" i="5"/>
  <c r="B44" i="5"/>
  <c r="F43" i="5"/>
  <c r="E43" i="5"/>
  <c r="C43" i="5"/>
  <c r="B43" i="5"/>
  <c r="F42" i="5"/>
  <c r="E42" i="5"/>
  <c r="C42" i="5"/>
  <c r="B42" i="5"/>
  <c r="F41" i="5"/>
  <c r="E41" i="5"/>
  <c r="C41" i="5"/>
  <c r="B41" i="5"/>
  <c r="F40" i="5"/>
  <c r="E40" i="5"/>
  <c r="C40" i="5"/>
  <c r="B40" i="5"/>
  <c r="F39" i="5"/>
  <c r="E39" i="5"/>
  <c r="C39" i="5"/>
  <c r="B39" i="5"/>
  <c r="F38" i="5"/>
  <c r="E38" i="5"/>
  <c r="C38" i="5"/>
  <c r="B38" i="5"/>
  <c r="F37" i="5"/>
  <c r="E37" i="5"/>
  <c r="C37" i="5"/>
  <c r="B37" i="5"/>
  <c r="F36" i="5"/>
  <c r="E36" i="5"/>
  <c r="C36" i="5"/>
  <c r="B36" i="5"/>
  <c r="F35" i="5"/>
  <c r="E35" i="5"/>
  <c r="C35" i="5"/>
  <c r="B35" i="5"/>
  <c r="F34" i="5"/>
  <c r="E34" i="5"/>
  <c r="C34" i="5"/>
  <c r="B34" i="5"/>
  <c r="F33" i="5"/>
  <c r="E33" i="5"/>
  <c r="C33" i="5"/>
  <c r="B33" i="5"/>
  <c r="F32" i="5"/>
  <c r="E32" i="5"/>
  <c r="C32" i="5"/>
  <c r="B32" i="5"/>
  <c r="F31" i="5"/>
  <c r="E31" i="5"/>
  <c r="C31" i="5"/>
  <c r="B31" i="5"/>
  <c r="F30" i="5"/>
  <c r="E30" i="5"/>
  <c r="C30" i="5"/>
  <c r="B30" i="5"/>
  <c r="F29" i="5"/>
  <c r="E29" i="5"/>
  <c r="C29" i="5"/>
  <c r="B29" i="5"/>
  <c r="F28" i="5"/>
  <c r="E28" i="5"/>
  <c r="C28" i="5"/>
  <c r="B28" i="5"/>
  <c r="F27" i="5"/>
  <c r="E27" i="5"/>
  <c r="C27" i="5"/>
  <c r="B27" i="5"/>
  <c r="F26" i="5"/>
  <c r="E26" i="5"/>
  <c r="C26" i="5"/>
  <c r="B26" i="5"/>
  <c r="F25" i="5"/>
  <c r="E25" i="5"/>
  <c r="C25" i="5"/>
  <c r="B25" i="5"/>
  <c r="F24" i="5"/>
  <c r="E24" i="5"/>
  <c r="C24" i="5"/>
  <c r="B24" i="5"/>
  <c r="F23" i="5"/>
  <c r="E23" i="5"/>
  <c r="C23" i="5"/>
  <c r="B23" i="5"/>
  <c r="F22" i="5"/>
  <c r="E22" i="5"/>
  <c r="C22" i="5"/>
  <c r="B22" i="5"/>
  <c r="F21" i="5"/>
  <c r="E21" i="5"/>
  <c r="C21" i="5"/>
  <c r="B21" i="5"/>
  <c r="F20" i="5"/>
  <c r="E20" i="5"/>
  <c r="C20" i="5"/>
  <c r="B20" i="5"/>
  <c r="F19" i="5"/>
  <c r="E19" i="5"/>
  <c r="C19" i="5"/>
  <c r="B19" i="5"/>
  <c r="F18" i="5"/>
  <c r="E18" i="5"/>
  <c r="C18" i="5"/>
  <c r="B18" i="5"/>
  <c r="F17" i="5"/>
  <c r="E17" i="5"/>
  <c r="C17" i="5"/>
  <c r="B17" i="5"/>
  <c r="F16" i="5"/>
  <c r="E16" i="5"/>
  <c r="C16" i="5"/>
  <c r="B16" i="5"/>
  <c r="F15" i="5"/>
  <c r="E15" i="5"/>
  <c r="C15" i="5"/>
  <c r="B15" i="5"/>
  <c r="F14" i="5"/>
  <c r="E14" i="5"/>
  <c r="C14" i="5"/>
  <c r="B14" i="5"/>
  <c r="F13" i="5"/>
  <c r="E13" i="5"/>
  <c r="C13" i="5"/>
  <c r="B13" i="5"/>
  <c r="F12" i="5"/>
  <c r="E12" i="5"/>
  <c r="C12" i="5"/>
  <c r="B12" i="5"/>
  <c r="F11" i="5"/>
  <c r="E11" i="5"/>
  <c r="C11" i="5"/>
  <c r="B11" i="5"/>
  <c r="F10" i="5"/>
  <c r="E10" i="5"/>
  <c r="C10" i="5"/>
  <c r="B10" i="5"/>
  <c r="F9" i="5"/>
  <c r="E9" i="5"/>
  <c r="C9" i="5"/>
  <c r="B9" i="5"/>
  <c r="F8" i="5"/>
  <c r="E8" i="5"/>
  <c r="C8" i="5"/>
  <c r="B8" i="5"/>
  <c r="F7" i="5"/>
  <c r="E7" i="5"/>
  <c r="C7" i="5"/>
  <c r="B7" i="5"/>
  <c r="F6" i="5"/>
  <c r="E6" i="5"/>
  <c r="C6" i="5"/>
  <c r="B6" i="5"/>
  <c r="F5" i="5"/>
  <c r="E5" i="5"/>
  <c r="C5" i="5"/>
  <c r="B5" i="5"/>
  <c r="F4" i="5"/>
  <c r="E4" i="5"/>
  <c r="C4" i="5"/>
  <c r="B4" i="5"/>
  <c r="F3" i="5"/>
  <c r="E3" i="5"/>
  <c r="C3" i="5"/>
  <c r="B3" i="5"/>
  <c r="F2" i="5"/>
  <c r="E2" i="5"/>
  <c r="B2" i="5"/>
  <c r="C2" i="5"/>
  <c r="N26" i="1" l="1"/>
</calcChain>
</file>

<file path=xl/comments1.xml><?xml version="1.0" encoding="utf-8"?>
<comments xmlns="http://schemas.openxmlformats.org/spreadsheetml/2006/main">
  <authors>
    <author>Williams, Evan</author>
  </authors>
  <commentList>
    <comment ref="R5" authorId="0" shapeId="0">
      <text>
        <r>
          <rPr>
            <b/>
            <sz val="9"/>
            <color indexed="81"/>
            <rFont val="Tahoma"/>
            <family val="2"/>
          </rPr>
          <t>Williams, Evan:</t>
        </r>
        <r>
          <rPr>
            <sz val="9"/>
            <color indexed="81"/>
            <rFont val="Tahoma"/>
            <family val="2"/>
          </rPr>
          <t xml:space="preserve">
Estimated from Phase 2 data</t>
        </r>
      </text>
    </comment>
    <comment ref="AA22" authorId="0" shapeId="0">
      <text>
        <r>
          <rPr>
            <b/>
            <sz val="9"/>
            <color indexed="81"/>
            <rFont val="Tahoma"/>
            <charset val="1"/>
          </rPr>
          <t>Williams, Evan:</t>
        </r>
        <r>
          <rPr>
            <sz val="9"/>
            <color indexed="81"/>
            <rFont val="Tahoma"/>
            <charset val="1"/>
          </rPr>
          <t xml:space="preserve">
Based on design flow and a starting nitrate concentration of 49+ mg/L
</t>
        </r>
      </text>
    </comment>
  </commentList>
</comments>
</file>

<file path=xl/sharedStrings.xml><?xml version="1.0" encoding="utf-8"?>
<sst xmlns="http://schemas.openxmlformats.org/spreadsheetml/2006/main" count="3059" uniqueCount="713">
  <si>
    <t>Associated Permit #, if applicable</t>
  </si>
  <si>
    <t>Description of Additional Treatment Provided Beyond Permit Requirements, If Applicable</t>
  </si>
  <si>
    <t>Treated Acres</t>
  </si>
  <si>
    <t>Project Cost</t>
  </si>
  <si>
    <t>Annual Operation and Maintenance Cost</t>
  </si>
  <si>
    <t>Funding Source(s)</t>
  </si>
  <si>
    <t>Name of Project Map File (if providing electronically)</t>
  </si>
  <si>
    <t>For Collection System Maintenance, Number of Leaks Detected and Repaired</t>
  </si>
  <si>
    <t>For Service Area Expansions, Number of On-Site Treatment and Package Plants Closed</t>
  </si>
  <si>
    <t>Permitted Capacity (MGD)</t>
  </si>
  <si>
    <t>Operating Capacity (MGD)</t>
  </si>
  <si>
    <t>For Reuse Projects, Elluent Used for Reuse (MGD)</t>
  </si>
  <si>
    <t>Project, Phase or Milestone</t>
  </si>
  <si>
    <t>Construction Cost</t>
  </si>
  <si>
    <t>Estimated TN Load Reduction (lbs/yr)</t>
  </si>
  <si>
    <t>Estimated NOx Load Reduction (lbs/yr)</t>
  </si>
  <si>
    <t>Estimated TP Load Reduction (lbs/yr)</t>
  </si>
  <si>
    <t>Project Partner(s)</t>
  </si>
  <si>
    <t>Area Treated by Reuse</t>
  </si>
  <si>
    <t>Back UP Calculations Available (Yes/No)</t>
  </si>
  <si>
    <t>Agency Name</t>
  </si>
  <si>
    <t>First Name</t>
  </si>
  <si>
    <t>Last Name</t>
  </si>
  <si>
    <t>Street Address</t>
  </si>
  <si>
    <t>Street Address 2</t>
  </si>
  <si>
    <t>City</t>
  </si>
  <si>
    <t>State</t>
  </si>
  <si>
    <t>Zipcode</t>
  </si>
  <si>
    <t>Phone #</t>
  </si>
  <si>
    <t>Cell #</t>
  </si>
  <si>
    <t>Project Type</t>
  </si>
  <si>
    <t>Start Date</t>
  </si>
  <si>
    <t xml:space="preserve">Completion Date </t>
  </si>
  <si>
    <t xml:space="preserve">Project Area Map </t>
  </si>
  <si>
    <t xml:space="preserve">Start Date </t>
  </si>
  <si>
    <t>Project Description</t>
  </si>
  <si>
    <t xml:space="preserve"> </t>
  </si>
  <si>
    <t>Yes</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</si>
  <si>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</si>
  <si>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</si>
  <si>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</si>
  <si>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</si>
  <si>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</si>
  <si>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</si>
  <si>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</si>
  <si>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</si>
  <si>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</si>
  <si>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</si>
  <si>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</si>
  <si>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Service Area Expansion</t>
  </si>
  <si>
    <t>Wastewater Collection System Maintenance</t>
  </si>
  <si>
    <t>Reuse Project</t>
  </si>
  <si>
    <t>Project Number</t>
  </si>
  <si>
    <t>Mellinger</t>
  </si>
  <si>
    <t>Flip</t>
  </si>
  <si>
    <t>Gail</t>
  </si>
  <si>
    <t>Mowry</t>
  </si>
  <si>
    <t>Marion County Utilities</t>
  </si>
  <si>
    <t>Divert Wastewater Flows from Silver Springs Regional WWTF to Silver Springs Shores WWTF</t>
  </si>
  <si>
    <t>Contact</t>
  </si>
  <si>
    <t>Agency</t>
  </si>
  <si>
    <t>Flip Mellinger</t>
  </si>
  <si>
    <t>Install a force main that will reroute all the sewage from the Silver Springs Regional wastewater plant via a  force main approximately 3 miles long, which is connected to the Silver Springs Shores wastewater plant. The route of the new force main will allow for other decentralized wastewater plants in the vicinity of Silver Springs to connect in the future. The Silver Springs Regional wastewater plant is permitted to treat 450,000 GPD with nitrate limit of 12 mg/l which equates to a potentially disposal of 16,438 lbs/year.</t>
  </si>
  <si>
    <t>FDEP; SJRWMD</t>
  </si>
  <si>
    <t>City of Ocala</t>
  </si>
  <si>
    <t>City of Ocala Nitrogen Reduction Project</t>
  </si>
  <si>
    <t>Contingent on Funding</t>
  </si>
  <si>
    <t>Demolition of Water Reclamation Facility #1. This facility was constructed in 1949, is a trickling filter facility and is not designed for the removal of nitrate.   The facility design Flow will be incorporated into Ocala’s water reclamation facility #3. .  Upon completion, this facility will have a design flow of 8 mgd, and nitrates which average less than 1.5 mg/l.  Given the design flow and water reclamation facility #1 as well as the average nitrate in the final effluent, potential nitrate loading into silver springs could be reduced by 372,810 lbs. per year.</t>
  </si>
  <si>
    <t>FDEP (potentially)</t>
  </si>
  <si>
    <t>FDEP - State Parks</t>
  </si>
  <si>
    <t>Connect Silver Springs State Park to County Sewer</t>
  </si>
  <si>
    <t>Connection of Silver Springs State Park to the new sewer line Marion County is constructing under project Silver001. The connection would hook up park amenities and require a lift station near Sharpe's Ferry Rd.</t>
  </si>
  <si>
    <t>FDEP (Potentially)</t>
  </si>
  <si>
    <t>Silver Springs Shores Reuse to Spruce Creek Golf and Country Club</t>
  </si>
  <si>
    <t>Marion County Utilities Fund ($563,056.96); FDEP TMDL Fund (S0628 - $463,056.96); SJRWMD ($100,000)</t>
  </si>
  <si>
    <t>City of Ocala ($9,600,000)</t>
  </si>
  <si>
    <t>City of Ocala Water Reclamation Facility 2 Nutrient Reduction Plan</t>
  </si>
  <si>
    <t>City of Ocala ($8,304,000); SJRWMD ($1,920,000); Legislative Funding ($1,275,620)</t>
  </si>
  <si>
    <t>Legislature; SJRWMD</t>
  </si>
  <si>
    <t>SJRWMD</t>
  </si>
  <si>
    <t xml:space="preserve">The St. Johns River Water Management District (SJRWMD), in partnership with the University of Florida (UF), has initiated the SJRWMD-UF Springs Protection Initiative – Collaborative Research Initiative on Sustainability and Protection of Springs (CRISPS) via RFQ 27789.  A detailed background and set of major objectives and questions related to Silver River nitrogen dynamics are presented in the RFQ, with a primary goal of predicting how nitrogen enrichment impacts primary producer community structure and function, and whether N reductions alone (to meet the statewide springs TMDL) will be sufficient to restore community structure. The purpose of this draft work plan is to describe four (4) research elements to address that primary goal, with links explicitly made to other elements of CRISPS: 1) quantify continuous C and N metabolism using in situ sensor data collected by SJRWMD; 2) in situ pathway-specific nitrogen depletion experiments with factorial investigation of sediment, vegetation and trace nutrient effects; 3) in situ SAV growth experiments with factorial evaluation of sediment/porewater variation, algal cover, light regime and velocity; and 4) mesocosm measurements of SAV growth under varying experimental controls (N enrichment, DO depletion, velocity, trace element availability).  While Silver River is the primary field site for these measurements, most of the research components will also be implemented in Alexander Springs Creek to provide a low N site for comparison.  </t>
  </si>
  <si>
    <t>The St. Johns River Water Management District (SJRWMD), in partnership with the University of Florida (UF), has initiated the SJRWMD-UF Springs Protection Initiative – Collaborative Research Initiative on Sustainability and Protection of Springs (CRISPS) via RFQ 27789.  A detailed background and set of major objectives and questions related to Silver River nitrogen dynamics are presented in the RFQ, with a primary goal of predicting how nitrogen enrichment impacts primary producer community structure and function, and whether N reductions alone (to meet the statewide springs TMDL) will be sufficient to restore community structure. The purpose of this draft work plan is to describe three (3) research objectives to address that primary goal, with links explicitly made to other elements of CRISPS.  These elements include 1) map distribution of benthic sediment within the Silver River channel, 2) identify biogeochemical transformations of the pore water compositions with particularly emphasis on N dynamics, alteration of soluble reactive P, and reductive dissolution of Fe-Mn oxide mineral phases, and 3) estimate the potential for diffusive and advective fluxes of these solutes from the sediment to the overlying water column.  Advective fluxes may result from two processes: hyporheic exchange of water across the sediment-water interface and from unidirectional flow from the underlying Floridan Aquifer through the sediment.</t>
  </si>
  <si>
    <t>Nitrogen Dynamics and Metabolism</t>
  </si>
  <si>
    <t>Benthic sources and sinks of nutrients and trace element dynamics</t>
  </si>
  <si>
    <t>Trophic Interactions Work Plan</t>
  </si>
  <si>
    <t xml:space="preserve">The purpose of this work plan is to identify and prioritize research activities that will allow for the acquisition of biological data necessary to make informed management decisions regarding potential control measures that can be used to suppress algal dominance in Florida’s spring systems and enhance possible restoration efforts.  This is one of several plans of work that have been developed as part of the joint effort between UF and SJRWMD known as “Collaborative Research Initiative on Sustainability and Protection of Springs” (CRISPS).   </t>
  </si>
  <si>
    <t>Evaluation of Subaqueous Sonification for Algae Control</t>
  </si>
  <si>
    <t>Silver010-Sonification Location.jpeg</t>
  </si>
  <si>
    <t>Install subaqueous sonication devices in boat basin and side channel and to conduct follow-up monitoring to evaluate the effectiveness of the devices</t>
  </si>
  <si>
    <t>UF/IFAS Extension Marion County</t>
  </si>
  <si>
    <t>Jamie Cohen</t>
  </si>
  <si>
    <t>Marion County Office of the County Engineer</t>
  </si>
  <si>
    <t>Email</t>
  </si>
  <si>
    <t>jamiecohen@ufl.edu</t>
  </si>
  <si>
    <t>Cohen</t>
  </si>
  <si>
    <t>UF/IFAS Marion County Extension</t>
  </si>
  <si>
    <t>2232 NE Jacksonville Rd.</t>
  </si>
  <si>
    <t>Ocala</t>
  </si>
  <si>
    <t>FL</t>
  </si>
  <si>
    <t>352-671-8400</t>
  </si>
  <si>
    <t>412 SE 25th Ave</t>
  </si>
  <si>
    <t>352-671-8686</t>
  </si>
  <si>
    <t>gail.mowry@marioncountyfl.org</t>
  </si>
  <si>
    <t>Jamie</t>
  </si>
  <si>
    <t>City of Belleview</t>
  </si>
  <si>
    <t>5343 SE Abshier Blvd.</t>
  </si>
  <si>
    <t>Belleview</t>
  </si>
  <si>
    <t>352-245-7021</t>
  </si>
  <si>
    <t>Sean Lanier</t>
  </si>
  <si>
    <t>Collection System Maintenance Program</t>
  </si>
  <si>
    <t>Ongoing</t>
  </si>
  <si>
    <t>Rehabilitation of 200 brick manholes to date and pipe replacement as needed.</t>
  </si>
  <si>
    <t>US 441 Sewer Main Expansion</t>
  </si>
  <si>
    <t>Trey Arnett</t>
  </si>
  <si>
    <t>Arnett</t>
  </si>
  <si>
    <t>Sean</t>
  </si>
  <si>
    <t>Lanier</t>
  </si>
  <si>
    <t>slanier@ocalafl.org</t>
  </si>
  <si>
    <t>Maintenance program has used TV inspection on entire collection system. Slip lining of 175,000 feet of clay pipe is complete and 40,000 feet per year scheduled through 2020. Lift stations are upgraded at about 3 per year. System and plants are SCADA controlled and flows can be rerouted.</t>
  </si>
  <si>
    <t>Reuse Projects</t>
  </si>
  <si>
    <t>Leonardo Estates Septic Tank Abatement</t>
  </si>
  <si>
    <t>Exapnasion of collection system to portions of Leonardo Estates not currently serviced by central sewer.</t>
  </si>
  <si>
    <t>Package Plant Abatement</t>
  </si>
  <si>
    <t>Hook up of White Oak MHP and 301 Plaza to central sewer.</t>
  </si>
  <si>
    <t>Collection system maintenance program includes lift station maintenance and addition of SCADA. The Capital Improvement Plan calls for lift station renovation every 10 years and identifies pipe replacement needs. Pipe replacement is done as funding allows.</t>
  </si>
  <si>
    <t>Baseline Square, Truck stops at CR 326 and I75 package plants connected to central system.</t>
  </si>
  <si>
    <t>Gail Mowry</t>
  </si>
  <si>
    <t>Construction of a drainage retention area lined with Bold and Gold soil amendment o enhance nitrogen removal. Post construction event monitoring has shown a 76% reduction in TN through the soil amendment layer.</t>
  </si>
  <si>
    <t>Village of Rainbow Springs Stormwater Retrofit</t>
  </si>
  <si>
    <t>Retrofit of an existing drainage retention area with aerobic filtration cells for conversion of TN to nitrate and an infiltration cell lined with Bold and Gold for nitrate removal. The project also includes a stormwater wetland to treat runoff discharged into Section 16 Lake.</t>
  </si>
  <si>
    <t>CR 484 Stormwater Retrofit, Phase 1</t>
  </si>
  <si>
    <t>CR 484 Stormwater Retrofit, Phase 2</t>
  </si>
  <si>
    <t>CR 484 Stormwater Retrofit, Phase 3</t>
  </si>
  <si>
    <t>Construction of a bioretention area and collection system to treat runoff from bridge spanning the Rainbow River.</t>
  </si>
  <si>
    <t>Upgrade of limerock parking lot with a pervious brick paver parking area and paved aisles to address sediment discrahge into the Rainbow River. 3 wet detention ponds were constructed to treat stormwater runoff form the new parking lot and CR 484 east of the Rainbow River.</t>
  </si>
  <si>
    <t>Construction of a wet detention pond to treat runoff discharged into the Rainbow River from CR 484.</t>
  </si>
  <si>
    <t>SWFWMD</t>
  </si>
  <si>
    <t>Marion County Watershed Management Program</t>
  </si>
  <si>
    <t xml:space="preserve">Watershed management plans (WMPs) will be completed county-wide and are used to identify and address Marion County water quality issues.  The WMPs will include creation and maintenance of a comprehensive geodatabase for Marion County storm sewer system data, watershed boundaries and hydrologic features County-wide. </t>
  </si>
  <si>
    <t>Marion County Stormwater Assessment</t>
  </si>
  <si>
    <t>Marion County Clean Water Program - NPDES MS4 Permit</t>
  </si>
  <si>
    <t>Street Sweeping of Marion County Roads</t>
  </si>
  <si>
    <t>Clean Farms Initiative</t>
  </si>
  <si>
    <t xml:space="preserve">The Clean Farms Initiative is designed to assist Marion County farm owners and managers with implementation of BMPs for animal waste and nutrient management and to recognize them for their cooperative efforts.  The Initiative was begun by passage of Resolution 04-R-384, by the Marion County Board of County Commissioners, which recognizes the importance of agriculture to the county’s history and economy, while also recognizing the need to protect water resources.  As part of the Initiative,  a Farm Outreach Coordinator position was created.  The Farm Outreach Coordinator position educates on water quality, targeting practices such as manure management and fertilization. Education is provided on Best Management Practices (BMPs), science-based and field-tested techniques meant to help protect and preserve the integrity of the ground and surface waters. Events and programs, ranging in size from a few to over a thousand, are developed and produced; tabling/networking at equine events is done regularly. Talks and presentations to various groups are also produced and given. Monthly articles written for trade journals, such as The Florida Horse, further enhance one-on-one farm consultations. Partnerships with government, NGO's and community agencies that share common goals are developed and sustained.  The Marion County Soil &amp; Water Commission has also established a program to recognize Farms of Environmental Distinction.  Benefits: Protection of ground water and surface water as well as wetlands from runoff from equine activities. </t>
  </si>
  <si>
    <t>Marion County General Revenue</t>
  </si>
  <si>
    <t>1805 NE 30th Ave</t>
  </si>
  <si>
    <t>Bldg#300</t>
  </si>
  <si>
    <t>Pandya</t>
  </si>
  <si>
    <t>1806 NE 30th Ave</t>
  </si>
  <si>
    <t>Bldg#301</t>
  </si>
  <si>
    <t>ppandya@ocalafl.org</t>
  </si>
  <si>
    <t>Payal</t>
  </si>
  <si>
    <t>Retrofit Installation of SkimBoss Filtration System with Bold &amp; Gold Media - Tuscawilla Pond</t>
  </si>
  <si>
    <t>City of Ocala Stormwater Utility</t>
  </si>
  <si>
    <t>Tuscawilla location.pdf</t>
  </si>
  <si>
    <t>Payal Pandya</t>
  </si>
  <si>
    <t>Retrofit Installation of SkimBoss Filtration System with Bold &amp; Gold Media - Chazal Park Pond</t>
  </si>
  <si>
    <t>Chazal Park.pdf</t>
  </si>
  <si>
    <t>Silver Springs Protection/Stormwater Nutrient Reduction Project</t>
  </si>
  <si>
    <t>Nutrient Reduction retrofit project at Cameo Pond Site</t>
  </si>
  <si>
    <t>SJRWMD, FDOT</t>
  </si>
  <si>
    <t>Cameo pond location.pdf</t>
  </si>
  <si>
    <t>flip.mellinger@marioncountyfl.org</t>
  </si>
  <si>
    <t xml:space="preserve"> Public outreach and education programs, illicit discharge detection and elimination program, mapping and modeling efforts, construction site pollution prevention program, and municipal operations pollution prevention program.   Benefits: Remove illicit connections; BMP implementation.  Potential for reduction in loadings.</t>
  </si>
  <si>
    <t>Jeff</t>
  </si>
  <si>
    <t>Vowell</t>
  </si>
  <si>
    <t>Florida Forest Service</t>
  </si>
  <si>
    <t>3125 Conner Blvd.</t>
  </si>
  <si>
    <t>Suite J-230, Mail Stop C-20</t>
  </si>
  <si>
    <t>Tallahassee</t>
  </si>
  <si>
    <t>32399-1650</t>
  </si>
  <si>
    <t>850-681-5943</t>
  </si>
  <si>
    <t>Jeff.Vowell@FreshFromFlorida.com</t>
  </si>
  <si>
    <t>Robin</t>
  </si>
  <si>
    <t>Holland</t>
  </si>
  <si>
    <t>8282 SE Hwy 314</t>
  </si>
  <si>
    <t>352-732-1273</t>
  </si>
  <si>
    <t>Robin.Holland@FreshFromFlorida.com</t>
  </si>
  <si>
    <t>Silviculture BMP Implementation and Compliance</t>
  </si>
  <si>
    <t xml:space="preserve">Covers silviculture lands in Rainbow and Silver Springs BMAP areas. BMPs for silviculture are applicable to  public and private industrial and non-industrial forest-lands. Silviculture BMPs were first developed in the mid-1070's in response to the Federal Clean Water Act. The first Silviculture BMP Manual was published in 1979; it was most recently revised in 2008. Silviculture BMPs are the minimum standards for protecting and maintaining water quality during ongoing silviculture activities, including forest fertilization. Ongong projects include biennial BMP surveys, targeted training, and technical assistance for landowners and forestry professionals. </t>
  </si>
  <si>
    <t>n/a</t>
  </si>
  <si>
    <t>Lead Entity FDACS, Florida Forest Service</t>
  </si>
  <si>
    <t>Spring</t>
  </si>
  <si>
    <t>Silver</t>
  </si>
  <si>
    <t>Rainbow</t>
  </si>
  <si>
    <t>Both</t>
  </si>
  <si>
    <t>Gulvin</t>
  </si>
  <si>
    <t>2379 Broad Street</t>
  </si>
  <si>
    <t>Brooksville</t>
  </si>
  <si>
    <t>Melissa.Gulvin@WaterMatters.org</t>
  </si>
  <si>
    <t>Melissa</t>
  </si>
  <si>
    <t>Florida-Friendly Landscaping Coordinator</t>
  </si>
  <si>
    <t>Restoring Our Springs! media campaign</t>
  </si>
  <si>
    <t>Newspaper in Education: Springs in west-central Florida</t>
  </si>
  <si>
    <t>Crystal River/King's Bay/Rainbow River Public Service Advertising</t>
  </si>
  <si>
    <t>Crystal River/King's Bay/Rainbow River Outreach Coordinator</t>
  </si>
  <si>
    <t>Marion County Springs Festival Sponsorship</t>
  </si>
  <si>
    <t>Marion County Master Gardeners Spring Festival Sponsorship</t>
  </si>
  <si>
    <t>Get Out and Explore Marion County Springs</t>
  </si>
  <si>
    <t>Springs Awareness Week - Springs Neighborhood Challenge</t>
  </si>
  <si>
    <t>Marion County Earth Day</t>
  </si>
  <si>
    <t>Micro-irrigation workshops</t>
  </si>
  <si>
    <t>Rainbow River Vegetation Education</t>
  </si>
  <si>
    <t>Soil Analysis by UF</t>
  </si>
  <si>
    <t>Best Management Practices Awareness Campaign</t>
  </si>
  <si>
    <t>Florida-Friendly Landscaping Expo</t>
  </si>
  <si>
    <t>Stormdrain markers</t>
  </si>
  <si>
    <t>Blue Run Aquatic Planting</t>
  </si>
  <si>
    <t>Community Landscape/Irrigation Evaluation Specialist</t>
  </si>
  <si>
    <t>Rainbow River Springshed Tour</t>
  </si>
  <si>
    <t>Florida Friendly Demonstration Garden at the Dunnellon Library</t>
  </si>
  <si>
    <t>Riverfront Homeowner Water Protection Handbook</t>
  </si>
  <si>
    <t>Transferring Development Rights for Watershed Protection</t>
  </si>
  <si>
    <t>FYN-Color in the Landscape Spring Festival</t>
  </si>
  <si>
    <t>Efficient Irrigation Workshops</t>
  </si>
  <si>
    <t>Splash! grants to teachers in Marion County</t>
  </si>
  <si>
    <t>Dunnellon High School Legacy Program</t>
  </si>
  <si>
    <t>Dunnellon Elementary School Rain Barrels</t>
  </si>
  <si>
    <t>Melissa Gulvin</t>
  </si>
  <si>
    <t>The University of Florida’s Florida-Friendly Landscaping™ (FFL) program educates homeowners about how to design, install and maintain healthy landscapes that use a minimum of water, fertilizer and pesticides. The Southwest Florida Water Management District funds FFL programs in 11 of its 16 counties in partnership with county governments and the university.</t>
  </si>
  <si>
    <t xml:space="preserve">Public service advertising to promote the District’s “Restoring Our Springs!” media campaign. Advertising will be in Citrus, Hernando and Marion counties and will direct people to "Join us in the community effort to restore our springs." </t>
  </si>
  <si>
    <t>An in-depth look at springs in west-central Florida through a Newspaper in Education produced by the Tampa Bay Times. Distributed to middle school students in Citrus, Hernando and Marion counties as well as Tampa Bay Times and Citrus County Chronicle readers.</t>
  </si>
  <si>
    <t xml:space="preserve">Messaging on how residents can help protect the quality of local springs through proper application of fertilizer. Social research was used to help develop messages. </t>
  </si>
  <si>
    <t>Education effort to reduce water quality impacts from landscaping and other homeowner practices — like over-fertilization and leaky septic tanks — that increase nitrates in springs. Targeted homeowners, landscape professionals, retail outlets, septic tank maintenance companies and others. Included education effort titled "You want your lawn green, not your water. Don't over-fertilize."</t>
  </si>
  <si>
    <t xml:space="preserve">Event to educate the public on the protection of Marion County's springs and other water resources. Event alternates between Rainbow Springs State Park and Silver Springs State Park. </t>
  </si>
  <si>
    <t>Festival supporting Florida Friendly Landscaping outreach and education including a focus on water conservation, watersheds and water quality.</t>
  </si>
  <si>
    <t>Guided canoe trip, hiking trip and water quality demonstration to educate residents about aquatic ecology, karst geology, native and invasive plants, water sampling and human impacts to springs.</t>
  </si>
  <si>
    <t>One-day workshop taught participants about water quality issues specific to Rainbow Springs and Crystal River/Kings Bay. Proper fertilizer application was a main focus of the workshop.</t>
  </si>
  <si>
    <t>This one-day event educated approximately Marion County residents about springs and water quality protection.</t>
  </si>
  <si>
    <t>Through three educational workshops and distribution of micro-irrigation kits, this project educated homeowners living in 55+ communities about Florida-Friendly Landscaping principles and the benefits of using micro-irrigation.</t>
  </si>
  <si>
    <t>Funding helped develop DVDs, brochures and posters describing the value of aquatic vegetation to the sustainability of the aquatic community and recommending proper etiquette of river use.</t>
  </si>
  <si>
    <t>Up to 200 soil analysis tests were conducted as part of the CR/KB/RR Watershed Education project.</t>
  </si>
  <si>
    <t xml:space="preserve">This project educated equine enthusiasts on the importance of protecting water resources to ensure water quality by utilizing proper manure management, fertilization techniques and water conservation practices. </t>
  </si>
  <si>
    <t>This project encouraged Marion County homeowners to reduce water use by incorporating Florida-Friendly Landscaping principles.</t>
  </si>
  <si>
    <t xml:space="preserve">Stormdrain markers will be purchased to conduct stormdrain marking events in Marion County. </t>
  </si>
  <si>
    <t>Approx. 30 volunteers learned how aquatic plants help filter stormwater and participated in planting at Blue Run.</t>
  </si>
  <si>
    <t xml:space="preserve">Consultant evaluated ten locations in five counties, including Marion, and made recommendations for water conservation in community landscapes and irrigation. </t>
  </si>
  <si>
    <t>An educational program to inform local officials, homeowners, retail store managers and lawn care providers of how fertilizer impacts the local springshed.</t>
  </si>
  <si>
    <t>Florida Friendly Demonstration Garden was installed to educate visitors to the Dunnellon Library about the benefits of Florida-Friendly landscaping principles.</t>
  </si>
  <si>
    <t>Funding helped create and distribute a Riverfront Homeowner Water Protection Handbook to homeowners on the Rainbow River. A workshop was also held.</t>
  </si>
  <si>
    <t>Through a series of five workshops, landowners, developers and citizens were educated about the Transfer of Development Rights program and the Farmland Preservation Area in Northwest Marion County.</t>
  </si>
  <si>
    <t>This Florida-Friendly Landscaping festival provided information workshops on FFL practices.</t>
  </si>
  <si>
    <t xml:space="preserve">Community presentations on efficient-irrigation practices. </t>
  </si>
  <si>
    <t xml:space="preserve">Various water resources grants most projects were directly related to education about Rainbow Springs. </t>
  </si>
  <si>
    <t xml:space="preserve">This program taught students basic land management techniques. Students also educated the community, which included promoting springshed protection. In 2007, educational signage about watershed protection was placed in kiosks at drop-in and take-out tubing sites at Rainbow River State Park. </t>
  </si>
  <si>
    <t>Students and families were educated on the use of rain barrels for irrigation as a way of conserving water.</t>
  </si>
  <si>
    <t>Southwest Florida Water Management District</t>
  </si>
  <si>
    <t>University of Florida, the counties of: Charlotte, Citrus, Hernando, Hillsborough, Manatee, Marion, Pasco, Pinellas, Polk, Sarasota and Sumter</t>
  </si>
  <si>
    <t>Marion County UF/IFAS Extension Office</t>
  </si>
  <si>
    <t>Howard T. Odum Florida Springs Institute</t>
  </si>
  <si>
    <t>Marion County BOCC, Clean Water Department</t>
  </si>
  <si>
    <t>Rainbow River Conservation</t>
  </si>
  <si>
    <t>University of Florida, IFAS</t>
  </si>
  <si>
    <t>Marion Soil and Water Conservation District</t>
  </si>
  <si>
    <t>Marion County Parks and Recreation</t>
  </si>
  <si>
    <t>Friends of the Dunnellon Library</t>
  </si>
  <si>
    <t>Paul and Sandra Marraffino</t>
  </si>
  <si>
    <t>Marion County Citizens Coalition, Inc.</t>
  </si>
  <si>
    <t>Florida Irrigation Society</t>
  </si>
  <si>
    <t>Marion County School District</t>
  </si>
  <si>
    <t>Water Quality Education  and Equine Farm Best Management Practices (BMPs)</t>
  </si>
  <si>
    <t>Equine Best  Management Practices and Manure Management Education and Outreach Program sponsored by UF/IFAS Extension and Marion County. Between 2010 and 2013 the programdeveloped 44 types of educational materials, made 3,507 client consultations of which 464 were in the filed. 301 producers participated in group education events including a amanure management summit and tour. The program website received 446 views during this period. The program is on-going.</t>
  </si>
  <si>
    <t>Jim</t>
  </si>
  <si>
    <t>Marion County - Parks and Recreation</t>
  </si>
  <si>
    <t>James.Coulliard@marioncountyfl.org</t>
  </si>
  <si>
    <t>352-671-8559</t>
  </si>
  <si>
    <t>111 SE 25th Ave</t>
  </si>
  <si>
    <t>Marion County Parks</t>
  </si>
  <si>
    <t>Marion County General Fund</t>
  </si>
  <si>
    <t>Sports Field Maintenance Equipment Wash Down Area</t>
  </si>
  <si>
    <t>This program includes the creation and use of specific fertilizer formulas on the playing fields at the various sports complexes that the Department manages. There are six locations (Wrigley Fields, Brick City Adventure Park, Shocker Park, Rotary Sportsplex, Ralph Russell Memorial Park and Belleview Sportsplex) which include 2,951,930 square feet (67.77 acres) of turfgrass managed for organized sports. Part of the management strategies for these sites includes the use of fertilizers, pesticides, fungicides, herbicides and other pest management chemicals while creating a healthy and safe playing surface for different sports such as football, baseball, soccer and lacrosse. The goal of this project would be to develop a method of maintaining 67.77 acres of sports fields in a manner that reduces, if not eliminates, pollutant loading while keeping the fields healthy and safe.This is a very research‐heavy project which requires knowledge of sports field management, specific knowledge on various soil conditions, knowledge of the functioning of groundwater, understanding of irrigation practices and technology, familiarity of field usage, awareness of how field use affects the health of the fields and what steps are needed to rejuvenate them.</t>
  </si>
  <si>
    <t>The FDEP has developed Best Management Practices (BMP) for the Enhancement of Environmental Quality on Florida Golf Courses manual which highlights a series of BMPs that can be implemented to offset the impacts that golf courses have on our environment. Active sports complexes can have the same impacts. Operators of such complexes should review the manual to see which BMPs can be used at the facilities they maintain. One commonly used BMP is the construction of a “closed system equipment wash down area.” This facility would allow staff to wash down mowers and other equipment which have been used while maintaining the sports fields. Leaf blades that are cut during the mowing process contain a lot of nutrients, which if not disposed of properly can enter the stormwater system and add to the pollution of groundwater. Wash down areas at each sports complex will allow staff to properly wash the equipment and properly dispose of the grass clippings and other residue. The goal of this project would be to reduce groundwater pollution and eliminate improper handling of grass clippings at the sports complexes. There are a total of six sports complexes within the Silver Springs BMAP area that the county manages. Of these six locations, four sites (Brick City Adventure Park, Rotary Sportsplex, Shocker Park and Ralph Russell Memorial Park) are all within 10 miles of Silver Springs and therefore should receive a higher priority of scheduling the construction of the wash down facilities. Cost of the wash down facilities varies depending on the size of the systems, the need for additional infrastructure (water and/or electrical power, drainage structures, etc.) and any other improvements that help the functionality of the facility.</t>
  </si>
  <si>
    <t>Septic System Connection Removal in County Parks</t>
  </si>
  <si>
    <t>This project focuses on the removal of on‐site sewage treatment and disposal (septic) systems and connection to centralized wastewater facilities. While the level of effectiveness of septic systems at removing pollutant loadings is being debated, we do know that septic systems can allow nitrates to move through layers of soils and permeate into the aquifer. This project is dependent on the availability of centralized wastewater systems and significant funding. There are a few parks within this BMAP area which are in close proximity to existing or planned wastewater facilities (Brick City Adventure Park, Rotary Sportsplex, and Baseline Road Trailhead) while other parks with septic systems are geographically too far from any wastewater systems for connection to be a feasible option. The goal of this project would be to remove as many septic systems within this area as possible. This project requires field and office analysis of the parks and existing or planned wastewater facilities along with the specific assessment of what it would take to make the physical connection to any wastewater facility. Site assessments may indicate the need for lift stations, roadway crossings or other capital needs which will have an impact on the project. The price for such items as capital connection fees, design and permitting, and construction will also need to be determined.</t>
  </si>
  <si>
    <t>Gore's Landing Package Plant Upgrade</t>
  </si>
  <si>
    <t>The Department has one package plant wastewater facility located at Gore’s Landing, which is a flood prone area located along the Ocklawaha River. The current system is antiquated and may not meet current sewage disposal standards and should be upgrade. One of the biggest challenges with this project is the scheduling and funding of capital improvements for the entire park. If done alone, as a stand‐alone project, upgrading the package plant may require substantial design, permitting and construction all of which will add cost to the larger project of renovating the entire park. The ideal process would be to create a conceptual master plan for the entire park and then determine which aspects of the planned improvements can completed sooner rather than later. The goal of this project is to bring an existing sewage treatment system into compliance with current standards and regulations while being mindful of potential expansion of the park. A complete assessment of the existing disposal system is needed before any other design work is started. After the existing system is properly assessed, design of the overall park, including any and all proposed ideas which may have an impact on water supply or wastewater disposal, should be completed. Once the site design (conceptual designs are adequate for this phase) is completed, the design and permitting of the new wastewater treatment facility would be next, followed by permitting and construction. Exact dollar figures for this project are currently unknown.</t>
  </si>
  <si>
    <t>Parks Retention Pond Retrofits</t>
  </si>
  <si>
    <t>Marion County Office of the County Engineer is in the process of retrofitting several of the stormwater basins across the county in an effort to decrease the amount of nitrate moving through these basins and into the aquifer below. The project mainly entails the removal of a layer of soil from the bottom of the basins and then the constructing an engineered soil matrix which includes rubber crumbles and specific clay mixtures. The added layer essentially gives naturally occurring organisms more time to digest the nitrate and effectively remove the pollutant from the soil. The goal of this project is to retrofit specific stormwater basins to reduce groundwater pollution. In order for this project to be substantiated, an inventory of all parks within this area will need to be conducted using GIS asset management tools. This inventory will allow staff to determine the size and location of each stormwater pond within the area, map these locations and then prioritize which basins should be retrofitted and when. Several of the parks do not have typical stormwater management facilities as they are located in the rural areas of the county where structures such as curb and gutter, inlets and outlets, or permitted stormwater ponds are not common. Due to their high use of fertilizers, it is recommended that higher priorities be given to the sports complexes where typical stormwater facilities do exist such as Wrigley Fields, Rotary Sportsplex and Belleview Sportsplex.</t>
  </si>
  <si>
    <t>Rainbow Springs Country Club Estates Stormwater Retrofit</t>
  </si>
  <si>
    <t>Expansion and conversion of an existing retention pond to a wetland/wet retention pond to enhance nitrate removal from runoff generated from County road, a golf course and residential land uses.</t>
  </si>
  <si>
    <t>Rainbow Park Unit 8 Stormwater Retrofit</t>
  </si>
  <si>
    <t>Construction of three wet detention ponds to provide treatment of runoff prior to discharge to a relic karst feature and isolated surface wetlands.</t>
  </si>
  <si>
    <t>Rolling Hills unit 5 Stormwater Retrofit</t>
  </si>
  <si>
    <t>Construction of an inter-connected system of four retention ponds and one wet retention ponds to treat stormwater runoff from roads, residential and agricultural land uses.</t>
  </si>
  <si>
    <t>31st Street Stormwater Retrofit</t>
  </si>
  <si>
    <t>40-083-114482-1</t>
  </si>
  <si>
    <t>FDEP (319 grant), SJRWMD</t>
  </si>
  <si>
    <t>Silver Springs/River Pollution Reduction Project</t>
  </si>
  <si>
    <t>Construction of a stormwater wetland to treat runoff from US 441 and adjacent commercial land uses prior to discharge to an active sinkhole. Project was jointly funded by Marion Conty, FDEP and SJRWMD. Post Construction monitoring was performed and found a 72% reduction in nitrate concentrations in the wetland.</t>
  </si>
  <si>
    <t>Construction of a pump station to intercept runoff from SR 40 and adjacent commercial land uses prior to discharge to Half-Mile Creek, a tributary of the Silver River. The runoff is pumped to a retention pond located on State lands across from the Silver Springs Attraction.</t>
  </si>
  <si>
    <t>40-083-111331-1</t>
  </si>
  <si>
    <t>FDEP (TMDL grant), SJRWMD, FDOT</t>
  </si>
  <si>
    <t>Hunter's Trace Retention Area Retrofit</t>
  </si>
  <si>
    <t>This project was a field-scale research installation of the Bold and Gold Soil Amendment. The goal of the project was to assess the pollutant removal potential of 12" of Bold and Gold. The construction and post-construction monitoring was conducted through the University of Central Florida. The final report to FDEP found approximately 50% removal of nitrogen through the soil amendment layer.</t>
  </si>
  <si>
    <t>42-083-122279-1</t>
  </si>
  <si>
    <t>FDEP, UCF, SJRWMD, SWFWMD</t>
  </si>
  <si>
    <t>TBD</t>
  </si>
  <si>
    <t>Proposed project to construct a wet retention area to reduce nitrate in stormwater runoff from transportation and residential land uses that is currently infiltrating to the aquifer without treatment. The project is currently identified in the adopted 2014 Stromwater Implementation Plan.</t>
  </si>
  <si>
    <t xml:space="preserve">Proposed project to construct a retention area with Bold and Gold soil amendment to reduce nitrate concentration in stormater runoff from residential land uses currently discharging to a relic sinkhole/quarry. </t>
  </si>
  <si>
    <t>West Highway 316 at 119th Ave Stormwater Retrofit</t>
  </si>
  <si>
    <t>West Highway 316 at Highway 329 Stormwater Retrofit</t>
  </si>
  <si>
    <t>Bold and Gold Stormwater Retrofits in Silver Springs BMAP Area</t>
  </si>
  <si>
    <t>Bold and Gold Stormwater Retrofits in Rainbow Springs BMAP Area</t>
  </si>
  <si>
    <t>This project proposes $2,800,000 through Fiscal Year 2019 for the retrofit of County owned drainage retention areas in the Silver Springs BMAP area. The number and location of DRAs retrofited will depend on several factors including potential load reductions, land availability and location in priority focus areas identified in the BMAP. This project is currently in the preliminary stages and is identified in the adopted 2014 Stormwater Implementation Plan.</t>
  </si>
  <si>
    <t>This project proposes $3,800,000 through Fiscal Year 2019 for the retrofit of County owned drainage retention areas in the Silver Springs BMAP area. The number and location of DRAs retrofited will depend on several factors including potential load reductions, land availability and location in priority focus areas identified in the BMAP. This project is currently in the preliminary stages and is identified in the adopted 2014 Stormwater Implementation Plan.</t>
  </si>
  <si>
    <t>Marion County Aquifer Vulnerability Assessment</t>
  </si>
  <si>
    <t>Identification of vulnerable areas of aquifer.  Project provides a scientifically defensible water-resource management and protection tool that will facilitate planning of human activities to help in minimizing adverse impacts on ground water quality.  Aquifer vulnerability maps are displayed in classes of relative vulnerability (one area is more vulnerable than another).  The maps benefit local government, planners and developers in guiding growth into more appropriate areas (e.g. ground water recharge areas) and improve site selection for expanding existing or establishing new well fields. Benefits: Identifies areas where aquifer is vulnerable to pollution.  Potential for future management of activities in those areas to reduce pollution of ground water.</t>
  </si>
  <si>
    <t>Private Interest</t>
  </si>
  <si>
    <t>Quentin Samuel</t>
  </si>
  <si>
    <t>Collection Centerl for Septic System Pumpage</t>
  </si>
  <si>
    <t>Discharge of septic tank pumpage into municipal ctreatment stream in lieu of permitted land application.</t>
  </si>
  <si>
    <t xml:space="preserve">Quentin </t>
  </si>
  <si>
    <t>Samuel</t>
  </si>
  <si>
    <t>A-1 Payless Septic Service</t>
  </si>
  <si>
    <t>504 W. Fort King St.</t>
  </si>
  <si>
    <t>352-427-7522</t>
  </si>
  <si>
    <t>a1payless@embarqmail.com</t>
  </si>
  <si>
    <t>Proposed project to construct a centralized collection center for septic tank pumpage in lieu of land application currently done. The collection centerl would process the pumpage and discharge into the City of Ocala's collection system. This project is conceptual. SB 550 would ban the land application of septic pumpage effective 2016.</t>
  </si>
  <si>
    <t xml:space="preserve">Sean </t>
  </si>
  <si>
    <t>King</t>
  </si>
  <si>
    <t xml:space="preserve">2379 Broad St. </t>
  </si>
  <si>
    <t>sean.king@swfwmd.state.fl.us</t>
  </si>
  <si>
    <t xml:space="preserve">P301 Feasibility Phase - Wastewater Disposal Treatment Wetlands </t>
  </si>
  <si>
    <t xml:space="preserve">P301 Design &amp; Permitting Phase - Wastewater Disposal Treatment Wetlands </t>
  </si>
  <si>
    <t xml:space="preserve">P301 Implementation Phase - Wastewater Disposal Treatment Wetlands </t>
  </si>
  <si>
    <t xml:space="preserve">WR01 Rainbow River Phosphate Mine Pit Feasibility Study </t>
  </si>
  <si>
    <t>WR01 Rainbow River Phosphate Mine Pit Restoration</t>
  </si>
  <si>
    <t>Sean King</t>
  </si>
  <si>
    <t>Feasibility study to assess restoration alternatives in lower Rainbow River and adjacent phosphate mine pits</t>
  </si>
  <si>
    <t>Implementation of restoration alternatives in lower Rainbow River and adjacent phosphate mine pits</t>
  </si>
  <si>
    <t>Siting and feasibility assessment for treatment wetlands to polish WWTP effluent</t>
  </si>
  <si>
    <t xml:space="preserve"> Design &amp; Permitting of treatment wetland(s) to polish WWTP effluent</t>
  </si>
  <si>
    <t>Construction of treatment wetland(s) to polish WWTP effluent</t>
  </si>
  <si>
    <t>1219 S.Pine Ave</t>
  </si>
  <si>
    <t>352-671-8510</t>
  </si>
  <si>
    <t>Sinkhole Repair Program in County DRAs</t>
  </si>
  <si>
    <t>Part of ongoing stormwater system mainteinance activities. Performed as needed by County crews or contractors depending on size and scope of repair.</t>
  </si>
  <si>
    <t>IFAS</t>
  </si>
  <si>
    <t>Marion County</t>
  </si>
  <si>
    <t>Couillard</t>
  </si>
  <si>
    <t>Jim Couillard</t>
  </si>
  <si>
    <t>Lezli</t>
  </si>
  <si>
    <t>Merritt</t>
  </si>
  <si>
    <t>352-233-2115</t>
  </si>
  <si>
    <t>Trey</t>
  </si>
  <si>
    <t>Arnett Environmental, LLC</t>
  </si>
  <si>
    <t>1038 Lake Sumter Landing</t>
  </si>
  <si>
    <t>The Villages</t>
  </si>
  <si>
    <t xml:space="preserve">FL </t>
  </si>
  <si>
    <t>352-753-4747</t>
  </si>
  <si>
    <t>tarnett@arnettenvironmental.com</t>
  </si>
  <si>
    <t>Renee</t>
  </si>
  <si>
    <t>Smith</t>
  </si>
  <si>
    <t>rsmith@arnettenvironmental.com</t>
  </si>
  <si>
    <t>Stormwater Management-Amenity Bill Inserts</t>
  </si>
  <si>
    <t>Stormwater Management-Telephone Book Aid</t>
  </si>
  <si>
    <t>Stormwater Management-Public Service Newspaper Column</t>
  </si>
  <si>
    <t>Stormwater Management-CDD School/Hometown Social</t>
  </si>
  <si>
    <t>Stormwater Management-Policy Adoption</t>
  </si>
  <si>
    <t>Illicit Discharge Awareness Notifications</t>
  </si>
  <si>
    <t>Staff Training</t>
  </si>
  <si>
    <t>Stormwater Pollution on Website</t>
  </si>
  <si>
    <t>Pond Maintenance</t>
  </si>
  <si>
    <t>Stormwater System Inspections</t>
  </si>
  <si>
    <t>Amenity Bill Inserts to address what residents can do to reduce impacts to stormwater</t>
  </si>
  <si>
    <t>A Villages public service telephone book aid explaining the purpose of a stormwater program and how to participate in stormwater activities</t>
  </si>
  <si>
    <t>Created a public service newspaper column that is placed in the Villages newspaper to create awareness of the effects of illicit discharges and illegal disposal</t>
  </si>
  <si>
    <t>Monthly public educational meeting with residents</t>
  </si>
  <si>
    <t>Adopted policy that prohibits illicit discharges for VCDD No. 1</t>
  </si>
  <si>
    <t>Provide illicit discharge awareness notifications and educational material to area businesses to make them aware of hazards associated with illicit discharges and improper disposal of waste</t>
  </si>
  <si>
    <t>Train staff and certain subcontractors to aid in identification of illicit discharges as well as to reduce/eliminate illicit discharges and improper disposal of waste internally</t>
  </si>
  <si>
    <t>Section of District website for residents dedicated to  providing education and links on stormwater pollution</t>
  </si>
  <si>
    <t>All shopping centers and all 3 downtown areas  anywhere from 3 times per week to quarterly, depending on the location</t>
  </si>
  <si>
    <t>Pond maintenance to ensure optimal pollutant removal and verify performance is at design criteria by monthly checks and treating nuisance species such as algae, grasses, hydrilla, spike rush, duckweed, cattails, etc. as necessary</t>
  </si>
  <si>
    <t>Routine stormwater system inspections, cleaning, and maintenance performed as needed</t>
  </si>
  <si>
    <t>FLR04E116</t>
  </si>
  <si>
    <t>Resolution 07-12</t>
  </si>
  <si>
    <t>Numerous</t>
  </si>
  <si>
    <t>Village Center Community Development District and North Sumter County Utility Dependent District</t>
  </si>
  <si>
    <t>Not Applicable</t>
  </si>
  <si>
    <t>The Villages Media Group</t>
  </si>
  <si>
    <t>Village Center Community Development District, North Sumter County Utility Dependent District, Central Sumter Utility, and Sumter Water Conservation Authority</t>
  </si>
  <si>
    <t>Village Center Community Development District, North Sumter County Utility Dependent District, and Sumter Landing Community Development District</t>
  </si>
  <si>
    <t>Village Center Community Development District and Sumter Landing Community Development District</t>
  </si>
  <si>
    <t>Village Center Community Development District, Sumter Landing Community Development District, and Community Development District's No. 1-4</t>
  </si>
  <si>
    <t>Villages Center CDD</t>
  </si>
  <si>
    <t>Village Center CDD</t>
  </si>
  <si>
    <t>Sanitary Sewer Cleaning</t>
  </si>
  <si>
    <t>Cleaning of 10% of collection system per year</t>
  </si>
  <si>
    <t>Unavailable</t>
  </si>
  <si>
    <t xml:space="preserve">Sanitary Sewer Repairs </t>
  </si>
  <si>
    <t>Inspection of main pipelines and manholes and timely repair of sewer and service line breaks</t>
  </si>
  <si>
    <t>Lift Station Rehab</t>
  </si>
  <si>
    <t>VCSA Lift Station No. 12 Rehabilitation</t>
  </si>
  <si>
    <t>Village Center Community Development District</t>
  </si>
  <si>
    <t xml:space="preserve">Sanitary Sewer Replacement </t>
  </si>
  <si>
    <t xml:space="preserve">VCSA Sanitary Sewer Replacement </t>
  </si>
  <si>
    <t>VCSA WWTP</t>
  </si>
  <si>
    <t>Anoxic Denitrification</t>
  </si>
  <si>
    <t>FLA010555-006-DW1P</t>
  </si>
  <si>
    <t>LSSA WWTP</t>
  </si>
  <si>
    <t>FLA017133-008-DW1P-NR</t>
  </si>
  <si>
    <t>NSU WWTP</t>
  </si>
  <si>
    <t>FLA281581-010-DW1P-NR </t>
  </si>
  <si>
    <t>North Sumter County Utility Dependent District</t>
  </si>
  <si>
    <t>Public Access Reuse System</t>
  </si>
  <si>
    <t>481.5 AC</t>
  </si>
  <si>
    <t>772.5 AC</t>
  </si>
  <si>
    <t>1431.0 AC</t>
  </si>
  <si>
    <t>CSU WWTP</t>
  </si>
  <si>
    <t>FLA499951-002-DW1P-NR </t>
  </si>
  <si>
    <t>552.0 AC</t>
  </si>
  <si>
    <t>Central Sumter Utility</t>
  </si>
  <si>
    <t>VCSA Lift Station Nos. 4, 8, 13, 14 Rehabilitation</t>
  </si>
  <si>
    <t>VCSA List Station Nos. 16 &amp; 33 Replace risers and recoat wetwell; LSSA List Station No. 16 Replace risers and recoat wetwell</t>
  </si>
  <si>
    <t>FLA010786</t>
  </si>
  <si>
    <t>Eddie</t>
  </si>
  <si>
    <t>Esch</t>
  </si>
  <si>
    <t>City of Dunnellon</t>
  </si>
  <si>
    <t>20750 River Drive</t>
  </si>
  <si>
    <t>Dunnellon</t>
  </si>
  <si>
    <t>352-465-8590</t>
  </si>
  <si>
    <t>352-351-6733</t>
  </si>
  <si>
    <t>352-351-6734</t>
  </si>
  <si>
    <t>352-796-7211, ext. 4782</t>
  </si>
  <si>
    <t>eesch@dunnellon.org</t>
  </si>
  <si>
    <t>Dunnellon Watershed Management Plan</t>
  </si>
  <si>
    <t>Eddie Esch</t>
  </si>
  <si>
    <t>The Dunnellon Watershed Management Plan developed a hydrologic and hydraulic model and water quality treatment recommendations for 9 stormwater discharge outfalls to the Rainbow and Withlacoochee Rivers.</t>
  </si>
  <si>
    <t xml:space="preserve"> Marion County, SWFWMD</t>
  </si>
  <si>
    <t>Cost?</t>
  </si>
  <si>
    <t>Blue Cove Emergency Overflow Project</t>
  </si>
  <si>
    <t>Datesman Park Overflow Parking Lot Improvement</t>
  </si>
  <si>
    <t>Project retrofitted a car and boat trailier overflow parking lot with pervious pavers and a stormwater retrntion pond.</t>
  </si>
  <si>
    <t>Rainbow River Acres Stormwater Retrofit</t>
  </si>
  <si>
    <t>Proposed project in the vicinity of Oak St and Palmetto Way in the Rainbow River Acres subdivision. The Project would construct a stormwater pond to address flooding and to provide water quality for untreated stormwater runoff the currently sheetflows into the Rainbow River.</t>
  </si>
  <si>
    <t>Sewer Conversion Project, Phases 1-4</t>
  </si>
  <si>
    <t>Rio Vista WWTP Decommisioning</t>
  </si>
  <si>
    <t>Rio Vista Collection System Maintenance</t>
  </si>
  <si>
    <t>SCADA Installation</t>
  </si>
  <si>
    <t xml:space="preserve">Upgrade of Rainbow Springs WWTP </t>
  </si>
  <si>
    <t xml:space="preserve">Planned project will decommision the Rio Vista WWTP and convert an exiting lift station to pump waste water to the Rainbow Springs Plant. </t>
  </si>
  <si>
    <t>Companion project to the Rio Vista WWTP decommisioning. The collection system is subject to high infiltration into the system after storm events resultin gin overflows from the plant holding pond.</t>
  </si>
  <si>
    <t>Planned phased project for installation of SCADA at City WWTPs followed by installation at lift stations.</t>
  </si>
  <si>
    <t>Proposed project to upgrade the Rainbow Springs WWTP to AWT standards.</t>
  </si>
  <si>
    <t xml:space="preserve">Upgrade of San Jose WWTP </t>
  </si>
  <si>
    <t>Rainbow Springs Reuse Project</t>
  </si>
  <si>
    <t>216 AC</t>
  </si>
  <si>
    <t>Companion project to the upgrade of the Rainbow Springs WWTP. Proposed project would provide up to 0.1 MGD of reuse water to the Rainbow Springs golf course.</t>
  </si>
  <si>
    <t>Juliet Falls WWTP - San Jose WWTP Force Main Connection</t>
  </si>
  <si>
    <t>Sweeping of Marion County–maintained roads.  Sweeping of roads with curb and gutter is completed 9 times per year.  Benefits: Remove debris, sediment, and potential pollutants from streets. Prevent entry into storm sewer system.</t>
  </si>
  <si>
    <t>MarionWatershedsBoundary.pdf</t>
  </si>
  <si>
    <t>Marion/Aquifer-Friendly Fertilization Program for Sports Facilities</t>
  </si>
  <si>
    <t>SJRWMD Springs Protection Initiative Science (SPIS)</t>
  </si>
  <si>
    <t xml:space="preserve">The SJRWMD has initiated a Springs Protection Initiative and the District recognizes this effort as a strategic priority for the agency.  The initiative will include the three major components of projects, regulation, and science.  The science component (SPIS) acknowledges that effective management of springs requires that we understand the relative influences and manageabilities of the numerous natural and anthropogenic forcings that affect their ecological health and that additional interdisciplinary research is needed to achieve this goal (FDEP, 2007).  Workgroups have been estabilished and include the Springshed Supergroup (Surface Water, Ground Water, and Nitrogenbiogeochemistry) and the Springs Ecosystem Supergruop (Hydrology and Hydrodynamics, Biology, and Physicochemistry).  Also, the District has contracted with the UF Water Institute for support for this integrated work.  The work of these groups will focus around the Silver Springs system and its' springshed.  Interdisciplinary workgroups will build upon existing work and develop and merge data and models that will focus on the goal of providing sound scientific foundation for the development of cost-effective approaches for the management of activities to address the issues in Silver Springs.  The findings and results of this three-year effort is expected to support future BMAP activities.   </t>
  </si>
  <si>
    <t>UF</t>
  </si>
  <si>
    <t xml:space="preserve">Mary </t>
  </si>
  <si>
    <t>Brabham</t>
  </si>
  <si>
    <t>Robert</t>
  </si>
  <si>
    <t>Mattson</t>
  </si>
  <si>
    <t>386-329-4582</t>
  </si>
  <si>
    <t>rmattson@sjrwmd.com</t>
  </si>
  <si>
    <t>mbrabham@sjrwmd.com</t>
  </si>
  <si>
    <t>407-659-4829</t>
  </si>
  <si>
    <t xml:space="preserve">601 South Lake Destiny Rd. </t>
  </si>
  <si>
    <t>Suite 200</t>
  </si>
  <si>
    <t>Maitland</t>
  </si>
  <si>
    <t>4049 Reid Street</t>
  </si>
  <si>
    <t>Palatka</t>
  </si>
  <si>
    <t>Robert Mattson/Mary Brabham</t>
  </si>
  <si>
    <t>FDOT</t>
  </si>
  <si>
    <t>Blue Cove Lake Water Quality Structure</t>
  </si>
  <si>
    <t>Karen Snyder</t>
  </si>
  <si>
    <t>432540-1, Blue Cove Lake Water Quality Structure.  Load reduction estimated using efficiency for Baffle Box.  However, the box includes 'bold and gold' filter media which may reduce the estimated pollutant load more than estimated.</t>
  </si>
  <si>
    <t>-</t>
  </si>
  <si>
    <t>Silver_Rainbow_FDOT-D5 Map and Facility List-04-22-2014</t>
  </si>
  <si>
    <t>Karen</t>
  </si>
  <si>
    <t>Snyder</t>
  </si>
  <si>
    <t>FDOT District 5</t>
  </si>
  <si>
    <t>719 S. Woodland Blvd, MS 553</t>
  </si>
  <si>
    <t>DeLand</t>
  </si>
  <si>
    <t>386-843-5434</t>
  </si>
  <si>
    <t>karen.snyder@dot.state.fl.us</t>
  </si>
  <si>
    <t>FDOT Legislative</t>
  </si>
  <si>
    <t>SR 40 Retention Pond Construction and widening</t>
  </si>
  <si>
    <t>238740, SR 45 (US 41) from South of Powell Road to North of 111th Place. Two wet detention ponds.</t>
  </si>
  <si>
    <t>US 41 Stormwater Retrofits, Ph 2</t>
  </si>
  <si>
    <t>US 41 Stormwater Retrofit, Ph 1</t>
  </si>
  <si>
    <t>238648, SR 45 from 111 th Place to SW 61 st Street. 7 dry retention ponds.</t>
  </si>
  <si>
    <t>SR 40 Stormwater Retrofit</t>
  </si>
  <si>
    <t>238762,  SR 40 Marion Co SW 80th Ave/CR 225A to SW 52nd Ave. 11 dry retention ponds.</t>
  </si>
  <si>
    <t>238719,  SR 40 Widening from W. of CR 328 to SW 80th Ave/CR 225A. 8 dry retention ponds.</t>
  </si>
  <si>
    <t>Lake Griffen/US 441 Stormwater Retrofit</t>
  </si>
  <si>
    <t>238395-4, Lake Griffin /US 441 From Martin Luther King to Lake Ella Rd. 2 wet detention and 2 dry retention ponds.</t>
  </si>
  <si>
    <t>4-069-111547-1</t>
  </si>
  <si>
    <t>SR 35 Stormwater Retrofit</t>
  </si>
  <si>
    <t>SR 35 Widening and Stormwater Retrofit</t>
  </si>
  <si>
    <t>411256-3, SR 35 from Sumter C/L to N. of 'No Name' Road. 3 dry retention ponds.</t>
  </si>
  <si>
    <t>40-083-93552-3</t>
  </si>
  <si>
    <t>238677, SR 35 from CR 464 to SR 40. 6 dry retention ponds and 2 wet detention ponds.</t>
  </si>
  <si>
    <t>40-083-19700-6</t>
  </si>
  <si>
    <t>238693, SR 35 from CR 464 to SW 92 nd St. Modify 7 dry retention ponds.</t>
  </si>
  <si>
    <t>4-083-19700-0</t>
  </si>
  <si>
    <t>Springs Protection Resolution 05-R-106</t>
  </si>
  <si>
    <t>Resolution establishing springs protection zones with development standards for the reduction of nitrogen. Development standards were later incorporated in Marion County Land Development Code.</t>
  </si>
  <si>
    <t>Marion County Irrigation Ordinance</t>
  </si>
  <si>
    <t>Marion County Fertlizer Ordinance</t>
  </si>
  <si>
    <t>Water Conservation for Landscape Irrigation. Sets an enforecable irrigation schedule and rates of irrigation for Marion County. It also identifies efficient irrigation systems that are exempt from the schedule.</t>
  </si>
  <si>
    <t>lmerritt@belleviewfl.org</t>
  </si>
  <si>
    <t>Sandi</t>
  </si>
  <si>
    <t>McKamey</t>
  </si>
  <si>
    <t>smckamey@belleviewfl.org</t>
  </si>
  <si>
    <t>Sandi McKamey</t>
  </si>
  <si>
    <t>FDEP &amp; Marion County EDIG</t>
  </si>
  <si>
    <t>Project to construct a retention pond,  with a control structure and pipe conveyance system to treat and convey flood overflows from Blue Cove to the Rainbow River. Prior to construction overflows from Blue Cove sheet flowed through residential neighborhood to the River.</t>
  </si>
  <si>
    <t>SW 85th St/SW 40th Ave Stormwater Retrofit</t>
  </si>
  <si>
    <t>Country Gardens Stormwater Retrofit</t>
  </si>
  <si>
    <t>Marion_Stormwater_Projects</t>
  </si>
  <si>
    <t>Marion County Transfer of Development Rights</t>
  </si>
  <si>
    <t>Marion County Transfer of Vested Rights</t>
  </si>
  <si>
    <t>Marion County Growth Services</t>
  </si>
  <si>
    <t>Chris Rison</t>
  </si>
  <si>
    <t>The Transfer of Development Rights (TDR) Program is designed to protect natural resources, especially those listed in Policy 1.1.2 of the Conservation Element of the Marion County Comprehensive Plan and locally important and prime farmlands within Marion County. These resources include, but are not limited to, the preservation of high water recharge and underground drainage basins, springs, karst areas, sinkholes, sinks, sinkhole ponds, and other karst features. The land from which development rights are transfered is subject to a conservation easement. Article 3 of the Land Development Code defines the TDR program and eligible sending and receiving areas.</t>
  </si>
  <si>
    <t>Transfer of Vested Rights (TVR) Program is designed to minimize dense development of vested properties without central water, and sewer systems, and/or other supporting infrastructure, and thereby protect natural resources, encourage and enhance the development of larger parcels, reduce the County's inventory of vested properties, and permit the County to better plan for future growth. The land from which vested rights are transfered is subject to a conservation easement. Article 3 of the Land Development Code defines the TVR program and eligible sending and receiving areas.</t>
  </si>
  <si>
    <t>Chris</t>
  </si>
  <si>
    <t>Rison</t>
  </si>
  <si>
    <t>2710 E Silver Springs Blvd.</t>
  </si>
  <si>
    <t>352-438-2601</t>
  </si>
  <si>
    <t>Christopher.Rison@marioncountyfl.org</t>
  </si>
  <si>
    <t>Dunnellon01</t>
  </si>
  <si>
    <t>Dunnellon02</t>
  </si>
  <si>
    <t>Dunnellon03</t>
  </si>
  <si>
    <t>Dunnellon04</t>
  </si>
  <si>
    <t>Dunnellon05</t>
  </si>
  <si>
    <t>Ocala05</t>
  </si>
  <si>
    <t>Dunnellon06</t>
  </si>
  <si>
    <t>Dunnellon07</t>
  </si>
  <si>
    <t>Ocala06</t>
  </si>
  <si>
    <t>Dunnellon08</t>
  </si>
  <si>
    <t>Belleview01</t>
  </si>
  <si>
    <t>Belleview02</t>
  </si>
  <si>
    <t>Dunnellon09</t>
  </si>
  <si>
    <t>Dunnellon10</t>
  </si>
  <si>
    <t>Dunnellon11</t>
  </si>
  <si>
    <t>Dunnellon12</t>
  </si>
  <si>
    <t>Ocala01</t>
  </si>
  <si>
    <t>Ocala02</t>
  </si>
  <si>
    <t>Ocala03</t>
  </si>
  <si>
    <t>Ocala04</t>
  </si>
  <si>
    <t>Ocala07</t>
  </si>
  <si>
    <t>Ocala08</t>
  </si>
  <si>
    <t>Ocala09</t>
  </si>
  <si>
    <t>FDEP01</t>
  </si>
  <si>
    <t>FDOT01</t>
  </si>
  <si>
    <t>FDOT02</t>
  </si>
  <si>
    <t>FDOT03</t>
  </si>
  <si>
    <t>FDOT08</t>
  </si>
  <si>
    <t>FDOT06</t>
  </si>
  <si>
    <t>FDOT04</t>
  </si>
  <si>
    <t>FDOT05</t>
  </si>
  <si>
    <t>FDOT07</t>
  </si>
  <si>
    <t>FDOT09</t>
  </si>
  <si>
    <t>Forest01</t>
  </si>
  <si>
    <t>Marion01</t>
  </si>
  <si>
    <t>Marion02</t>
  </si>
  <si>
    <t>Marion03</t>
  </si>
  <si>
    <t>Marion04</t>
  </si>
  <si>
    <t>Marion05</t>
  </si>
  <si>
    <t>Marion06</t>
  </si>
  <si>
    <t>Marion07</t>
  </si>
  <si>
    <t>Marion08</t>
  </si>
  <si>
    <t>Marion09</t>
  </si>
  <si>
    <t>Marion10</t>
  </si>
  <si>
    <t>Marion11</t>
  </si>
  <si>
    <t>Marion12</t>
  </si>
  <si>
    <t>Marion13</t>
  </si>
  <si>
    <t>Marion14</t>
  </si>
  <si>
    <t>Marion15</t>
  </si>
  <si>
    <t>Marion16</t>
  </si>
  <si>
    <t>Marion17</t>
  </si>
  <si>
    <t>Marion18</t>
  </si>
  <si>
    <t>Marion19</t>
  </si>
  <si>
    <t>Marion20</t>
  </si>
  <si>
    <t>Marion21</t>
  </si>
  <si>
    <t>Marion22</t>
  </si>
  <si>
    <t>Marion23</t>
  </si>
  <si>
    <t>Marion24</t>
  </si>
  <si>
    <t>Marion25</t>
  </si>
  <si>
    <t>Marion26</t>
  </si>
  <si>
    <t>Marion27</t>
  </si>
  <si>
    <t>Marion28</t>
  </si>
  <si>
    <t>Marion29</t>
  </si>
  <si>
    <t>Marion30</t>
  </si>
  <si>
    <t>Marion32</t>
  </si>
  <si>
    <t>Marion33</t>
  </si>
  <si>
    <t>Marion34</t>
  </si>
  <si>
    <t>Marion35</t>
  </si>
  <si>
    <t>Marion36</t>
  </si>
  <si>
    <t>Marion37</t>
  </si>
  <si>
    <t>NonGov01</t>
  </si>
  <si>
    <t>SJRWMD01</t>
  </si>
  <si>
    <t>SJRWMD02</t>
  </si>
  <si>
    <t>SJRWMD03</t>
  </si>
  <si>
    <t>SJRWMD04</t>
  </si>
  <si>
    <t>SJRWMD05</t>
  </si>
  <si>
    <t>Marion38</t>
  </si>
  <si>
    <t>SWFWMD06</t>
  </si>
  <si>
    <t>SWFWMD07</t>
  </si>
  <si>
    <t>SWFWMD08</t>
  </si>
  <si>
    <t>SWFWMD09</t>
  </si>
  <si>
    <t>SWFWMD10</t>
  </si>
  <si>
    <t>SWFWMD11</t>
  </si>
  <si>
    <t>SWFWMD12</t>
  </si>
  <si>
    <t>SWFWMD13</t>
  </si>
  <si>
    <t>SWFWMD14</t>
  </si>
  <si>
    <t>SWFWMD15</t>
  </si>
  <si>
    <t>SWFWMD16</t>
  </si>
  <si>
    <t>SWFWMD17</t>
  </si>
  <si>
    <t>SWFWMD18</t>
  </si>
  <si>
    <t>SWFWMD19</t>
  </si>
  <si>
    <t>SWFWMD20</t>
  </si>
  <si>
    <t>SWFWMD21</t>
  </si>
  <si>
    <t>SWFWMD22</t>
  </si>
  <si>
    <t>SWFWMD23</t>
  </si>
  <si>
    <t>SWFWMD24</t>
  </si>
  <si>
    <t>SWFWMD25</t>
  </si>
  <si>
    <t>SWFWMD26</t>
  </si>
  <si>
    <t>SWFWMD27</t>
  </si>
  <si>
    <t>SWFWMD28</t>
  </si>
  <si>
    <t>SWFWMD029</t>
  </si>
  <si>
    <t>SWFWMD30</t>
  </si>
  <si>
    <t>SWFWMD31</t>
  </si>
  <si>
    <t>SWFWMD32</t>
  </si>
  <si>
    <t>SWFWMD34</t>
  </si>
  <si>
    <t>SWFWMD35</t>
  </si>
  <si>
    <t>SWFMWD36</t>
  </si>
  <si>
    <t>SWFWMD37</t>
  </si>
  <si>
    <t>SWFWMD38</t>
  </si>
  <si>
    <t>Villages01</t>
  </si>
  <si>
    <t>Villages02</t>
  </si>
  <si>
    <t>Villages03</t>
  </si>
  <si>
    <t>Villages04</t>
  </si>
  <si>
    <t>Villages05</t>
  </si>
  <si>
    <t>Villages06</t>
  </si>
  <si>
    <t>Villages07</t>
  </si>
  <si>
    <t>Villages08</t>
  </si>
  <si>
    <t>Villages09</t>
  </si>
  <si>
    <t>Villages10</t>
  </si>
  <si>
    <t>Villages11</t>
  </si>
  <si>
    <t>Villages12</t>
  </si>
  <si>
    <t>Villages14</t>
  </si>
  <si>
    <t>Villages15</t>
  </si>
  <si>
    <t>Villages16</t>
  </si>
  <si>
    <t>Villages17</t>
  </si>
  <si>
    <t>Villages18</t>
  </si>
  <si>
    <t>Villages19</t>
  </si>
  <si>
    <t>Villages20</t>
  </si>
  <si>
    <t>Villages21</t>
  </si>
  <si>
    <t>Villages22</t>
  </si>
  <si>
    <t>Villages23</t>
  </si>
  <si>
    <t>Villages24</t>
  </si>
  <si>
    <t>Waterbody</t>
  </si>
  <si>
    <t>Project Title - Project Number</t>
  </si>
  <si>
    <t>Lead Entity/Project Partners</t>
  </si>
  <si>
    <t>Project Type - Description</t>
  </si>
  <si>
    <t>FDEP</t>
  </si>
  <si>
    <t>Implementation of Outreach Program for Small Equine BMP Manual</t>
  </si>
  <si>
    <t>Mary Paulic</t>
  </si>
  <si>
    <t>Start/End Date</t>
  </si>
  <si>
    <t>The Small Equine BMP manual is intended to educate owners of non-commercial horse farms on BMPs to reduce nutirent loads. An outreach program will be developed for effective implementation of BMPs on non-commercial horse farms in the Silver and Rainbow Springs BMAP areas. The implementation program will consist of identification of key agencies with existing public education activitites where the BMP manual can be incorporated, development or modification of existing recognition programs to provide measureable goals for both participants and also types of BMPs implemented, and identification of existing cost share programs that may assist non-commercial operations in BMP implementation.</t>
  </si>
  <si>
    <t>Robin Holland</t>
  </si>
  <si>
    <t xml:space="preserve">Project constructed new sewer system within the City limits allowing properties previously on septic systems (140 in Ph 2) to be hooked up to central sewer. </t>
  </si>
  <si>
    <t>FLA012674</t>
  </si>
  <si>
    <t>Estimated Load Reduction (lbs/yr) (nitrate)</t>
  </si>
  <si>
    <t>Proposed project to upgrade the San Jose WWTP to AWT standards.</t>
  </si>
  <si>
    <t>FLA012693</t>
  </si>
  <si>
    <t xml:space="preserve">Construction of new sewer line south of City along US 441. Sewer line will allow commercial and residential area to hook up to centralized system. This project is to provide central sewer connections to a rapidly developing corridor. </t>
  </si>
  <si>
    <t>FLA126594</t>
  </si>
  <si>
    <t>FLA490415</t>
  </si>
  <si>
    <t>FLA010678</t>
  </si>
  <si>
    <t>FLA010677</t>
  </si>
  <si>
    <t>Upgrade an existing wastewater plant to allow for advanced treatment and expand the availability of reclaimed water for irrigation use.  The project consists of construction of two (2) 3.25 mgd Carrousels equipped with three (3), 100-HP mechanical surface aerators with variable-frequency drives (VFDs) and lower impeller and anaerobic and anoxic zone submersible mixers.  This will allow the City of Ocala to reduce effluent TN to 3 mg/L or less, and may result in reductions of 623,000 pounds per year of TN per year at design flows.  An estimated 500,000 gallons of day of public access reclaimed water is expected to be made available from this project, reducing draws on the aquifer and increasing flows to the springs.  Ultimately, this will reduce the overall use of potable water for irrigation, increase flows to Silver Springs, and reduce nutrient loading to Silver Springs and the Silver River.  The estimated total project cost is $12,144,000, of which $8,304,000 will be expended by the City of Ocala and is not included in this Agreement.</t>
  </si>
  <si>
    <t>FLA010680</t>
  </si>
  <si>
    <t>FLA296651</t>
  </si>
  <si>
    <t>(COMPLETED) reuse projects to three golf courses and various parks and recreation sites. Need breakdown by treatment plant.</t>
  </si>
  <si>
    <t>Silver Springs Shores WWTF Upgrade</t>
  </si>
  <si>
    <t>Upgrades to the existing Waste Water Treatment Plant (WWTP) located in Silver Springs Shores, upgrading it to reclaimed quality effluent standards.  Utility customers are already paying $5,031,738 for the treatment facility upgrades.</t>
  </si>
  <si>
    <t>Marion County Utilities Fund ($5,031,738)</t>
  </si>
  <si>
    <t>SJRWMD ($1,596,000); Legislative Funding ($1,275,620)</t>
  </si>
  <si>
    <t>SR 35 Retention Pond Modifications</t>
  </si>
  <si>
    <t>Proposed project to connect the Juliet falls and San Jose WWTPs. The Juliet Falls plant is currently offline due to lack of demand. Water Water is periodically collected and trucked to San Jose WWTP. The force main will run along SW 180th Avenue Road and allow 3 package plants from two Dunnellon HS,  Elementary School, Rainbow River State Park Camp Ground and Sa-Te-Ke Village subdivision to be taken offline. The septic tank at the State Park tuber exit may also be taken offline. The connection will also allow for the Juliet falls plant to  be brough back online sooner for production of reuse water for the Juliet Falls golf course.</t>
  </si>
  <si>
    <t>Permit Reporting Requirement for TN</t>
  </si>
  <si>
    <t>Reported Effluent Nitrate Concentration (mg/L)</t>
  </si>
  <si>
    <t>Reported Effluent TN Concentration (mg/L)</t>
  </si>
  <si>
    <t>Permited Effluent Nitrate Concentration (mg/L)</t>
  </si>
  <si>
    <t>For System Upgrades, Reduction in Effluent TN Concentration (mg/L)</t>
  </si>
  <si>
    <t>Yes - Planned</t>
  </si>
  <si>
    <t>Yes - Conceptual</t>
  </si>
  <si>
    <t xml:space="preserve">This project will retrofit several recharge well inflow structures with SkimBoss Filtration systems using Bold &amp; Gold media reducing pollutant load prior to overflow through the filtration systems and into the Floridan Aquifer via recharge wells. </t>
  </si>
  <si>
    <t>This cooperatively funded project will provide for delivery of reclaimed quality effluent and consists of reclaimed pumps, control valves, metering stations and approximately 21,600 feet of 16" pipeline from the Silver Springs Shores WWTP to the Spruce Creek Golf and Country Club (SCGCC) golf course located in the southeast quadrant of Marion County approximately 12-14 miles from the Silver Springs.  The Silver Springs Shores Wastewater Treatment plant is currently permitted to treat 1.5 MGD and has the potential of generating close to 1.0 MGD of reuse quality water based on current flows. Based on the Florida Department of Environmental Protection (FDEP) permitted parameters of 12 mg/l of total Nitrogen. (NITRATE?) the wastewater plant could potentially produce 54,794 lbs/yr of Nitrogen.  This project will allow those nutrients to be distributed across a 27 hole golf course at SCG&amp;CC and an 18 hole golf course at the Baseline Golf Course.  Since these two (2) golf courses are privately owned business ventures,  Marion County , FDEP and SJRWMD funding will be used to cost-share this reclaimed water distribution infrastructure.   The estimated total project cost is $3,192,000.</t>
  </si>
  <si>
    <t>Florida Friendly  Fertilizer Use on Urban Landscapes. This Ordinance regulates the proper use of fertilizers by any applicator; requires proper training of commercial and institutional fertilizer applicators; establishes training and licensing requirements; specifies allowable fertilizer application rates and methods, fertilizer-free zones, low maintenance zones, and exemptions. It requires the use of best management practices which provide specific management guidelines to minimize negative secondary and cumulative environmental effects associated with the misuse of fertilizers. 2008 ordinance has now been included in the latest Land Development Code</t>
  </si>
  <si>
    <t>Marion County Hamlet Design Option</t>
  </si>
  <si>
    <t>Comprehensive Plan Future Land Use Element Policy 2.1.13 establishes the Hamlet Development Option designed to provide for clustered low-density development patterns in the Rural designated lands while requiring permanent open spaces reserved from development and some increased additional urban services (e.g., central water, central sewer, designed/constructed stormwater systems) that comply with Marion County's design and development standards, including Springs Protection.  Article 3 of the Land Development Code generally defines the Hamlet design provisions.</t>
  </si>
  <si>
    <t>Marion County Rural Community Land Use Designation</t>
  </si>
  <si>
    <t>Comprehensive Plan Future Land Use Element Policy 2.1.18 establishes the Rural Community future land use designation to provide for clustered urban-density development patterns in the Rural designated lands while  requiring permanent open spaces reserved from development and complete ubran services (e.g., central water, central sewer, and designed/constructed stormwater systems) that comply with Marion County's design and development standards, including Springs Protection.  Article 3 of the Land Development Code will generally define the Rural Community design provisions.</t>
  </si>
  <si>
    <t>Marion County Community Redevelopment Area Program</t>
  </si>
  <si>
    <t>Comprehensive Plan Future Land Use Element Objective 2.2 establishes specific limited density and specialized design standards for wetland and flood plain areas slated for development.  Articles 5 &amp; 6 of the Land Development Code sets forth the specific design and development criteria related to the applicable areas.</t>
  </si>
  <si>
    <t>Comprehensive Plan Future Land Use Element Objective 7.2 establishes the Springs Protection Overlay Zones (SPOZ) and identifies the extent of the Primary and Secondary Zones along with other design and development standards. Articles 5 &amp; 6 of the Land Development Code sets forth the specific design and development criteria related to the applicable SPOZ.</t>
  </si>
  <si>
    <t>IFAS01</t>
  </si>
  <si>
    <t>Marion39</t>
  </si>
  <si>
    <t>Marion40</t>
  </si>
  <si>
    <t>Marion41</t>
  </si>
  <si>
    <t>Marion42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</si>
</sst>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8" formatCode="&quot;$&quot;#,##0.00_);[Red]\(&quot;$&quot;#,##0.00\)"/>
    <numFmt numFmtId="44" formatCode="_(&quot;$&quot;* #,##0.00_);_(&quot;$&quot;* \(#,##0.00\);_(&quot;$&quot;* &quot;-&quot;??_);_(@_)"/>
    <numFmt numFmtId="164" formatCode="00000"/>
    <numFmt numFmtId="165" formatCode="[&lt;=9999999]###\-####;\(###\)\ ###\-####"/>
    <numFmt numFmtId="166" formatCode="&quot;$&quot;#,##0"/>
    <numFmt numFmtId="167" formatCode="0.000"/>
    <numFmt numFmtId="168" formatCode="0.0"/>
    <numFmt numFmtId="169" formatCode="&quot;$&quot;#,##0.00;[Red]&quot;$&quot;#,##0.00"/>
  </numFmts>
  <fonts count="12"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b/>
      <sz val="8"/>
      <color theme="1"/>
      <name val="Calibri"/>
      <family val="2"/>
      <scheme val="minor"/>
    </font>
    <font>
      <sz val="11"/>
      <color theme="1"/>
      <name val="Calibri"/>
      <family val="2"/>
      <scheme val="minor"/>
    </font>
    <font>
      <sz val="8"/>
      <color rgb="FF000000"/>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
      <sz val="8"/>
      <name val="Calibri"/>
      <family val="2"/>
      <scheme val="minor"/>
    </font>
  </fonts>
  <fills count="8">
    <fill>
      <patternFill patternType="none"/>
    </fill>
    <fill>
      <patternFill patternType="gray125"/>
    </fill>
    <fill>
      <patternFill patternType="solid">
        <fgColor rgb="FFFFFF99"/>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4">
    <xf numFmtId="0" fontId="0" fillId="0" borderId="0"/>
    <xf numFmtId="0" fontId="3" fillId="0" borderId="0" applyNumberForma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05">
    <xf numFmtId="0" fontId="0" fillId="0" borderId="0" xfId="0"/>
    <xf numFmtId="0" fontId="0" fillId="0" borderId="0" xfId="0" applyAlignment="1">
      <alignment horizontal="center" wrapText="1"/>
    </xf>
    <xf numFmtId="0" fontId="1" fillId="2" borderId="1" xfId="0" applyFont="1" applyFill="1" applyBorder="1" applyAlignment="1">
      <alignment horizontal="center" wrapText="1"/>
    </xf>
    <xf numFmtId="0" fontId="1" fillId="0" borderId="0" xfId="0" applyFont="1" applyFill="1" applyBorder="1" applyAlignment="1">
      <alignment horizontal="center" wrapText="1"/>
    </xf>
    <xf numFmtId="0" fontId="0" fillId="0" borderId="0" xfId="0" applyFill="1" applyBorder="1"/>
    <xf numFmtId="0" fontId="0" fillId="0" borderId="0" xfId="0" applyProtection="1">
      <protection hidden="1"/>
    </xf>
    <xf numFmtId="0" fontId="2" fillId="0" borderId="1" xfId="0" applyFont="1" applyBorder="1" applyAlignment="1">
      <alignment horizontal="center" vertical="center" wrapText="1"/>
    </xf>
    <xf numFmtId="0" fontId="2" fillId="0" borderId="1" xfId="0" quotePrefix="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Alignment="1">
      <alignment horizontal="center" vertical="center" wrapText="1"/>
    </xf>
    <xf numFmtId="6" fontId="2" fillId="0" borderId="1"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pplyProtection="1">
      <alignment horizontal="center" vertical="center" wrapText="1"/>
      <protection hidden="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0" xfId="0" applyAlignment="1">
      <alignment horizontal="center" vertical="center"/>
    </xf>
    <xf numFmtId="0" fontId="3" fillId="0" borderId="1" xfId="1" applyBorder="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4"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9" fontId="2" fillId="0" borderId="0" xfId="0" applyNumberFormat="1" applyFont="1" applyBorder="1" applyAlignment="1">
      <alignment horizontal="center" vertical="center" wrapText="1"/>
    </xf>
    <xf numFmtId="0" fontId="3" fillId="0" borderId="1" xfId="1" applyBorder="1" applyAlignment="1" applyProtection="1">
      <alignment horizontal="center" vertical="center"/>
    </xf>
    <xf numFmtId="8" fontId="2" fillId="0" borderId="1" xfId="0" applyNumberFormat="1" applyFont="1" applyBorder="1" applyAlignment="1">
      <alignment horizontal="center" vertical="center" wrapText="1"/>
    </xf>
    <xf numFmtId="0" fontId="3" fillId="0" borderId="1" xfId="1" applyFont="1" applyFill="1" applyBorder="1" applyAlignment="1" applyProtection="1">
      <alignment horizontal="center" vertical="center"/>
    </xf>
    <xf numFmtId="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Fill="1" applyBorder="1" applyAlignment="1">
      <alignment horizontal="center" vertical="center" wrapText="1"/>
    </xf>
    <xf numFmtId="6" fontId="0" fillId="0" borderId="1" xfId="0" applyNumberFormat="1" applyFill="1" applyBorder="1" applyAlignment="1">
      <alignment horizontal="center"/>
    </xf>
    <xf numFmtId="0" fontId="2" fillId="0" borderId="1" xfId="0" applyFont="1" applyFill="1" applyBorder="1" applyAlignment="1">
      <alignment horizontal="center" wrapText="1"/>
    </xf>
    <xf numFmtId="6" fontId="2" fillId="0" borderId="1" xfId="0" applyNumberFormat="1" applyFont="1" applyFill="1" applyBorder="1" applyAlignment="1">
      <alignment horizontal="center" vertical="center"/>
    </xf>
    <xf numFmtId="166"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0" xfId="0" applyNumberFormat="1" applyFont="1" applyBorder="1" applyAlignment="1">
      <alignment horizontal="center" vertical="center" wrapText="1"/>
    </xf>
    <xf numFmtId="167" fontId="2" fillId="0" borderId="1" xfId="0" applyNumberFormat="1" applyFont="1" applyFill="1" applyBorder="1" applyAlignment="1">
      <alignment horizontal="center" vertical="center"/>
    </xf>
    <xf numFmtId="0" fontId="2" fillId="0" borderId="1" xfId="3"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0" fontId="3" fillId="0" borderId="0" xfId="1" applyBorder="1" applyAlignment="1" applyProtection="1">
      <alignment horizontal="center" vertical="center"/>
    </xf>
    <xf numFmtId="0" fontId="0" fillId="0" borderId="1" xfId="0" applyBorder="1" applyAlignment="1">
      <alignment horizontal="center" wrapText="1"/>
    </xf>
    <xf numFmtId="0" fontId="0" fillId="0" borderId="2" xfId="0"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Fill="1" applyBorder="1" applyAlignment="1">
      <alignment horizontal="center" vertical="center"/>
    </xf>
    <xf numFmtId="8" fontId="2" fillId="0" borderId="1" xfId="0" applyNumberFormat="1" applyFont="1" applyFill="1" applyBorder="1" applyAlignment="1">
      <alignment horizontal="center" vertical="center"/>
    </xf>
    <xf numFmtId="6" fontId="2" fillId="0" borderId="1" xfId="0" applyNumberFormat="1" applyFont="1" applyBorder="1" applyAlignment="1">
      <alignment horizontal="center" vertical="center"/>
    </xf>
    <xf numFmtId="0" fontId="2" fillId="0" borderId="1" xfId="0" quotePrefix="1" applyFont="1" applyBorder="1" applyAlignment="1">
      <alignment horizontal="center" vertical="center"/>
    </xf>
    <xf numFmtId="168" fontId="2" fillId="0" borderId="1" xfId="0" applyNumberFormat="1" applyFont="1" applyBorder="1" applyAlignment="1">
      <alignment horizontal="center" vertical="center"/>
    </xf>
    <xf numFmtId="0" fontId="2" fillId="0" borderId="0" xfId="0" applyFont="1" applyFill="1" applyAlignment="1">
      <alignment horizontal="center" vertical="center" wrapText="1"/>
    </xf>
    <xf numFmtId="0" fontId="0" fillId="0" borderId="0" xfId="0" applyFill="1"/>
    <xf numFmtId="0" fontId="0" fillId="0" borderId="0" xfId="0" applyAlignment="1">
      <alignment wrapText="1"/>
    </xf>
    <xf numFmtId="0" fontId="0" fillId="0" borderId="0" xfId="0" applyFill="1" applyBorder="1" applyAlignment="1">
      <alignment wrapText="1"/>
    </xf>
    <xf numFmtId="0" fontId="2" fillId="0" borderId="4" xfId="0" applyFont="1" applyBorder="1" applyAlignment="1">
      <alignment horizontal="center" vertical="center" wrapText="1"/>
    </xf>
    <xf numFmtId="0" fontId="0" fillId="0" borderId="1" xfId="0" applyFont="1" applyBorder="1" applyAlignment="1">
      <alignment horizontal="center" vertical="center"/>
    </xf>
    <xf numFmtId="164" fontId="0" fillId="0" borderId="1" xfId="0" applyNumberFormat="1" applyFont="1" applyBorder="1" applyAlignment="1">
      <alignment horizontal="center" vertical="center"/>
    </xf>
    <xf numFmtId="165" fontId="0" fillId="0" borderId="1" xfId="0" applyNumberFormat="1" applyFont="1" applyBorder="1" applyAlignment="1">
      <alignment horizontal="center" vertical="center"/>
    </xf>
    <xf numFmtId="0" fontId="3" fillId="0" borderId="1" xfId="1" applyFont="1" applyBorder="1" applyAlignment="1">
      <alignment horizontal="center"/>
    </xf>
    <xf numFmtId="0" fontId="2" fillId="0" borderId="4" xfId="0" applyFont="1" applyBorder="1" applyAlignment="1">
      <alignment horizontal="center" vertical="center"/>
    </xf>
    <xf numFmtId="168" fontId="2" fillId="0" borderId="4" xfId="0" applyNumberFormat="1" applyFont="1" applyBorder="1" applyAlignment="1">
      <alignment horizontal="center" vertical="center"/>
    </xf>
    <xf numFmtId="168" fontId="2" fillId="0" borderId="1" xfId="0" quotePrefix="1" applyNumberFormat="1" applyFont="1" applyFill="1" applyBorder="1" applyAlignment="1">
      <alignment horizontal="center" vertical="center"/>
    </xf>
    <xf numFmtId="0" fontId="2" fillId="0" borderId="3" xfId="0" applyFont="1" applyBorder="1" applyAlignment="1">
      <alignment horizontal="center" vertical="center" wrapText="1"/>
    </xf>
    <xf numFmtId="0" fontId="2" fillId="0" borderId="4" xfId="0" quotePrefix="1" applyFont="1" applyBorder="1" applyAlignment="1">
      <alignment horizontal="center" vertical="center"/>
    </xf>
    <xf numFmtId="6" fontId="2" fillId="0" borderId="4" xfId="0" applyNumberFormat="1" applyFont="1" applyBorder="1" applyAlignment="1">
      <alignment horizontal="center" vertical="center"/>
    </xf>
    <xf numFmtId="0" fontId="2" fillId="0" borderId="4" xfId="0" applyFont="1" applyFill="1" applyBorder="1" applyAlignment="1">
      <alignment horizontal="center" vertical="center" wrapText="1"/>
    </xf>
    <xf numFmtId="167" fontId="2" fillId="0" borderId="1" xfId="0" applyNumberFormat="1" applyFont="1" applyFill="1" applyBorder="1" applyAlignment="1">
      <alignment horizontal="center" vertical="center" wrapText="1"/>
    </xf>
    <xf numFmtId="0" fontId="0" fillId="0" borderId="0" xfId="0" applyAlignment="1">
      <alignment vertical="center" wrapText="1"/>
    </xf>
    <xf numFmtId="44" fontId="0" fillId="0" borderId="0" xfId="2" applyFont="1" applyAlignment="1">
      <alignment vertical="center" wrapText="1"/>
    </xf>
    <xf numFmtId="0" fontId="0" fillId="0" borderId="0" xfId="0" applyAlignment="1">
      <alignment horizontal="center" vertical="center" wrapText="1"/>
    </xf>
    <xf numFmtId="44" fontId="0" fillId="0" borderId="0" xfId="2" applyFont="1" applyAlignment="1">
      <alignment horizontal="center" vertical="center" wrapText="1"/>
    </xf>
    <xf numFmtId="169" fontId="0" fillId="0" borderId="0" xfId="2" applyNumberFormat="1" applyFont="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168" fontId="2" fillId="7" borderId="1" xfId="0" applyNumberFormat="1" applyFont="1" applyFill="1" applyBorder="1" applyAlignment="1">
      <alignment horizontal="center" vertical="center"/>
    </xf>
    <xf numFmtId="168" fontId="2" fillId="7" borderId="4" xfId="0" applyNumberFormat="1" applyFont="1" applyFill="1" applyBorder="1" applyAlignment="1">
      <alignment horizontal="center" vertical="center"/>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0" fontId="1" fillId="2" borderId="2" xfId="0" applyFont="1" applyFill="1" applyBorder="1" applyAlignment="1">
      <alignment horizont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0" fillId="0" borderId="5" xfId="0" applyFill="1" applyBorder="1"/>
    <xf numFmtId="0" fontId="0" fillId="0" borderId="5" xfId="0" applyFill="1" applyBorder="1" applyAlignment="1">
      <alignment wrapText="1"/>
    </xf>
    <xf numFmtId="166" fontId="2" fillId="0" borderId="1" xfId="2" applyNumberFormat="1" applyFont="1" applyFill="1" applyBorder="1" applyAlignment="1">
      <alignment horizontal="center" vertical="center" wrapText="1"/>
    </xf>
    <xf numFmtId="0" fontId="11" fillId="0" borderId="1" xfId="0" quotePrefix="1" applyNumberFormat="1" applyFont="1" applyFill="1" applyBorder="1" applyAlignment="1">
      <alignment vertical="top" wrapText="1"/>
    </xf>
    <xf numFmtId="6" fontId="2" fillId="0" borderId="1" xfId="0" applyNumberFormat="1" applyFont="1" applyFill="1" applyBorder="1" applyAlignment="1">
      <alignment horizontal="center"/>
    </xf>
    <xf numFmtId="166" fontId="2" fillId="0" borderId="1" xfId="0" applyNumberFormat="1" applyFont="1" applyFill="1" applyBorder="1" applyAlignment="1">
      <alignment horizontal="center"/>
    </xf>
    <xf numFmtId="9" fontId="2" fillId="0" borderId="1" xfId="0" applyNumberFormat="1" applyFont="1" applyFill="1" applyBorder="1" applyAlignment="1">
      <alignment horizontal="center" vertical="center" wrapText="1"/>
    </xf>
    <xf numFmtId="0" fontId="1" fillId="0" borderId="5" xfId="0" applyFont="1" applyFill="1" applyBorder="1" applyAlignment="1">
      <alignment horizontal="center" wrapText="1"/>
    </xf>
    <xf numFmtId="2" fontId="2"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cellXfs>
  <cellStyles count="4">
    <cellStyle name="Currency" xfId="2" builtinId="4"/>
    <cellStyle name="Hyperlink" xfId="1" builtinId="8"/>
    <cellStyle name="Normal" xfId="0" builtinId="0"/>
    <cellStyle name="Percent" xfId="3"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obin.Holland@FreshFromFlorida.com" TargetMode="External"/><Relationship Id="rId13" Type="http://schemas.openxmlformats.org/officeDocument/2006/relationships/hyperlink" Target="mailto:tarnett@arnettenvironmental.com" TargetMode="External"/><Relationship Id="rId18" Type="http://schemas.openxmlformats.org/officeDocument/2006/relationships/hyperlink" Target="mailto:karen.snyder@dot.state.fl.us" TargetMode="External"/><Relationship Id="rId3" Type="http://schemas.openxmlformats.org/officeDocument/2006/relationships/hyperlink" Target="mailto:Dmonroe@belleviewfl.org" TargetMode="External"/><Relationship Id="rId21" Type="http://schemas.openxmlformats.org/officeDocument/2006/relationships/printerSettings" Target="../printerSettings/printerSettings1.bin"/><Relationship Id="rId7" Type="http://schemas.openxmlformats.org/officeDocument/2006/relationships/hyperlink" Target="mailto:Jeff.Vowell@FreshFromFlorida.com" TargetMode="External"/><Relationship Id="rId12" Type="http://schemas.openxmlformats.org/officeDocument/2006/relationships/hyperlink" Target="mailto:sean.king@swfwmd.state.fl.us" TargetMode="External"/><Relationship Id="rId17" Type="http://schemas.openxmlformats.org/officeDocument/2006/relationships/hyperlink" Target="mailto:mbrabham@sjrwmd.com" TargetMode="External"/><Relationship Id="rId2" Type="http://schemas.openxmlformats.org/officeDocument/2006/relationships/hyperlink" Target="mailto:gail.mowry@marioncountyfl.org" TargetMode="External"/><Relationship Id="rId16" Type="http://schemas.openxmlformats.org/officeDocument/2006/relationships/hyperlink" Target="mailto:rmattson@sjrwmd.com" TargetMode="External"/><Relationship Id="rId20" Type="http://schemas.openxmlformats.org/officeDocument/2006/relationships/hyperlink" Target="mailto:Christopher.Rison@marioncountyfl.org" TargetMode="External"/><Relationship Id="rId1" Type="http://schemas.openxmlformats.org/officeDocument/2006/relationships/hyperlink" Target="mailto:jamiecohen@ufl.edu" TargetMode="External"/><Relationship Id="rId6" Type="http://schemas.openxmlformats.org/officeDocument/2006/relationships/hyperlink" Target="mailto:flip.mellinger@marioncountyfl.org" TargetMode="External"/><Relationship Id="rId11" Type="http://schemas.openxmlformats.org/officeDocument/2006/relationships/hyperlink" Target="mailto:a1payless@embarqmail.com" TargetMode="External"/><Relationship Id="rId5" Type="http://schemas.openxmlformats.org/officeDocument/2006/relationships/hyperlink" Target="mailto:ppandya@ocalafl.org" TargetMode="External"/><Relationship Id="rId15" Type="http://schemas.openxmlformats.org/officeDocument/2006/relationships/hyperlink" Target="mailto:eesch@dunnellon.org" TargetMode="External"/><Relationship Id="rId10" Type="http://schemas.openxmlformats.org/officeDocument/2006/relationships/hyperlink" Target="mailto:James.Coulliard@marioncountyfl.org" TargetMode="External"/><Relationship Id="rId19" Type="http://schemas.openxmlformats.org/officeDocument/2006/relationships/hyperlink" Target="mailto:lmerritt@belleviewfl.org" TargetMode="External"/><Relationship Id="rId4" Type="http://schemas.openxmlformats.org/officeDocument/2006/relationships/hyperlink" Target="mailto:slanier@ocalafl.org" TargetMode="External"/><Relationship Id="rId9" Type="http://schemas.openxmlformats.org/officeDocument/2006/relationships/hyperlink" Target="mailto:Melissa.Gulvin@WaterMatters.org" TargetMode="External"/><Relationship Id="rId14" Type="http://schemas.openxmlformats.org/officeDocument/2006/relationships/hyperlink" Target="mailto:rsmith@arnettenvironmenta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9"/>
  <sheetViews>
    <sheetView zoomScale="80" zoomScaleNormal="80" workbookViewId="0">
      <pane ySplit="1" topLeftCell="A2" activePane="bottomLeft" state="frozen"/>
      <selection pane="bottomLeft" activeCell="C30" sqref="C30"/>
    </sheetView>
  </sheetViews>
  <sheetFormatPr defaultRowHeight="15" x14ac:dyDescent="0.25"/>
  <cols>
    <col min="1" max="1" width="23.7109375" style="25" customWidth="1"/>
    <col min="2" max="2" width="25.28515625" style="25" customWidth="1"/>
    <col min="3" max="3" width="40.5703125" style="25" customWidth="1"/>
    <col min="4" max="6" width="32.5703125" style="25" customWidth="1"/>
    <col min="7" max="7" width="9.140625" style="25"/>
    <col min="8" max="8" width="12.7109375" style="25" customWidth="1"/>
    <col min="9" max="9" width="28" style="25" customWidth="1"/>
    <col min="10" max="10" width="13.140625" style="25" customWidth="1"/>
    <col min="11" max="11" width="40.42578125" style="25" customWidth="1"/>
    <col min="12" max="16384" width="9.140625" style="25"/>
  </cols>
  <sheetData>
    <row r="1" spans="1:11" x14ac:dyDescent="0.25">
      <c r="A1" s="16" t="s">
        <v>21</v>
      </c>
      <c r="B1" s="17" t="s">
        <v>22</v>
      </c>
      <c r="C1" s="17" t="s">
        <v>20</v>
      </c>
      <c r="D1" s="18" t="s">
        <v>23</v>
      </c>
      <c r="E1" s="17" t="s">
        <v>24</v>
      </c>
      <c r="F1" s="17" t="s">
        <v>25</v>
      </c>
      <c r="G1" s="17" t="s">
        <v>26</v>
      </c>
      <c r="H1" s="17" t="s">
        <v>27</v>
      </c>
      <c r="I1" s="17" t="s">
        <v>28</v>
      </c>
      <c r="J1" s="17" t="s">
        <v>29</v>
      </c>
      <c r="K1" s="17" t="s">
        <v>92</v>
      </c>
    </row>
    <row r="2" spans="1:11" x14ac:dyDescent="0.25">
      <c r="A2" s="19" t="s">
        <v>54</v>
      </c>
      <c r="B2" s="20" t="s">
        <v>53</v>
      </c>
      <c r="C2" s="19" t="s">
        <v>57</v>
      </c>
      <c r="D2" s="21" t="s">
        <v>333</v>
      </c>
      <c r="E2" s="22"/>
      <c r="F2" s="22" t="s">
        <v>97</v>
      </c>
      <c r="G2" s="22" t="s">
        <v>98</v>
      </c>
      <c r="H2" s="23">
        <v>34471</v>
      </c>
      <c r="I2" s="24" t="s">
        <v>334</v>
      </c>
      <c r="J2" s="24"/>
      <c r="K2" s="26" t="s">
        <v>162</v>
      </c>
    </row>
    <row r="3" spans="1:11" x14ac:dyDescent="0.25">
      <c r="A3" s="22" t="s">
        <v>55</v>
      </c>
      <c r="B3" s="22" t="s">
        <v>56</v>
      </c>
      <c r="C3" s="22" t="s">
        <v>91</v>
      </c>
      <c r="D3" s="21" t="s">
        <v>100</v>
      </c>
      <c r="E3" s="22"/>
      <c r="F3" s="22" t="s">
        <v>97</v>
      </c>
      <c r="G3" s="22" t="s">
        <v>98</v>
      </c>
      <c r="H3" s="23">
        <v>34471</v>
      </c>
      <c r="I3" s="24" t="s">
        <v>101</v>
      </c>
      <c r="J3" s="24"/>
      <c r="K3" s="26" t="s">
        <v>102</v>
      </c>
    </row>
    <row r="4" spans="1:11" x14ac:dyDescent="0.25">
      <c r="A4" s="22" t="s">
        <v>103</v>
      </c>
      <c r="B4" s="20" t="s">
        <v>94</v>
      </c>
      <c r="C4" s="19" t="s">
        <v>95</v>
      </c>
      <c r="D4" s="21" t="s">
        <v>96</v>
      </c>
      <c r="E4" s="22"/>
      <c r="F4" s="22" t="s">
        <v>97</v>
      </c>
      <c r="G4" s="22" t="s">
        <v>98</v>
      </c>
      <c r="H4" s="23">
        <v>34470</v>
      </c>
      <c r="I4" s="24" t="s">
        <v>99</v>
      </c>
      <c r="J4" s="24"/>
      <c r="K4" s="26" t="s">
        <v>93</v>
      </c>
    </row>
    <row r="5" spans="1:11" x14ac:dyDescent="0.25">
      <c r="A5" s="22" t="s">
        <v>509</v>
      </c>
      <c r="B5" s="22" t="s">
        <v>510</v>
      </c>
      <c r="C5" s="22" t="s">
        <v>104</v>
      </c>
      <c r="D5" s="22" t="s">
        <v>105</v>
      </c>
      <c r="E5" s="22"/>
      <c r="F5" s="22" t="s">
        <v>106</v>
      </c>
      <c r="G5" s="22" t="s">
        <v>98</v>
      </c>
      <c r="H5" s="23">
        <v>34420</v>
      </c>
      <c r="I5" s="24" t="s">
        <v>107</v>
      </c>
      <c r="J5" s="24"/>
      <c r="K5" s="26" t="s">
        <v>511</v>
      </c>
    </row>
    <row r="6" spans="1:11" x14ac:dyDescent="0.25">
      <c r="A6" s="22" t="s">
        <v>341</v>
      </c>
      <c r="B6" s="22" t="s">
        <v>342</v>
      </c>
      <c r="C6" s="22" t="s">
        <v>104</v>
      </c>
      <c r="D6" s="22" t="s">
        <v>105</v>
      </c>
      <c r="E6" s="22"/>
      <c r="F6" s="22" t="s">
        <v>106</v>
      </c>
      <c r="G6" s="22" t="s">
        <v>98</v>
      </c>
      <c r="H6" s="23">
        <v>34420</v>
      </c>
      <c r="I6" s="24" t="s">
        <v>343</v>
      </c>
      <c r="J6" s="24"/>
      <c r="K6" s="26" t="s">
        <v>508</v>
      </c>
    </row>
    <row r="7" spans="1:11" x14ac:dyDescent="0.25">
      <c r="A7" s="49" t="s">
        <v>344</v>
      </c>
      <c r="B7" s="49" t="s">
        <v>114</v>
      </c>
      <c r="C7" s="49" t="s">
        <v>345</v>
      </c>
      <c r="D7" s="50" t="s">
        <v>346</v>
      </c>
      <c r="E7" s="51"/>
      <c r="F7" s="51" t="s">
        <v>347</v>
      </c>
      <c r="G7" s="22" t="s">
        <v>348</v>
      </c>
      <c r="H7" s="23">
        <v>32162</v>
      </c>
      <c r="I7" s="24" t="s">
        <v>349</v>
      </c>
      <c r="J7" s="24"/>
      <c r="K7" s="26" t="s">
        <v>350</v>
      </c>
    </row>
    <row r="8" spans="1:11" x14ac:dyDescent="0.25">
      <c r="A8" s="49" t="s">
        <v>351</v>
      </c>
      <c r="B8" s="52" t="s">
        <v>352</v>
      </c>
      <c r="C8" s="49" t="s">
        <v>345</v>
      </c>
      <c r="D8" s="50" t="s">
        <v>346</v>
      </c>
      <c r="E8" s="51"/>
      <c r="F8" s="51" t="s">
        <v>347</v>
      </c>
      <c r="G8" s="22" t="s">
        <v>348</v>
      </c>
      <c r="H8" s="23">
        <v>32162</v>
      </c>
      <c r="I8" s="24" t="s">
        <v>349</v>
      </c>
      <c r="J8" s="24"/>
      <c r="K8" s="26" t="s">
        <v>353</v>
      </c>
    </row>
    <row r="9" spans="1:11" x14ac:dyDescent="0.25">
      <c r="A9" s="22" t="s">
        <v>115</v>
      </c>
      <c r="B9" s="22" t="s">
        <v>116</v>
      </c>
      <c r="C9" s="22" t="s">
        <v>64</v>
      </c>
      <c r="D9" s="22" t="s">
        <v>145</v>
      </c>
      <c r="E9" s="22" t="s">
        <v>146</v>
      </c>
      <c r="F9" s="22" t="s">
        <v>97</v>
      </c>
      <c r="G9" s="22" t="s">
        <v>98</v>
      </c>
      <c r="H9" s="23">
        <v>34470</v>
      </c>
      <c r="I9" s="24" t="s">
        <v>422</v>
      </c>
      <c r="J9" s="24"/>
      <c r="K9" s="34" t="s">
        <v>117</v>
      </c>
    </row>
    <row r="10" spans="1:11" x14ac:dyDescent="0.25">
      <c r="A10" s="22" t="s">
        <v>151</v>
      </c>
      <c r="B10" s="22" t="s">
        <v>147</v>
      </c>
      <c r="C10" s="19" t="s">
        <v>64</v>
      </c>
      <c r="D10" s="21" t="s">
        <v>148</v>
      </c>
      <c r="E10" s="22" t="s">
        <v>149</v>
      </c>
      <c r="F10" s="22" t="s">
        <v>97</v>
      </c>
      <c r="G10" s="22" t="s">
        <v>98</v>
      </c>
      <c r="H10" s="23">
        <v>34471</v>
      </c>
      <c r="I10" s="24" t="s">
        <v>423</v>
      </c>
      <c r="J10" s="24"/>
      <c r="K10" s="32" t="s">
        <v>150</v>
      </c>
    </row>
    <row r="11" spans="1:11" x14ac:dyDescent="0.25">
      <c r="A11" s="19" t="s">
        <v>164</v>
      </c>
      <c r="B11" s="20" t="s">
        <v>165</v>
      </c>
      <c r="C11" s="19" t="s">
        <v>166</v>
      </c>
      <c r="D11" s="21" t="s">
        <v>167</v>
      </c>
      <c r="E11" s="22" t="s">
        <v>168</v>
      </c>
      <c r="F11" s="22" t="s">
        <v>169</v>
      </c>
      <c r="G11" s="22" t="s">
        <v>98</v>
      </c>
      <c r="H11" s="23" t="s">
        <v>170</v>
      </c>
      <c r="I11" s="24" t="s">
        <v>171</v>
      </c>
      <c r="J11" s="24"/>
      <c r="K11" s="32" t="s">
        <v>172</v>
      </c>
    </row>
    <row r="12" spans="1:11" x14ac:dyDescent="0.25">
      <c r="A12" s="22" t="s">
        <v>173</v>
      </c>
      <c r="B12" s="22" t="s">
        <v>174</v>
      </c>
      <c r="C12" s="22" t="s">
        <v>166</v>
      </c>
      <c r="D12" s="21" t="s">
        <v>175</v>
      </c>
      <c r="E12" s="22"/>
      <c r="F12" s="22" t="s">
        <v>97</v>
      </c>
      <c r="G12" s="22" t="s">
        <v>98</v>
      </c>
      <c r="H12" s="23">
        <v>34479</v>
      </c>
      <c r="I12" s="24" t="s">
        <v>176</v>
      </c>
      <c r="J12" s="24"/>
      <c r="K12" s="32" t="s">
        <v>177</v>
      </c>
    </row>
    <row r="13" spans="1:11" x14ac:dyDescent="0.25">
      <c r="A13" s="19" t="s">
        <v>190</v>
      </c>
      <c r="B13" s="20" t="s">
        <v>186</v>
      </c>
      <c r="C13" s="19" t="s">
        <v>136</v>
      </c>
      <c r="D13" s="21" t="s">
        <v>187</v>
      </c>
      <c r="E13" s="22"/>
      <c r="F13" s="22" t="s">
        <v>188</v>
      </c>
      <c r="G13" s="22" t="s">
        <v>98</v>
      </c>
      <c r="H13" s="23">
        <v>34604</v>
      </c>
      <c r="I13" s="24" t="s">
        <v>424</v>
      </c>
      <c r="J13" s="24" t="s">
        <v>36</v>
      </c>
      <c r="K13" s="26" t="s">
        <v>189</v>
      </c>
    </row>
    <row r="14" spans="1:11" x14ac:dyDescent="0.25">
      <c r="A14" s="22" t="s">
        <v>262</v>
      </c>
      <c r="B14" s="22" t="s">
        <v>339</v>
      </c>
      <c r="C14" s="22" t="s">
        <v>263</v>
      </c>
      <c r="D14" s="22" t="s">
        <v>266</v>
      </c>
      <c r="E14" s="22"/>
      <c r="F14" s="22" t="s">
        <v>97</v>
      </c>
      <c r="G14" s="22" t="s">
        <v>98</v>
      </c>
      <c r="H14" s="23">
        <v>34471</v>
      </c>
      <c r="I14" s="24" t="s">
        <v>265</v>
      </c>
      <c r="J14" s="24"/>
      <c r="K14" s="26" t="s">
        <v>264</v>
      </c>
    </row>
    <row r="15" spans="1:11" x14ac:dyDescent="0.25">
      <c r="A15" s="22" t="s">
        <v>311</v>
      </c>
      <c r="B15" s="22" t="s">
        <v>312</v>
      </c>
      <c r="C15" s="22" t="s">
        <v>313</v>
      </c>
      <c r="D15" s="22" t="s">
        <v>314</v>
      </c>
      <c r="E15" s="22"/>
      <c r="F15" s="22" t="s">
        <v>97</v>
      </c>
      <c r="G15" s="22" t="s">
        <v>98</v>
      </c>
      <c r="H15" s="23">
        <v>34471</v>
      </c>
      <c r="I15" s="24" t="s">
        <v>315</v>
      </c>
      <c r="J15" s="24"/>
      <c r="K15" s="26" t="s">
        <v>316</v>
      </c>
    </row>
    <row r="16" spans="1:11" x14ac:dyDescent="0.25">
      <c r="A16" s="22" t="s">
        <v>318</v>
      </c>
      <c r="B16" s="22" t="s">
        <v>319</v>
      </c>
      <c r="C16" s="22" t="s">
        <v>136</v>
      </c>
      <c r="D16" s="22" t="s">
        <v>320</v>
      </c>
      <c r="E16" s="22"/>
      <c r="F16" s="22" t="s">
        <v>188</v>
      </c>
      <c r="G16" s="22" t="s">
        <v>98</v>
      </c>
      <c r="H16" s="23">
        <v>34604</v>
      </c>
      <c r="I16" s="24" t="s">
        <v>424</v>
      </c>
      <c r="J16" s="24" t="s">
        <v>36</v>
      </c>
      <c r="K16" s="32" t="s">
        <v>321</v>
      </c>
    </row>
    <row r="17" spans="1:11" x14ac:dyDescent="0.25">
      <c r="A17" s="22" t="s">
        <v>416</v>
      </c>
      <c r="B17" s="22" t="s">
        <v>417</v>
      </c>
      <c r="C17" s="22" t="s">
        <v>418</v>
      </c>
      <c r="D17" s="22" t="s">
        <v>419</v>
      </c>
      <c r="E17" s="22"/>
      <c r="F17" s="22" t="s">
        <v>420</v>
      </c>
      <c r="G17" s="22" t="s">
        <v>98</v>
      </c>
      <c r="H17" s="23">
        <v>34432</v>
      </c>
      <c r="I17" s="24" t="s">
        <v>421</v>
      </c>
      <c r="J17" s="24"/>
      <c r="K17" s="26" t="s">
        <v>425</v>
      </c>
    </row>
    <row r="18" spans="1:11" x14ac:dyDescent="0.25">
      <c r="A18" s="65" t="s">
        <v>456</v>
      </c>
      <c r="B18" s="65" t="s">
        <v>457</v>
      </c>
      <c r="C18" s="65" t="s">
        <v>79</v>
      </c>
      <c r="D18" s="65" t="s">
        <v>464</v>
      </c>
      <c r="E18" s="65" t="s">
        <v>465</v>
      </c>
      <c r="F18" s="65" t="s">
        <v>466</v>
      </c>
      <c r="G18" s="65" t="s">
        <v>98</v>
      </c>
      <c r="H18" s="66">
        <v>32751</v>
      </c>
      <c r="I18" s="67" t="s">
        <v>463</v>
      </c>
      <c r="J18" s="67"/>
      <c r="K18" s="68" t="s">
        <v>462</v>
      </c>
    </row>
    <row r="19" spans="1:11" x14ac:dyDescent="0.25">
      <c r="A19" s="65" t="s">
        <v>458</v>
      </c>
      <c r="B19" s="65" t="s">
        <v>459</v>
      </c>
      <c r="C19" s="65" t="s">
        <v>79</v>
      </c>
      <c r="D19" s="65" t="s">
        <v>467</v>
      </c>
      <c r="E19" s="65"/>
      <c r="F19" s="65" t="s">
        <v>468</v>
      </c>
      <c r="G19" s="65" t="s">
        <v>98</v>
      </c>
      <c r="H19" s="66">
        <v>32177</v>
      </c>
      <c r="I19" s="67" t="s">
        <v>460</v>
      </c>
      <c r="J19" s="67"/>
      <c r="K19" s="68" t="s">
        <v>461</v>
      </c>
    </row>
    <row r="20" spans="1:11" x14ac:dyDescent="0.25">
      <c r="A20" s="22" t="s">
        <v>476</v>
      </c>
      <c r="B20" s="22" t="s">
        <v>477</v>
      </c>
      <c r="C20" s="22" t="s">
        <v>478</v>
      </c>
      <c r="D20" s="22" t="s">
        <v>479</v>
      </c>
      <c r="E20" s="22"/>
      <c r="F20" s="22" t="s">
        <v>480</v>
      </c>
      <c r="G20" s="22" t="s">
        <v>98</v>
      </c>
      <c r="H20" s="23">
        <v>32720</v>
      </c>
      <c r="I20" s="24" t="s">
        <v>481</v>
      </c>
      <c r="J20" s="24" t="s">
        <v>474</v>
      </c>
      <c r="K20" s="26" t="s">
        <v>482</v>
      </c>
    </row>
    <row r="21" spans="1:11" x14ac:dyDescent="0.25">
      <c r="A21" s="22" t="s">
        <v>524</v>
      </c>
      <c r="B21" s="22" t="s">
        <v>525</v>
      </c>
      <c r="C21" s="22" t="s">
        <v>520</v>
      </c>
      <c r="D21" s="22" t="s">
        <v>526</v>
      </c>
      <c r="E21" s="22"/>
      <c r="F21" s="22" t="s">
        <v>97</v>
      </c>
      <c r="G21" s="22" t="s">
        <v>98</v>
      </c>
      <c r="H21" s="23">
        <v>34470</v>
      </c>
      <c r="I21" s="24" t="s">
        <v>527</v>
      </c>
      <c r="J21" s="24"/>
      <c r="K21" s="26" t="s">
        <v>528</v>
      </c>
    </row>
    <row r="22" spans="1:11" x14ac:dyDescent="0.25">
      <c r="H22" s="27"/>
      <c r="I22" s="28"/>
      <c r="J22" s="28"/>
    </row>
    <row r="23" spans="1:11" x14ac:dyDescent="0.25">
      <c r="H23" s="27"/>
      <c r="I23" s="28"/>
      <c r="J23" s="28"/>
    </row>
    <row r="24" spans="1:11" x14ac:dyDescent="0.25">
      <c r="D24" s="48"/>
      <c r="H24" s="27"/>
      <c r="I24" s="28"/>
      <c r="J24" s="28"/>
    </row>
    <row r="25" spans="1:11" x14ac:dyDescent="0.25">
      <c r="H25" s="27"/>
      <c r="I25" s="28"/>
      <c r="J25" s="28"/>
    </row>
    <row r="26" spans="1:11" x14ac:dyDescent="0.25">
      <c r="H26" s="27"/>
      <c r="I26" s="28"/>
      <c r="J26" s="28"/>
    </row>
    <row r="27" spans="1:11" x14ac:dyDescent="0.25">
      <c r="H27" s="27"/>
      <c r="I27" s="28"/>
      <c r="J27" s="28"/>
    </row>
    <row r="28" spans="1:11" x14ac:dyDescent="0.25">
      <c r="H28" s="27"/>
      <c r="I28" s="28"/>
      <c r="J28" s="28"/>
    </row>
    <row r="29" spans="1:11" x14ac:dyDescent="0.25">
      <c r="H29" s="27"/>
      <c r="I29" s="28"/>
      <c r="J29" s="28"/>
    </row>
    <row r="30" spans="1:11" x14ac:dyDescent="0.25">
      <c r="H30" s="27"/>
      <c r="I30" s="28"/>
      <c r="J30" s="28"/>
    </row>
    <row r="31" spans="1:11" x14ac:dyDescent="0.25">
      <c r="H31" s="27"/>
      <c r="I31" s="28"/>
      <c r="J31" s="28"/>
    </row>
    <row r="32" spans="1:11" x14ac:dyDescent="0.25">
      <c r="H32" s="27"/>
      <c r="I32" s="28"/>
      <c r="J32" s="28"/>
    </row>
    <row r="33" spans="8:10" x14ac:dyDescent="0.25">
      <c r="H33" s="27"/>
      <c r="I33" s="28"/>
      <c r="J33" s="28"/>
    </row>
    <row r="34" spans="8:10" x14ac:dyDescent="0.25">
      <c r="H34" s="27"/>
      <c r="I34" s="28"/>
      <c r="J34" s="28"/>
    </row>
    <row r="35" spans="8:10" x14ac:dyDescent="0.25">
      <c r="H35" s="27"/>
      <c r="I35" s="28"/>
      <c r="J35" s="28"/>
    </row>
    <row r="36" spans="8:10" x14ac:dyDescent="0.25">
      <c r="H36" s="27"/>
      <c r="I36" s="28"/>
      <c r="J36" s="28"/>
    </row>
    <row r="37" spans="8:10" x14ac:dyDescent="0.25">
      <c r="H37" s="27"/>
      <c r="I37" s="28"/>
      <c r="J37" s="28"/>
    </row>
    <row r="38" spans="8:10" x14ac:dyDescent="0.25">
      <c r="H38" s="27"/>
      <c r="I38" s="28"/>
      <c r="J38" s="28"/>
    </row>
    <row r="39" spans="8:10" x14ac:dyDescent="0.25">
      <c r="H39" s="27"/>
      <c r="I39" s="28"/>
      <c r="J39" s="28"/>
    </row>
    <row r="40" spans="8:10" x14ac:dyDescent="0.25">
      <c r="H40" s="27"/>
      <c r="I40" s="28"/>
      <c r="J40" s="28"/>
    </row>
    <row r="41" spans="8:10" x14ac:dyDescent="0.25">
      <c r="H41" s="27"/>
      <c r="I41" s="28"/>
      <c r="J41" s="28"/>
    </row>
    <row r="42" spans="8:10" x14ac:dyDescent="0.25">
      <c r="H42" s="27"/>
      <c r="I42" s="28"/>
      <c r="J42" s="28"/>
    </row>
    <row r="43" spans="8:10" x14ac:dyDescent="0.25">
      <c r="H43" s="27"/>
      <c r="I43" s="28"/>
      <c r="J43" s="28"/>
    </row>
    <row r="44" spans="8:10" x14ac:dyDescent="0.25">
      <c r="H44" s="27"/>
      <c r="I44" s="28"/>
      <c r="J44" s="28"/>
    </row>
    <row r="45" spans="8:10" x14ac:dyDescent="0.25">
      <c r="H45" s="27"/>
      <c r="I45" s="28"/>
      <c r="J45" s="28"/>
    </row>
    <row r="46" spans="8:10" x14ac:dyDescent="0.25">
      <c r="H46" s="27"/>
      <c r="I46" s="28"/>
      <c r="J46" s="28"/>
    </row>
    <row r="47" spans="8:10" x14ac:dyDescent="0.25">
      <c r="H47" s="27"/>
      <c r="I47" s="28"/>
      <c r="J47" s="28"/>
    </row>
    <row r="48" spans="8:10" x14ac:dyDescent="0.25">
      <c r="H48" s="27"/>
      <c r="I48" s="28"/>
      <c r="J48" s="28"/>
    </row>
    <row r="49" spans="8:10" x14ac:dyDescent="0.25">
      <c r="H49" s="27"/>
      <c r="I49" s="28"/>
      <c r="J49" s="28"/>
    </row>
    <row r="50" spans="8:10" x14ac:dyDescent="0.25">
      <c r="H50" s="27"/>
      <c r="I50" s="28"/>
      <c r="J50" s="28"/>
    </row>
    <row r="51" spans="8:10" x14ac:dyDescent="0.25">
      <c r="H51" s="27"/>
      <c r="I51" s="28"/>
      <c r="J51" s="28"/>
    </row>
    <row r="52" spans="8:10" x14ac:dyDescent="0.25">
      <c r="H52" s="27"/>
      <c r="I52" s="28"/>
      <c r="J52" s="28"/>
    </row>
    <row r="53" spans="8:10" x14ac:dyDescent="0.25">
      <c r="H53" s="27"/>
      <c r="I53" s="28"/>
      <c r="J53" s="28"/>
    </row>
    <row r="54" spans="8:10" x14ac:dyDescent="0.25">
      <c r="H54" s="27"/>
      <c r="I54" s="28"/>
      <c r="J54" s="28"/>
    </row>
    <row r="55" spans="8:10" x14ac:dyDescent="0.25">
      <c r="H55" s="27"/>
      <c r="I55" s="28"/>
      <c r="J55" s="28"/>
    </row>
    <row r="56" spans="8:10" x14ac:dyDescent="0.25">
      <c r="H56" s="27"/>
      <c r="I56" s="28"/>
      <c r="J56" s="28"/>
    </row>
    <row r="57" spans="8:10" x14ac:dyDescent="0.25">
      <c r="H57" s="27"/>
      <c r="I57" s="28"/>
      <c r="J57" s="28"/>
    </row>
    <row r="58" spans="8:10" x14ac:dyDescent="0.25">
      <c r="H58" s="27"/>
      <c r="I58" s="28"/>
      <c r="J58" s="28"/>
    </row>
    <row r="59" spans="8:10" x14ac:dyDescent="0.25">
      <c r="H59" s="27"/>
      <c r="I59" s="28"/>
      <c r="J59" s="28"/>
    </row>
    <row r="60" spans="8:10" x14ac:dyDescent="0.25">
      <c r="H60" s="27"/>
      <c r="I60" s="28"/>
      <c r="J60" s="28"/>
    </row>
    <row r="61" spans="8:10" x14ac:dyDescent="0.25">
      <c r="H61" s="27"/>
      <c r="I61" s="28"/>
      <c r="J61" s="28"/>
    </row>
    <row r="62" spans="8:10" x14ac:dyDescent="0.25">
      <c r="H62" s="27"/>
      <c r="I62" s="28"/>
      <c r="J62" s="28"/>
    </row>
    <row r="63" spans="8:10" x14ac:dyDescent="0.25">
      <c r="H63" s="27"/>
      <c r="I63" s="28"/>
      <c r="J63" s="28"/>
    </row>
    <row r="64" spans="8:10" x14ac:dyDescent="0.25">
      <c r="H64" s="27"/>
      <c r="I64" s="28"/>
      <c r="J64" s="28"/>
    </row>
    <row r="65" spans="8:10" x14ac:dyDescent="0.25">
      <c r="H65" s="27"/>
      <c r="I65" s="28"/>
      <c r="J65" s="28"/>
    </row>
    <row r="66" spans="8:10" x14ac:dyDescent="0.25">
      <c r="H66" s="27"/>
      <c r="I66" s="28"/>
      <c r="J66" s="28"/>
    </row>
    <row r="67" spans="8:10" x14ac:dyDescent="0.25">
      <c r="H67" s="27"/>
      <c r="I67" s="28"/>
      <c r="J67" s="28"/>
    </row>
    <row r="68" spans="8:10" x14ac:dyDescent="0.25">
      <c r="H68" s="27"/>
      <c r="I68" s="28"/>
      <c r="J68" s="28"/>
    </row>
    <row r="69" spans="8:10" x14ac:dyDescent="0.25">
      <c r="H69" s="27"/>
      <c r="I69" s="28"/>
      <c r="J69" s="28"/>
    </row>
    <row r="70" spans="8:10" x14ac:dyDescent="0.25">
      <c r="H70" s="27"/>
      <c r="I70" s="28"/>
      <c r="J70" s="28"/>
    </row>
    <row r="71" spans="8:10" x14ac:dyDescent="0.25">
      <c r="H71" s="27"/>
      <c r="I71" s="28"/>
      <c r="J71" s="28"/>
    </row>
    <row r="72" spans="8:10" x14ac:dyDescent="0.25">
      <c r="H72" s="27"/>
      <c r="I72" s="28"/>
      <c r="J72" s="28"/>
    </row>
    <row r="73" spans="8:10" x14ac:dyDescent="0.25">
      <c r="H73" s="27"/>
      <c r="I73" s="28"/>
      <c r="J73" s="28"/>
    </row>
    <row r="74" spans="8:10" x14ac:dyDescent="0.25">
      <c r="H74" s="27"/>
      <c r="I74" s="28"/>
      <c r="J74" s="28"/>
    </row>
    <row r="75" spans="8:10" x14ac:dyDescent="0.25">
      <c r="H75" s="27"/>
      <c r="I75" s="28"/>
      <c r="J75" s="28"/>
    </row>
    <row r="76" spans="8:10" x14ac:dyDescent="0.25">
      <c r="H76" s="27"/>
      <c r="I76" s="28"/>
      <c r="J76" s="28"/>
    </row>
    <row r="77" spans="8:10" x14ac:dyDescent="0.25">
      <c r="H77" s="27"/>
      <c r="I77" s="28"/>
      <c r="J77" s="28"/>
    </row>
    <row r="78" spans="8:10" x14ac:dyDescent="0.25">
      <c r="H78" s="27"/>
      <c r="I78" s="28"/>
      <c r="J78" s="28"/>
    </row>
    <row r="79" spans="8:10" x14ac:dyDescent="0.25">
      <c r="H79" s="27"/>
      <c r="I79" s="28"/>
      <c r="J79" s="28"/>
    </row>
    <row r="80" spans="8:10" x14ac:dyDescent="0.25">
      <c r="H80" s="27"/>
      <c r="I80" s="28"/>
      <c r="J80" s="28"/>
    </row>
    <row r="81" spans="8:10" x14ac:dyDescent="0.25">
      <c r="H81" s="27"/>
      <c r="I81" s="28"/>
      <c r="J81" s="28"/>
    </row>
    <row r="82" spans="8:10" x14ac:dyDescent="0.25">
      <c r="H82" s="27"/>
      <c r="I82" s="28"/>
      <c r="J82" s="28"/>
    </row>
    <row r="83" spans="8:10" x14ac:dyDescent="0.25">
      <c r="H83" s="27"/>
      <c r="I83" s="28"/>
      <c r="J83" s="28"/>
    </row>
    <row r="84" spans="8:10" x14ac:dyDescent="0.25">
      <c r="H84" s="27"/>
      <c r="I84" s="28"/>
      <c r="J84" s="28"/>
    </row>
    <row r="85" spans="8:10" x14ac:dyDescent="0.25">
      <c r="H85" s="27"/>
      <c r="I85" s="28"/>
      <c r="J85" s="28"/>
    </row>
    <row r="86" spans="8:10" x14ac:dyDescent="0.25">
      <c r="H86" s="27"/>
      <c r="I86" s="28"/>
      <c r="J86" s="28"/>
    </row>
    <row r="87" spans="8:10" x14ac:dyDescent="0.25">
      <c r="H87" s="27"/>
      <c r="I87" s="28"/>
      <c r="J87" s="28"/>
    </row>
    <row r="88" spans="8:10" x14ac:dyDescent="0.25">
      <c r="H88" s="27"/>
      <c r="I88" s="28"/>
      <c r="J88" s="28"/>
    </row>
    <row r="89" spans="8:10" x14ac:dyDescent="0.25">
      <c r="H89" s="27"/>
      <c r="I89" s="28"/>
      <c r="J89" s="28"/>
    </row>
    <row r="90" spans="8:10" x14ac:dyDescent="0.25">
      <c r="H90" s="27"/>
      <c r="I90" s="28"/>
      <c r="J90" s="28"/>
    </row>
    <row r="91" spans="8:10" x14ac:dyDescent="0.25">
      <c r="H91" s="27"/>
      <c r="I91" s="28"/>
      <c r="J91" s="28"/>
    </row>
    <row r="92" spans="8:10" x14ac:dyDescent="0.25">
      <c r="H92" s="27"/>
      <c r="I92" s="28"/>
      <c r="J92" s="28"/>
    </row>
    <row r="93" spans="8:10" x14ac:dyDescent="0.25">
      <c r="H93" s="27"/>
      <c r="I93" s="28"/>
      <c r="J93" s="28"/>
    </row>
    <row r="94" spans="8:10" x14ac:dyDescent="0.25">
      <c r="H94" s="27"/>
      <c r="I94" s="28"/>
      <c r="J94" s="28"/>
    </row>
    <row r="95" spans="8:10" x14ac:dyDescent="0.25">
      <c r="H95" s="27"/>
      <c r="I95" s="28"/>
      <c r="J95" s="28"/>
    </row>
    <row r="96" spans="8:10" x14ac:dyDescent="0.25">
      <c r="H96" s="27"/>
      <c r="I96" s="28"/>
      <c r="J96" s="28"/>
    </row>
    <row r="97" spans="8:10" x14ac:dyDescent="0.25">
      <c r="H97" s="27"/>
      <c r="I97" s="28"/>
      <c r="J97" s="28"/>
    </row>
    <row r="98" spans="8:10" x14ac:dyDescent="0.25">
      <c r="H98" s="27"/>
      <c r="I98" s="28"/>
      <c r="J98" s="28"/>
    </row>
    <row r="99" spans="8:10" x14ac:dyDescent="0.25">
      <c r="H99" s="27"/>
      <c r="I99" s="28"/>
      <c r="J99" s="28"/>
    </row>
    <row r="100" spans="8:10" x14ac:dyDescent="0.25">
      <c r="H100" s="27"/>
      <c r="I100" s="28"/>
      <c r="J100" s="28"/>
    </row>
    <row r="101" spans="8:10" x14ac:dyDescent="0.25">
      <c r="H101" s="27"/>
      <c r="I101" s="28"/>
      <c r="J101" s="28"/>
    </row>
    <row r="102" spans="8:10" x14ac:dyDescent="0.25">
      <c r="H102" s="27"/>
      <c r="I102" s="28"/>
      <c r="J102" s="28"/>
    </row>
    <row r="103" spans="8:10" x14ac:dyDescent="0.25">
      <c r="H103" s="27"/>
      <c r="I103" s="28"/>
      <c r="J103" s="28"/>
    </row>
    <row r="104" spans="8:10" x14ac:dyDescent="0.25">
      <c r="H104" s="27"/>
      <c r="I104" s="28"/>
      <c r="J104" s="28"/>
    </row>
    <row r="105" spans="8:10" x14ac:dyDescent="0.25">
      <c r="H105" s="27"/>
      <c r="I105" s="28"/>
      <c r="J105" s="28"/>
    </row>
    <row r="106" spans="8:10" x14ac:dyDescent="0.25">
      <c r="H106" s="27"/>
      <c r="I106" s="28"/>
      <c r="J106" s="28"/>
    </row>
    <row r="107" spans="8:10" x14ac:dyDescent="0.25">
      <c r="H107" s="27"/>
      <c r="I107" s="28"/>
      <c r="J107" s="28"/>
    </row>
    <row r="108" spans="8:10" x14ac:dyDescent="0.25">
      <c r="H108" s="27"/>
      <c r="I108" s="28"/>
      <c r="J108" s="28"/>
    </row>
    <row r="109" spans="8:10" x14ac:dyDescent="0.25">
      <c r="H109" s="27"/>
      <c r="I109" s="28"/>
      <c r="J109" s="28"/>
    </row>
    <row r="110" spans="8:10" x14ac:dyDescent="0.25">
      <c r="H110" s="27"/>
      <c r="I110" s="28"/>
      <c r="J110" s="28"/>
    </row>
    <row r="111" spans="8:10" x14ac:dyDescent="0.25">
      <c r="H111" s="27"/>
      <c r="I111" s="28"/>
      <c r="J111" s="28"/>
    </row>
    <row r="112" spans="8:10" x14ac:dyDescent="0.25">
      <c r="H112" s="27"/>
      <c r="I112" s="28"/>
      <c r="J112" s="28"/>
    </row>
    <row r="113" spans="8:10" x14ac:dyDescent="0.25">
      <c r="H113" s="27"/>
      <c r="I113" s="28"/>
      <c r="J113" s="28"/>
    </row>
    <row r="114" spans="8:10" x14ac:dyDescent="0.25">
      <c r="H114" s="27"/>
      <c r="I114" s="28"/>
      <c r="J114" s="28"/>
    </row>
    <row r="115" spans="8:10" x14ac:dyDescent="0.25">
      <c r="H115" s="27"/>
      <c r="I115" s="28"/>
      <c r="J115" s="28"/>
    </row>
    <row r="116" spans="8:10" x14ac:dyDescent="0.25">
      <c r="H116" s="27"/>
      <c r="I116" s="28"/>
      <c r="J116" s="28"/>
    </row>
    <row r="117" spans="8:10" x14ac:dyDescent="0.25">
      <c r="H117" s="27"/>
      <c r="I117" s="28"/>
      <c r="J117" s="28"/>
    </row>
    <row r="118" spans="8:10" x14ac:dyDescent="0.25">
      <c r="H118" s="27"/>
      <c r="I118" s="28"/>
      <c r="J118" s="28"/>
    </row>
    <row r="119" spans="8:10" x14ac:dyDescent="0.25">
      <c r="H119" s="27"/>
      <c r="I119" s="28"/>
      <c r="J119" s="28"/>
    </row>
    <row r="120" spans="8:10" x14ac:dyDescent="0.25">
      <c r="H120" s="27"/>
      <c r="I120" s="28"/>
      <c r="J120" s="28"/>
    </row>
    <row r="121" spans="8:10" x14ac:dyDescent="0.25">
      <c r="H121" s="27"/>
      <c r="I121" s="28"/>
      <c r="J121" s="28"/>
    </row>
    <row r="122" spans="8:10" x14ac:dyDescent="0.25">
      <c r="H122" s="27"/>
      <c r="I122" s="28"/>
      <c r="J122" s="28"/>
    </row>
    <row r="123" spans="8:10" x14ac:dyDescent="0.25">
      <c r="H123" s="27"/>
      <c r="I123" s="28"/>
      <c r="J123" s="28"/>
    </row>
    <row r="124" spans="8:10" x14ac:dyDescent="0.25">
      <c r="H124" s="27"/>
      <c r="I124" s="28"/>
      <c r="J124" s="28"/>
    </row>
    <row r="125" spans="8:10" x14ac:dyDescent="0.25">
      <c r="H125" s="27"/>
      <c r="I125" s="28"/>
      <c r="J125" s="28"/>
    </row>
    <row r="126" spans="8:10" x14ac:dyDescent="0.25">
      <c r="H126" s="27"/>
      <c r="I126" s="28"/>
      <c r="J126" s="28"/>
    </row>
    <row r="127" spans="8:10" x14ac:dyDescent="0.25">
      <c r="H127" s="27"/>
      <c r="I127" s="28"/>
      <c r="J127" s="28"/>
    </row>
    <row r="128" spans="8:10" x14ac:dyDescent="0.25">
      <c r="H128" s="27"/>
      <c r="I128" s="28"/>
      <c r="J128" s="28"/>
    </row>
    <row r="129" spans="8:10" x14ac:dyDescent="0.25">
      <c r="H129" s="27"/>
      <c r="I129" s="28"/>
      <c r="J129" s="28"/>
    </row>
    <row r="130" spans="8:10" x14ac:dyDescent="0.25">
      <c r="H130" s="27"/>
      <c r="I130" s="28"/>
      <c r="J130" s="28"/>
    </row>
    <row r="131" spans="8:10" x14ac:dyDescent="0.25">
      <c r="H131" s="27"/>
      <c r="I131" s="28"/>
      <c r="J131" s="28"/>
    </row>
    <row r="132" spans="8:10" x14ac:dyDescent="0.25">
      <c r="H132" s="27"/>
      <c r="I132" s="28"/>
      <c r="J132" s="28"/>
    </row>
    <row r="133" spans="8:10" x14ac:dyDescent="0.25">
      <c r="H133" s="27"/>
      <c r="I133" s="28"/>
      <c r="J133" s="28"/>
    </row>
    <row r="134" spans="8:10" x14ac:dyDescent="0.25">
      <c r="H134" s="27"/>
      <c r="I134" s="28"/>
      <c r="J134" s="28"/>
    </row>
    <row r="135" spans="8:10" x14ac:dyDescent="0.25">
      <c r="H135" s="27"/>
      <c r="I135" s="28"/>
      <c r="J135" s="28"/>
    </row>
    <row r="136" spans="8:10" x14ac:dyDescent="0.25">
      <c r="H136" s="27"/>
      <c r="I136" s="28"/>
      <c r="J136" s="28"/>
    </row>
    <row r="137" spans="8:10" x14ac:dyDescent="0.25">
      <c r="H137" s="27"/>
      <c r="I137" s="28"/>
      <c r="J137" s="28"/>
    </row>
    <row r="138" spans="8:10" x14ac:dyDescent="0.25">
      <c r="H138" s="27"/>
      <c r="I138" s="28"/>
      <c r="J138" s="28"/>
    </row>
    <row r="139" spans="8:10" x14ac:dyDescent="0.25">
      <c r="H139" s="27"/>
      <c r="I139" s="28"/>
      <c r="J139" s="28"/>
    </row>
    <row r="140" spans="8:10" x14ac:dyDescent="0.25">
      <c r="H140" s="27"/>
      <c r="I140" s="28"/>
      <c r="J140" s="28"/>
    </row>
    <row r="141" spans="8:10" x14ac:dyDescent="0.25">
      <c r="H141" s="27"/>
      <c r="I141" s="28"/>
      <c r="J141" s="28"/>
    </row>
    <row r="142" spans="8:10" x14ac:dyDescent="0.25">
      <c r="H142" s="27"/>
      <c r="I142" s="28"/>
      <c r="J142" s="28"/>
    </row>
    <row r="143" spans="8:10" x14ac:dyDescent="0.25">
      <c r="H143" s="27"/>
      <c r="I143" s="28"/>
      <c r="J143" s="28"/>
    </row>
    <row r="144" spans="8:10" x14ac:dyDescent="0.25">
      <c r="H144" s="27"/>
      <c r="I144" s="28"/>
      <c r="J144" s="28"/>
    </row>
    <row r="145" spans="8:10" x14ac:dyDescent="0.25">
      <c r="H145" s="27"/>
      <c r="I145" s="28"/>
      <c r="J145" s="28"/>
    </row>
    <row r="146" spans="8:10" x14ac:dyDescent="0.25">
      <c r="H146" s="27"/>
      <c r="I146" s="28"/>
      <c r="J146" s="28"/>
    </row>
    <row r="147" spans="8:10" x14ac:dyDescent="0.25">
      <c r="H147" s="27"/>
      <c r="I147" s="28"/>
      <c r="J147" s="28"/>
    </row>
    <row r="148" spans="8:10" x14ac:dyDescent="0.25">
      <c r="H148" s="27"/>
      <c r="I148" s="28"/>
      <c r="J148" s="28"/>
    </row>
    <row r="149" spans="8:10" x14ac:dyDescent="0.25">
      <c r="H149" s="27"/>
      <c r="I149" s="28"/>
      <c r="J149" s="28"/>
    </row>
    <row r="150" spans="8:10" x14ac:dyDescent="0.25">
      <c r="H150" s="27"/>
      <c r="I150" s="28"/>
      <c r="J150" s="28"/>
    </row>
    <row r="151" spans="8:10" x14ac:dyDescent="0.25">
      <c r="H151" s="27"/>
      <c r="I151" s="28"/>
      <c r="J151" s="28"/>
    </row>
    <row r="152" spans="8:10" x14ac:dyDescent="0.25">
      <c r="H152" s="27"/>
      <c r="I152" s="28"/>
      <c r="J152" s="28"/>
    </row>
    <row r="153" spans="8:10" x14ac:dyDescent="0.25">
      <c r="H153" s="27"/>
    </row>
    <row r="154" spans="8:10" x14ac:dyDescent="0.25">
      <c r="H154" s="27"/>
    </row>
    <row r="155" spans="8:10" x14ac:dyDescent="0.25">
      <c r="H155" s="27"/>
    </row>
    <row r="156" spans="8:10" x14ac:dyDescent="0.25">
      <c r="H156" s="27"/>
    </row>
    <row r="157" spans="8:10" x14ac:dyDescent="0.25">
      <c r="H157" s="27"/>
    </row>
    <row r="158" spans="8:10" x14ac:dyDescent="0.25">
      <c r="H158" s="27"/>
    </row>
    <row r="159" spans="8:10" x14ac:dyDescent="0.25">
      <c r="H159" s="27"/>
    </row>
  </sheetData>
  <hyperlinks>
    <hyperlink ref="K4" r:id="rId1"/>
    <hyperlink ref="K3" r:id="rId2"/>
    <hyperlink ref="K5" r:id="rId3" display="Dmonroe@belleviewfl.org"/>
    <hyperlink ref="K9" r:id="rId4"/>
    <hyperlink ref="K10" r:id="rId5"/>
    <hyperlink ref="K2" r:id="rId6"/>
    <hyperlink ref="K11" r:id="rId7"/>
    <hyperlink ref="K12" r:id="rId8"/>
    <hyperlink ref="K13" r:id="rId9"/>
    <hyperlink ref="K14" r:id="rId10"/>
    <hyperlink ref="K15" r:id="rId11"/>
    <hyperlink ref="K16" r:id="rId12"/>
    <hyperlink ref="K7" r:id="rId13"/>
    <hyperlink ref="K8" r:id="rId14"/>
    <hyperlink ref="K17" r:id="rId15"/>
    <hyperlink ref="K19" r:id="rId16"/>
    <hyperlink ref="K18" r:id="rId17"/>
    <hyperlink ref="K20" r:id="rId18"/>
    <hyperlink ref="K6" r:id="rId19"/>
    <hyperlink ref="K21" r:id="rId20"/>
  </hyperlinks>
  <pageMargins left="0.7" right="0.7" top="0.75" bottom="0.75" header="0.3" footer="0.3"/>
  <pageSetup paperSize="3" scale="69" fitToHeight="0" orientation="landscape" horizontalDpi="300" verticalDpi="300"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494"/>
  <sheetViews>
    <sheetView tabSelected="1" zoomScaleNormal="100" workbookViewId="0">
      <pane ySplit="1" topLeftCell="A94" activePane="bottomLeft" state="frozen"/>
      <selection pane="bottomLeft" activeCell="B100" sqref="B100"/>
    </sheetView>
  </sheetViews>
  <sheetFormatPr defaultRowHeight="15" x14ac:dyDescent="0.25"/>
  <cols>
    <col min="2" max="2" width="27.28515625" customWidth="1"/>
    <col min="3" max="3" width="34.140625" bestFit="1" customWidth="1"/>
    <col min="4" max="4" width="27.28515625" customWidth="1"/>
    <col min="5" max="5" width="23.28515625" customWidth="1"/>
    <col min="6" max="6" width="16.7109375" customWidth="1"/>
    <col min="7" max="7" width="74.140625" customWidth="1"/>
    <col min="8" max="8" width="12.28515625" customWidth="1"/>
    <col min="9" max="9" width="17.5703125" customWidth="1"/>
    <col min="10" max="10" width="15.140625" customWidth="1"/>
    <col min="11" max="11" width="11.42578125" customWidth="1"/>
    <col min="12" max="12" width="11.140625" customWidth="1"/>
    <col min="13" max="13" width="14" customWidth="1"/>
    <col min="14" max="14" width="15.42578125" customWidth="1"/>
    <col min="15" max="15" width="19.28515625" customWidth="1"/>
    <col min="16" max="16" width="26.42578125" customWidth="1"/>
    <col min="17" max="17" width="15.5703125" customWidth="1"/>
    <col min="18" max="18" width="18.42578125" customWidth="1"/>
    <col min="19" max="19" width="21.85546875" customWidth="1"/>
    <col min="21" max="21" width="16.140625" customWidth="1"/>
    <col min="22" max="22" width="14.42578125" customWidth="1"/>
    <col min="23" max="23" width="15.85546875" style="95" customWidth="1"/>
    <col min="24" max="24" width="10.140625" customWidth="1"/>
    <col min="25" max="25" width="9.140625" customWidth="1"/>
    <col min="26" max="26" width="37.42578125" customWidth="1"/>
    <col min="27" max="28" width="9.140625" customWidth="1"/>
    <col min="39" max="39" width="17.5703125" style="4" customWidth="1"/>
    <col min="40" max="40" width="18" style="4" customWidth="1"/>
    <col min="41" max="41" width="19.140625" style="4" bestFit="1" customWidth="1"/>
    <col min="42" max="42" width="14.140625" style="4" customWidth="1"/>
    <col min="43" max="43" width="14.85546875" style="4" customWidth="1"/>
    <col min="44" max="44" width="18" style="4" customWidth="1"/>
    <col min="45" max="45" width="12.85546875" style="4" customWidth="1"/>
    <col min="46" max="46" width="18.28515625" style="4" customWidth="1"/>
    <col min="47" max="47" width="12.28515625" style="4" customWidth="1"/>
  </cols>
  <sheetData>
    <row r="1" spans="1:50" ht="71.25" customHeight="1" x14ac:dyDescent="0.25">
      <c r="A1" s="2" t="s">
        <v>182</v>
      </c>
      <c r="B1" s="2" t="s">
        <v>52</v>
      </c>
      <c r="C1" s="2" t="s">
        <v>12</v>
      </c>
      <c r="D1" s="2" t="s">
        <v>60</v>
      </c>
      <c r="E1" s="2" t="s">
        <v>59</v>
      </c>
      <c r="F1" s="2" t="s">
        <v>30</v>
      </c>
      <c r="G1" s="2" t="s">
        <v>35</v>
      </c>
      <c r="H1" s="2" t="s">
        <v>31</v>
      </c>
      <c r="I1" s="2" t="s">
        <v>32</v>
      </c>
      <c r="J1" s="2" t="s">
        <v>0</v>
      </c>
      <c r="K1" s="2" t="s">
        <v>2</v>
      </c>
      <c r="L1" s="2" t="s">
        <v>14</v>
      </c>
      <c r="M1" s="2" t="s">
        <v>15</v>
      </c>
      <c r="N1" s="2" t="s">
        <v>16</v>
      </c>
      <c r="O1" s="2" t="s">
        <v>19</v>
      </c>
      <c r="P1" s="2" t="s">
        <v>13</v>
      </c>
      <c r="Q1" s="2" t="s">
        <v>4</v>
      </c>
      <c r="R1" s="2" t="s">
        <v>5</v>
      </c>
      <c r="S1" s="2" t="s">
        <v>17</v>
      </c>
      <c r="T1" s="2" t="s">
        <v>33</v>
      </c>
      <c r="U1" s="2" t="s">
        <v>6</v>
      </c>
      <c r="V1" s="92" t="s">
        <v>66</v>
      </c>
      <c r="W1" s="102"/>
      <c r="X1" s="1"/>
      <c r="Y1" s="5"/>
      <c r="Z1" s="5"/>
      <c r="AA1" s="5"/>
      <c r="AM1"/>
      <c r="AN1"/>
      <c r="AO1"/>
      <c r="AP1" s="3"/>
      <c r="AQ1" s="3"/>
      <c r="AR1" s="3"/>
      <c r="AS1" s="3"/>
      <c r="AT1" s="3"/>
      <c r="AU1" s="3"/>
      <c r="AV1" s="3"/>
      <c r="AW1" s="3"/>
      <c r="AX1" s="3"/>
    </row>
    <row r="2" spans="1:50" s="10" customFormat="1" ht="54" customHeight="1" x14ac:dyDescent="0.25">
      <c r="A2" s="30" t="s">
        <v>184</v>
      </c>
      <c r="B2" s="30" t="s">
        <v>529</v>
      </c>
      <c r="C2" s="30" t="s">
        <v>426</v>
      </c>
      <c r="D2" s="30" t="s">
        <v>418</v>
      </c>
      <c r="E2" s="30" t="s">
        <v>427</v>
      </c>
      <c r="F2" s="30" t="s">
        <v>44</v>
      </c>
      <c r="G2" s="30" t="s">
        <v>428</v>
      </c>
      <c r="H2" s="30">
        <v>2004</v>
      </c>
      <c r="I2" s="30">
        <v>2004</v>
      </c>
      <c r="J2" s="30" t="s">
        <v>180</v>
      </c>
      <c r="K2" s="30" t="s">
        <v>180</v>
      </c>
      <c r="L2" s="30" t="s">
        <v>180</v>
      </c>
      <c r="M2" s="30" t="s">
        <v>180</v>
      </c>
      <c r="N2" s="30" t="s">
        <v>180</v>
      </c>
      <c r="O2" s="30" t="s">
        <v>38</v>
      </c>
      <c r="P2" s="35">
        <v>50000</v>
      </c>
      <c r="Q2" s="30" t="s">
        <v>180</v>
      </c>
      <c r="R2" s="30" t="s">
        <v>418</v>
      </c>
      <c r="S2" s="30" t="s">
        <v>429</v>
      </c>
      <c r="T2" s="30" t="s">
        <v>38</v>
      </c>
      <c r="U2" s="30"/>
      <c r="V2" s="93" t="s">
        <v>38</v>
      </c>
      <c r="W2" s="94"/>
      <c r="X2" s="15"/>
      <c r="Y2" s="14"/>
      <c r="Z2" s="14"/>
      <c r="AA2" s="14"/>
      <c r="AB2" s="14"/>
      <c r="AC2" s="14"/>
      <c r="AD2" s="14"/>
      <c r="AE2" s="14"/>
      <c r="AF2" s="14"/>
      <c r="AG2" s="14"/>
      <c r="AH2" s="14"/>
      <c r="AI2" s="14"/>
      <c r="AJ2" s="14"/>
      <c r="AK2" s="14"/>
      <c r="AL2" s="14"/>
      <c r="AM2" s="12"/>
      <c r="AN2" s="12"/>
      <c r="AO2" s="12"/>
      <c r="AP2" s="12"/>
      <c r="AQ2" s="12"/>
      <c r="AR2" s="12"/>
      <c r="AS2" s="12"/>
      <c r="AT2" s="12"/>
      <c r="AU2" s="12"/>
      <c r="AV2" s="14"/>
      <c r="AW2" s="14"/>
      <c r="AX2" s="14"/>
    </row>
    <row r="3" spans="1:50" s="10" customFormat="1" ht="180" x14ac:dyDescent="0.25">
      <c r="A3" s="6" t="s">
        <v>184</v>
      </c>
      <c r="B3" s="6" t="s">
        <v>530</v>
      </c>
      <c r="C3" s="6" t="s">
        <v>431</v>
      </c>
      <c r="D3" s="6" t="s">
        <v>418</v>
      </c>
      <c r="E3" s="6" t="s">
        <v>427</v>
      </c>
      <c r="F3" s="6" t="s">
        <v>40</v>
      </c>
      <c r="G3" s="6" t="s">
        <v>514</v>
      </c>
      <c r="H3" s="6">
        <v>2000</v>
      </c>
      <c r="I3" s="6">
        <v>2011</v>
      </c>
      <c r="J3" s="6" t="s">
        <v>180</v>
      </c>
      <c r="K3" s="6" t="s">
        <v>180</v>
      </c>
      <c r="L3" s="83" t="s">
        <v>180</v>
      </c>
      <c r="M3" s="6" t="s">
        <v>180</v>
      </c>
      <c r="N3" s="6" t="s">
        <v>180</v>
      </c>
      <c r="O3" s="6" t="s">
        <v>38</v>
      </c>
      <c r="P3" s="6" t="s">
        <v>430</v>
      </c>
      <c r="Q3" s="6" t="s">
        <v>180</v>
      </c>
      <c r="R3" s="6" t="s">
        <v>418</v>
      </c>
      <c r="S3" s="6" t="s">
        <v>136</v>
      </c>
      <c r="T3" s="30" t="s">
        <v>38</v>
      </c>
      <c r="U3" s="6"/>
      <c r="V3" s="93" t="s">
        <v>38</v>
      </c>
      <c r="W3" s="94"/>
      <c r="X3" s="15"/>
      <c r="Y3" s="14"/>
      <c r="Z3" s="14"/>
      <c r="AA3" s="14"/>
      <c r="AB3" s="14"/>
      <c r="AC3" s="14"/>
      <c r="AD3" s="14"/>
      <c r="AE3" s="14"/>
      <c r="AF3" s="14"/>
      <c r="AG3" s="14"/>
      <c r="AH3" s="14"/>
      <c r="AI3" s="14"/>
      <c r="AJ3" s="14"/>
      <c r="AK3" s="14"/>
      <c r="AL3" s="14"/>
      <c r="AM3" s="12"/>
      <c r="AN3" s="12"/>
      <c r="AO3" s="12"/>
      <c r="AP3" s="12"/>
      <c r="AQ3" s="12"/>
      <c r="AR3" s="12"/>
      <c r="AS3" s="12"/>
      <c r="AT3" s="12"/>
      <c r="AU3" s="12"/>
      <c r="AV3" s="14"/>
      <c r="AW3" s="14"/>
      <c r="AX3" s="14"/>
    </row>
    <row r="4" spans="1:50" s="10" customFormat="1" ht="56.25" x14ac:dyDescent="0.25">
      <c r="A4" s="6" t="s">
        <v>184</v>
      </c>
      <c r="B4" s="6" t="s">
        <v>531</v>
      </c>
      <c r="C4" s="6" t="s">
        <v>432</v>
      </c>
      <c r="D4" s="6" t="s">
        <v>418</v>
      </c>
      <c r="E4" s="6" t="s">
        <v>427</v>
      </c>
      <c r="F4" s="6" t="s">
        <v>40</v>
      </c>
      <c r="G4" s="6" t="s">
        <v>433</v>
      </c>
      <c r="H4" s="6">
        <v>2000</v>
      </c>
      <c r="I4" s="6">
        <v>2010</v>
      </c>
      <c r="J4" s="6" t="s">
        <v>180</v>
      </c>
      <c r="K4" s="6" t="s">
        <v>180</v>
      </c>
      <c r="L4" s="83" t="s">
        <v>180</v>
      </c>
      <c r="M4" s="6" t="s">
        <v>180</v>
      </c>
      <c r="N4" s="6" t="s">
        <v>180</v>
      </c>
      <c r="O4" s="6" t="s">
        <v>38</v>
      </c>
      <c r="P4" s="6" t="s">
        <v>430</v>
      </c>
      <c r="Q4" s="6" t="s">
        <v>180</v>
      </c>
      <c r="R4" s="6" t="s">
        <v>418</v>
      </c>
      <c r="S4" s="6" t="s">
        <v>36</v>
      </c>
      <c r="T4" s="30" t="s">
        <v>38</v>
      </c>
      <c r="U4" s="6"/>
      <c r="V4" s="93" t="s">
        <v>38</v>
      </c>
      <c r="W4" s="94"/>
      <c r="X4" s="15"/>
      <c r="Y4" s="14"/>
      <c r="Z4" s="14"/>
      <c r="AA4" s="14"/>
      <c r="AB4" s="14"/>
      <c r="AC4" s="14"/>
      <c r="AD4" s="14"/>
      <c r="AE4" s="14"/>
      <c r="AF4" s="14"/>
      <c r="AG4" s="14"/>
      <c r="AH4" s="14"/>
      <c r="AI4" s="14"/>
      <c r="AJ4" s="14"/>
      <c r="AK4" s="14"/>
      <c r="AL4" s="14"/>
      <c r="AM4" s="12"/>
      <c r="AN4" s="12"/>
      <c r="AO4" s="12"/>
      <c r="AP4" s="12"/>
      <c r="AQ4" s="12"/>
      <c r="AR4" s="12"/>
      <c r="AS4" s="12"/>
      <c r="AT4" s="12"/>
      <c r="AU4" s="12"/>
      <c r="AV4" s="14"/>
      <c r="AW4" s="14"/>
      <c r="AX4" s="14"/>
    </row>
    <row r="5" spans="1:50" s="10" customFormat="1" ht="45" x14ac:dyDescent="0.25">
      <c r="A5" s="6" t="s">
        <v>184</v>
      </c>
      <c r="B5" s="6" t="s">
        <v>532</v>
      </c>
      <c r="C5" s="6" t="s">
        <v>434</v>
      </c>
      <c r="D5" s="6" t="s">
        <v>418</v>
      </c>
      <c r="E5" s="6" t="s">
        <v>427</v>
      </c>
      <c r="F5" s="6" t="s">
        <v>40</v>
      </c>
      <c r="G5" s="6" t="s">
        <v>435</v>
      </c>
      <c r="H5" s="6" t="s">
        <v>296</v>
      </c>
      <c r="I5" s="6" t="s">
        <v>296</v>
      </c>
      <c r="J5" s="6" t="s">
        <v>180</v>
      </c>
      <c r="K5" s="6" t="s">
        <v>180</v>
      </c>
      <c r="L5" s="101" t="s">
        <v>180</v>
      </c>
      <c r="M5" s="6" t="s">
        <v>180</v>
      </c>
      <c r="N5" s="6" t="s">
        <v>180</v>
      </c>
      <c r="O5" s="6" t="s">
        <v>38</v>
      </c>
      <c r="P5" s="6" t="s">
        <v>430</v>
      </c>
      <c r="Q5" s="6" t="s">
        <v>180</v>
      </c>
      <c r="R5" s="6" t="s">
        <v>418</v>
      </c>
      <c r="S5" s="6" t="s">
        <v>36</v>
      </c>
      <c r="T5" s="30" t="s">
        <v>38</v>
      </c>
      <c r="U5" s="6"/>
      <c r="V5" s="93" t="s">
        <v>697</v>
      </c>
      <c r="W5" s="94"/>
      <c r="X5" s="15"/>
      <c r="Y5" s="14"/>
      <c r="Z5" s="14"/>
      <c r="AA5" s="14"/>
      <c r="AB5" s="14"/>
      <c r="AC5" s="14"/>
      <c r="AD5" s="14"/>
      <c r="AE5" s="14"/>
      <c r="AF5" s="14"/>
      <c r="AG5" s="14"/>
      <c r="AH5" s="14"/>
      <c r="AI5" s="14"/>
      <c r="AJ5" s="14"/>
      <c r="AK5" s="14"/>
      <c r="AL5" s="12"/>
      <c r="AM5" s="12"/>
      <c r="AN5" s="12"/>
      <c r="AO5" s="12"/>
      <c r="AP5" s="12"/>
      <c r="AQ5" s="12"/>
      <c r="AR5" s="12"/>
      <c r="AS5" s="12"/>
      <c r="AT5" s="12"/>
      <c r="AU5" s="14"/>
      <c r="AV5" s="14"/>
      <c r="AW5" s="14"/>
    </row>
    <row r="6" spans="1:50" s="10" customFormat="1" ht="67.5" x14ac:dyDescent="0.25">
      <c r="A6" s="30" t="s">
        <v>185</v>
      </c>
      <c r="B6" s="30" t="s">
        <v>552</v>
      </c>
      <c r="C6" s="30" t="s">
        <v>666</v>
      </c>
      <c r="D6" s="30" t="s">
        <v>665</v>
      </c>
      <c r="E6" s="30" t="s">
        <v>667</v>
      </c>
      <c r="F6" s="30" t="s">
        <v>42</v>
      </c>
      <c r="G6" s="30" t="s">
        <v>669</v>
      </c>
      <c r="H6" s="30">
        <v>2015</v>
      </c>
      <c r="I6" s="30" t="s">
        <v>110</v>
      </c>
      <c r="J6" s="30" t="s">
        <v>180</v>
      </c>
      <c r="K6" s="30" t="s">
        <v>180</v>
      </c>
      <c r="L6" s="30" t="s">
        <v>180</v>
      </c>
      <c r="M6" s="30" t="s">
        <v>180</v>
      </c>
      <c r="N6" s="30" t="s">
        <v>180</v>
      </c>
      <c r="O6" s="30" t="s">
        <v>38</v>
      </c>
      <c r="P6" s="30" t="s">
        <v>180</v>
      </c>
      <c r="Q6" s="30" t="s">
        <v>296</v>
      </c>
      <c r="R6" s="30" t="s">
        <v>296</v>
      </c>
      <c r="S6" s="30" t="s">
        <v>296</v>
      </c>
      <c r="T6" s="30" t="s">
        <v>38</v>
      </c>
      <c r="U6" s="30"/>
      <c r="V6" s="93" t="s">
        <v>38</v>
      </c>
      <c r="W6" s="94"/>
      <c r="X6" s="9"/>
      <c r="Y6" s="14"/>
      <c r="Z6" s="14"/>
      <c r="AA6" s="14"/>
      <c r="AB6" s="14"/>
      <c r="AC6" s="14"/>
      <c r="AD6" s="14"/>
      <c r="AE6" s="14"/>
      <c r="AF6" s="14"/>
      <c r="AG6" s="14"/>
      <c r="AH6" s="14"/>
      <c r="AI6" s="14"/>
      <c r="AJ6" s="14"/>
      <c r="AK6" s="14"/>
      <c r="AL6" s="14"/>
      <c r="AM6" s="12"/>
      <c r="AN6" s="12"/>
      <c r="AO6" s="12"/>
      <c r="AP6" s="12"/>
      <c r="AQ6" s="12"/>
      <c r="AR6" s="12"/>
      <c r="AS6" s="12"/>
      <c r="AT6" s="12"/>
      <c r="AU6" s="12"/>
      <c r="AV6" s="14"/>
      <c r="AW6" s="14"/>
      <c r="AX6" s="14"/>
    </row>
    <row r="7" spans="1:50" s="14" customFormat="1" ht="33.75" customHeight="1" x14ac:dyDescent="0.2">
      <c r="A7" s="6" t="s">
        <v>184</v>
      </c>
      <c r="B7" s="6" t="s">
        <v>553</v>
      </c>
      <c r="C7" s="6" t="s">
        <v>471</v>
      </c>
      <c r="D7" s="6" t="s">
        <v>470</v>
      </c>
      <c r="E7" s="6" t="s">
        <v>472</v>
      </c>
      <c r="F7" s="6" t="s">
        <v>40</v>
      </c>
      <c r="G7" s="39" t="s">
        <v>473</v>
      </c>
      <c r="H7" s="6">
        <v>2013</v>
      </c>
      <c r="I7" s="6">
        <v>2013</v>
      </c>
      <c r="J7" s="6" t="s">
        <v>180</v>
      </c>
      <c r="K7" s="6">
        <v>87.38</v>
      </c>
      <c r="L7" s="6">
        <v>3.75</v>
      </c>
      <c r="M7" s="6" t="s">
        <v>474</v>
      </c>
      <c r="N7" s="6">
        <v>2.8</v>
      </c>
      <c r="O7" s="6" t="s">
        <v>37</v>
      </c>
      <c r="P7" s="6" t="s">
        <v>180</v>
      </c>
      <c r="Q7" s="6" t="s">
        <v>180</v>
      </c>
      <c r="R7" s="6" t="s">
        <v>483</v>
      </c>
      <c r="S7" s="6" t="s">
        <v>418</v>
      </c>
      <c r="T7" s="30" t="s">
        <v>37</v>
      </c>
      <c r="U7" s="6" t="s">
        <v>475</v>
      </c>
      <c r="V7" s="93" t="s">
        <v>38</v>
      </c>
      <c r="W7" s="94"/>
      <c r="X7" s="9"/>
      <c r="AM7" s="12"/>
      <c r="AN7" s="12"/>
      <c r="AO7" s="12"/>
      <c r="AP7" s="12"/>
      <c r="AQ7" s="12"/>
      <c r="AR7" s="12"/>
      <c r="AS7" s="12"/>
      <c r="AT7" s="12"/>
      <c r="AU7" s="12"/>
    </row>
    <row r="8" spans="1:50" s="14" customFormat="1" ht="39" customHeight="1" x14ac:dyDescent="0.25">
      <c r="A8" s="6" t="s">
        <v>184</v>
      </c>
      <c r="B8" s="6" t="s">
        <v>554</v>
      </c>
      <c r="C8" s="6" t="s">
        <v>487</v>
      </c>
      <c r="D8" s="6" t="s">
        <v>470</v>
      </c>
      <c r="E8" s="6" t="s">
        <v>472</v>
      </c>
      <c r="F8" s="6" t="s">
        <v>40</v>
      </c>
      <c r="G8" s="6" t="s">
        <v>485</v>
      </c>
      <c r="H8" s="6">
        <v>2003</v>
      </c>
      <c r="I8" s="6">
        <v>2004</v>
      </c>
      <c r="J8" s="47">
        <v>44021109.001000002</v>
      </c>
      <c r="K8" s="30" t="s">
        <v>180</v>
      </c>
      <c r="L8" s="83" t="s">
        <v>180</v>
      </c>
      <c r="M8" s="36" t="s">
        <v>180</v>
      </c>
      <c r="N8" s="36" t="s">
        <v>180</v>
      </c>
      <c r="O8" s="6" t="s">
        <v>38</v>
      </c>
      <c r="P8" s="38" t="s">
        <v>180</v>
      </c>
      <c r="Q8" s="6" t="s">
        <v>180</v>
      </c>
      <c r="R8" s="6" t="s">
        <v>483</v>
      </c>
      <c r="S8" s="6" t="s">
        <v>180</v>
      </c>
      <c r="T8" s="30" t="s">
        <v>37</v>
      </c>
      <c r="U8" s="6" t="s">
        <v>475</v>
      </c>
      <c r="V8" s="93" t="s">
        <v>38</v>
      </c>
      <c r="W8" s="94"/>
      <c r="X8" s="9"/>
      <c r="AM8" s="12"/>
      <c r="AN8" s="12"/>
      <c r="AO8" s="12"/>
      <c r="AP8" s="12"/>
      <c r="AQ8" s="12"/>
      <c r="AR8" s="12"/>
      <c r="AS8" s="12"/>
      <c r="AT8" s="12"/>
      <c r="AU8" s="12"/>
    </row>
    <row r="9" spans="1:50" s="14" customFormat="1" ht="45" customHeight="1" x14ac:dyDescent="0.25">
      <c r="A9" s="6" t="s">
        <v>184</v>
      </c>
      <c r="B9" s="6" t="s">
        <v>555</v>
      </c>
      <c r="C9" s="6" t="s">
        <v>486</v>
      </c>
      <c r="D9" s="6" t="s">
        <v>470</v>
      </c>
      <c r="E9" s="6" t="s">
        <v>472</v>
      </c>
      <c r="F9" s="6" t="s">
        <v>40</v>
      </c>
      <c r="G9" s="6" t="s">
        <v>488</v>
      </c>
      <c r="H9" s="6" t="s">
        <v>296</v>
      </c>
      <c r="I9" s="6" t="s">
        <v>296</v>
      </c>
      <c r="J9" s="47">
        <v>44034929.001000002</v>
      </c>
      <c r="K9" s="6">
        <v>394.75</v>
      </c>
      <c r="L9" s="82" t="s">
        <v>180</v>
      </c>
      <c r="M9" s="36" t="s">
        <v>180</v>
      </c>
      <c r="N9" s="36" t="s">
        <v>180</v>
      </c>
      <c r="O9" s="6" t="s">
        <v>38</v>
      </c>
      <c r="P9" s="38" t="s">
        <v>180</v>
      </c>
      <c r="Q9" s="6" t="s">
        <v>180</v>
      </c>
      <c r="R9" s="6" t="s">
        <v>483</v>
      </c>
      <c r="S9" s="6" t="s">
        <v>180</v>
      </c>
      <c r="T9" s="30" t="s">
        <v>37</v>
      </c>
      <c r="U9" s="6" t="s">
        <v>475</v>
      </c>
      <c r="V9" s="93" t="s">
        <v>696</v>
      </c>
      <c r="W9" s="94"/>
      <c r="X9" s="9"/>
      <c r="AM9" s="12"/>
      <c r="AN9" s="12"/>
      <c r="AO9" s="12"/>
      <c r="AP9" s="12"/>
      <c r="AQ9" s="12"/>
      <c r="AR9" s="12"/>
      <c r="AS9" s="12"/>
      <c r="AT9" s="12"/>
      <c r="AU9" s="12"/>
    </row>
    <row r="10" spans="1:50" s="14" customFormat="1" ht="45" x14ac:dyDescent="0.25">
      <c r="A10" s="6" t="s">
        <v>185</v>
      </c>
      <c r="B10" s="6" t="s">
        <v>558</v>
      </c>
      <c r="C10" s="6" t="s">
        <v>489</v>
      </c>
      <c r="D10" s="6" t="s">
        <v>470</v>
      </c>
      <c r="E10" s="6" t="s">
        <v>472</v>
      </c>
      <c r="F10" s="6" t="s">
        <v>40</v>
      </c>
      <c r="G10" s="30" t="s">
        <v>490</v>
      </c>
      <c r="H10" s="6">
        <v>2005</v>
      </c>
      <c r="I10" s="6">
        <v>2007</v>
      </c>
      <c r="J10" s="47">
        <v>44022268.001000002</v>
      </c>
      <c r="K10" s="6">
        <v>147.46</v>
      </c>
      <c r="L10" s="82" t="s">
        <v>180</v>
      </c>
      <c r="M10" s="36" t="s">
        <v>180</v>
      </c>
      <c r="N10" s="36" t="s">
        <v>180</v>
      </c>
      <c r="O10" s="6" t="s">
        <v>38</v>
      </c>
      <c r="P10" s="38" t="s">
        <v>180</v>
      </c>
      <c r="Q10" s="6" t="s">
        <v>180</v>
      </c>
      <c r="R10" s="6" t="s">
        <v>483</v>
      </c>
      <c r="S10" s="6" t="s">
        <v>180</v>
      </c>
      <c r="T10" s="30" t="s">
        <v>37</v>
      </c>
      <c r="U10" s="6" t="s">
        <v>475</v>
      </c>
      <c r="V10" s="93" t="s">
        <v>38</v>
      </c>
      <c r="W10" s="94"/>
      <c r="X10" s="9"/>
      <c r="AM10" s="12"/>
      <c r="AN10" s="12"/>
      <c r="AO10" s="12"/>
      <c r="AP10" s="12"/>
      <c r="AQ10" s="12"/>
      <c r="AR10" s="12"/>
      <c r="AS10" s="12"/>
      <c r="AT10" s="12"/>
      <c r="AU10" s="12"/>
    </row>
    <row r="11" spans="1:50" s="14" customFormat="1" ht="48.75" customHeight="1" x14ac:dyDescent="0.25">
      <c r="A11" s="6" t="s">
        <v>185</v>
      </c>
      <c r="B11" s="6" t="s">
        <v>559</v>
      </c>
      <c r="C11" s="6" t="s">
        <v>484</v>
      </c>
      <c r="D11" s="6" t="s">
        <v>470</v>
      </c>
      <c r="E11" s="6" t="s">
        <v>472</v>
      </c>
      <c r="F11" s="6" t="s">
        <v>40</v>
      </c>
      <c r="G11" s="6" t="s">
        <v>491</v>
      </c>
      <c r="H11" s="6">
        <v>2014</v>
      </c>
      <c r="I11" s="6" t="s">
        <v>296</v>
      </c>
      <c r="J11" s="47">
        <v>4402268</v>
      </c>
      <c r="K11" s="6">
        <v>467.39</v>
      </c>
      <c r="L11" s="82" t="s">
        <v>180</v>
      </c>
      <c r="M11" s="36" t="s">
        <v>180</v>
      </c>
      <c r="N11" s="36" t="s">
        <v>180</v>
      </c>
      <c r="O11" s="6" t="s">
        <v>38</v>
      </c>
      <c r="P11" s="38" t="s">
        <v>180</v>
      </c>
      <c r="Q11" s="6" t="s">
        <v>180</v>
      </c>
      <c r="R11" s="6" t="s">
        <v>483</v>
      </c>
      <c r="S11" s="6" t="s">
        <v>180</v>
      </c>
      <c r="T11" s="30" t="s">
        <v>37</v>
      </c>
      <c r="U11" s="6" t="s">
        <v>475</v>
      </c>
      <c r="V11" s="93" t="s">
        <v>696</v>
      </c>
      <c r="W11" s="94"/>
      <c r="X11" s="9"/>
      <c r="AM11" s="12"/>
      <c r="AN11" s="12"/>
      <c r="AO11" s="12"/>
      <c r="AP11" s="12"/>
      <c r="AQ11" s="12"/>
      <c r="AR11" s="12"/>
      <c r="AS11" s="12"/>
      <c r="AT11" s="12"/>
      <c r="AU11" s="12"/>
    </row>
    <row r="12" spans="1:50" s="14" customFormat="1" ht="22.5" customHeight="1" x14ac:dyDescent="0.2">
      <c r="A12" s="30" t="s">
        <v>183</v>
      </c>
      <c r="B12" s="30" t="s">
        <v>557</v>
      </c>
      <c r="C12" s="30" t="s">
        <v>492</v>
      </c>
      <c r="D12" s="30" t="s">
        <v>470</v>
      </c>
      <c r="E12" s="30" t="s">
        <v>472</v>
      </c>
      <c r="F12" s="30" t="s">
        <v>40</v>
      </c>
      <c r="G12" s="30" t="s">
        <v>493</v>
      </c>
      <c r="H12" s="30">
        <v>2011</v>
      </c>
      <c r="I12" s="30">
        <v>2014</v>
      </c>
      <c r="J12" s="39" t="s">
        <v>494</v>
      </c>
      <c r="K12" s="30">
        <v>63.71</v>
      </c>
      <c r="L12" s="30">
        <v>69.73</v>
      </c>
      <c r="M12" s="36" t="s">
        <v>180</v>
      </c>
      <c r="N12" s="30">
        <v>31.07</v>
      </c>
      <c r="O12" s="30" t="s">
        <v>38</v>
      </c>
      <c r="P12" s="30" t="s">
        <v>180</v>
      </c>
      <c r="Q12" s="30" t="s">
        <v>180</v>
      </c>
      <c r="R12" s="30" t="s">
        <v>483</v>
      </c>
      <c r="S12" s="30" t="s">
        <v>180</v>
      </c>
      <c r="T12" s="30" t="s">
        <v>37</v>
      </c>
      <c r="U12" s="30" t="s">
        <v>475</v>
      </c>
      <c r="V12" s="93" t="s">
        <v>38</v>
      </c>
      <c r="W12" s="94"/>
      <c r="X12" s="9"/>
      <c r="AM12" s="12"/>
      <c r="AN12" s="12"/>
      <c r="AO12" s="12"/>
      <c r="AP12" s="12"/>
      <c r="AQ12" s="12"/>
      <c r="AR12" s="12"/>
      <c r="AS12" s="12"/>
      <c r="AT12" s="12"/>
      <c r="AU12" s="12"/>
    </row>
    <row r="13" spans="1:50" s="14" customFormat="1" ht="53.25" customHeight="1" x14ac:dyDescent="0.25">
      <c r="A13" s="30" t="s">
        <v>183</v>
      </c>
      <c r="B13" s="30" t="s">
        <v>560</v>
      </c>
      <c r="C13" s="30" t="s">
        <v>495</v>
      </c>
      <c r="D13" s="30" t="s">
        <v>470</v>
      </c>
      <c r="E13" s="30" t="s">
        <v>472</v>
      </c>
      <c r="F13" s="30" t="s">
        <v>40</v>
      </c>
      <c r="G13" s="30" t="s">
        <v>497</v>
      </c>
      <c r="H13" s="30">
        <v>2009</v>
      </c>
      <c r="I13" s="30">
        <v>2011</v>
      </c>
      <c r="J13" s="30" t="s">
        <v>498</v>
      </c>
      <c r="K13" s="30">
        <v>48.61</v>
      </c>
      <c r="L13" s="83" t="s">
        <v>180</v>
      </c>
      <c r="M13" s="42" t="s">
        <v>180</v>
      </c>
      <c r="N13" s="30" t="s">
        <v>180</v>
      </c>
      <c r="O13" s="30" t="s">
        <v>38</v>
      </c>
      <c r="P13" s="30" t="s">
        <v>180</v>
      </c>
      <c r="Q13" s="30" t="s">
        <v>180</v>
      </c>
      <c r="R13" s="30" t="s">
        <v>483</v>
      </c>
      <c r="S13" s="30" t="s">
        <v>180</v>
      </c>
      <c r="T13" s="30" t="s">
        <v>37</v>
      </c>
      <c r="U13" s="30" t="s">
        <v>475</v>
      </c>
      <c r="V13" s="93" t="s">
        <v>38</v>
      </c>
      <c r="W13" s="94"/>
      <c r="X13" s="9"/>
      <c r="AM13" s="12"/>
      <c r="AN13" s="12"/>
      <c r="AO13" s="12"/>
      <c r="AP13" s="12"/>
      <c r="AQ13" s="12"/>
      <c r="AR13" s="12"/>
      <c r="AS13" s="12"/>
      <c r="AT13" s="12"/>
      <c r="AU13" s="12"/>
    </row>
    <row r="14" spans="1:50" s="14" customFormat="1" ht="77.25" customHeight="1" x14ac:dyDescent="0.25">
      <c r="A14" s="30" t="s">
        <v>183</v>
      </c>
      <c r="B14" s="30" t="s">
        <v>556</v>
      </c>
      <c r="C14" s="30" t="s">
        <v>496</v>
      </c>
      <c r="D14" s="30" t="s">
        <v>470</v>
      </c>
      <c r="E14" s="30" t="s">
        <v>472</v>
      </c>
      <c r="F14" s="30" t="s">
        <v>40</v>
      </c>
      <c r="G14" s="30" t="s">
        <v>499</v>
      </c>
      <c r="H14" s="30">
        <v>2010</v>
      </c>
      <c r="I14" s="30">
        <v>2012</v>
      </c>
      <c r="J14" s="30" t="s">
        <v>500</v>
      </c>
      <c r="K14" s="30">
        <v>282.39999999999998</v>
      </c>
      <c r="L14" s="30">
        <v>20.56</v>
      </c>
      <c r="M14" s="42" t="s">
        <v>180</v>
      </c>
      <c r="N14" s="30">
        <v>2.75</v>
      </c>
      <c r="O14" s="30" t="s">
        <v>38</v>
      </c>
      <c r="P14" s="30" t="s">
        <v>180</v>
      </c>
      <c r="Q14" s="30" t="s">
        <v>180</v>
      </c>
      <c r="R14" s="30" t="s">
        <v>483</v>
      </c>
      <c r="S14" s="30" t="s">
        <v>180</v>
      </c>
      <c r="T14" s="30" t="s">
        <v>37</v>
      </c>
      <c r="U14" s="30" t="s">
        <v>475</v>
      </c>
      <c r="V14" s="93" t="s">
        <v>38</v>
      </c>
      <c r="W14" s="94"/>
      <c r="X14" s="9"/>
      <c r="Y14" s="9"/>
      <c r="Z14" s="9"/>
      <c r="AA14" s="9"/>
      <c r="AB14" s="10"/>
      <c r="AC14" s="10"/>
      <c r="AD14" s="10"/>
      <c r="AE14" s="10"/>
      <c r="AF14" s="10"/>
      <c r="AG14" s="10"/>
      <c r="AH14" s="10"/>
      <c r="AI14" s="10"/>
      <c r="AJ14" s="10"/>
      <c r="AK14" s="10"/>
      <c r="AL14" s="10"/>
      <c r="AM14" s="10"/>
      <c r="AN14" s="10"/>
      <c r="AO14" s="10"/>
      <c r="AP14" s="13"/>
      <c r="AQ14" s="13"/>
      <c r="AR14" s="13"/>
      <c r="AS14" s="12"/>
      <c r="AT14" s="12"/>
      <c r="AU14" s="12"/>
      <c r="AV14" s="12"/>
      <c r="AW14" s="12"/>
      <c r="AX14" s="12"/>
    </row>
    <row r="15" spans="1:50" s="14" customFormat="1" ht="22.5" x14ac:dyDescent="0.25">
      <c r="A15" s="30" t="s">
        <v>183</v>
      </c>
      <c r="B15" s="30" t="s">
        <v>561</v>
      </c>
      <c r="C15" s="30" t="s">
        <v>689</v>
      </c>
      <c r="D15" s="30" t="s">
        <v>470</v>
      </c>
      <c r="E15" s="30" t="s">
        <v>472</v>
      </c>
      <c r="F15" s="30" t="s">
        <v>40</v>
      </c>
      <c r="G15" s="30" t="s">
        <v>501</v>
      </c>
      <c r="H15" s="30">
        <v>2015</v>
      </c>
      <c r="I15" s="30" t="s">
        <v>296</v>
      </c>
      <c r="J15" s="30" t="s">
        <v>502</v>
      </c>
      <c r="K15" s="30">
        <v>272.22000000000003</v>
      </c>
      <c r="L15" s="83" t="s">
        <v>180</v>
      </c>
      <c r="M15" s="42" t="s">
        <v>180</v>
      </c>
      <c r="N15" s="30" t="s">
        <v>180</v>
      </c>
      <c r="O15" s="30" t="s">
        <v>38</v>
      </c>
      <c r="P15" s="30" t="s">
        <v>180</v>
      </c>
      <c r="Q15" s="30" t="s">
        <v>180</v>
      </c>
      <c r="R15" s="30" t="s">
        <v>483</v>
      </c>
      <c r="S15" s="30" t="s">
        <v>180</v>
      </c>
      <c r="T15" s="30" t="s">
        <v>37</v>
      </c>
      <c r="U15" s="30" t="s">
        <v>475</v>
      </c>
      <c r="V15" s="93" t="s">
        <v>696</v>
      </c>
      <c r="W15" s="94"/>
      <c r="Y15" s="9"/>
      <c r="Z15" s="9"/>
      <c r="AA15" s="9"/>
      <c r="AB15" s="10"/>
      <c r="AC15" s="10"/>
      <c r="AD15" s="10"/>
      <c r="AE15" s="10"/>
      <c r="AF15" s="10"/>
      <c r="AG15" s="10"/>
      <c r="AH15" s="10"/>
      <c r="AI15" s="10"/>
      <c r="AJ15" s="10"/>
      <c r="AK15" s="10"/>
      <c r="AL15" s="10"/>
      <c r="AM15" s="10"/>
      <c r="AN15" s="10"/>
      <c r="AO15" s="10"/>
      <c r="AP15" s="12"/>
      <c r="AQ15" s="12"/>
      <c r="AR15" s="12"/>
      <c r="AS15" s="12"/>
      <c r="AT15" s="12"/>
      <c r="AU15" s="12"/>
      <c r="AV15" s="12"/>
      <c r="AW15" s="12"/>
      <c r="AX15" s="12"/>
    </row>
    <row r="16" spans="1:50" s="14" customFormat="1" ht="33.75" x14ac:dyDescent="0.25">
      <c r="A16" s="30" t="s">
        <v>185</v>
      </c>
      <c r="B16" s="30" t="s">
        <v>562</v>
      </c>
      <c r="C16" s="30" t="s">
        <v>178</v>
      </c>
      <c r="D16" s="30" t="s">
        <v>166</v>
      </c>
      <c r="E16" s="30" t="s">
        <v>670</v>
      </c>
      <c r="F16" s="30" t="s">
        <v>47</v>
      </c>
      <c r="G16" s="30" t="s">
        <v>179</v>
      </c>
      <c r="H16" s="30">
        <v>2004</v>
      </c>
      <c r="I16" s="36" t="s">
        <v>110</v>
      </c>
      <c r="J16" s="36" t="s">
        <v>180</v>
      </c>
      <c r="K16" s="36" t="s">
        <v>180</v>
      </c>
      <c r="L16" s="36" t="s">
        <v>180</v>
      </c>
      <c r="M16" s="36" t="s">
        <v>180</v>
      </c>
      <c r="N16" s="36" t="s">
        <v>180</v>
      </c>
      <c r="O16" s="30" t="s">
        <v>38</v>
      </c>
      <c r="P16" s="40" t="s">
        <v>180</v>
      </c>
      <c r="Q16" s="36" t="s">
        <v>180</v>
      </c>
      <c r="R16" s="30"/>
      <c r="S16" s="30" t="s">
        <v>181</v>
      </c>
      <c r="T16" s="30" t="s">
        <v>38</v>
      </c>
      <c r="U16" s="36" t="s">
        <v>180</v>
      </c>
      <c r="V16" s="93" t="s">
        <v>38</v>
      </c>
      <c r="W16" s="94"/>
      <c r="Y16" s="9"/>
      <c r="Z16" s="9"/>
      <c r="AA16" s="9"/>
      <c r="AB16" s="10"/>
      <c r="AC16" s="10"/>
      <c r="AD16" s="10"/>
      <c r="AE16" s="10"/>
      <c r="AF16" s="10"/>
      <c r="AG16" s="10"/>
      <c r="AH16" s="10"/>
      <c r="AI16" s="10"/>
      <c r="AJ16" s="10"/>
      <c r="AK16" s="10"/>
      <c r="AL16" s="10"/>
      <c r="AM16" s="10"/>
      <c r="AN16" s="10"/>
      <c r="AO16" s="10"/>
      <c r="AP16" s="12"/>
      <c r="AQ16" s="12"/>
      <c r="AR16" s="12"/>
      <c r="AS16" s="12"/>
      <c r="AT16" s="12"/>
      <c r="AU16" s="12"/>
      <c r="AV16" s="12"/>
      <c r="AW16" s="12"/>
      <c r="AX16" s="12"/>
    </row>
    <row r="17" spans="1:50" s="14" customFormat="1" ht="22.5" x14ac:dyDescent="0.25">
      <c r="A17" s="30" t="s">
        <v>185</v>
      </c>
      <c r="B17" s="30" t="s">
        <v>563</v>
      </c>
      <c r="C17" s="30" t="s">
        <v>503</v>
      </c>
      <c r="D17" s="30" t="s">
        <v>91</v>
      </c>
      <c r="E17" s="30" t="s">
        <v>126</v>
      </c>
      <c r="F17" s="30" t="s">
        <v>39</v>
      </c>
      <c r="G17" s="30" t="s">
        <v>504</v>
      </c>
      <c r="H17" s="30">
        <v>2005</v>
      </c>
      <c r="I17" s="30" t="s">
        <v>110</v>
      </c>
      <c r="J17" s="30" t="s">
        <v>180</v>
      </c>
      <c r="K17" s="30" t="s">
        <v>180</v>
      </c>
      <c r="L17" s="30" t="s">
        <v>180</v>
      </c>
      <c r="M17" s="42" t="s">
        <v>180</v>
      </c>
      <c r="N17" s="30" t="s">
        <v>180</v>
      </c>
      <c r="O17" s="30" t="s">
        <v>38</v>
      </c>
      <c r="P17" s="30" t="s">
        <v>180</v>
      </c>
      <c r="Q17" s="30" t="s">
        <v>180</v>
      </c>
      <c r="R17" s="30" t="s">
        <v>180</v>
      </c>
      <c r="S17" s="30" t="s">
        <v>180</v>
      </c>
      <c r="T17" s="30" t="s">
        <v>38</v>
      </c>
      <c r="U17" s="30" t="s">
        <v>180</v>
      </c>
      <c r="V17" s="93" t="s">
        <v>38</v>
      </c>
      <c r="W17" s="94"/>
      <c r="Y17" s="9"/>
      <c r="Z17" s="9"/>
      <c r="AA17" s="9"/>
      <c r="AB17" s="10"/>
      <c r="AC17" s="10"/>
      <c r="AD17" s="10"/>
      <c r="AE17" s="10"/>
      <c r="AF17" s="10"/>
      <c r="AG17" s="10"/>
      <c r="AH17" s="10"/>
      <c r="AI17" s="10"/>
      <c r="AJ17" s="10"/>
      <c r="AK17" s="10"/>
      <c r="AL17" s="10"/>
      <c r="AM17" s="10"/>
      <c r="AN17" s="10"/>
      <c r="AO17" s="10"/>
      <c r="AP17" s="12"/>
      <c r="AQ17" s="12"/>
      <c r="AR17" s="12"/>
      <c r="AS17" s="12"/>
      <c r="AT17" s="12"/>
      <c r="AU17" s="12"/>
      <c r="AV17" s="12"/>
      <c r="AW17" s="12"/>
      <c r="AX17" s="12"/>
    </row>
    <row r="18" spans="1:50" s="14" customFormat="1" ht="33.75" x14ac:dyDescent="0.25">
      <c r="A18" s="30" t="s">
        <v>185</v>
      </c>
      <c r="B18" s="30" t="s">
        <v>564</v>
      </c>
      <c r="C18" s="30" t="s">
        <v>505</v>
      </c>
      <c r="D18" s="30" t="s">
        <v>91</v>
      </c>
      <c r="E18" s="30" t="s">
        <v>126</v>
      </c>
      <c r="F18" s="30" t="s">
        <v>39</v>
      </c>
      <c r="G18" s="30" t="s">
        <v>507</v>
      </c>
      <c r="H18" s="30">
        <v>2008</v>
      </c>
      <c r="I18" s="30" t="s">
        <v>110</v>
      </c>
      <c r="J18" s="30" t="s">
        <v>180</v>
      </c>
      <c r="K18" s="30" t="s">
        <v>180</v>
      </c>
      <c r="L18" s="30" t="s">
        <v>180</v>
      </c>
      <c r="M18" s="42" t="s">
        <v>180</v>
      </c>
      <c r="N18" s="30" t="s">
        <v>180</v>
      </c>
      <c r="O18" s="30" t="s">
        <v>38</v>
      </c>
      <c r="P18" s="30" t="s">
        <v>180</v>
      </c>
      <c r="Q18" s="30" t="s">
        <v>180</v>
      </c>
      <c r="R18" s="30" t="s">
        <v>180</v>
      </c>
      <c r="S18" s="30" t="s">
        <v>180</v>
      </c>
      <c r="T18" s="30" t="s">
        <v>38</v>
      </c>
      <c r="U18" s="30" t="s">
        <v>180</v>
      </c>
      <c r="V18" s="93" t="s">
        <v>38</v>
      </c>
      <c r="W18" s="94"/>
      <c r="Y18" s="9"/>
      <c r="Z18" s="9"/>
      <c r="AA18" s="9"/>
      <c r="AB18" s="10"/>
      <c r="AC18" s="10"/>
      <c r="AD18" s="10"/>
      <c r="AE18" s="10"/>
      <c r="AF18" s="10"/>
      <c r="AG18" s="10"/>
      <c r="AH18" s="10"/>
      <c r="AI18" s="10"/>
      <c r="AJ18" s="10"/>
      <c r="AK18" s="10"/>
      <c r="AL18" s="10"/>
      <c r="AM18" s="10"/>
      <c r="AN18" s="10"/>
      <c r="AO18" s="10"/>
      <c r="AP18" s="12"/>
      <c r="AQ18" s="12"/>
      <c r="AR18" s="12"/>
      <c r="AS18" s="12"/>
      <c r="AT18" s="12"/>
      <c r="AU18" s="12"/>
      <c r="AV18" s="12"/>
      <c r="AW18" s="12"/>
      <c r="AX18" s="12"/>
    </row>
    <row r="19" spans="1:50" s="12" customFormat="1" ht="35.25" customHeight="1" x14ac:dyDescent="0.25">
      <c r="A19" s="30" t="s">
        <v>185</v>
      </c>
      <c r="B19" s="30" t="s">
        <v>565</v>
      </c>
      <c r="C19" s="30" t="s">
        <v>506</v>
      </c>
      <c r="D19" s="30" t="s">
        <v>91</v>
      </c>
      <c r="E19" s="30" t="s">
        <v>126</v>
      </c>
      <c r="F19" s="30" t="s">
        <v>39</v>
      </c>
      <c r="G19" s="30" t="s">
        <v>700</v>
      </c>
      <c r="H19" s="30">
        <v>2008</v>
      </c>
      <c r="I19" s="30" t="s">
        <v>110</v>
      </c>
      <c r="J19" s="30" t="s">
        <v>180</v>
      </c>
      <c r="K19" s="30" t="s">
        <v>180</v>
      </c>
      <c r="L19" s="30" t="s">
        <v>180</v>
      </c>
      <c r="M19" s="42" t="s">
        <v>180</v>
      </c>
      <c r="N19" s="30" t="s">
        <v>180</v>
      </c>
      <c r="O19" s="30" t="s">
        <v>38</v>
      </c>
      <c r="P19" s="30" t="s">
        <v>180</v>
      </c>
      <c r="Q19" s="30" t="s">
        <v>180</v>
      </c>
      <c r="R19" s="30" t="s">
        <v>180</v>
      </c>
      <c r="S19" s="30" t="s">
        <v>180</v>
      </c>
      <c r="T19" s="30" t="s">
        <v>38</v>
      </c>
      <c r="U19" s="30" t="s">
        <v>180</v>
      </c>
      <c r="V19" s="93" t="s">
        <v>38</v>
      </c>
      <c r="W19" s="94"/>
    </row>
    <row r="20" spans="1:50" s="12" customFormat="1" ht="45" customHeight="1" x14ac:dyDescent="0.25">
      <c r="A20" s="30" t="s">
        <v>185</v>
      </c>
      <c r="B20" s="30" t="s">
        <v>566</v>
      </c>
      <c r="C20" s="30" t="s">
        <v>518</v>
      </c>
      <c r="D20" s="30" t="s">
        <v>520</v>
      </c>
      <c r="E20" s="30" t="s">
        <v>521</v>
      </c>
      <c r="F20" s="30" t="s">
        <v>44</v>
      </c>
      <c r="G20" s="90" t="s">
        <v>522</v>
      </c>
      <c r="H20" s="30">
        <v>2000</v>
      </c>
      <c r="I20" s="36" t="s">
        <v>110</v>
      </c>
      <c r="J20" s="30" t="s">
        <v>180</v>
      </c>
      <c r="K20" s="30" t="s">
        <v>180</v>
      </c>
      <c r="L20" s="30" t="s">
        <v>180</v>
      </c>
      <c r="M20" s="30" t="s">
        <v>180</v>
      </c>
      <c r="N20" s="30" t="s">
        <v>180</v>
      </c>
      <c r="O20" s="30" t="s">
        <v>38</v>
      </c>
      <c r="P20" s="30" t="s">
        <v>180</v>
      </c>
      <c r="Q20" s="30" t="s">
        <v>180</v>
      </c>
      <c r="R20" s="30" t="s">
        <v>180</v>
      </c>
      <c r="S20" s="30" t="s">
        <v>180</v>
      </c>
      <c r="T20" s="30" t="s">
        <v>37</v>
      </c>
      <c r="U20" s="30"/>
      <c r="V20" s="93" t="s">
        <v>38</v>
      </c>
      <c r="W20" s="94"/>
    </row>
    <row r="21" spans="1:50" s="12" customFormat="1" ht="67.5" x14ac:dyDescent="0.25">
      <c r="A21" s="30" t="s">
        <v>185</v>
      </c>
      <c r="B21" s="30" t="s">
        <v>567</v>
      </c>
      <c r="C21" s="30" t="s">
        <v>519</v>
      </c>
      <c r="D21" s="30" t="s">
        <v>520</v>
      </c>
      <c r="E21" s="30" t="s">
        <v>521</v>
      </c>
      <c r="F21" s="30" t="s">
        <v>44</v>
      </c>
      <c r="G21" s="91" t="s">
        <v>523</v>
      </c>
      <c r="H21" s="30">
        <v>2000</v>
      </c>
      <c r="I21" s="36" t="s">
        <v>110</v>
      </c>
      <c r="J21" s="30" t="s">
        <v>180</v>
      </c>
      <c r="K21" s="30" t="s">
        <v>180</v>
      </c>
      <c r="L21" s="30" t="s">
        <v>180</v>
      </c>
      <c r="M21" s="30" t="s">
        <v>180</v>
      </c>
      <c r="N21" s="30" t="s">
        <v>180</v>
      </c>
      <c r="O21" s="30" t="s">
        <v>38</v>
      </c>
      <c r="P21" s="30" t="s">
        <v>180</v>
      </c>
      <c r="Q21" s="30" t="s">
        <v>180</v>
      </c>
      <c r="R21" s="30" t="s">
        <v>180</v>
      </c>
      <c r="S21" s="30" t="s">
        <v>180</v>
      </c>
      <c r="T21" s="30" t="s">
        <v>37</v>
      </c>
      <c r="U21" s="30"/>
      <c r="V21" s="93" t="s">
        <v>38</v>
      </c>
      <c r="W21" s="94"/>
    </row>
    <row r="22" spans="1:50" s="12" customFormat="1" ht="51" customHeight="1" x14ac:dyDescent="0.25">
      <c r="A22" s="30" t="s">
        <v>185</v>
      </c>
      <c r="B22" s="30" t="s">
        <v>568</v>
      </c>
      <c r="C22" s="30" t="s">
        <v>515</v>
      </c>
      <c r="D22" s="30" t="s">
        <v>91</v>
      </c>
      <c r="E22" s="30" t="s">
        <v>126</v>
      </c>
      <c r="F22" s="30" t="s">
        <v>40</v>
      </c>
      <c r="G22" s="30" t="s">
        <v>127</v>
      </c>
      <c r="H22" s="30">
        <v>2012</v>
      </c>
      <c r="I22" s="30">
        <v>2012</v>
      </c>
      <c r="J22" s="44">
        <v>440024556.00099999</v>
      </c>
      <c r="K22" s="36">
        <v>32</v>
      </c>
      <c r="L22" s="45">
        <v>97.8</v>
      </c>
      <c r="M22" s="42" t="s">
        <v>180</v>
      </c>
      <c r="N22" s="36" t="s">
        <v>180</v>
      </c>
      <c r="O22" s="30" t="s">
        <v>37</v>
      </c>
      <c r="P22" s="35">
        <v>330000</v>
      </c>
      <c r="Q22" s="36" t="s">
        <v>180</v>
      </c>
      <c r="R22" s="30" t="s">
        <v>139</v>
      </c>
      <c r="S22" s="30" t="s">
        <v>136</v>
      </c>
      <c r="T22" s="30" t="s">
        <v>37</v>
      </c>
      <c r="U22" s="30" t="s">
        <v>517</v>
      </c>
      <c r="V22" s="93" t="s">
        <v>38</v>
      </c>
      <c r="W22" s="94"/>
    </row>
    <row r="23" spans="1:50" s="12" customFormat="1" ht="22.5" x14ac:dyDescent="0.25">
      <c r="A23" s="30" t="s">
        <v>184</v>
      </c>
      <c r="B23" s="30" t="s">
        <v>569</v>
      </c>
      <c r="C23" s="30" t="s">
        <v>128</v>
      </c>
      <c r="D23" s="30" t="s">
        <v>91</v>
      </c>
      <c r="E23" s="30" t="s">
        <v>126</v>
      </c>
      <c r="F23" s="30" t="s">
        <v>40</v>
      </c>
      <c r="G23" s="30" t="s">
        <v>129</v>
      </c>
      <c r="H23" s="30">
        <v>2014</v>
      </c>
      <c r="I23" s="30" t="s">
        <v>110</v>
      </c>
      <c r="J23" s="44">
        <v>47041478</v>
      </c>
      <c r="K23" s="30">
        <v>91</v>
      </c>
      <c r="L23" s="30">
        <v>29</v>
      </c>
      <c r="M23" s="42">
        <v>26</v>
      </c>
      <c r="N23" s="36" t="s">
        <v>180</v>
      </c>
      <c r="O23" s="30" t="s">
        <v>37</v>
      </c>
      <c r="P23" s="35">
        <v>336800</v>
      </c>
      <c r="Q23" s="36" t="s">
        <v>180</v>
      </c>
      <c r="R23" s="30" t="s">
        <v>139</v>
      </c>
      <c r="S23" s="30" t="s">
        <v>136</v>
      </c>
      <c r="T23" s="30" t="s">
        <v>37</v>
      </c>
      <c r="U23" s="30" t="s">
        <v>517</v>
      </c>
      <c r="V23" s="93" t="s">
        <v>38</v>
      </c>
      <c r="W23" s="94"/>
    </row>
    <row r="24" spans="1:50" s="12" customFormat="1" ht="22.5" x14ac:dyDescent="0.25">
      <c r="A24" s="30" t="s">
        <v>184</v>
      </c>
      <c r="B24" s="30" t="s">
        <v>570</v>
      </c>
      <c r="C24" s="30" t="s">
        <v>130</v>
      </c>
      <c r="D24" s="30" t="s">
        <v>91</v>
      </c>
      <c r="E24" s="30" t="s">
        <v>126</v>
      </c>
      <c r="F24" s="30" t="s">
        <v>40</v>
      </c>
      <c r="G24" s="30" t="s">
        <v>133</v>
      </c>
      <c r="H24" s="30">
        <v>2009</v>
      </c>
      <c r="I24" s="30">
        <v>2010</v>
      </c>
      <c r="J24" s="44">
        <v>47034392.001000002</v>
      </c>
      <c r="K24" s="36">
        <v>0.5</v>
      </c>
      <c r="L24" s="30">
        <v>5.3</v>
      </c>
      <c r="M24" s="36" t="s">
        <v>180</v>
      </c>
      <c r="N24" s="36">
        <v>1.1000000000000001</v>
      </c>
      <c r="O24" s="30" t="s">
        <v>37</v>
      </c>
      <c r="P24" s="35">
        <v>62081</v>
      </c>
      <c r="Q24" s="36" t="s">
        <v>180</v>
      </c>
      <c r="R24" s="30" t="s">
        <v>139</v>
      </c>
      <c r="S24" s="30" t="s">
        <v>136</v>
      </c>
      <c r="T24" s="30" t="s">
        <v>37</v>
      </c>
      <c r="U24" s="30" t="s">
        <v>517</v>
      </c>
      <c r="V24" s="93" t="s">
        <v>38</v>
      </c>
      <c r="W24" s="94"/>
    </row>
    <row r="25" spans="1:50" s="12" customFormat="1" ht="22.5" x14ac:dyDescent="0.25">
      <c r="A25" s="30" t="s">
        <v>184</v>
      </c>
      <c r="B25" s="30" t="s">
        <v>571</v>
      </c>
      <c r="C25" s="30" t="s">
        <v>131</v>
      </c>
      <c r="D25" s="30" t="s">
        <v>91</v>
      </c>
      <c r="E25" s="30" t="s">
        <v>126</v>
      </c>
      <c r="F25" s="30" t="s">
        <v>40</v>
      </c>
      <c r="G25" s="30" t="s">
        <v>135</v>
      </c>
      <c r="H25" s="30">
        <v>2011</v>
      </c>
      <c r="I25" s="30">
        <v>2012</v>
      </c>
      <c r="J25" s="44">
        <v>44040443</v>
      </c>
      <c r="K25" s="36">
        <v>18.600000000000001</v>
      </c>
      <c r="L25" s="36">
        <v>47.76</v>
      </c>
      <c r="M25" s="36">
        <v>17.59</v>
      </c>
      <c r="N25" s="36">
        <v>11.49</v>
      </c>
      <c r="O25" s="30" t="s">
        <v>37</v>
      </c>
      <c r="P25" s="35">
        <v>73890</v>
      </c>
      <c r="Q25" s="36" t="s">
        <v>180</v>
      </c>
      <c r="R25" s="30" t="s">
        <v>139</v>
      </c>
      <c r="S25" s="30" t="s">
        <v>136</v>
      </c>
      <c r="T25" s="30" t="s">
        <v>37</v>
      </c>
      <c r="U25" s="30" t="s">
        <v>517</v>
      </c>
      <c r="V25" s="93" t="s">
        <v>38</v>
      </c>
      <c r="W25" s="94"/>
    </row>
    <row r="26" spans="1:50" s="12" customFormat="1" ht="22.5" x14ac:dyDescent="0.25">
      <c r="A26" s="30" t="s">
        <v>184</v>
      </c>
      <c r="B26" s="30" t="s">
        <v>572</v>
      </c>
      <c r="C26" s="30" t="s">
        <v>132</v>
      </c>
      <c r="D26" s="30" t="s">
        <v>91</v>
      </c>
      <c r="E26" s="30" t="s">
        <v>126</v>
      </c>
      <c r="F26" s="30" t="s">
        <v>40</v>
      </c>
      <c r="G26" s="30" t="s">
        <v>134</v>
      </c>
      <c r="H26" s="30">
        <v>2011</v>
      </c>
      <c r="I26" s="30">
        <v>2011</v>
      </c>
      <c r="J26" s="44">
        <v>44035344</v>
      </c>
      <c r="K26" s="36">
        <v>2.7</v>
      </c>
      <c r="L26" s="30">
        <v>5.99</v>
      </c>
      <c r="M26" s="36" t="s">
        <v>180</v>
      </c>
      <c r="N26" s="36">
        <f>0.82+0.58</f>
        <v>1.4</v>
      </c>
      <c r="O26" s="30" t="s">
        <v>37</v>
      </c>
      <c r="P26" s="35">
        <v>223700</v>
      </c>
      <c r="Q26" s="36" t="s">
        <v>180</v>
      </c>
      <c r="R26" s="30" t="s">
        <v>139</v>
      </c>
      <c r="S26" s="30" t="s">
        <v>136</v>
      </c>
      <c r="T26" s="30" t="s">
        <v>37</v>
      </c>
      <c r="U26" s="30" t="s">
        <v>517</v>
      </c>
      <c r="V26" s="93" t="s">
        <v>38</v>
      </c>
      <c r="W26" s="94"/>
    </row>
    <row r="27" spans="1:50" s="14" customFormat="1" ht="33.75" x14ac:dyDescent="0.25">
      <c r="A27" s="30" t="s">
        <v>185</v>
      </c>
      <c r="B27" s="30" t="s">
        <v>573</v>
      </c>
      <c r="C27" s="30" t="s">
        <v>137</v>
      </c>
      <c r="D27" s="30" t="s">
        <v>91</v>
      </c>
      <c r="E27" s="30" t="s">
        <v>126</v>
      </c>
      <c r="F27" s="30" t="s">
        <v>44</v>
      </c>
      <c r="G27" s="30" t="s">
        <v>138</v>
      </c>
      <c r="H27" s="30">
        <v>2003</v>
      </c>
      <c r="I27" s="36" t="s">
        <v>110</v>
      </c>
      <c r="J27" s="36" t="s">
        <v>180</v>
      </c>
      <c r="K27" s="36" t="s">
        <v>180</v>
      </c>
      <c r="L27" s="36" t="s">
        <v>180</v>
      </c>
      <c r="M27" s="36" t="s">
        <v>180</v>
      </c>
      <c r="N27" s="36" t="s">
        <v>180</v>
      </c>
      <c r="O27" s="30" t="s">
        <v>38</v>
      </c>
      <c r="P27" s="40">
        <v>337000</v>
      </c>
      <c r="Q27" s="36" t="s">
        <v>180</v>
      </c>
      <c r="R27" s="30" t="s">
        <v>139</v>
      </c>
      <c r="S27" s="30" t="s">
        <v>180</v>
      </c>
      <c r="T27" s="30" t="s">
        <v>37</v>
      </c>
      <c r="U27" s="30" t="s">
        <v>451</v>
      </c>
      <c r="V27" s="93" t="s">
        <v>38</v>
      </c>
      <c r="W27" s="94"/>
      <c r="AM27" s="12"/>
      <c r="AN27" s="12"/>
      <c r="AO27" s="12"/>
      <c r="AP27" s="12"/>
      <c r="AQ27" s="12"/>
      <c r="AR27" s="12"/>
      <c r="AS27" s="12"/>
      <c r="AT27" s="12"/>
      <c r="AU27" s="12"/>
    </row>
    <row r="28" spans="1:50" s="14" customFormat="1" ht="22.5" x14ac:dyDescent="0.25">
      <c r="A28" s="30" t="s">
        <v>185</v>
      </c>
      <c r="B28" s="30" t="s">
        <v>574</v>
      </c>
      <c r="C28" s="30" t="s">
        <v>140</v>
      </c>
      <c r="D28" s="30" t="s">
        <v>91</v>
      </c>
      <c r="E28" s="30" t="s">
        <v>126</v>
      </c>
      <c r="F28" s="30" t="s">
        <v>42</v>
      </c>
      <c r="G28" s="30" t="s">
        <v>163</v>
      </c>
      <c r="H28" s="30">
        <v>2003</v>
      </c>
      <c r="I28" s="36" t="s">
        <v>110</v>
      </c>
      <c r="J28" s="36" t="s">
        <v>180</v>
      </c>
      <c r="K28" s="36" t="s">
        <v>180</v>
      </c>
      <c r="L28" s="36" t="s">
        <v>180</v>
      </c>
      <c r="M28" s="36" t="s">
        <v>180</v>
      </c>
      <c r="N28" s="36" t="s">
        <v>180</v>
      </c>
      <c r="O28" s="30" t="s">
        <v>38</v>
      </c>
      <c r="P28" s="36" t="s">
        <v>180</v>
      </c>
      <c r="Q28" s="35">
        <v>3500000</v>
      </c>
      <c r="R28" s="30" t="s">
        <v>139</v>
      </c>
      <c r="S28" s="30" t="s">
        <v>180</v>
      </c>
      <c r="T28" s="30" t="s">
        <v>38</v>
      </c>
      <c r="U28" s="30"/>
      <c r="V28" s="93" t="s">
        <v>38</v>
      </c>
      <c r="W28" s="94"/>
      <c r="AM28" s="12"/>
      <c r="AN28" s="12"/>
      <c r="AO28" s="12"/>
      <c r="AP28" s="12"/>
      <c r="AQ28" s="12"/>
      <c r="AR28" s="12"/>
      <c r="AS28" s="12"/>
      <c r="AT28" s="12"/>
      <c r="AU28" s="12"/>
    </row>
    <row r="29" spans="1:50" s="14" customFormat="1" ht="22.5" x14ac:dyDescent="0.25">
      <c r="A29" s="30" t="s">
        <v>185</v>
      </c>
      <c r="B29" s="30" t="s">
        <v>575</v>
      </c>
      <c r="C29" s="30" t="s">
        <v>141</v>
      </c>
      <c r="D29" s="30" t="s">
        <v>91</v>
      </c>
      <c r="E29" s="30" t="s">
        <v>126</v>
      </c>
      <c r="F29" s="30" t="s">
        <v>41</v>
      </c>
      <c r="G29" s="30" t="s">
        <v>450</v>
      </c>
      <c r="H29" s="30">
        <v>2003</v>
      </c>
      <c r="I29" s="36" t="s">
        <v>110</v>
      </c>
      <c r="J29" s="36" t="s">
        <v>180</v>
      </c>
      <c r="K29" s="36" t="s">
        <v>180</v>
      </c>
      <c r="L29" s="36" t="s">
        <v>180</v>
      </c>
      <c r="M29" s="36" t="s">
        <v>180</v>
      </c>
      <c r="N29" s="36" t="s">
        <v>180</v>
      </c>
      <c r="O29" s="30" t="s">
        <v>38</v>
      </c>
      <c r="P29" s="36" t="s">
        <v>180</v>
      </c>
      <c r="Q29" s="35">
        <v>46000</v>
      </c>
      <c r="R29" s="30" t="s">
        <v>139</v>
      </c>
      <c r="S29" s="30" t="s">
        <v>180</v>
      </c>
      <c r="T29" s="30" t="s">
        <v>38</v>
      </c>
      <c r="U29" s="30"/>
      <c r="V29" s="93" t="s">
        <v>38</v>
      </c>
      <c r="W29" s="94"/>
      <c r="AM29" s="12"/>
      <c r="AN29" s="12"/>
      <c r="AO29" s="12"/>
      <c r="AP29" s="12"/>
      <c r="AQ29" s="12"/>
      <c r="AR29" s="12"/>
      <c r="AS29" s="12"/>
      <c r="AT29" s="12"/>
      <c r="AU29" s="12"/>
    </row>
    <row r="30" spans="1:50" s="12" customFormat="1" ht="22.5" x14ac:dyDescent="0.25">
      <c r="A30" s="30" t="s">
        <v>185</v>
      </c>
      <c r="B30" s="30" t="s">
        <v>576</v>
      </c>
      <c r="C30" s="30" t="s">
        <v>142</v>
      </c>
      <c r="D30" s="30" t="s">
        <v>91</v>
      </c>
      <c r="E30" s="30" t="s">
        <v>126</v>
      </c>
      <c r="F30" s="30" t="s">
        <v>47</v>
      </c>
      <c r="G30" s="30" t="s">
        <v>143</v>
      </c>
      <c r="H30" s="30">
        <v>2003</v>
      </c>
      <c r="I30" s="36" t="s">
        <v>110</v>
      </c>
      <c r="J30" s="36" t="s">
        <v>180</v>
      </c>
      <c r="K30" s="36" t="s">
        <v>180</v>
      </c>
      <c r="L30" s="36" t="s">
        <v>180</v>
      </c>
      <c r="M30" s="36" t="s">
        <v>180</v>
      </c>
      <c r="N30" s="36" t="s">
        <v>180</v>
      </c>
      <c r="O30" s="30" t="s">
        <v>38</v>
      </c>
      <c r="P30" s="36" t="s">
        <v>180</v>
      </c>
      <c r="Q30" s="35">
        <v>55000</v>
      </c>
      <c r="R30" s="30" t="s">
        <v>144</v>
      </c>
      <c r="S30" s="30" t="s">
        <v>180</v>
      </c>
      <c r="T30" s="30" t="s">
        <v>38</v>
      </c>
      <c r="U30" s="30"/>
      <c r="V30" s="93" t="s">
        <v>38</v>
      </c>
      <c r="W30" s="94"/>
    </row>
    <row r="31" spans="1:50" s="12" customFormat="1" ht="45" x14ac:dyDescent="0.25">
      <c r="A31" s="30" t="s">
        <v>184</v>
      </c>
      <c r="B31" s="30" t="s">
        <v>577</v>
      </c>
      <c r="C31" s="30" t="s">
        <v>278</v>
      </c>
      <c r="D31" s="30" t="s">
        <v>91</v>
      </c>
      <c r="E31" s="30" t="s">
        <v>126</v>
      </c>
      <c r="F31" s="30" t="s">
        <v>40</v>
      </c>
      <c r="G31" s="30" t="s">
        <v>279</v>
      </c>
      <c r="H31" s="30">
        <v>2012</v>
      </c>
      <c r="I31" s="30">
        <v>2012</v>
      </c>
      <c r="J31" s="44">
        <v>44040516</v>
      </c>
      <c r="K31" s="36">
        <v>61.7</v>
      </c>
      <c r="L31" s="30">
        <v>9.9</v>
      </c>
      <c r="M31" s="42">
        <v>5.2</v>
      </c>
      <c r="N31" s="30" t="s">
        <v>180</v>
      </c>
      <c r="O31" s="30" t="s">
        <v>37</v>
      </c>
      <c r="P31" s="35">
        <v>136423</v>
      </c>
      <c r="Q31" s="36" t="s">
        <v>180</v>
      </c>
      <c r="R31" s="30" t="s">
        <v>139</v>
      </c>
      <c r="S31" s="30" t="s">
        <v>136</v>
      </c>
      <c r="T31" s="30" t="s">
        <v>37</v>
      </c>
      <c r="U31" s="30" t="s">
        <v>517</v>
      </c>
      <c r="V31" s="93" t="s">
        <v>38</v>
      </c>
      <c r="W31" s="94"/>
    </row>
    <row r="32" spans="1:50" s="12" customFormat="1" ht="22.5" x14ac:dyDescent="0.25">
      <c r="A32" s="30" t="s">
        <v>184</v>
      </c>
      <c r="B32" s="30" t="s">
        <v>578</v>
      </c>
      <c r="C32" s="30" t="s">
        <v>280</v>
      </c>
      <c r="D32" s="30" t="s">
        <v>91</v>
      </c>
      <c r="E32" s="30" t="s">
        <v>126</v>
      </c>
      <c r="F32" s="30" t="s">
        <v>40</v>
      </c>
      <c r="G32" s="30" t="s">
        <v>281</v>
      </c>
      <c r="H32" s="30">
        <v>2012</v>
      </c>
      <c r="I32" s="30">
        <v>2013</v>
      </c>
      <c r="J32" s="44">
        <v>44040869</v>
      </c>
      <c r="K32" s="36">
        <v>78.98</v>
      </c>
      <c r="L32" s="30">
        <v>42.1</v>
      </c>
      <c r="M32" s="42">
        <v>16.3</v>
      </c>
      <c r="N32" s="30">
        <v>8.4</v>
      </c>
      <c r="O32" s="30" t="s">
        <v>37</v>
      </c>
      <c r="P32" s="35">
        <v>443399</v>
      </c>
      <c r="Q32" s="36" t="s">
        <v>180</v>
      </c>
      <c r="R32" s="30" t="s">
        <v>139</v>
      </c>
      <c r="S32" s="30" t="s">
        <v>136</v>
      </c>
      <c r="T32" s="30" t="s">
        <v>37</v>
      </c>
      <c r="U32" s="30" t="s">
        <v>517</v>
      </c>
      <c r="V32" s="93" t="s">
        <v>38</v>
      </c>
      <c r="W32" s="94"/>
    </row>
    <row r="33" spans="1:47" s="12" customFormat="1" ht="78.75" x14ac:dyDescent="0.25">
      <c r="A33" s="30" t="s">
        <v>184</v>
      </c>
      <c r="B33" s="30" t="s">
        <v>579</v>
      </c>
      <c r="C33" s="30" t="s">
        <v>282</v>
      </c>
      <c r="D33" s="30" t="s">
        <v>91</v>
      </c>
      <c r="E33" s="30" t="s">
        <v>126</v>
      </c>
      <c r="F33" s="30" t="s">
        <v>40</v>
      </c>
      <c r="G33" s="30" t="s">
        <v>283</v>
      </c>
      <c r="H33" s="30">
        <v>2012</v>
      </c>
      <c r="I33" s="30">
        <v>2013</v>
      </c>
      <c r="J33" s="76">
        <v>44041000</v>
      </c>
      <c r="K33" s="30">
        <v>224</v>
      </c>
      <c r="L33" s="30">
        <v>69.2</v>
      </c>
      <c r="M33" s="42">
        <v>31.3</v>
      </c>
      <c r="N33" s="30">
        <v>33.1</v>
      </c>
      <c r="O33" s="30" t="s">
        <v>37</v>
      </c>
      <c r="P33" s="35">
        <v>484097</v>
      </c>
      <c r="Q33" s="36" t="s">
        <v>180</v>
      </c>
      <c r="R33" s="30" t="s">
        <v>139</v>
      </c>
      <c r="S33" s="30" t="s">
        <v>136</v>
      </c>
      <c r="T33" s="30" t="s">
        <v>37</v>
      </c>
      <c r="U33" s="30" t="s">
        <v>517</v>
      </c>
      <c r="V33" s="93" t="s">
        <v>38</v>
      </c>
      <c r="W33" s="94"/>
    </row>
    <row r="34" spans="1:47" s="12" customFormat="1" ht="33.75" x14ac:dyDescent="0.25">
      <c r="A34" s="30" t="s">
        <v>183</v>
      </c>
      <c r="B34" s="30" t="s">
        <v>580</v>
      </c>
      <c r="C34" s="30" t="s">
        <v>284</v>
      </c>
      <c r="D34" s="30" t="s">
        <v>91</v>
      </c>
      <c r="E34" s="30" t="s">
        <v>126</v>
      </c>
      <c r="F34" s="30" t="s">
        <v>40</v>
      </c>
      <c r="G34" s="30" t="s">
        <v>288</v>
      </c>
      <c r="H34" s="30">
        <v>2009</v>
      </c>
      <c r="I34" s="30">
        <v>2009</v>
      </c>
      <c r="J34" s="30" t="s">
        <v>285</v>
      </c>
      <c r="K34" s="30">
        <v>26</v>
      </c>
      <c r="L34" s="30">
        <v>3.43</v>
      </c>
      <c r="M34" s="42">
        <v>5.78</v>
      </c>
      <c r="N34" s="30">
        <v>19.010000000000002</v>
      </c>
      <c r="O34" s="30" t="s">
        <v>37</v>
      </c>
      <c r="P34" s="35">
        <v>600000</v>
      </c>
      <c r="Q34" s="36" t="s">
        <v>180</v>
      </c>
      <c r="R34" s="30" t="s">
        <v>139</v>
      </c>
      <c r="S34" s="30" t="s">
        <v>286</v>
      </c>
      <c r="T34" s="30" t="s">
        <v>37</v>
      </c>
      <c r="U34" s="30" t="s">
        <v>517</v>
      </c>
      <c r="V34" s="93" t="s">
        <v>38</v>
      </c>
      <c r="W34" s="94"/>
    </row>
    <row r="35" spans="1:47" s="12" customFormat="1" ht="78.75" x14ac:dyDescent="0.25">
      <c r="A35" s="30" t="s">
        <v>183</v>
      </c>
      <c r="B35" s="30" t="s">
        <v>581</v>
      </c>
      <c r="C35" s="30" t="s">
        <v>287</v>
      </c>
      <c r="D35" s="30" t="s">
        <v>91</v>
      </c>
      <c r="E35" s="30" t="s">
        <v>126</v>
      </c>
      <c r="F35" s="30" t="s">
        <v>40</v>
      </c>
      <c r="G35" s="30" t="s">
        <v>289</v>
      </c>
      <c r="H35" s="30">
        <v>2009</v>
      </c>
      <c r="I35" s="30">
        <v>2010</v>
      </c>
      <c r="J35" s="30" t="s">
        <v>290</v>
      </c>
      <c r="K35" s="30">
        <v>505</v>
      </c>
      <c r="L35" s="30">
        <v>1922</v>
      </c>
      <c r="M35" s="42">
        <v>276</v>
      </c>
      <c r="N35" s="30">
        <v>625</v>
      </c>
      <c r="O35" s="30" t="s">
        <v>37</v>
      </c>
      <c r="P35" s="35">
        <v>1766828</v>
      </c>
      <c r="Q35" s="36" t="s">
        <v>180</v>
      </c>
      <c r="R35" s="30" t="s">
        <v>139</v>
      </c>
      <c r="S35" s="30" t="s">
        <v>291</v>
      </c>
      <c r="T35" s="30" t="s">
        <v>37</v>
      </c>
      <c r="U35" s="30" t="s">
        <v>517</v>
      </c>
      <c r="V35" s="93" t="s">
        <v>38</v>
      </c>
      <c r="W35" s="94"/>
    </row>
    <row r="36" spans="1:47" s="12" customFormat="1" ht="45" x14ac:dyDescent="0.25">
      <c r="A36" s="30" t="s">
        <v>183</v>
      </c>
      <c r="B36" s="30" t="s">
        <v>582</v>
      </c>
      <c r="C36" s="30" t="s">
        <v>292</v>
      </c>
      <c r="D36" s="30" t="s">
        <v>91</v>
      </c>
      <c r="E36" s="30" t="s">
        <v>126</v>
      </c>
      <c r="F36" s="30" t="s">
        <v>40</v>
      </c>
      <c r="G36" s="30" t="s">
        <v>293</v>
      </c>
      <c r="H36" s="30">
        <v>2009</v>
      </c>
      <c r="I36" s="30">
        <v>2009</v>
      </c>
      <c r="J36" s="30" t="s">
        <v>294</v>
      </c>
      <c r="K36" s="30">
        <v>56</v>
      </c>
      <c r="L36" s="85" t="s">
        <v>180</v>
      </c>
      <c r="M36" s="36" t="s">
        <v>180</v>
      </c>
      <c r="N36" s="36" t="s">
        <v>180</v>
      </c>
      <c r="O36" s="30" t="s">
        <v>38</v>
      </c>
      <c r="P36" s="35">
        <v>500000</v>
      </c>
      <c r="Q36" s="30" t="s">
        <v>180</v>
      </c>
      <c r="R36" s="30" t="s">
        <v>139</v>
      </c>
      <c r="S36" s="30" t="s">
        <v>295</v>
      </c>
      <c r="T36" s="30" t="s">
        <v>37</v>
      </c>
      <c r="U36" s="30" t="s">
        <v>517</v>
      </c>
      <c r="V36" s="93" t="s">
        <v>38</v>
      </c>
      <c r="W36" s="94"/>
    </row>
    <row r="37" spans="1:47" s="12" customFormat="1" ht="33.75" x14ac:dyDescent="0.25">
      <c r="A37" s="30" t="s">
        <v>183</v>
      </c>
      <c r="B37" s="30" t="s">
        <v>583</v>
      </c>
      <c r="C37" s="30" t="s">
        <v>516</v>
      </c>
      <c r="D37" s="30" t="s">
        <v>91</v>
      </c>
      <c r="E37" s="30" t="s">
        <v>126</v>
      </c>
      <c r="F37" s="30" t="s">
        <v>40</v>
      </c>
      <c r="G37" s="30" t="s">
        <v>298</v>
      </c>
      <c r="H37" s="30" t="s">
        <v>296</v>
      </c>
      <c r="I37" s="30" t="s">
        <v>296</v>
      </c>
      <c r="J37" s="30" t="s">
        <v>180</v>
      </c>
      <c r="K37" s="30">
        <v>33.200000000000003</v>
      </c>
      <c r="L37" s="30">
        <v>13.8</v>
      </c>
      <c r="M37" s="42">
        <v>1.1000000000000001</v>
      </c>
      <c r="N37" s="30">
        <v>3.4</v>
      </c>
      <c r="O37" s="30" t="s">
        <v>37</v>
      </c>
      <c r="P37" s="35">
        <v>188500</v>
      </c>
      <c r="Q37" s="30" t="s">
        <v>180</v>
      </c>
      <c r="R37" s="30" t="s">
        <v>139</v>
      </c>
      <c r="S37" s="30" t="s">
        <v>180</v>
      </c>
      <c r="T37" s="30" t="s">
        <v>37</v>
      </c>
      <c r="U37" s="30" t="s">
        <v>517</v>
      </c>
      <c r="V37" s="93" t="s">
        <v>696</v>
      </c>
      <c r="W37" s="94"/>
    </row>
    <row r="38" spans="1:47" s="12" customFormat="1" ht="33.75" x14ac:dyDescent="0.25">
      <c r="A38" s="30" t="s">
        <v>185</v>
      </c>
      <c r="B38" s="30" t="s">
        <v>584</v>
      </c>
      <c r="C38" s="30" t="s">
        <v>299</v>
      </c>
      <c r="D38" s="30" t="s">
        <v>91</v>
      </c>
      <c r="E38" s="30" t="s">
        <v>126</v>
      </c>
      <c r="F38" s="30" t="s">
        <v>40</v>
      </c>
      <c r="G38" s="30" t="s">
        <v>297</v>
      </c>
      <c r="H38" s="30" t="s">
        <v>296</v>
      </c>
      <c r="I38" s="30" t="s">
        <v>296</v>
      </c>
      <c r="J38" s="30" t="s">
        <v>180</v>
      </c>
      <c r="K38" s="30">
        <v>55.6</v>
      </c>
      <c r="L38" s="30">
        <v>28.5</v>
      </c>
      <c r="M38" s="42">
        <v>6.5</v>
      </c>
      <c r="N38" s="30">
        <v>0</v>
      </c>
      <c r="O38" s="30" t="s">
        <v>37</v>
      </c>
      <c r="P38" s="35">
        <v>52654</v>
      </c>
      <c r="Q38" s="30" t="s">
        <v>180</v>
      </c>
      <c r="R38" s="30" t="s">
        <v>139</v>
      </c>
      <c r="S38" s="30" t="s">
        <v>180</v>
      </c>
      <c r="T38" s="30" t="s">
        <v>37</v>
      </c>
      <c r="U38" s="30" t="s">
        <v>517</v>
      </c>
      <c r="V38" s="93" t="s">
        <v>696</v>
      </c>
      <c r="W38" s="94"/>
    </row>
    <row r="39" spans="1:47" s="12" customFormat="1" ht="33.75" x14ac:dyDescent="0.25">
      <c r="A39" s="30" t="s">
        <v>185</v>
      </c>
      <c r="B39" s="30" t="s">
        <v>585</v>
      </c>
      <c r="C39" s="30" t="s">
        <v>300</v>
      </c>
      <c r="D39" s="30" t="s">
        <v>91</v>
      </c>
      <c r="E39" s="30" t="s">
        <v>126</v>
      </c>
      <c r="F39" s="30" t="s">
        <v>40</v>
      </c>
      <c r="G39" s="30" t="s">
        <v>297</v>
      </c>
      <c r="H39" s="30" t="s">
        <v>296</v>
      </c>
      <c r="I39" s="30" t="s">
        <v>296</v>
      </c>
      <c r="J39" s="30" t="s">
        <v>180</v>
      </c>
      <c r="K39" s="30">
        <v>79.5</v>
      </c>
      <c r="L39" s="30">
        <v>7.9</v>
      </c>
      <c r="M39" s="42">
        <v>5.5</v>
      </c>
      <c r="N39" s="30">
        <v>0</v>
      </c>
      <c r="O39" s="30" t="s">
        <v>37</v>
      </c>
      <c r="P39" s="35">
        <v>552125</v>
      </c>
      <c r="Q39" s="30" t="s">
        <v>180</v>
      </c>
      <c r="R39" s="30" t="s">
        <v>139</v>
      </c>
      <c r="S39" s="30" t="s">
        <v>180</v>
      </c>
      <c r="T39" s="30" t="s">
        <v>37</v>
      </c>
      <c r="U39" s="30" t="s">
        <v>517</v>
      </c>
      <c r="V39" s="93" t="s">
        <v>696</v>
      </c>
      <c r="W39" s="94"/>
    </row>
    <row r="40" spans="1:47" s="14" customFormat="1" ht="56.25" x14ac:dyDescent="0.25">
      <c r="A40" s="6" t="s">
        <v>183</v>
      </c>
      <c r="B40" s="6" t="s">
        <v>586</v>
      </c>
      <c r="C40" s="6" t="s">
        <v>301</v>
      </c>
      <c r="D40" s="30" t="s">
        <v>91</v>
      </c>
      <c r="E40" s="30" t="s">
        <v>126</v>
      </c>
      <c r="F40" s="30" t="s">
        <v>40</v>
      </c>
      <c r="G40" s="6" t="s">
        <v>304</v>
      </c>
      <c r="H40" s="30" t="s">
        <v>296</v>
      </c>
      <c r="I40" s="30" t="s">
        <v>296</v>
      </c>
      <c r="J40" s="6" t="s">
        <v>180</v>
      </c>
      <c r="K40" s="6" t="s">
        <v>180</v>
      </c>
      <c r="L40" s="30" t="s">
        <v>180</v>
      </c>
      <c r="M40" s="6" t="s">
        <v>180</v>
      </c>
      <c r="N40" s="6" t="s">
        <v>180</v>
      </c>
      <c r="O40" s="6" t="s">
        <v>38</v>
      </c>
      <c r="P40" s="11">
        <v>3800000</v>
      </c>
      <c r="Q40" s="6" t="s">
        <v>180</v>
      </c>
      <c r="R40" s="30" t="s">
        <v>139</v>
      </c>
      <c r="S40" s="30" t="s">
        <v>180</v>
      </c>
      <c r="T40" s="30" t="s">
        <v>38</v>
      </c>
      <c r="U40" s="6"/>
      <c r="V40" s="93" t="s">
        <v>696</v>
      </c>
      <c r="W40" s="94"/>
      <c r="AM40" s="12"/>
      <c r="AN40" s="12"/>
      <c r="AO40" s="12"/>
      <c r="AP40" s="12"/>
      <c r="AQ40" s="12"/>
      <c r="AR40" s="12"/>
      <c r="AS40" s="12"/>
      <c r="AT40" s="12"/>
      <c r="AU40" s="12"/>
    </row>
    <row r="41" spans="1:47" s="14" customFormat="1" ht="56.25" x14ac:dyDescent="0.25">
      <c r="A41" s="6" t="s">
        <v>184</v>
      </c>
      <c r="B41" s="6" t="s">
        <v>587</v>
      </c>
      <c r="C41" s="6" t="s">
        <v>302</v>
      </c>
      <c r="D41" s="30" t="s">
        <v>91</v>
      </c>
      <c r="E41" s="30" t="s">
        <v>126</v>
      </c>
      <c r="F41" s="30" t="s">
        <v>40</v>
      </c>
      <c r="G41" s="6" t="s">
        <v>303</v>
      </c>
      <c r="H41" s="30" t="s">
        <v>296</v>
      </c>
      <c r="I41" s="30" t="s">
        <v>296</v>
      </c>
      <c r="J41" s="6" t="s">
        <v>180</v>
      </c>
      <c r="K41" s="6" t="s">
        <v>180</v>
      </c>
      <c r="L41" s="30" t="s">
        <v>180</v>
      </c>
      <c r="M41" s="6" t="s">
        <v>180</v>
      </c>
      <c r="N41" s="6" t="s">
        <v>180</v>
      </c>
      <c r="O41" s="6" t="s">
        <v>38</v>
      </c>
      <c r="P41" s="11">
        <v>2800000</v>
      </c>
      <c r="Q41" s="6" t="s">
        <v>180</v>
      </c>
      <c r="R41" s="30" t="s">
        <v>139</v>
      </c>
      <c r="S41" s="30" t="s">
        <v>180</v>
      </c>
      <c r="T41" s="30" t="s">
        <v>38</v>
      </c>
      <c r="U41" s="6"/>
      <c r="V41" s="93" t="s">
        <v>696</v>
      </c>
      <c r="W41" s="94"/>
      <c r="AM41" s="12"/>
      <c r="AN41" s="12"/>
      <c r="AO41" s="12"/>
      <c r="AP41" s="12"/>
      <c r="AQ41" s="12"/>
      <c r="AR41" s="12"/>
      <c r="AS41" s="12"/>
      <c r="AT41" s="12"/>
      <c r="AU41" s="12"/>
    </row>
    <row r="42" spans="1:47" s="14" customFormat="1" ht="90" x14ac:dyDescent="0.25">
      <c r="A42" s="30" t="s">
        <v>185</v>
      </c>
      <c r="B42" s="30" t="s">
        <v>588</v>
      </c>
      <c r="C42" s="30" t="s">
        <v>305</v>
      </c>
      <c r="D42" s="30" t="s">
        <v>91</v>
      </c>
      <c r="E42" s="30" t="s">
        <v>126</v>
      </c>
      <c r="F42" s="30" t="s">
        <v>46</v>
      </c>
      <c r="G42" s="98" t="s">
        <v>306</v>
      </c>
      <c r="H42" s="30">
        <v>2007</v>
      </c>
      <c r="I42" s="30">
        <v>2007</v>
      </c>
      <c r="J42" s="30" t="s">
        <v>180</v>
      </c>
      <c r="K42" s="30" t="s">
        <v>180</v>
      </c>
      <c r="L42" s="30" t="s">
        <v>180</v>
      </c>
      <c r="M42" s="30" t="s">
        <v>180</v>
      </c>
      <c r="N42" s="30" t="s">
        <v>180</v>
      </c>
      <c r="O42" s="30" t="s">
        <v>38</v>
      </c>
      <c r="P42" s="35">
        <v>82850</v>
      </c>
      <c r="Q42" s="30" t="s">
        <v>180</v>
      </c>
      <c r="R42" s="30" t="s">
        <v>139</v>
      </c>
      <c r="S42" s="30" t="s">
        <v>180</v>
      </c>
      <c r="T42" s="30" t="s">
        <v>37</v>
      </c>
      <c r="U42" s="30"/>
      <c r="V42" s="93" t="s">
        <v>38</v>
      </c>
      <c r="W42" s="94"/>
      <c r="AM42" s="12"/>
      <c r="AN42" s="12"/>
      <c r="AO42" s="12"/>
      <c r="AP42" s="12"/>
      <c r="AQ42" s="12"/>
      <c r="AR42" s="12"/>
      <c r="AS42" s="12"/>
      <c r="AT42" s="12"/>
      <c r="AU42" s="12"/>
    </row>
    <row r="43" spans="1:47" s="14" customFormat="1" ht="22.5" x14ac:dyDescent="0.25">
      <c r="A43" s="30" t="s">
        <v>185</v>
      </c>
      <c r="B43" s="30" t="s">
        <v>589</v>
      </c>
      <c r="C43" s="30" t="s">
        <v>335</v>
      </c>
      <c r="D43" s="30" t="s">
        <v>91</v>
      </c>
      <c r="E43" s="30" t="s">
        <v>126</v>
      </c>
      <c r="F43" s="30" t="s">
        <v>43</v>
      </c>
      <c r="G43" s="30" t="s">
        <v>336</v>
      </c>
      <c r="H43" s="30">
        <v>2003</v>
      </c>
      <c r="I43" s="30" t="s">
        <v>110</v>
      </c>
      <c r="J43" s="30" t="s">
        <v>180</v>
      </c>
      <c r="K43" s="30" t="s">
        <v>180</v>
      </c>
      <c r="L43" s="30" t="s">
        <v>180</v>
      </c>
      <c r="M43" s="30" t="s">
        <v>180</v>
      </c>
      <c r="N43" s="30" t="s">
        <v>180</v>
      </c>
      <c r="O43" s="30" t="s">
        <v>38</v>
      </c>
      <c r="P43" s="30" t="s">
        <v>180</v>
      </c>
      <c r="Q43" s="35">
        <v>50000</v>
      </c>
      <c r="R43" s="30" t="s">
        <v>180</v>
      </c>
      <c r="S43" s="30" t="s">
        <v>180</v>
      </c>
      <c r="T43" s="30" t="s">
        <v>38</v>
      </c>
      <c r="U43" s="30"/>
      <c r="V43" s="93" t="s">
        <v>38</v>
      </c>
      <c r="W43" s="94"/>
      <c r="AM43" s="12"/>
      <c r="AN43" s="12"/>
      <c r="AO43" s="12"/>
      <c r="AP43" s="12"/>
      <c r="AQ43" s="12"/>
      <c r="AR43" s="12"/>
      <c r="AS43" s="12"/>
      <c r="AT43" s="12"/>
      <c r="AU43" s="12"/>
    </row>
    <row r="44" spans="1:47" s="14" customFormat="1" ht="146.25" x14ac:dyDescent="0.25">
      <c r="A44" s="30" t="s">
        <v>183</v>
      </c>
      <c r="B44" s="30" t="s">
        <v>590</v>
      </c>
      <c r="C44" s="30" t="s">
        <v>452</v>
      </c>
      <c r="D44" s="30" t="s">
        <v>267</v>
      </c>
      <c r="E44" s="30" t="s">
        <v>340</v>
      </c>
      <c r="F44" s="30" t="s">
        <v>46</v>
      </c>
      <c r="G44" s="30" t="s">
        <v>270</v>
      </c>
      <c r="H44" s="30" t="s">
        <v>296</v>
      </c>
      <c r="I44" s="30" t="s">
        <v>296</v>
      </c>
      <c r="J44" s="36" t="s">
        <v>180</v>
      </c>
      <c r="K44" s="36" t="s">
        <v>180</v>
      </c>
      <c r="L44" s="36" t="s">
        <v>180</v>
      </c>
      <c r="M44" s="36" t="s">
        <v>180</v>
      </c>
      <c r="N44" s="36" t="s">
        <v>180</v>
      </c>
      <c r="O44" s="36" t="s">
        <v>180</v>
      </c>
      <c r="P44" s="36" t="s">
        <v>180</v>
      </c>
      <c r="Q44" s="36" t="s">
        <v>180</v>
      </c>
      <c r="R44" s="30" t="s">
        <v>268</v>
      </c>
      <c r="S44" s="30" t="s">
        <v>180</v>
      </c>
      <c r="T44" s="30" t="s">
        <v>38</v>
      </c>
      <c r="U44" s="30"/>
      <c r="V44" s="93" t="s">
        <v>697</v>
      </c>
      <c r="W44" s="94"/>
      <c r="AM44" s="12"/>
      <c r="AN44" s="12"/>
      <c r="AO44" s="12"/>
      <c r="AP44" s="12"/>
      <c r="AQ44" s="12"/>
      <c r="AR44" s="12"/>
      <c r="AS44" s="12"/>
      <c r="AT44" s="12"/>
      <c r="AU44" s="12"/>
    </row>
    <row r="45" spans="1:47" s="14" customFormat="1" ht="191.25" x14ac:dyDescent="0.25">
      <c r="A45" s="6" t="s">
        <v>183</v>
      </c>
      <c r="B45" s="6" t="s">
        <v>591</v>
      </c>
      <c r="C45" s="6" t="s">
        <v>269</v>
      </c>
      <c r="D45" s="6" t="s">
        <v>267</v>
      </c>
      <c r="E45" s="6" t="s">
        <v>340</v>
      </c>
      <c r="F45" s="6" t="s">
        <v>40</v>
      </c>
      <c r="G45" s="6" t="s">
        <v>271</v>
      </c>
      <c r="H45" s="30" t="s">
        <v>296</v>
      </c>
      <c r="I45" s="30" t="s">
        <v>296</v>
      </c>
      <c r="J45" s="36" t="s">
        <v>180</v>
      </c>
      <c r="K45" s="36" t="s">
        <v>180</v>
      </c>
      <c r="L45" s="36" t="s">
        <v>180</v>
      </c>
      <c r="M45" s="36" t="s">
        <v>180</v>
      </c>
      <c r="N45" s="36" t="s">
        <v>180</v>
      </c>
      <c r="O45" s="36" t="s">
        <v>180</v>
      </c>
      <c r="P45" s="36" t="s">
        <v>180</v>
      </c>
      <c r="Q45" s="36" t="s">
        <v>180</v>
      </c>
      <c r="R45" s="6" t="s">
        <v>268</v>
      </c>
      <c r="S45" s="30" t="s">
        <v>180</v>
      </c>
      <c r="T45" s="30" t="s">
        <v>38</v>
      </c>
      <c r="U45" s="6"/>
      <c r="V45" s="93" t="s">
        <v>697</v>
      </c>
      <c r="W45" s="94"/>
      <c r="AM45" s="12"/>
      <c r="AN45" s="12"/>
      <c r="AO45" s="12"/>
      <c r="AP45" s="12"/>
      <c r="AQ45" s="12"/>
      <c r="AR45" s="12"/>
      <c r="AS45" s="12"/>
      <c r="AT45" s="12"/>
      <c r="AU45" s="12"/>
    </row>
    <row r="46" spans="1:47" s="14" customFormat="1" ht="168.75" x14ac:dyDescent="0.25">
      <c r="A46" s="6" t="s">
        <v>183</v>
      </c>
      <c r="B46" s="6" t="s">
        <v>592</v>
      </c>
      <c r="C46" s="6" t="s">
        <v>276</v>
      </c>
      <c r="D46" s="6" t="s">
        <v>267</v>
      </c>
      <c r="E46" s="6" t="s">
        <v>340</v>
      </c>
      <c r="F46" s="6" t="s">
        <v>40</v>
      </c>
      <c r="G46" s="6" t="s">
        <v>277</v>
      </c>
      <c r="H46" s="30" t="s">
        <v>296</v>
      </c>
      <c r="I46" s="30" t="s">
        <v>296</v>
      </c>
      <c r="J46" s="36" t="s">
        <v>180</v>
      </c>
      <c r="K46" s="36" t="s">
        <v>180</v>
      </c>
      <c r="L46" s="36" t="s">
        <v>180</v>
      </c>
      <c r="M46" s="36" t="s">
        <v>180</v>
      </c>
      <c r="N46" s="36" t="s">
        <v>180</v>
      </c>
      <c r="O46" s="36" t="s">
        <v>180</v>
      </c>
      <c r="P46" s="36" t="s">
        <v>180</v>
      </c>
      <c r="Q46" s="36" t="s">
        <v>180</v>
      </c>
      <c r="R46" s="6" t="s">
        <v>268</v>
      </c>
      <c r="S46" s="30" t="s">
        <v>180</v>
      </c>
      <c r="T46" s="30" t="s">
        <v>38</v>
      </c>
      <c r="U46" s="6"/>
      <c r="V46" s="93" t="s">
        <v>697</v>
      </c>
      <c r="W46" s="94"/>
      <c r="AM46" s="12"/>
      <c r="AN46" s="12"/>
      <c r="AO46" s="12"/>
      <c r="AP46" s="12"/>
      <c r="AQ46" s="12"/>
      <c r="AR46" s="12"/>
      <c r="AS46" s="12"/>
      <c r="AT46" s="12"/>
      <c r="AU46" s="12"/>
    </row>
    <row r="47" spans="1:47" s="14" customFormat="1" ht="56.25" x14ac:dyDescent="0.25">
      <c r="A47" s="30" t="s">
        <v>185</v>
      </c>
      <c r="B47" s="30" t="s">
        <v>708</v>
      </c>
      <c r="C47" s="30" t="s">
        <v>260</v>
      </c>
      <c r="D47" s="30" t="s">
        <v>89</v>
      </c>
      <c r="E47" s="30" t="s">
        <v>90</v>
      </c>
      <c r="F47" s="30" t="s">
        <v>47</v>
      </c>
      <c r="G47" s="30" t="s">
        <v>261</v>
      </c>
      <c r="H47" s="30">
        <v>2010</v>
      </c>
      <c r="I47" s="36" t="s">
        <v>110</v>
      </c>
      <c r="J47" s="36" t="s">
        <v>180</v>
      </c>
      <c r="K47" s="36" t="s">
        <v>180</v>
      </c>
      <c r="L47" s="36" t="s">
        <v>180</v>
      </c>
      <c r="M47" s="36" t="s">
        <v>180</v>
      </c>
      <c r="N47" s="36" t="s">
        <v>180</v>
      </c>
      <c r="O47" s="30" t="s">
        <v>37</v>
      </c>
      <c r="P47" s="36" t="s">
        <v>180</v>
      </c>
      <c r="Q47" s="36" t="s">
        <v>180</v>
      </c>
      <c r="R47" s="30" t="s">
        <v>337</v>
      </c>
      <c r="S47" s="30" t="s">
        <v>136</v>
      </c>
      <c r="T47" s="30" t="s">
        <v>38</v>
      </c>
      <c r="U47" s="30"/>
      <c r="V47" s="93" t="s">
        <v>38</v>
      </c>
      <c r="W47" s="94"/>
      <c r="AM47" s="12"/>
      <c r="AN47" s="12"/>
      <c r="AO47" s="12"/>
      <c r="AP47" s="12"/>
      <c r="AQ47" s="12"/>
      <c r="AR47" s="12"/>
      <c r="AS47" s="12"/>
      <c r="AT47" s="12"/>
      <c r="AU47" s="12"/>
    </row>
    <row r="48" spans="1:47" s="14" customFormat="1" ht="218.25" customHeight="1" x14ac:dyDescent="0.25">
      <c r="A48" s="30" t="s">
        <v>183</v>
      </c>
      <c r="B48" s="30" t="s">
        <v>545</v>
      </c>
      <c r="C48" s="30" t="s">
        <v>152</v>
      </c>
      <c r="D48" s="30" t="s">
        <v>64</v>
      </c>
      <c r="E48" s="30" t="s">
        <v>155</v>
      </c>
      <c r="F48" s="30" t="s">
        <v>40</v>
      </c>
      <c r="G48" s="30" t="s">
        <v>698</v>
      </c>
      <c r="H48" s="30" t="s">
        <v>296</v>
      </c>
      <c r="I48" s="30" t="s">
        <v>296</v>
      </c>
      <c r="J48" s="36" t="s">
        <v>180</v>
      </c>
      <c r="K48" s="30">
        <v>336</v>
      </c>
      <c r="L48" s="30">
        <v>1320</v>
      </c>
      <c r="M48" s="36" t="s">
        <v>180</v>
      </c>
      <c r="N48" s="30">
        <v>309</v>
      </c>
      <c r="O48" s="30" t="s">
        <v>37</v>
      </c>
      <c r="P48" s="35">
        <v>263140</v>
      </c>
      <c r="Q48" s="35">
        <v>5000</v>
      </c>
      <c r="R48" s="35" t="s">
        <v>153</v>
      </c>
      <c r="S48" s="30" t="s">
        <v>72</v>
      </c>
      <c r="T48" s="30" t="s">
        <v>37</v>
      </c>
      <c r="U48" s="37" t="s">
        <v>154</v>
      </c>
      <c r="V48" s="93" t="s">
        <v>696</v>
      </c>
      <c r="W48" s="94"/>
      <c r="AM48" s="12"/>
      <c r="AN48" s="12"/>
      <c r="AO48" s="12"/>
      <c r="AP48" s="12"/>
      <c r="AQ48" s="12"/>
      <c r="AR48" s="12"/>
      <c r="AS48" s="12"/>
      <c r="AT48" s="12"/>
      <c r="AU48" s="12"/>
    </row>
    <row r="49" spans="1:47" s="14" customFormat="1" ht="168.75" customHeight="1" x14ac:dyDescent="0.2">
      <c r="A49" s="30" t="s">
        <v>183</v>
      </c>
      <c r="B49" s="30" t="s">
        <v>546</v>
      </c>
      <c r="C49" s="30" t="s">
        <v>156</v>
      </c>
      <c r="D49" s="30" t="s">
        <v>64</v>
      </c>
      <c r="E49" s="30" t="s">
        <v>155</v>
      </c>
      <c r="F49" s="30" t="s">
        <v>40</v>
      </c>
      <c r="G49" s="30" t="s">
        <v>698</v>
      </c>
      <c r="H49" s="30" t="s">
        <v>296</v>
      </c>
      <c r="I49" s="30" t="s">
        <v>296</v>
      </c>
      <c r="J49" s="36" t="s">
        <v>180</v>
      </c>
      <c r="K49" s="30">
        <v>73</v>
      </c>
      <c r="L49" s="30">
        <v>104</v>
      </c>
      <c r="M49" s="36" t="s">
        <v>180</v>
      </c>
      <c r="N49" s="36" t="s">
        <v>180</v>
      </c>
      <c r="O49" s="30" t="s">
        <v>37</v>
      </c>
      <c r="P49" s="99">
        <v>98000</v>
      </c>
      <c r="Q49" s="100">
        <v>5000</v>
      </c>
      <c r="R49" s="35" t="s">
        <v>153</v>
      </c>
      <c r="S49" s="30" t="s">
        <v>72</v>
      </c>
      <c r="T49" s="30" t="s">
        <v>37</v>
      </c>
      <c r="U49" s="30" t="s">
        <v>157</v>
      </c>
      <c r="V49" s="93" t="s">
        <v>696</v>
      </c>
      <c r="W49" s="94"/>
      <c r="AM49" s="12"/>
      <c r="AN49" s="12"/>
      <c r="AO49" s="12"/>
      <c r="AP49" s="12"/>
      <c r="AQ49" s="12"/>
      <c r="AR49" s="12"/>
      <c r="AS49" s="12"/>
      <c r="AT49" s="12"/>
      <c r="AU49" s="12"/>
    </row>
    <row r="50" spans="1:47" s="14" customFormat="1" ht="36.75" customHeight="1" x14ac:dyDescent="0.2">
      <c r="A50" s="30" t="s">
        <v>183</v>
      </c>
      <c r="B50" s="30" t="s">
        <v>547</v>
      </c>
      <c r="C50" s="39" t="s">
        <v>158</v>
      </c>
      <c r="D50" s="30" t="s">
        <v>64</v>
      </c>
      <c r="E50" s="30" t="s">
        <v>155</v>
      </c>
      <c r="F50" s="30" t="s">
        <v>40</v>
      </c>
      <c r="G50" s="30" t="s">
        <v>159</v>
      </c>
      <c r="H50" s="30" t="s">
        <v>296</v>
      </c>
      <c r="I50" s="30" t="s">
        <v>296</v>
      </c>
      <c r="J50" s="36" t="s">
        <v>180</v>
      </c>
      <c r="K50" s="30">
        <v>91</v>
      </c>
      <c r="L50" s="30">
        <v>460</v>
      </c>
      <c r="M50" s="36" t="s">
        <v>180</v>
      </c>
      <c r="N50" s="36" t="s">
        <v>180</v>
      </c>
      <c r="O50" s="30" t="s">
        <v>37</v>
      </c>
      <c r="P50" s="99">
        <v>1965000</v>
      </c>
      <c r="Q50" s="100">
        <v>10000</v>
      </c>
      <c r="R50" s="35" t="s">
        <v>153</v>
      </c>
      <c r="S50" s="30" t="s">
        <v>160</v>
      </c>
      <c r="T50" s="30" t="s">
        <v>37</v>
      </c>
      <c r="U50" s="30" t="s">
        <v>161</v>
      </c>
      <c r="V50" s="93" t="s">
        <v>696</v>
      </c>
      <c r="W50" s="94"/>
      <c r="AM50" s="12"/>
      <c r="AN50" s="12"/>
      <c r="AO50" s="12"/>
      <c r="AP50" s="12"/>
      <c r="AQ50" s="12"/>
      <c r="AR50" s="12"/>
      <c r="AS50" s="12"/>
      <c r="AT50" s="12"/>
      <c r="AU50" s="12"/>
    </row>
    <row r="51" spans="1:47" s="14" customFormat="1" ht="22.5" x14ac:dyDescent="0.25">
      <c r="A51" s="30" t="s">
        <v>183</v>
      </c>
      <c r="B51" s="30" t="s">
        <v>600</v>
      </c>
      <c r="C51" s="30" t="s">
        <v>82</v>
      </c>
      <c r="D51" s="30" t="s">
        <v>79</v>
      </c>
      <c r="E51" s="30" t="s">
        <v>469</v>
      </c>
      <c r="F51" s="30" t="s">
        <v>46</v>
      </c>
      <c r="G51" s="30" t="s">
        <v>80</v>
      </c>
      <c r="H51" s="30" t="s">
        <v>296</v>
      </c>
      <c r="I51" s="30" t="s">
        <v>296</v>
      </c>
      <c r="J51" s="36" t="s">
        <v>180</v>
      </c>
      <c r="K51" s="36" t="s">
        <v>180</v>
      </c>
      <c r="L51" s="36" t="s">
        <v>180</v>
      </c>
      <c r="M51" s="36" t="s">
        <v>180</v>
      </c>
      <c r="N51" s="36" t="s">
        <v>180</v>
      </c>
      <c r="O51" s="30" t="s">
        <v>38</v>
      </c>
      <c r="P51" s="35">
        <v>344406</v>
      </c>
      <c r="Q51" s="36" t="s">
        <v>180</v>
      </c>
      <c r="R51" s="30" t="s">
        <v>79</v>
      </c>
      <c r="S51" s="30" t="s">
        <v>455</v>
      </c>
      <c r="T51" s="30" t="s">
        <v>38</v>
      </c>
      <c r="U51" s="30"/>
      <c r="V51" s="93" t="s">
        <v>696</v>
      </c>
      <c r="W51" s="94"/>
      <c r="AM51" s="12"/>
      <c r="AN51" s="12"/>
      <c r="AO51" s="12"/>
      <c r="AP51" s="12"/>
      <c r="AQ51" s="12"/>
      <c r="AR51" s="12"/>
      <c r="AS51" s="12"/>
      <c r="AT51" s="12"/>
      <c r="AU51" s="12"/>
    </row>
    <row r="52" spans="1:47" s="14" customFormat="1" ht="157.5" x14ac:dyDescent="0.25">
      <c r="A52" s="30" t="s">
        <v>183</v>
      </c>
      <c r="B52" s="30" t="s">
        <v>601</v>
      </c>
      <c r="C52" s="30" t="s">
        <v>83</v>
      </c>
      <c r="D52" s="30" t="s">
        <v>79</v>
      </c>
      <c r="E52" s="30" t="s">
        <v>469</v>
      </c>
      <c r="F52" s="30" t="s">
        <v>46</v>
      </c>
      <c r="G52" s="30" t="s">
        <v>81</v>
      </c>
      <c r="H52" s="30" t="s">
        <v>296</v>
      </c>
      <c r="I52" s="30" t="s">
        <v>296</v>
      </c>
      <c r="J52" s="36" t="s">
        <v>180</v>
      </c>
      <c r="K52" s="36" t="s">
        <v>180</v>
      </c>
      <c r="L52" s="36" t="s">
        <v>180</v>
      </c>
      <c r="M52" s="36" t="s">
        <v>180</v>
      </c>
      <c r="N52" s="36" t="s">
        <v>180</v>
      </c>
      <c r="O52" s="30" t="s">
        <v>38</v>
      </c>
      <c r="P52" s="35">
        <v>222720</v>
      </c>
      <c r="Q52" s="36" t="s">
        <v>180</v>
      </c>
      <c r="R52" s="30" t="s">
        <v>79</v>
      </c>
      <c r="S52" s="30" t="s">
        <v>455</v>
      </c>
      <c r="T52" s="30" t="s">
        <v>38</v>
      </c>
      <c r="U52" s="30"/>
      <c r="V52" s="93" t="s">
        <v>696</v>
      </c>
      <c r="W52" s="94"/>
      <c r="AM52" s="12"/>
      <c r="AN52" s="12"/>
      <c r="AO52" s="12"/>
      <c r="AP52" s="12"/>
      <c r="AQ52" s="12"/>
      <c r="AR52" s="12"/>
      <c r="AS52" s="12"/>
      <c r="AT52" s="12"/>
      <c r="AU52" s="12"/>
    </row>
    <row r="53" spans="1:47" s="14" customFormat="1" ht="64.5" customHeight="1" x14ac:dyDescent="0.25">
      <c r="A53" s="30" t="s">
        <v>183</v>
      </c>
      <c r="B53" s="30" t="s">
        <v>602</v>
      </c>
      <c r="C53" s="30" t="s">
        <v>84</v>
      </c>
      <c r="D53" s="30" t="s">
        <v>79</v>
      </c>
      <c r="E53" s="30" t="s">
        <v>469</v>
      </c>
      <c r="F53" s="30" t="s">
        <v>46</v>
      </c>
      <c r="G53" s="30" t="s">
        <v>85</v>
      </c>
      <c r="H53" s="30" t="s">
        <v>296</v>
      </c>
      <c r="I53" s="30" t="s">
        <v>296</v>
      </c>
      <c r="J53" s="36" t="s">
        <v>180</v>
      </c>
      <c r="K53" s="36" t="s">
        <v>180</v>
      </c>
      <c r="L53" s="36" t="s">
        <v>180</v>
      </c>
      <c r="M53" s="36" t="s">
        <v>180</v>
      </c>
      <c r="N53" s="36" t="s">
        <v>180</v>
      </c>
      <c r="O53" s="30" t="s">
        <v>38</v>
      </c>
      <c r="P53" s="35">
        <v>363021</v>
      </c>
      <c r="Q53" s="36" t="s">
        <v>180</v>
      </c>
      <c r="R53" s="30" t="s">
        <v>79</v>
      </c>
      <c r="S53" s="30" t="s">
        <v>455</v>
      </c>
      <c r="T53" s="30" t="s">
        <v>38</v>
      </c>
      <c r="U53" s="30"/>
      <c r="V53" s="93" t="s">
        <v>696</v>
      </c>
      <c r="W53" s="94"/>
      <c r="AM53" s="12"/>
      <c r="AN53" s="12"/>
      <c r="AO53" s="12"/>
      <c r="AP53" s="12"/>
      <c r="AQ53" s="12"/>
      <c r="AR53" s="12"/>
      <c r="AS53" s="12"/>
      <c r="AT53" s="12"/>
      <c r="AU53" s="12"/>
    </row>
    <row r="54" spans="1:47" s="14" customFormat="1" ht="42.75" customHeight="1" x14ac:dyDescent="0.25">
      <c r="A54" s="30" t="s">
        <v>183</v>
      </c>
      <c r="B54" s="30" t="s">
        <v>603</v>
      </c>
      <c r="C54" s="30" t="s">
        <v>86</v>
      </c>
      <c r="D54" s="30" t="s">
        <v>79</v>
      </c>
      <c r="E54" s="30" t="s">
        <v>469</v>
      </c>
      <c r="F54" s="30" t="s">
        <v>46</v>
      </c>
      <c r="G54" s="30" t="s">
        <v>88</v>
      </c>
      <c r="H54" s="30" t="s">
        <v>296</v>
      </c>
      <c r="I54" s="30" t="s">
        <v>296</v>
      </c>
      <c r="J54" s="36" t="s">
        <v>180</v>
      </c>
      <c r="K54" s="36" t="s">
        <v>180</v>
      </c>
      <c r="L54" s="30"/>
      <c r="M54" s="36" t="s">
        <v>180</v>
      </c>
      <c r="N54" s="36" t="s">
        <v>180</v>
      </c>
      <c r="O54" s="30" t="s">
        <v>38</v>
      </c>
      <c r="P54" s="35">
        <v>0</v>
      </c>
      <c r="Q54" s="36" t="s">
        <v>180</v>
      </c>
      <c r="R54" s="30" t="s">
        <v>79</v>
      </c>
      <c r="S54" s="30" t="s">
        <v>180</v>
      </c>
      <c r="T54" s="30" t="s">
        <v>37</v>
      </c>
      <c r="U54" s="30" t="s">
        <v>87</v>
      </c>
      <c r="V54" s="93" t="s">
        <v>696</v>
      </c>
      <c r="W54" s="94"/>
      <c r="AM54" s="12"/>
      <c r="AN54" s="12"/>
      <c r="AO54" s="12"/>
      <c r="AP54" s="12"/>
      <c r="AQ54" s="12"/>
      <c r="AR54" s="12"/>
      <c r="AS54" s="12"/>
      <c r="AT54" s="12"/>
      <c r="AU54" s="12"/>
    </row>
    <row r="55" spans="1:47" s="14" customFormat="1" ht="43.5" customHeight="1" x14ac:dyDescent="0.25">
      <c r="A55" s="30" t="s">
        <v>183</v>
      </c>
      <c r="B55" s="30" t="s">
        <v>604</v>
      </c>
      <c r="C55" s="30" t="s">
        <v>453</v>
      </c>
      <c r="D55" s="30" t="s">
        <v>79</v>
      </c>
      <c r="E55" s="30" t="s">
        <v>469</v>
      </c>
      <c r="F55" s="30" t="s">
        <v>46</v>
      </c>
      <c r="G55" s="30" t="s">
        <v>454</v>
      </c>
      <c r="H55" s="30">
        <v>2013</v>
      </c>
      <c r="I55" s="30">
        <v>2017</v>
      </c>
      <c r="J55" s="36" t="s">
        <v>180</v>
      </c>
      <c r="K55" s="30" t="s">
        <v>180</v>
      </c>
      <c r="L55" s="30" t="s">
        <v>180</v>
      </c>
      <c r="M55" s="36" t="s">
        <v>180</v>
      </c>
      <c r="N55" s="36" t="s">
        <v>180</v>
      </c>
      <c r="O55" s="30" t="s">
        <v>38</v>
      </c>
      <c r="P55" s="40" t="s">
        <v>180</v>
      </c>
      <c r="Q55" s="30" t="s">
        <v>180</v>
      </c>
      <c r="R55" s="35" t="s">
        <v>79</v>
      </c>
      <c r="S55" s="30" t="s">
        <v>455</v>
      </c>
      <c r="T55" s="30" t="s">
        <v>38</v>
      </c>
      <c r="U55" s="30"/>
      <c r="V55" s="93" t="s">
        <v>38</v>
      </c>
      <c r="W55" s="94"/>
      <c r="AM55" s="12"/>
      <c r="AN55" s="12"/>
      <c r="AO55" s="12"/>
      <c r="AP55" s="12"/>
      <c r="AQ55" s="12"/>
      <c r="AR55" s="12"/>
      <c r="AS55" s="12"/>
      <c r="AT55" s="12"/>
      <c r="AU55" s="12"/>
    </row>
    <row r="56" spans="1:47" ht="54.75" customHeight="1" x14ac:dyDescent="0.25">
      <c r="A56" s="30" t="s">
        <v>184</v>
      </c>
      <c r="B56" s="30" t="s">
        <v>629</v>
      </c>
      <c r="C56" s="30" t="s">
        <v>214</v>
      </c>
      <c r="D56" s="30" t="s">
        <v>136</v>
      </c>
      <c r="E56" s="30" t="s">
        <v>218</v>
      </c>
      <c r="F56" s="30" t="s">
        <v>42</v>
      </c>
      <c r="G56" s="30" t="s">
        <v>242</v>
      </c>
      <c r="H56" s="30">
        <v>2005</v>
      </c>
      <c r="I56" s="30">
        <v>2005</v>
      </c>
      <c r="J56" s="36" t="s">
        <v>180</v>
      </c>
      <c r="K56" s="36" t="s">
        <v>180</v>
      </c>
      <c r="L56" s="36" t="s">
        <v>180</v>
      </c>
      <c r="M56" s="36" t="s">
        <v>180</v>
      </c>
      <c r="N56" s="36" t="s">
        <v>180</v>
      </c>
      <c r="O56" s="30" t="s">
        <v>38</v>
      </c>
      <c r="P56" s="35">
        <v>2500</v>
      </c>
      <c r="Q56" s="36" t="s">
        <v>180</v>
      </c>
      <c r="R56" s="30" t="s">
        <v>246</v>
      </c>
      <c r="S56" s="30" t="s">
        <v>258</v>
      </c>
      <c r="T56" s="30" t="s">
        <v>38</v>
      </c>
      <c r="U56" s="30"/>
      <c r="V56" s="93" t="s">
        <v>38</v>
      </c>
    </row>
    <row r="57" spans="1:47" ht="23.25" x14ac:dyDescent="0.25">
      <c r="A57" s="30" t="s">
        <v>184</v>
      </c>
      <c r="B57" s="30" t="s">
        <v>606</v>
      </c>
      <c r="C57" s="30" t="s">
        <v>191</v>
      </c>
      <c r="D57" s="30" t="s">
        <v>136</v>
      </c>
      <c r="E57" s="30" t="s">
        <v>218</v>
      </c>
      <c r="F57" s="30" t="s">
        <v>42</v>
      </c>
      <c r="G57" s="30" t="s">
        <v>219</v>
      </c>
      <c r="H57" s="30">
        <v>2004</v>
      </c>
      <c r="I57" s="30">
        <v>2013</v>
      </c>
      <c r="J57" s="36" t="s">
        <v>180</v>
      </c>
      <c r="K57" s="36" t="s">
        <v>180</v>
      </c>
      <c r="L57" s="36" t="s">
        <v>180</v>
      </c>
      <c r="M57" s="36" t="s">
        <v>180</v>
      </c>
      <c r="N57" s="36" t="s">
        <v>180</v>
      </c>
      <c r="O57" s="30" t="s">
        <v>38</v>
      </c>
      <c r="P57" s="35">
        <v>279000</v>
      </c>
      <c r="Q57" s="36" t="s">
        <v>180</v>
      </c>
      <c r="R57" s="30" t="s">
        <v>246</v>
      </c>
      <c r="S57" s="30" t="s">
        <v>247</v>
      </c>
      <c r="T57" s="30" t="s">
        <v>38</v>
      </c>
      <c r="U57" s="30"/>
      <c r="V57" s="93" t="s">
        <v>38</v>
      </c>
    </row>
    <row r="58" spans="1:47" ht="33.75" x14ac:dyDescent="0.25">
      <c r="A58" s="30" t="s">
        <v>184</v>
      </c>
      <c r="B58" s="30" t="s">
        <v>607</v>
      </c>
      <c r="C58" s="30" t="s">
        <v>192</v>
      </c>
      <c r="D58" s="30" t="s">
        <v>136</v>
      </c>
      <c r="E58" s="30" t="s">
        <v>218</v>
      </c>
      <c r="F58" s="30" t="s">
        <v>42</v>
      </c>
      <c r="G58" s="30" t="s">
        <v>220</v>
      </c>
      <c r="H58" s="30">
        <v>2014</v>
      </c>
      <c r="I58" s="30">
        <v>2014</v>
      </c>
      <c r="J58" s="36" t="s">
        <v>180</v>
      </c>
      <c r="K58" s="36" t="s">
        <v>180</v>
      </c>
      <c r="L58" s="36" t="s">
        <v>180</v>
      </c>
      <c r="M58" s="36" t="s">
        <v>180</v>
      </c>
      <c r="N58" s="36" t="s">
        <v>180</v>
      </c>
      <c r="O58" s="30" t="s">
        <v>38</v>
      </c>
      <c r="P58" s="35">
        <v>35698</v>
      </c>
      <c r="Q58" s="36" t="s">
        <v>180</v>
      </c>
      <c r="R58" s="30" t="s">
        <v>246</v>
      </c>
      <c r="S58" s="30" t="s">
        <v>180</v>
      </c>
      <c r="T58" s="30" t="s">
        <v>38</v>
      </c>
      <c r="U58" s="30"/>
      <c r="V58" s="93" t="s">
        <v>38</v>
      </c>
    </row>
    <row r="59" spans="1:47" ht="33.75" x14ac:dyDescent="0.25">
      <c r="A59" s="30" t="s">
        <v>184</v>
      </c>
      <c r="B59" s="30" t="s">
        <v>608</v>
      </c>
      <c r="C59" s="30" t="s">
        <v>193</v>
      </c>
      <c r="D59" s="30" t="s">
        <v>136</v>
      </c>
      <c r="E59" s="30" t="s">
        <v>218</v>
      </c>
      <c r="F59" s="30" t="s">
        <v>42</v>
      </c>
      <c r="G59" s="30" t="s">
        <v>221</v>
      </c>
      <c r="H59" s="30">
        <v>2013</v>
      </c>
      <c r="I59" s="30">
        <v>2014</v>
      </c>
      <c r="J59" s="36" t="s">
        <v>180</v>
      </c>
      <c r="K59" s="36" t="s">
        <v>180</v>
      </c>
      <c r="L59" s="36" t="s">
        <v>180</v>
      </c>
      <c r="M59" s="36" t="s">
        <v>180</v>
      </c>
      <c r="N59" s="36" t="s">
        <v>180</v>
      </c>
      <c r="O59" s="30" t="s">
        <v>38</v>
      </c>
      <c r="P59" s="35">
        <v>16600</v>
      </c>
      <c r="Q59" s="36" t="s">
        <v>180</v>
      </c>
      <c r="R59" s="30" t="s">
        <v>246</v>
      </c>
      <c r="S59" s="30" t="s">
        <v>180</v>
      </c>
      <c r="T59" s="30" t="s">
        <v>38</v>
      </c>
      <c r="U59" s="30"/>
      <c r="V59" s="93" t="s">
        <v>38</v>
      </c>
    </row>
    <row r="60" spans="1:47" ht="33.75" x14ac:dyDescent="0.25">
      <c r="A60" s="30" t="s">
        <v>184</v>
      </c>
      <c r="B60" s="30" t="s">
        <v>609</v>
      </c>
      <c r="C60" s="30" t="s">
        <v>194</v>
      </c>
      <c r="D60" s="30" t="s">
        <v>136</v>
      </c>
      <c r="E60" s="30" t="s">
        <v>218</v>
      </c>
      <c r="F60" s="30" t="s">
        <v>42</v>
      </c>
      <c r="G60" s="30" t="s">
        <v>222</v>
      </c>
      <c r="H60" s="30">
        <v>2007</v>
      </c>
      <c r="I60" s="30">
        <v>2011</v>
      </c>
      <c r="J60" s="36" t="s">
        <v>180</v>
      </c>
      <c r="K60" s="36" t="s">
        <v>180</v>
      </c>
      <c r="L60" s="36" t="s">
        <v>180</v>
      </c>
      <c r="M60" s="36" t="s">
        <v>180</v>
      </c>
      <c r="N60" s="36" t="s">
        <v>180</v>
      </c>
      <c r="O60" s="30" t="s">
        <v>38</v>
      </c>
      <c r="P60" s="97">
        <v>83641</v>
      </c>
      <c r="Q60" s="36" t="s">
        <v>180</v>
      </c>
      <c r="R60" s="30" t="s">
        <v>246</v>
      </c>
      <c r="S60" s="30" t="s">
        <v>180</v>
      </c>
      <c r="T60" s="30" t="s">
        <v>38</v>
      </c>
      <c r="U60" s="30"/>
      <c r="V60" s="93" t="s">
        <v>38</v>
      </c>
    </row>
    <row r="61" spans="1:47" ht="33.75" x14ac:dyDescent="0.25">
      <c r="A61" s="30" t="s">
        <v>184</v>
      </c>
      <c r="B61" s="30" t="s">
        <v>610</v>
      </c>
      <c r="C61" s="30" t="s">
        <v>195</v>
      </c>
      <c r="D61" s="30" t="s">
        <v>136</v>
      </c>
      <c r="E61" s="30" t="s">
        <v>218</v>
      </c>
      <c r="F61" s="30" t="s">
        <v>42</v>
      </c>
      <c r="G61" s="30" t="s">
        <v>223</v>
      </c>
      <c r="H61" s="30">
        <v>2008</v>
      </c>
      <c r="I61" s="30">
        <v>2011</v>
      </c>
      <c r="J61" s="36" t="s">
        <v>180</v>
      </c>
      <c r="K61" s="36" t="s">
        <v>180</v>
      </c>
      <c r="L61" s="36" t="s">
        <v>180</v>
      </c>
      <c r="M61" s="36" t="s">
        <v>180</v>
      </c>
      <c r="N61" s="36" t="s">
        <v>180</v>
      </c>
      <c r="O61" s="30" t="s">
        <v>38</v>
      </c>
      <c r="P61" s="97">
        <v>82600</v>
      </c>
      <c r="Q61" s="36" t="s">
        <v>180</v>
      </c>
      <c r="R61" s="30" t="s">
        <v>246</v>
      </c>
      <c r="S61" s="30" t="s">
        <v>180</v>
      </c>
      <c r="T61" s="30" t="s">
        <v>38</v>
      </c>
      <c r="U61" s="30"/>
      <c r="V61" s="93" t="s">
        <v>38</v>
      </c>
    </row>
    <row r="62" spans="1:47" ht="118.5" customHeight="1" x14ac:dyDescent="0.25">
      <c r="A62" s="30" t="s">
        <v>184</v>
      </c>
      <c r="B62" s="30" t="s">
        <v>611</v>
      </c>
      <c r="C62" s="30" t="s">
        <v>196</v>
      </c>
      <c r="D62" s="30" t="s">
        <v>136</v>
      </c>
      <c r="E62" s="30" t="s">
        <v>218</v>
      </c>
      <c r="F62" s="30" t="s">
        <v>42</v>
      </c>
      <c r="G62" s="30" t="s">
        <v>224</v>
      </c>
      <c r="H62" s="30">
        <v>2006</v>
      </c>
      <c r="I62" s="30">
        <v>2014</v>
      </c>
      <c r="J62" s="36" t="s">
        <v>180</v>
      </c>
      <c r="K62" s="36" t="s">
        <v>180</v>
      </c>
      <c r="L62" s="36" t="s">
        <v>180</v>
      </c>
      <c r="M62" s="36" t="s">
        <v>180</v>
      </c>
      <c r="N62" s="36" t="s">
        <v>180</v>
      </c>
      <c r="O62" s="30" t="s">
        <v>38</v>
      </c>
      <c r="P62" s="41">
        <v>25598</v>
      </c>
      <c r="Q62" s="36" t="s">
        <v>180</v>
      </c>
      <c r="R62" s="30" t="s">
        <v>246</v>
      </c>
      <c r="S62" s="30" t="s">
        <v>180</v>
      </c>
      <c r="T62" s="30" t="s">
        <v>38</v>
      </c>
      <c r="U62" s="30"/>
      <c r="V62" s="93" t="s">
        <v>38</v>
      </c>
    </row>
    <row r="63" spans="1:47" ht="33.75" x14ac:dyDescent="0.25">
      <c r="A63" s="30" t="s">
        <v>184</v>
      </c>
      <c r="B63" s="30" t="s">
        <v>612</v>
      </c>
      <c r="C63" s="30" t="s">
        <v>197</v>
      </c>
      <c r="D63" s="30" t="s">
        <v>136</v>
      </c>
      <c r="E63" s="30" t="s">
        <v>218</v>
      </c>
      <c r="F63" s="30" t="s">
        <v>42</v>
      </c>
      <c r="G63" s="30" t="s">
        <v>225</v>
      </c>
      <c r="H63" s="30">
        <v>2000</v>
      </c>
      <c r="I63" s="30">
        <v>2011</v>
      </c>
      <c r="J63" s="36" t="s">
        <v>180</v>
      </c>
      <c r="K63" s="36" t="s">
        <v>180</v>
      </c>
      <c r="L63" s="36" t="s">
        <v>180</v>
      </c>
      <c r="M63" s="36" t="s">
        <v>180</v>
      </c>
      <c r="N63" s="36" t="s">
        <v>180</v>
      </c>
      <c r="O63" s="30" t="s">
        <v>38</v>
      </c>
      <c r="P63" s="41">
        <v>30750</v>
      </c>
      <c r="Q63" s="36" t="s">
        <v>180</v>
      </c>
      <c r="R63" s="30" t="s">
        <v>246</v>
      </c>
      <c r="S63" s="30" t="s">
        <v>180</v>
      </c>
      <c r="T63" s="30" t="s">
        <v>38</v>
      </c>
      <c r="U63" s="30"/>
      <c r="V63" s="93" t="s">
        <v>38</v>
      </c>
    </row>
    <row r="64" spans="1:47" ht="45" x14ac:dyDescent="0.25">
      <c r="A64" s="30" t="s">
        <v>184</v>
      </c>
      <c r="B64" s="30" t="s">
        <v>613</v>
      </c>
      <c r="C64" s="30" t="s">
        <v>198</v>
      </c>
      <c r="D64" s="30" t="s">
        <v>136</v>
      </c>
      <c r="E64" s="30" t="s">
        <v>218</v>
      </c>
      <c r="F64" s="30" t="s">
        <v>42</v>
      </c>
      <c r="G64" s="30" t="s">
        <v>226</v>
      </c>
      <c r="H64" s="30">
        <v>2012</v>
      </c>
      <c r="I64" s="30">
        <v>2012</v>
      </c>
      <c r="J64" s="36" t="s">
        <v>180</v>
      </c>
      <c r="K64" s="36" t="s">
        <v>180</v>
      </c>
      <c r="L64" s="36" t="s">
        <v>180</v>
      </c>
      <c r="M64" s="36" t="s">
        <v>180</v>
      </c>
      <c r="N64" s="36" t="s">
        <v>180</v>
      </c>
      <c r="O64" s="30" t="s">
        <v>38</v>
      </c>
      <c r="P64" s="35">
        <v>1945</v>
      </c>
      <c r="Q64" s="36" t="s">
        <v>180</v>
      </c>
      <c r="R64" s="30" t="s">
        <v>246</v>
      </c>
      <c r="S64" s="30" t="s">
        <v>248</v>
      </c>
      <c r="T64" s="30" t="s">
        <v>38</v>
      </c>
      <c r="U64" s="30"/>
      <c r="V64" s="93" t="s">
        <v>38</v>
      </c>
    </row>
    <row r="65" spans="1:47" ht="47.25" customHeight="1" x14ac:dyDescent="0.25">
      <c r="A65" s="30" t="s">
        <v>184</v>
      </c>
      <c r="B65" s="30" t="s">
        <v>614</v>
      </c>
      <c r="C65" s="30" t="s">
        <v>199</v>
      </c>
      <c r="D65" s="30" t="s">
        <v>136</v>
      </c>
      <c r="E65" s="30" t="s">
        <v>218</v>
      </c>
      <c r="F65" s="30" t="s">
        <v>42</v>
      </c>
      <c r="G65" s="30" t="s">
        <v>227</v>
      </c>
      <c r="H65" s="30">
        <v>2011</v>
      </c>
      <c r="I65" s="30">
        <v>2011</v>
      </c>
      <c r="J65" s="36" t="s">
        <v>180</v>
      </c>
      <c r="K65" s="36" t="s">
        <v>180</v>
      </c>
      <c r="L65" s="36" t="s">
        <v>180</v>
      </c>
      <c r="M65" s="36" t="s">
        <v>180</v>
      </c>
      <c r="N65" s="36" t="s">
        <v>180</v>
      </c>
      <c r="O65" s="30" t="s">
        <v>38</v>
      </c>
      <c r="P65" s="35">
        <v>3000</v>
      </c>
      <c r="Q65" s="36" t="s">
        <v>180</v>
      </c>
      <c r="R65" s="30" t="s">
        <v>246</v>
      </c>
      <c r="S65" s="30" t="s">
        <v>249</v>
      </c>
      <c r="T65" s="30" t="s">
        <v>38</v>
      </c>
      <c r="U65" s="30"/>
      <c r="V65" s="93" t="s">
        <v>38</v>
      </c>
    </row>
    <row r="66" spans="1:47" ht="77.25" customHeight="1" x14ac:dyDescent="0.25">
      <c r="A66" s="30" t="s">
        <v>184</v>
      </c>
      <c r="B66" s="30" t="s">
        <v>615</v>
      </c>
      <c r="C66" s="30" t="s">
        <v>200</v>
      </c>
      <c r="D66" s="30" t="s">
        <v>136</v>
      </c>
      <c r="E66" s="30" t="s">
        <v>218</v>
      </c>
      <c r="F66" s="30" t="s">
        <v>42</v>
      </c>
      <c r="G66" s="30" t="s">
        <v>228</v>
      </c>
      <c r="H66" s="30">
        <v>2011</v>
      </c>
      <c r="I66" s="30">
        <v>2011</v>
      </c>
      <c r="J66" s="36" t="s">
        <v>180</v>
      </c>
      <c r="K66" s="36" t="s">
        <v>180</v>
      </c>
      <c r="L66" s="36" t="s">
        <v>180</v>
      </c>
      <c r="M66" s="36" t="s">
        <v>180</v>
      </c>
      <c r="N66" s="36" t="s">
        <v>180</v>
      </c>
      <c r="O66" s="30" t="s">
        <v>38</v>
      </c>
      <c r="P66" s="35">
        <v>1500</v>
      </c>
      <c r="Q66" s="36" t="s">
        <v>180</v>
      </c>
      <c r="R66" s="30" t="s">
        <v>246</v>
      </c>
      <c r="S66" s="30" t="s">
        <v>248</v>
      </c>
      <c r="T66" s="30" t="s">
        <v>38</v>
      </c>
      <c r="U66" s="30"/>
      <c r="V66" s="93" t="s">
        <v>38</v>
      </c>
    </row>
    <row r="67" spans="1:47" ht="73.5" customHeight="1" x14ac:dyDescent="0.25">
      <c r="A67" s="30" t="s">
        <v>184</v>
      </c>
      <c r="B67" s="30" t="s">
        <v>616</v>
      </c>
      <c r="C67" s="30" t="s">
        <v>201</v>
      </c>
      <c r="D67" s="30" t="s">
        <v>136</v>
      </c>
      <c r="E67" s="30" t="s">
        <v>218</v>
      </c>
      <c r="F67" s="30" t="s">
        <v>42</v>
      </c>
      <c r="G67" s="30" t="s">
        <v>229</v>
      </c>
      <c r="H67" s="30">
        <v>2011</v>
      </c>
      <c r="I67" s="30">
        <v>2011</v>
      </c>
      <c r="J67" s="36" t="s">
        <v>180</v>
      </c>
      <c r="K67" s="36" t="s">
        <v>180</v>
      </c>
      <c r="L67" s="36" t="s">
        <v>180</v>
      </c>
      <c r="M67" s="36" t="s">
        <v>180</v>
      </c>
      <c r="N67" s="36" t="s">
        <v>180</v>
      </c>
      <c r="O67" s="30" t="s">
        <v>38</v>
      </c>
      <c r="P67" s="35">
        <v>4800</v>
      </c>
      <c r="Q67" s="36" t="s">
        <v>180</v>
      </c>
      <c r="R67" s="30" t="s">
        <v>246</v>
      </c>
      <c r="S67" s="30" t="s">
        <v>250</v>
      </c>
      <c r="T67" s="30" t="s">
        <v>38</v>
      </c>
      <c r="U67" s="30"/>
      <c r="V67" s="93" t="s">
        <v>38</v>
      </c>
    </row>
    <row r="68" spans="1:47" ht="26.25" customHeight="1" x14ac:dyDescent="0.25">
      <c r="A68" s="30" t="s">
        <v>184</v>
      </c>
      <c r="B68" s="30" t="s">
        <v>617</v>
      </c>
      <c r="C68" s="30" t="s">
        <v>202</v>
      </c>
      <c r="D68" s="30" t="s">
        <v>136</v>
      </c>
      <c r="E68" s="30" t="s">
        <v>218</v>
      </c>
      <c r="F68" s="30" t="s">
        <v>42</v>
      </c>
      <c r="G68" s="30" t="s">
        <v>230</v>
      </c>
      <c r="H68" s="30">
        <v>2010</v>
      </c>
      <c r="I68" s="30">
        <v>2010</v>
      </c>
      <c r="J68" s="36" t="s">
        <v>180</v>
      </c>
      <c r="K68" s="36" t="s">
        <v>180</v>
      </c>
      <c r="L68" s="36" t="s">
        <v>180</v>
      </c>
      <c r="M68" s="36" t="s">
        <v>180</v>
      </c>
      <c r="N68" s="36" t="s">
        <v>180</v>
      </c>
      <c r="O68" s="30" t="s">
        <v>38</v>
      </c>
      <c r="P68" s="35">
        <v>2690</v>
      </c>
      <c r="Q68" s="36" t="s">
        <v>180</v>
      </c>
      <c r="R68" s="30" t="s">
        <v>246</v>
      </c>
      <c r="S68" s="30" t="s">
        <v>251</v>
      </c>
      <c r="T68" s="30" t="s">
        <v>38</v>
      </c>
      <c r="U68" s="30"/>
      <c r="V68" s="93" t="s">
        <v>38</v>
      </c>
    </row>
    <row r="69" spans="1:47" ht="33.75" x14ac:dyDescent="0.25">
      <c r="A69" s="30" t="s">
        <v>184</v>
      </c>
      <c r="B69" s="30" t="s">
        <v>618</v>
      </c>
      <c r="C69" s="30" t="s">
        <v>203</v>
      </c>
      <c r="D69" s="30" t="s">
        <v>136</v>
      </c>
      <c r="E69" s="30" t="s">
        <v>218</v>
      </c>
      <c r="F69" s="30" t="s">
        <v>42</v>
      </c>
      <c r="G69" s="30" t="s">
        <v>231</v>
      </c>
      <c r="H69" s="30">
        <v>2010</v>
      </c>
      <c r="I69" s="30">
        <v>2010</v>
      </c>
      <c r="J69" s="36" t="s">
        <v>180</v>
      </c>
      <c r="K69" s="36" t="s">
        <v>180</v>
      </c>
      <c r="L69" s="36" t="s">
        <v>180</v>
      </c>
      <c r="M69" s="36" t="s">
        <v>180</v>
      </c>
      <c r="N69" s="36" t="s">
        <v>180</v>
      </c>
      <c r="O69" s="30" t="s">
        <v>38</v>
      </c>
      <c r="P69" s="35">
        <v>1400</v>
      </c>
      <c r="Q69" s="36" t="s">
        <v>180</v>
      </c>
      <c r="R69" s="30" t="s">
        <v>246</v>
      </c>
      <c r="S69" s="30" t="s">
        <v>252</v>
      </c>
      <c r="T69" s="30" t="s">
        <v>38</v>
      </c>
      <c r="U69" s="30"/>
      <c r="V69" s="93" t="s">
        <v>38</v>
      </c>
    </row>
    <row r="70" spans="1:47" ht="22.5" x14ac:dyDescent="0.25">
      <c r="A70" s="30" t="s">
        <v>184</v>
      </c>
      <c r="B70" s="30" t="s">
        <v>619</v>
      </c>
      <c r="C70" s="30" t="s">
        <v>204</v>
      </c>
      <c r="D70" s="30" t="s">
        <v>136</v>
      </c>
      <c r="E70" s="30" t="s">
        <v>218</v>
      </c>
      <c r="F70" s="30" t="s">
        <v>42</v>
      </c>
      <c r="G70" s="30" t="s">
        <v>232</v>
      </c>
      <c r="H70" s="30">
        <v>2010</v>
      </c>
      <c r="I70" s="30">
        <v>2010</v>
      </c>
      <c r="J70" s="36" t="s">
        <v>180</v>
      </c>
      <c r="K70" s="36" t="s">
        <v>180</v>
      </c>
      <c r="L70" s="36" t="s">
        <v>180</v>
      </c>
      <c r="M70" s="36" t="s">
        <v>180</v>
      </c>
      <c r="N70" s="36" t="s">
        <v>180</v>
      </c>
      <c r="O70" s="30" t="s">
        <v>38</v>
      </c>
      <c r="P70" s="35">
        <v>4988</v>
      </c>
      <c r="Q70" s="36" t="s">
        <v>180</v>
      </c>
      <c r="R70" s="30" t="s">
        <v>246</v>
      </c>
      <c r="S70" s="30" t="s">
        <v>253</v>
      </c>
      <c r="T70" s="30" t="s">
        <v>38</v>
      </c>
      <c r="U70" s="30"/>
      <c r="V70" s="93" t="s">
        <v>38</v>
      </c>
    </row>
    <row r="71" spans="1:47" ht="33.75" x14ac:dyDescent="0.25">
      <c r="A71" s="30" t="s">
        <v>184</v>
      </c>
      <c r="B71" s="30" t="s">
        <v>620</v>
      </c>
      <c r="C71" s="30" t="s">
        <v>205</v>
      </c>
      <c r="D71" s="30" t="s">
        <v>136</v>
      </c>
      <c r="E71" s="30" t="s">
        <v>218</v>
      </c>
      <c r="F71" s="30" t="s">
        <v>42</v>
      </c>
      <c r="G71" s="30" t="s">
        <v>233</v>
      </c>
      <c r="H71" s="30">
        <v>2010</v>
      </c>
      <c r="I71" s="30">
        <v>2010</v>
      </c>
      <c r="J71" s="36" t="s">
        <v>180</v>
      </c>
      <c r="K71" s="36" t="s">
        <v>180</v>
      </c>
      <c r="L71" s="36" t="s">
        <v>180</v>
      </c>
      <c r="M71" s="36" t="s">
        <v>180</v>
      </c>
      <c r="N71" s="36" t="s">
        <v>180</v>
      </c>
      <c r="O71" s="30" t="s">
        <v>38</v>
      </c>
      <c r="P71" s="35">
        <v>4999</v>
      </c>
      <c r="Q71" s="36" t="s">
        <v>180</v>
      </c>
      <c r="R71" s="30" t="s">
        <v>246</v>
      </c>
      <c r="S71" s="30" t="s">
        <v>248</v>
      </c>
      <c r="T71" s="30" t="s">
        <v>38</v>
      </c>
      <c r="U71" s="30"/>
      <c r="V71" s="93" t="s">
        <v>38</v>
      </c>
    </row>
    <row r="72" spans="1:47" ht="34.5" x14ac:dyDescent="0.25">
      <c r="A72" s="30" t="s">
        <v>184</v>
      </c>
      <c r="B72" s="30" t="s">
        <v>621</v>
      </c>
      <c r="C72" s="30" t="s">
        <v>206</v>
      </c>
      <c r="D72" s="30" t="s">
        <v>136</v>
      </c>
      <c r="E72" s="30" t="s">
        <v>218</v>
      </c>
      <c r="F72" s="30" t="s">
        <v>42</v>
      </c>
      <c r="G72" s="30" t="s">
        <v>234</v>
      </c>
      <c r="H72" s="30">
        <v>2009</v>
      </c>
      <c r="I72" s="30">
        <v>2009</v>
      </c>
      <c r="J72" s="36" t="s">
        <v>180</v>
      </c>
      <c r="K72" s="36" t="s">
        <v>180</v>
      </c>
      <c r="L72" s="36" t="s">
        <v>180</v>
      </c>
      <c r="M72" s="36" t="s">
        <v>180</v>
      </c>
      <c r="N72" s="36" t="s">
        <v>180</v>
      </c>
      <c r="O72" s="30" t="s">
        <v>38</v>
      </c>
      <c r="P72" s="35">
        <v>2695</v>
      </c>
      <c r="Q72" s="36" t="s">
        <v>180</v>
      </c>
      <c r="R72" s="30" t="s">
        <v>246</v>
      </c>
      <c r="S72" s="30" t="s">
        <v>180</v>
      </c>
      <c r="T72" s="30" t="s">
        <v>38</v>
      </c>
      <c r="U72" s="30"/>
      <c r="V72" s="93" t="s">
        <v>38</v>
      </c>
    </row>
    <row r="73" spans="1:47" ht="33.75" x14ac:dyDescent="0.25">
      <c r="A73" s="30" t="s">
        <v>184</v>
      </c>
      <c r="B73" s="30" t="s">
        <v>622</v>
      </c>
      <c r="C73" s="30" t="s">
        <v>207</v>
      </c>
      <c r="D73" s="30" t="s">
        <v>136</v>
      </c>
      <c r="E73" s="30" t="s">
        <v>218</v>
      </c>
      <c r="F73" s="30" t="s">
        <v>42</v>
      </c>
      <c r="G73" s="30" t="s">
        <v>235</v>
      </c>
      <c r="H73" s="30">
        <v>2009</v>
      </c>
      <c r="I73" s="30">
        <v>2009</v>
      </c>
      <c r="J73" s="36" t="s">
        <v>180</v>
      </c>
      <c r="K73" s="36" t="s">
        <v>180</v>
      </c>
      <c r="L73" s="36" t="s">
        <v>180</v>
      </c>
      <c r="M73" s="36" t="s">
        <v>180</v>
      </c>
      <c r="N73" s="36" t="s">
        <v>180</v>
      </c>
      <c r="O73" s="30" t="s">
        <v>38</v>
      </c>
      <c r="P73" s="35">
        <v>2000</v>
      </c>
      <c r="Q73" s="36" t="s">
        <v>180</v>
      </c>
      <c r="R73" s="30" t="s">
        <v>246</v>
      </c>
      <c r="S73" s="30" t="s">
        <v>254</v>
      </c>
      <c r="T73" s="30" t="s">
        <v>38</v>
      </c>
      <c r="U73" s="30"/>
      <c r="V73" s="93" t="s">
        <v>38</v>
      </c>
    </row>
    <row r="74" spans="1:47" ht="33.75" x14ac:dyDescent="0.25">
      <c r="A74" s="30" t="s">
        <v>184</v>
      </c>
      <c r="B74" s="30" t="s">
        <v>623</v>
      </c>
      <c r="C74" s="30" t="s">
        <v>208</v>
      </c>
      <c r="D74" s="30" t="s">
        <v>136</v>
      </c>
      <c r="E74" s="30" t="s">
        <v>218</v>
      </c>
      <c r="F74" s="30" t="s">
        <v>42</v>
      </c>
      <c r="G74" s="30" t="s">
        <v>236</v>
      </c>
      <c r="H74" s="30">
        <v>2009</v>
      </c>
      <c r="I74" s="30">
        <v>2009</v>
      </c>
      <c r="J74" s="36" t="s">
        <v>180</v>
      </c>
      <c r="K74" s="36" t="s">
        <v>180</v>
      </c>
      <c r="L74" s="36" t="s">
        <v>180</v>
      </c>
      <c r="M74" s="36" t="s">
        <v>180</v>
      </c>
      <c r="N74" s="36" t="s">
        <v>180</v>
      </c>
      <c r="O74" s="30" t="s">
        <v>38</v>
      </c>
      <c r="P74" s="35">
        <v>6000</v>
      </c>
      <c r="Q74" s="36" t="s">
        <v>180</v>
      </c>
      <c r="R74" s="30" t="s">
        <v>246</v>
      </c>
      <c r="S74" s="30" t="s">
        <v>180</v>
      </c>
      <c r="T74" s="30" t="s">
        <v>38</v>
      </c>
      <c r="U74" s="30"/>
      <c r="V74" s="93" t="s">
        <v>38</v>
      </c>
    </row>
    <row r="75" spans="1:47" ht="33.75" x14ac:dyDescent="0.25">
      <c r="A75" s="30" t="s">
        <v>184</v>
      </c>
      <c r="B75" s="30" t="s">
        <v>624</v>
      </c>
      <c r="C75" s="30" t="s">
        <v>209</v>
      </c>
      <c r="D75" s="30" t="s">
        <v>136</v>
      </c>
      <c r="E75" s="30" t="s">
        <v>218</v>
      </c>
      <c r="F75" s="30" t="s">
        <v>42</v>
      </c>
      <c r="G75" s="30" t="s">
        <v>237</v>
      </c>
      <c r="H75" s="30">
        <v>2009</v>
      </c>
      <c r="I75" s="30">
        <v>2009</v>
      </c>
      <c r="J75" s="36" t="s">
        <v>180</v>
      </c>
      <c r="K75" s="36" t="s">
        <v>180</v>
      </c>
      <c r="L75" s="36" t="s">
        <v>180</v>
      </c>
      <c r="M75" s="36" t="s">
        <v>180</v>
      </c>
      <c r="N75" s="36" t="s">
        <v>180</v>
      </c>
      <c r="O75" s="30" t="s">
        <v>38</v>
      </c>
      <c r="P75" s="35">
        <v>1500</v>
      </c>
      <c r="Q75" s="36" t="s">
        <v>180</v>
      </c>
      <c r="R75" s="30" t="s">
        <v>246</v>
      </c>
      <c r="S75" s="30" t="s">
        <v>180</v>
      </c>
      <c r="T75" s="30" t="s">
        <v>38</v>
      </c>
      <c r="U75" s="30"/>
      <c r="V75" s="93" t="s">
        <v>38</v>
      </c>
    </row>
    <row r="76" spans="1:47" ht="33.75" x14ac:dyDescent="0.25">
      <c r="A76" s="30" t="s">
        <v>184</v>
      </c>
      <c r="B76" s="30" t="s">
        <v>625</v>
      </c>
      <c r="C76" s="30" t="s">
        <v>210</v>
      </c>
      <c r="D76" s="30" t="s">
        <v>136</v>
      </c>
      <c r="E76" s="30" t="s">
        <v>218</v>
      </c>
      <c r="F76" s="30" t="s">
        <v>42</v>
      </c>
      <c r="G76" s="30" t="s">
        <v>238</v>
      </c>
      <c r="H76" s="30">
        <v>2009</v>
      </c>
      <c r="I76" s="30">
        <v>2009</v>
      </c>
      <c r="J76" s="36" t="s">
        <v>180</v>
      </c>
      <c r="K76" s="36" t="s">
        <v>180</v>
      </c>
      <c r="L76" s="36" t="s">
        <v>180</v>
      </c>
      <c r="M76" s="36" t="s">
        <v>180</v>
      </c>
      <c r="N76" s="36" t="s">
        <v>180</v>
      </c>
      <c r="O76" s="30" t="s">
        <v>38</v>
      </c>
      <c r="P76" s="35">
        <v>4550</v>
      </c>
      <c r="Q76" s="36" t="s">
        <v>180</v>
      </c>
      <c r="R76" s="30" t="s">
        <v>246</v>
      </c>
      <c r="S76" s="30" t="s">
        <v>255</v>
      </c>
      <c r="T76" s="30" t="s">
        <v>38</v>
      </c>
      <c r="U76" s="30"/>
      <c r="V76" s="93" t="s">
        <v>38</v>
      </c>
    </row>
    <row r="77" spans="1:47" ht="69" customHeight="1" x14ac:dyDescent="0.25">
      <c r="A77" s="30" t="s">
        <v>184</v>
      </c>
      <c r="B77" s="30" t="s">
        <v>626</v>
      </c>
      <c r="C77" s="30" t="s">
        <v>211</v>
      </c>
      <c r="D77" s="30" t="s">
        <v>136</v>
      </c>
      <c r="E77" s="30" t="s">
        <v>218</v>
      </c>
      <c r="F77" s="30" t="s">
        <v>42</v>
      </c>
      <c r="G77" s="30" t="s">
        <v>239</v>
      </c>
      <c r="H77" s="30">
        <v>2007</v>
      </c>
      <c r="I77" s="30">
        <v>2007</v>
      </c>
      <c r="J77" s="36" t="s">
        <v>180</v>
      </c>
      <c r="K77" s="36" t="s">
        <v>180</v>
      </c>
      <c r="L77" s="36" t="s">
        <v>180</v>
      </c>
      <c r="M77" s="36" t="s">
        <v>180</v>
      </c>
      <c r="N77" s="36" t="s">
        <v>180</v>
      </c>
      <c r="O77" s="30" t="s">
        <v>38</v>
      </c>
      <c r="P77" s="35">
        <v>4289</v>
      </c>
      <c r="Q77" s="36" t="s">
        <v>180</v>
      </c>
      <c r="R77" s="30" t="s">
        <v>246</v>
      </c>
      <c r="S77" s="30" t="s">
        <v>256</v>
      </c>
      <c r="T77" s="30" t="s">
        <v>38</v>
      </c>
      <c r="U77" s="30"/>
      <c r="V77" s="93" t="s">
        <v>38</v>
      </c>
    </row>
    <row r="78" spans="1:47" s="62" customFormat="1" ht="47.25" customHeight="1" x14ac:dyDescent="0.25">
      <c r="A78" s="30" t="s">
        <v>184</v>
      </c>
      <c r="B78" s="30" t="s">
        <v>627</v>
      </c>
      <c r="C78" s="30" t="s">
        <v>212</v>
      </c>
      <c r="D78" s="30" t="s">
        <v>136</v>
      </c>
      <c r="E78" s="30" t="s">
        <v>218</v>
      </c>
      <c r="F78" s="30" t="s">
        <v>42</v>
      </c>
      <c r="G78" s="30" t="s">
        <v>240</v>
      </c>
      <c r="H78" s="30">
        <v>2007</v>
      </c>
      <c r="I78" s="30">
        <v>2007</v>
      </c>
      <c r="J78" s="36" t="s">
        <v>180</v>
      </c>
      <c r="K78" s="36" t="s">
        <v>180</v>
      </c>
      <c r="L78" s="36" t="s">
        <v>180</v>
      </c>
      <c r="M78" s="36" t="s">
        <v>180</v>
      </c>
      <c r="N78" s="36" t="s">
        <v>180</v>
      </c>
      <c r="O78" s="30" t="s">
        <v>38</v>
      </c>
      <c r="P78" s="35">
        <v>3000</v>
      </c>
      <c r="Q78" s="36" t="s">
        <v>180</v>
      </c>
      <c r="R78" s="12" t="s">
        <v>246</v>
      </c>
      <c r="S78" s="30" t="s">
        <v>257</v>
      </c>
      <c r="T78" s="30" t="s">
        <v>38</v>
      </c>
      <c r="U78" s="30"/>
      <c r="V78" s="93" t="s">
        <v>38</v>
      </c>
      <c r="W78" s="96"/>
      <c r="AM78" s="63"/>
      <c r="AN78" s="63"/>
      <c r="AO78" s="63"/>
      <c r="AP78" s="63"/>
      <c r="AQ78" s="63"/>
      <c r="AR78" s="63"/>
      <c r="AS78" s="63"/>
      <c r="AT78" s="63"/>
      <c r="AU78" s="63"/>
    </row>
    <row r="79" spans="1:47" ht="46.5" customHeight="1" x14ac:dyDescent="0.25">
      <c r="A79" s="30" t="s">
        <v>184</v>
      </c>
      <c r="B79" s="30" t="s">
        <v>628</v>
      </c>
      <c r="C79" s="30" t="s">
        <v>213</v>
      </c>
      <c r="D79" s="30" t="s">
        <v>136</v>
      </c>
      <c r="E79" s="30" t="s">
        <v>218</v>
      </c>
      <c r="F79" s="30" t="s">
        <v>42</v>
      </c>
      <c r="G79" s="30" t="s">
        <v>241</v>
      </c>
      <c r="H79" s="30">
        <v>2006</v>
      </c>
      <c r="I79" s="30">
        <v>2006</v>
      </c>
      <c r="J79" s="36" t="s">
        <v>180</v>
      </c>
      <c r="K79" s="36" t="s">
        <v>180</v>
      </c>
      <c r="L79" s="36" t="s">
        <v>180</v>
      </c>
      <c r="M79" s="36" t="s">
        <v>180</v>
      </c>
      <c r="N79" s="36" t="s">
        <v>180</v>
      </c>
      <c r="O79" s="30" t="s">
        <v>38</v>
      </c>
      <c r="P79" s="35">
        <v>5000</v>
      </c>
      <c r="Q79" s="36" t="s">
        <v>180</v>
      </c>
      <c r="R79" s="30" t="s">
        <v>246</v>
      </c>
      <c r="S79" s="30" t="s">
        <v>248</v>
      </c>
      <c r="T79" s="30" t="s">
        <v>38</v>
      </c>
      <c r="U79" s="30"/>
      <c r="V79" s="93" t="s">
        <v>38</v>
      </c>
    </row>
    <row r="80" spans="1:47" ht="22.5" x14ac:dyDescent="0.25">
      <c r="A80" s="30" t="s">
        <v>184</v>
      </c>
      <c r="B80" s="30" t="s">
        <v>630</v>
      </c>
      <c r="C80" s="30" t="s">
        <v>215</v>
      </c>
      <c r="D80" s="30" t="s">
        <v>136</v>
      </c>
      <c r="E80" s="30" t="s">
        <v>218</v>
      </c>
      <c r="F80" s="30" t="s">
        <v>42</v>
      </c>
      <c r="G80" s="30" t="s">
        <v>243</v>
      </c>
      <c r="H80" s="30">
        <v>2007</v>
      </c>
      <c r="I80" s="30">
        <v>2013</v>
      </c>
      <c r="J80" s="36" t="s">
        <v>180</v>
      </c>
      <c r="K80" s="36" t="s">
        <v>180</v>
      </c>
      <c r="L80" s="36" t="s">
        <v>180</v>
      </c>
      <c r="M80" s="36" t="s">
        <v>180</v>
      </c>
      <c r="N80" s="36" t="s">
        <v>180</v>
      </c>
      <c r="O80" s="30" t="s">
        <v>38</v>
      </c>
      <c r="P80" s="41">
        <v>35240</v>
      </c>
      <c r="Q80" s="36" t="s">
        <v>180</v>
      </c>
      <c r="R80" s="30" t="s">
        <v>246</v>
      </c>
      <c r="S80" s="30" t="s">
        <v>259</v>
      </c>
      <c r="T80" s="30" t="s">
        <v>38</v>
      </c>
      <c r="U80" s="30"/>
      <c r="V80" s="93" t="s">
        <v>38</v>
      </c>
    </row>
    <row r="81" spans="1:22" ht="33.75" x14ac:dyDescent="0.25">
      <c r="A81" s="30" t="s">
        <v>184</v>
      </c>
      <c r="B81" s="30" t="s">
        <v>631</v>
      </c>
      <c r="C81" s="30" t="s">
        <v>216</v>
      </c>
      <c r="D81" s="30" t="s">
        <v>136</v>
      </c>
      <c r="E81" s="30" t="s">
        <v>218</v>
      </c>
      <c r="F81" s="30" t="s">
        <v>42</v>
      </c>
      <c r="G81" s="30" t="s">
        <v>244</v>
      </c>
      <c r="H81" s="30">
        <v>2004</v>
      </c>
      <c r="I81" s="30">
        <v>2007</v>
      </c>
      <c r="J81" s="36" t="s">
        <v>180</v>
      </c>
      <c r="K81" s="36" t="s">
        <v>180</v>
      </c>
      <c r="L81" s="36" t="s">
        <v>180</v>
      </c>
      <c r="M81" s="36" t="s">
        <v>180</v>
      </c>
      <c r="N81" s="36" t="s">
        <v>180</v>
      </c>
      <c r="O81" s="30" t="s">
        <v>38</v>
      </c>
      <c r="P81" s="41">
        <v>11853</v>
      </c>
      <c r="Q81" s="36" t="s">
        <v>180</v>
      </c>
      <c r="R81" s="30" t="s">
        <v>246</v>
      </c>
      <c r="S81" s="30" t="s">
        <v>259</v>
      </c>
      <c r="T81" s="30" t="s">
        <v>38</v>
      </c>
      <c r="U81" s="30"/>
      <c r="V81" s="93" t="s">
        <v>38</v>
      </c>
    </row>
    <row r="82" spans="1:22" ht="22.5" x14ac:dyDescent="0.25">
      <c r="A82" s="30" t="s">
        <v>184</v>
      </c>
      <c r="B82" s="30" t="s">
        <v>632</v>
      </c>
      <c r="C82" s="30" t="s">
        <v>217</v>
      </c>
      <c r="D82" s="30" t="s">
        <v>136</v>
      </c>
      <c r="E82" s="30" t="s">
        <v>218</v>
      </c>
      <c r="F82" s="30" t="s">
        <v>42</v>
      </c>
      <c r="G82" s="30" t="s">
        <v>245</v>
      </c>
      <c r="H82" s="30">
        <v>2003</v>
      </c>
      <c r="I82" s="30">
        <v>2003</v>
      </c>
      <c r="J82" s="36" t="s">
        <v>180</v>
      </c>
      <c r="K82" s="36" t="s">
        <v>180</v>
      </c>
      <c r="L82" s="36" t="s">
        <v>180</v>
      </c>
      <c r="M82" s="36" t="s">
        <v>180</v>
      </c>
      <c r="N82" s="36" t="s">
        <v>180</v>
      </c>
      <c r="O82" s="30" t="s">
        <v>38</v>
      </c>
      <c r="P82" s="41">
        <v>2975</v>
      </c>
      <c r="Q82" s="36" t="s">
        <v>180</v>
      </c>
      <c r="R82" s="30" t="s">
        <v>246</v>
      </c>
      <c r="S82" s="30" t="s">
        <v>259</v>
      </c>
      <c r="T82" s="30" t="s">
        <v>38</v>
      </c>
      <c r="U82" s="30"/>
      <c r="V82" s="93" t="s">
        <v>38</v>
      </c>
    </row>
    <row r="83" spans="1:22" ht="47.25" customHeight="1" x14ac:dyDescent="0.25">
      <c r="A83" s="30" t="s">
        <v>184</v>
      </c>
      <c r="B83" s="30" t="s">
        <v>633</v>
      </c>
      <c r="C83" s="30" t="s">
        <v>325</v>
      </c>
      <c r="D83" s="30" t="s">
        <v>136</v>
      </c>
      <c r="E83" s="30" t="s">
        <v>327</v>
      </c>
      <c r="F83" s="30" t="s">
        <v>46</v>
      </c>
      <c r="G83" s="30" t="s">
        <v>328</v>
      </c>
      <c r="H83" s="30">
        <v>2014</v>
      </c>
      <c r="I83" s="30">
        <v>2015</v>
      </c>
      <c r="J83" s="30" t="s">
        <v>180</v>
      </c>
      <c r="K83" s="30" t="s">
        <v>180</v>
      </c>
      <c r="L83" s="30" t="s">
        <v>180</v>
      </c>
      <c r="M83" s="30" t="s">
        <v>180</v>
      </c>
      <c r="N83" s="30" t="s">
        <v>180</v>
      </c>
      <c r="O83" s="30" t="s">
        <v>38</v>
      </c>
      <c r="P83" s="30" t="s">
        <v>180</v>
      </c>
      <c r="Q83" s="30" t="s">
        <v>180</v>
      </c>
      <c r="R83" s="30" t="s">
        <v>136</v>
      </c>
      <c r="S83" s="30" t="s">
        <v>180</v>
      </c>
      <c r="T83" s="30" t="s">
        <v>38</v>
      </c>
      <c r="U83" s="30"/>
      <c r="V83" s="93" t="s">
        <v>38</v>
      </c>
    </row>
    <row r="84" spans="1:22" ht="46.5" customHeight="1" x14ac:dyDescent="0.25">
      <c r="A84" s="6" t="s">
        <v>184</v>
      </c>
      <c r="B84" s="6" t="s">
        <v>634</v>
      </c>
      <c r="C84" s="6" t="s">
        <v>326</v>
      </c>
      <c r="D84" s="6" t="s">
        <v>136</v>
      </c>
      <c r="E84" s="6" t="s">
        <v>327</v>
      </c>
      <c r="F84" s="6" t="s">
        <v>40</v>
      </c>
      <c r="G84" s="6" t="s">
        <v>329</v>
      </c>
      <c r="H84" s="6">
        <v>2016</v>
      </c>
      <c r="I84" s="6">
        <v>2016</v>
      </c>
      <c r="J84" s="6" t="s">
        <v>180</v>
      </c>
      <c r="K84" s="6" t="s">
        <v>180</v>
      </c>
      <c r="L84" s="30" t="s">
        <v>180</v>
      </c>
      <c r="M84" s="6" t="s">
        <v>180</v>
      </c>
      <c r="N84" s="6" t="s">
        <v>180</v>
      </c>
      <c r="O84" s="6" t="s">
        <v>38</v>
      </c>
      <c r="P84" s="6" t="s">
        <v>180</v>
      </c>
      <c r="Q84" s="6" t="s">
        <v>180</v>
      </c>
      <c r="R84" s="6" t="s">
        <v>136</v>
      </c>
      <c r="S84" s="30" t="s">
        <v>180</v>
      </c>
      <c r="T84" s="30" t="s">
        <v>38</v>
      </c>
      <c r="U84" s="6"/>
      <c r="V84" s="93" t="s">
        <v>38</v>
      </c>
    </row>
    <row r="85" spans="1:22" ht="52.5" customHeight="1" x14ac:dyDescent="0.25">
      <c r="A85" s="53" t="s">
        <v>183</v>
      </c>
      <c r="B85" s="53" t="s">
        <v>638</v>
      </c>
      <c r="C85" s="6" t="s">
        <v>354</v>
      </c>
      <c r="D85" s="53" t="s">
        <v>385</v>
      </c>
      <c r="E85" s="6" t="s">
        <v>113</v>
      </c>
      <c r="F85" s="6" t="s">
        <v>42</v>
      </c>
      <c r="G85" s="6" t="s">
        <v>364</v>
      </c>
      <c r="H85" s="6">
        <v>2010</v>
      </c>
      <c r="I85" s="54" t="s">
        <v>110</v>
      </c>
      <c r="J85" s="6" t="s">
        <v>375</v>
      </c>
      <c r="K85" s="6" t="s">
        <v>180</v>
      </c>
      <c r="L85" s="6" t="s">
        <v>180</v>
      </c>
      <c r="M85" s="6" t="s">
        <v>180</v>
      </c>
      <c r="N85" s="6" t="s">
        <v>180</v>
      </c>
      <c r="O85" s="6" t="s">
        <v>38</v>
      </c>
      <c r="P85" s="6" t="s">
        <v>180</v>
      </c>
      <c r="Q85" s="56">
        <v>2600</v>
      </c>
      <c r="R85" s="30" t="s">
        <v>378</v>
      </c>
      <c r="S85" s="36" t="s">
        <v>379</v>
      </c>
      <c r="T85" s="30" t="s">
        <v>38</v>
      </c>
      <c r="U85" s="53"/>
      <c r="V85" s="93" t="s">
        <v>38</v>
      </c>
    </row>
    <row r="86" spans="1:22" ht="45" customHeight="1" x14ac:dyDescent="0.25">
      <c r="A86" s="53" t="s">
        <v>183</v>
      </c>
      <c r="B86" s="53" t="s">
        <v>639</v>
      </c>
      <c r="C86" s="6" t="s">
        <v>355</v>
      </c>
      <c r="D86" s="53" t="s">
        <v>385</v>
      </c>
      <c r="E86" s="6" t="s">
        <v>113</v>
      </c>
      <c r="F86" s="6" t="s">
        <v>42</v>
      </c>
      <c r="G86" s="6" t="s">
        <v>365</v>
      </c>
      <c r="H86" s="6">
        <v>2010</v>
      </c>
      <c r="I86" s="54" t="s">
        <v>110</v>
      </c>
      <c r="J86" s="6" t="s">
        <v>375</v>
      </c>
      <c r="K86" s="6" t="s">
        <v>180</v>
      </c>
      <c r="L86" s="6" t="s">
        <v>180</v>
      </c>
      <c r="M86" s="6" t="s">
        <v>180</v>
      </c>
      <c r="N86" s="6" t="s">
        <v>180</v>
      </c>
      <c r="O86" s="6" t="s">
        <v>38</v>
      </c>
      <c r="P86" s="6" t="s">
        <v>180</v>
      </c>
      <c r="Q86" s="56">
        <v>0</v>
      </c>
      <c r="R86" s="30" t="s">
        <v>378</v>
      </c>
      <c r="S86" s="36" t="s">
        <v>380</v>
      </c>
      <c r="T86" s="30" t="s">
        <v>38</v>
      </c>
      <c r="U86" s="53"/>
      <c r="V86" s="93" t="s">
        <v>38</v>
      </c>
    </row>
    <row r="87" spans="1:22" ht="45.75" customHeight="1" x14ac:dyDescent="0.25">
      <c r="A87" s="53" t="s">
        <v>183</v>
      </c>
      <c r="B87" s="53" t="s">
        <v>640</v>
      </c>
      <c r="C87" s="30" t="s">
        <v>356</v>
      </c>
      <c r="D87" s="53" t="s">
        <v>385</v>
      </c>
      <c r="E87" s="6" t="s">
        <v>113</v>
      </c>
      <c r="F87" s="30" t="s">
        <v>42</v>
      </c>
      <c r="G87" s="30" t="s">
        <v>366</v>
      </c>
      <c r="H87" s="6">
        <v>2010</v>
      </c>
      <c r="I87" s="55" t="s">
        <v>110</v>
      </c>
      <c r="J87" s="30" t="s">
        <v>375</v>
      </c>
      <c r="K87" s="6" t="s">
        <v>180</v>
      </c>
      <c r="L87" s="6" t="s">
        <v>180</v>
      </c>
      <c r="M87" s="6" t="s">
        <v>180</v>
      </c>
      <c r="N87" s="6" t="s">
        <v>180</v>
      </c>
      <c r="O87" s="6" t="s">
        <v>38</v>
      </c>
      <c r="P87" s="6" t="s">
        <v>180</v>
      </c>
      <c r="Q87" s="56">
        <v>0</v>
      </c>
      <c r="R87" s="36" t="s">
        <v>379</v>
      </c>
      <c r="S87" s="36" t="s">
        <v>380</v>
      </c>
      <c r="T87" s="30" t="s">
        <v>38</v>
      </c>
      <c r="U87" s="53"/>
      <c r="V87" s="93" t="s">
        <v>38</v>
      </c>
    </row>
    <row r="88" spans="1:22" ht="45.75" customHeight="1" x14ac:dyDescent="0.25">
      <c r="A88" s="53" t="s">
        <v>183</v>
      </c>
      <c r="B88" s="53" t="s">
        <v>641</v>
      </c>
      <c r="C88" s="6" t="s">
        <v>357</v>
      </c>
      <c r="D88" s="53" t="s">
        <v>385</v>
      </c>
      <c r="E88" s="6" t="s">
        <v>113</v>
      </c>
      <c r="F88" s="6" t="s">
        <v>42</v>
      </c>
      <c r="G88" s="6" t="s">
        <v>367</v>
      </c>
      <c r="H88" s="6">
        <v>2010</v>
      </c>
      <c r="I88" s="54" t="s">
        <v>110</v>
      </c>
      <c r="J88" s="6" t="s">
        <v>375</v>
      </c>
      <c r="K88" s="6" t="s">
        <v>180</v>
      </c>
      <c r="L88" s="6" t="s">
        <v>180</v>
      </c>
      <c r="M88" s="6" t="s">
        <v>180</v>
      </c>
      <c r="N88" s="6" t="s">
        <v>180</v>
      </c>
      <c r="O88" s="6" t="s">
        <v>38</v>
      </c>
      <c r="P88" s="6" t="s">
        <v>180</v>
      </c>
      <c r="Q88" s="40">
        <v>6000</v>
      </c>
      <c r="R88" s="30" t="s">
        <v>381</v>
      </c>
      <c r="S88" s="53" t="s">
        <v>337</v>
      </c>
      <c r="T88" s="30" t="s">
        <v>38</v>
      </c>
      <c r="U88" s="53"/>
      <c r="V88" s="93" t="s">
        <v>38</v>
      </c>
    </row>
    <row r="89" spans="1:22" ht="49.5" customHeight="1" x14ac:dyDescent="0.25">
      <c r="A89" s="36" t="s">
        <v>183</v>
      </c>
      <c r="B89" s="36" t="s">
        <v>642</v>
      </c>
      <c r="C89" s="30" t="s">
        <v>358</v>
      </c>
      <c r="D89" s="36" t="s">
        <v>385</v>
      </c>
      <c r="E89" s="30" t="s">
        <v>113</v>
      </c>
      <c r="F89" s="30" t="s">
        <v>39</v>
      </c>
      <c r="G89" s="30" t="s">
        <v>368</v>
      </c>
      <c r="H89" s="30">
        <v>2007</v>
      </c>
      <c r="I89" s="36" t="s">
        <v>110</v>
      </c>
      <c r="J89" s="30" t="s">
        <v>376</v>
      </c>
      <c r="K89" s="30" t="s">
        <v>180</v>
      </c>
      <c r="L89" s="30" t="s">
        <v>180</v>
      </c>
      <c r="M89" s="30" t="s">
        <v>180</v>
      </c>
      <c r="N89" s="30" t="s">
        <v>180</v>
      </c>
      <c r="O89" s="30" t="s">
        <v>38</v>
      </c>
      <c r="P89" s="30" t="s">
        <v>180</v>
      </c>
      <c r="Q89" s="56">
        <v>0</v>
      </c>
      <c r="R89" s="36" t="s">
        <v>379</v>
      </c>
      <c r="S89" s="30" t="s">
        <v>180</v>
      </c>
      <c r="T89" s="30" t="s">
        <v>38</v>
      </c>
      <c r="U89" s="36"/>
      <c r="V89" s="93" t="s">
        <v>38</v>
      </c>
    </row>
    <row r="90" spans="1:22" ht="44.25" customHeight="1" x14ac:dyDescent="0.25">
      <c r="A90" s="53" t="s">
        <v>183</v>
      </c>
      <c r="B90" s="53" t="s">
        <v>643</v>
      </c>
      <c r="C90" s="6" t="s">
        <v>359</v>
      </c>
      <c r="D90" s="53" t="s">
        <v>385</v>
      </c>
      <c r="E90" s="6" t="s">
        <v>113</v>
      </c>
      <c r="F90" s="6" t="s">
        <v>42</v>
      </c>
      <c r="G90" s="6" t="s">
        <v>369</v>
      </c>
      <c r="H90" s="6">
        <v>2010</v>
      </c>
      <c r="I90" s="53" t="s">
        <v>110</v>
      </c>
      <c r="J90" s="6" t="s">
        <v>375</v>
      </c>
      <c r="K90" s="6" t="s">
        <v>180</v>
      </c>
      <c r="L90" s="6" t="s">
        <v>180</v>
      </c>
      <c r="M90" s="6" t="s">
        <v>180</v>
      </c>
      <c r="N90" s="6" t="s">
        <v>180</v>
      </c>
      <c r="O90" s="6" t="s">
        <v>38</v>
      </c>
      <c r="P90" s="6" t="s">
        <v>180</v>
      </c>
      <c r="Q90" s="57">
        <v>250</v>
      </c>
      <c r="R90" s="30" t="s">
        <v>378</v>
      </c>
      <c r="S90" s="6" t="s">
        <v>180</v>
      </c>
      <c r="T90" s="30" t="s">
        <v>38</v>
      </c>
      <c r="U90" s="53"/>
      <c r="V90" s="93" t="s">
        <v>38</v>
      </c>
    </row>
    <row r="91" spans="1:22" ht="38.25" customHeight="1" x14ac:dyDescent="0.25">
      <c r="A91" s="53" t="s">
        <v>183</v>
      </c>
      <c r="B91" s="53" t="s">
        <v>644</v>
      </c>
      <c r="C91" s="6" t="s">
        <v>360</v>
      </c>
      <c r="D91" s="53" t="s">
        <v>385</v>
      </c>
      <c r="E91" s="6" t="s">
        <v>113</v>
      </c>
      <c r="F91" s="6" t="s">
        <v>43</v>
      </c>
      <c r="G91" s="6" t="s">
        <v>370</v>
      </c>
      <c r="H91" s="6">
        <v>2010</v>
      </c>
      <c r="I91" s="53" t="s">
        <v>110</v>
      </c>
      <c r="J91" s="6" t="s">
        <v>375</v>
      </c>
      <c r="K91" s="6" t="s">
        <v>180</v>
      </c>
      <c r="L91" s="6" t="s">
        <v>180</v>
      </c>
      <c r="M91" s="6" t="s">
        <v>180</v>
      </c>
      <c r="N91" s="6" t="s">
        <v>180</v>
      </c>
      <c r="O91" s="6" t="s">
        <v>38</v>
      </c>
      <c r="P91" s="6" t="s">
        <v>180</v>
      </c>
      <c r="Q91" s="6" t="s">
        <v>180</v>
      </c>
      <c r="R91" s="30" t="s">
        <v>382</v>
      </c>
      <c r="S91" s="6" t="s">
        <v>180</v>
      </c>
      <c r="T91" s="30" t="s">
        <v>38</v>
      </c>
      <c r="U91" s="53"/>
      <c r="V91" s="93" t="s">
        <v>38</v>
      </c>
    </row>
    <row r="92" spans="1:22" ht="38.25" customHeight="1" x14ac:dyDescent="0.25">
      <c r="A92" s="53" t="s">
        <v>183</v>
      </c>
      <c r="B92" s="53" t="s">
        <v>645</v>
      </c>
      <c r="C92" s="6" t="s">
        <v>361</v>
      </c>
      <c r="D92" s="53" t="s">
        <v>385</v>
      </c>
      <c r="E92" s="6" t="s">
        <v>113</v>
      </c>
      <c r="F92" s="6" t="s">
        <v>42</v>
      </c>
      <c r="G92" s="6" t="s">
        <v>371</v>
      </c>
      <c r="H92" s="6">
        <v>2010</v>
      </c>
      <c r="I92" s="53" t="s">
        <v>110</v>
      </c>
      <c r="J92" s="6" t="s">
        <v>375</v>
      </c>
      <c r="K92" s="6" t="s">
        <v>180</v>
      </c>
      <c r="L92" s="6" t="s">
        <v>180</v>
      </c>
      <c r="M92" s="6" t="s">
        <v>180</v>
      </c>
      <c r="N92" s="6" t="s">
        <v>180</v>
      </c>
      <c r="O92" s="6" t="s">
        <v>38</v>
      </c>
      <c r="P92" s="6" t="s">
        <v>180</v>
      </c>
      <c r="Q92" s="6" t="s">
        <v>180</v>
      </c>
      <c r="R92" s="30" t="s">
        <v>383</v>
      </c>
      <c r="S92" s="6" t="s">
        <v>180</v>
      </c>
      <c r="T92" s="30" t="s">
        <v>38</v>
      </c>
      <c r="U92" s="53"/>
      <c r="V92" s="93" t="s">
        <v>38</v>
      </c>
    </row>
    <row r="93" spans="1:22" ht="98.25" customHeight="1" x14ac:dyDescent="0.25">
      <c r="A93" s="36" t="s">
        <v>183</v>
      </c>
      <c r="B93" s="36" t="s">
        <v>646</v>
      </c>
      <c r="C93" s="30" t="s">
        <v>41</v>
      </c>
      <c r="D93" s="36" t="s">
        <v>385</v>
      </c>
      <c r="E93" s="30" t="s">
        <v>113</v>
      </c>
      <c r="F93" s="30" t="s">
        <v>41</v>
      </c>
      <c r="G93" s="30" t="s">
        <v>372</v>
      </c>
      <c r="H93" s="30">
        <v>2000</v>
      </c>
      <c r="I93" s="36" t="s">
        <v>110</v>
      </c>
      <c r="J93" s="55"/>
      <c r="K93" s="30" t="s">
        <v>180</v>
      </c>
      <c r="L93" s="30" t="s">
        <v>180</v>
      </c>
      <c r="M93" s="30" t="s">
        <v>180</v>
      </c>
      <c r="N93" s="30" t="s">
        <v>180</v>
      </c>
      <c r="O93" s="30" t="s">
        <v>38</v>
      </c>
      <c r="P93" s="30" t="s">
        <v>180</v>
      </c>
      <c r="Q93" s="30" t="s">
        <v>180</v>
      </c>
      <c r="R93" s="30" t="s">
        <v>180</v>
      </c>
      <c r="S93" s="30" t="s">
        <v>180</v>
      </c>
      <c r="T93" s="30" t="s">
        <v>38</v>
      </c>
      <c r="U93" s="36"/>
      <c r="V93" s="93" t="s">
        <v>38</v>
      </c>
    </row>
    <row r="94" spans="1:22" ht="89.25" customHeight="1" x14ac:dyDescent="0.25">
      <c r="A94" s="36" t="s">
        <v>183</v>
      </c>
      <c r="B94" s="36" t="s">
        <v>647</v>
      </c>
      <c r="C94" s="30" t="s">
        <v>362</v>
      </c>
      <c r="D94" s="36" t="s">
        <v>385</v>
      </c>
      <c r="E94" s="30" t="s">
        <v>113</v>
      </c>
      <c r="F94" s="30" t="s">
        <v>43</v>
      </c>
      <c r="G94" s="30" t="s">
        <v>373</v>
      </c>
      <c r="H94" s="30">
        <v>2000</v>
      </c>
      <c r="I94" s="36" t="s">
        <v>110</v>
      </c>
      <c r="J94" s="30" t="s">
        <v>377</v>
      </c>
      <c r="K94" s="30" t="s">
        <v>180</v>
      </c>
      <c r="L94" s="30" t="s">
        <v>180</v>
      </c>
      <c r="M94" s="30" t="s">
        <v>180</v>
      </c>
      <c r="N94" s="30" t="s">
        <v>180</v>
      </c>
      <c r="O94" s="30" t="s">
        <v>38</v>
      </c>
      <c r="P94" s="30" t="s">
        <v>180</v>
      </c>
      <c r="Q94" s="30" t="s">
        <v>180</v>
      </c>
      <c r="R94" s="30" t="s">
        <v>383</v>
      </c>
      <c r="S94" s="30" t="s">
        <v>180</v>
      </c>
      <c r="T94" s="30" t="s">
        <v>38</v>
      </c>
      <c r="U94" s="36"/>
      <c r="V94" s="93" t="s">
        <v>38</v>
      </c>
    </row>
    <row r="95" spans="1:22" ht="22.5" x14ac:dyDescent="0.25">
      <c r="A95" s="36" t="s">
        <v>183</v>
      </c>
      <c r="B95" s="36" t="s">
        <v>648</v>
      </c>
      <c r="C95" s="30" t="s">
        <v>363</v>
      </c>
      <c r="D95" s="36" t="s">
        <v>385</v>
      </c>
      <c r="E95" s="30" t="s">
        <v>113</v>
      </c>
      <c r="F95" s="30" t="s">
        <v>43</v>
      </c>
      <c r="G95" s="30" t="s">
        <v>374</v>
      </c>
      <c r="H95" s="30">
        <v>2000</v>
      </c>
      <c r="I95" s="36" t="s">
        <v>110</v>
      </c>
      <c r="J95" s="30" t="s">
        <v>377</v>
      </c>
      <c r="K95" s="30" t="s">
        <v>180</v>
      </c>
      <c r="L95" s="30" t="s">
        <v>180</v>
      </c>
      <c r="M95" s="30" t="s">
        <v>180</v>
      </c>
      <c r="N95" s="30" t="s">
        <v>180</v>
      </c>
      <c r="O95" s="30" t="s">
        <v>38</v>
      </c>
      <c r="P95" s="30" t="s">
        <v>180</v>
      </c>
      <c r="Q95" s="30" t="s">
        <v>180</v>
      </c>
      <c r="R95" s="30" t="s">
        <v>384</v>
      </c>
      <c r="S95" s="30" t="s">
        <v>180</v>
      </c>
      <c r="T95" s="30" t="s">
        <v>38</v>
      </c>
      <c r="U95" s="36"/>
      <c r="V95" s="93" t="s">
        <v>38</v>
      </c>
    </row>
    <row r="96" spans="1:22" ht="100.5" customHeight="1" x14ac:dyDescent="0.25">
      <c r="A96" s="6" t="s">
        <v>185</v>
      </c>
      <c r="B96" s="6" t="s">
        <v>709</v>
      </c>
      <c r="C96" s="30" t="s">
        <v>701</v>
      </c>
      <c r="D96" s="30" t="s">
        <v>520</v>
      </c>
      <c r="E96" s="30" t="s">
        <v>521</v>
      </c>
      <c r="F96" s="30" t="s">
        <v>44</v>
      </c>
      <c r="G96" s="91" t="s">
        <v>702</v>
      </c>
      <c r="H96" s="30">
        <v>2000</v>
      </c>
      <c r="I96" s="36" t="s">
        <v>110</v>
      </c>
      <c r="J96" s="6" t="s">
        <v>180</v>
      </c>
      <c r="K96" s="6" t="s">
        <v>180</v>
      </c>
      <c r="L96" s="30" t="s">
        <v>180</v>
      </c>
      <c r="M96" s="6" t="s">
        <v>180</v>
      </c>
      <c r="N96" s="6" t="s">
        <v>180</v>
      </c>
      <c r="O96" s="6" t="s">
        <v>38</v>
      </c>
      <c r="P96" s="6" t="s">
        <v>180</v>
      </c>
      <c r="Q96" s="6" t="s">
        <v>180</v>
      </c>
      <c r="R96" s="30" t="s">
        <v>180</v>
      </c>
      <c r="S96" s="30" t="s">
        <v>180</v>
      </c>
      <c r="T96" s="30" t="s">
        <v>38</v>
      </c>
      <c r="U96" s="6"/>
      <c r="V96" s="93" t="s">
        <v>38</v>
      </c>
    </row>
    <row r="97" spans="1:22" ht="68.25" customHeight="1" x14ac:dyDescent="0.25">
      <c r="A97" s="6" t="s">
        <v>185</v>
      </c>
      <c r="B97" s="6" t="s">
        <v>710</v>
      </c>
      <c r="C97" s="30" t="s">
        <v>703</v>
      </c>
      <c r="D97" s="30" t="s">
        <v>520</v>
      </c>
      <c r="E97" s="30" t="s">
        <v>521</v>
      </c>
      <c r="F97" s="30" t="s">
        <v>44</v>
      </c>
      <c r="G97" s="91" t="s">
        <v>704</v>
      </c>
      <c r="H97" s="30">
        <v>2000</v>
      </c>
      <c r="I97" s="36">
        <v>2015</v>
      </c>
      <c r="J97" s="6" t="s">
        <v>180</v>
      </c>
      <c r="K97" s="6" t="s">
        <v>180</v>
      </c>
      <c r="L97" s="30" t="s">
        <v>180</v>
      </c>
      <c r="M97" s="6" t="s">
        <v>180</v>
      </c>
      <c r="N97" s="6" t="s">
        <v>180</v>
      </c>
      <c r="O97" s="6" t="s">
        <v>38</v>
      </c>
      <c r="P97" s="6" t="s">
        <v>180</v>
      </c>
      <c r="Q97" s="6" t="s">
        <v>180</v>
      </c>
      <c r="R97" s="30" t="s">
        <v>180</v>
      </c>
      <c r="S97" s="30" t="s">
        <v>180</v>
      </c>
      <c r="T97" s="30" t="s">
        <v>38</v>
      </c>
      <c r="U97" s="6"/>
      <c r="V97" s="93" t="s">
        <v>38</v>
      </c>
    </row>
    <row r="98" spans="1:22" ht="65.25" customHeight="1" x14ac:dyDescent="0.25">
      <c r="A98" s="6" t="s">
        <v>185</v>
      </c>
      <c r="B98" s="6" t="s">
        <v>711</v>
      </c>
      <c r="C98" s="30" t="s">
        <v>705</v>
      </c>
      <c r="D98" s="30" t="s">
        <v>520</v>
      </c>
      <c r="E98" s="30" t="s">
        <v>521</v>
      </c>
      <c r="F98" s="30" t="s">
        <v>44</v>
      </c>
      <c r="G98" s="91" t="s">
        <v>706</v>
      </c>
      <c r="H98" s="30">
        <v>2000</v>
      </c>
      <c r="I98" s="36" t="s">
        <v>110</v>
      </c>
      <c r="J98" s="6" t="s">
        <v>180</v>
      </c>
      <c r="K98" s="6" t="s">
        <v>180</v>
      </c>
      <c r="L98" s="30" t="s">
        <v>180</v>
      </c>
      <c r="M98" s="6" t="s">
        <v>180</v>
      </c>
      <c r="N98" s="6" t="s">
        <v>180</v>
      </c>
      <c r="O98" s="6" t="s">
        <v>38</v>
      </c>
      <c r="P98" s="6" t="s">
        <v>180</v>
      </c>
      <c r="Q98" s="6" t="s">
        <v>180</v>
      </c>
      <c r="R98" s="30" t="s">
        <v>180</v>
      </c>
      <c r="S98" s="30" t="s">
        <v>180</v>
      </c>
      <c r="T98" s="30" t="s">
        <v>38</v>
      </c>
      <c r="U98" s="6"/>
      <c r="V98" s="93" t="s">
        <v>38</v>
      </c>
    </row>
    <row r="99" spans="1:22" ht="54" customHeight="1" x14ac:dyDescent="0.25">
      <c r="A99" s="6" t="s">
        <v>185</v>
      </c>
      <c r="B99" s="6" t="s">
        <v>712</v>
      </c>
      <c r="C99" s="30" t="s">
        <v>705</v>
      </c>
      <c r="D99" s="30" t="s">
        <v>520</v>
      </c>
      <c r="E99" s="30" t="s">
        <v>521</v>
      </c>
      <c r="F99" s="30" t="s">
        <v>44</v>
      </c>
      <c r="G99" s="91" t="s">
        <v>707</v>
      </c>
      <c r="H99" s="30">
        <v>2000</v>
      </c>
      <c r="I99" s="36" t="s">
        <v>110</v>
      </c>
      <c r="J99" s="6" t="s">
        <v>180</v>
      </c>
      <c r="K99" s="6" t="s">
        <v>180</v>
      </c>
      <c r="L99" s="30" t="s">
        <v>180</v>
      </c>
      <c r="M99" s="6" t="s">
        <v>180</v>
      </c>
      <c r="N99" s="6" t="s">
        <v>180</v>
      </c>
      <c r="O99" s="6" t="s">
        <v>38</v>
      </c>
      <c r="P99" s="6" t="s">
        <v>180</v>
      </c>
      <c r="Q99" s="6" t="s">
        <v>180</v>
      </c>
      <c r="R99" s="30" t="s">
        <v>180</v>
      </c>
      <c r="S99" s="30" t="s">
        <v>180</v>
      </c>
      <c r="T99" s="30" t="s">
        <v>38</v>
      </c>
      <c r="U99" s="6"/>
      <c r="V99" s="93" t="s">
        <v>38</v>
      </c>
    </row>
    <row r="100" spans="1:22" ht="51.75" customHeight="1" x14ac:dyDescent="0.25">
      <c r="A100" s="14"/>
      <c r="B100" s="14"/>
      <c r="C100" s="14"/>
      <c r="D100" s="14"/>
      <c r="E100" s="14"/>
      <c r="F100" s="14"/>
      <c r="G100" s="14"/>
      <c r="H100" s="14"/>
      <c r="I100" s="14"/>
      <c r="J100" s="14"/>
      <c r="K100" s="14"/>
      <c r="L100" s="14"/>
      <c r="M100" s="43"/>
      <c r="N100" s="14"/>
      <c r="O100" s="14"/>
      <c r="P100" s="14"/>
      <c r="Q100" s="14"/>
      <c r="R100" s="14"/>
      <c r="S100" s="14"/>
      <c r="T100" s="14"/>
      <c r="U100" s="14"/>
      <c r="V100" s="14"/>
    </row>
    <row r="101" spans="1:22" ht="26.25" customHeight="1" x14ac:dyDescent="0.25">
      <c r="A101" s="14"/>
      <c r="B101" s="14"/>
      <c r="C101" s="14"/>
      <c r="D101" s="14"/>
      <c r="E101" s="14"/>
      <c r="F101" s="14"/>
      <c r="G101" s="14"/>
      <c r="H101" s="14"/>
      <c r="I101" s="14"/>
      <c r="J101" s="14"/>
      <c r="K101" s="14"/>
      <c r="L101" s="14"/>
      <c r="M101" s="43"/>
      <c r="N101" s="14"/>
      <c r="O101" s="14"/>
      <c r="P101" s="14"/>
      <c r="Q101" s="14"/>
      <c r="R101" s="14"/>
      <c r="S101" s="14"/>
      <c r="T101" s="14"/>
      <c r="U101" s="14"/>
      <c r="V101" s="14"/>
    </row>
    <row r="102" spans="1:22" ht="26.25" customHeight="1" x14ac:dyDescent="0.25">
      <c r="A102" s="14"/>
      <c r="B102" s="14"/>
      <c r="C102" s="14"/>
      <c r="D102" s="14"/>
      <c r="E102" s="14"/>
      <c r="F102" s="14"/>
      <c r="G102" s="14"/>
      <c r="H102" s="14"/>
      <c r="I102" s="14"/>
      <c r="J102" s="14"/>
      <c r="K102" s="14"/>
      <c r="L102" s="14"/>
      <c r="M102" s="43"/>
      <c r="N102" s="14"/>
      <c r="O102" s="14"/>
      <c r="P102" s="14"/>
      <c r="Q102" s="14"/>
      <c r="R102" s="14"/>
      <c r="S102" s="14"/>
      <c r="T102" s="14"/>
      <c r="U102" s="14"/>
      <c r="V102" s="14"/>
    </row>
    <row r="103" spans="1:22" ht="26.25" customHeight="1" x14ac:dyDescent="0.25">
      <c r="A103" s="14"/>
      <c r="B103" s="14"/>
      <c r="C103" s="14"/>
      <c r="D103" s="14"/>
      <c r="E103" s="14"/>
      <c r="F103" s="14"/>
      <c r="G103" s="14"/>
      <c r="H103" s="14"/>
      <c r="I103" s="14"/>
      <c r="J103" s="14"/>
      <c r="K103" s="14"/>
      <c r="L103" s="14"/>
      <c r="M103" s="43"/>
      <c r="N103" s="14"/>
      <c r="O103" s="14"/>
      <c r="P103" s="14"/>
      <c r="Q103" s="14"/>
      <c r="R103" s="14"/>
      <c r="S103" s="14"/>
      <c r="T103" s="14"/>
      <c r="U103" s="14"/>
      <c r="V103" s="14"/>
    </row>
    <row r="104" spans="1:22" ht="26.25" customHeight="1" x14ac:dyDescent="0.25">
      <c r="A104" s="14"/>
      <c r="B104" s="14"/>
      <c r="C104" s="14"/>
      <c r="D104" s="14"/>
      <c r="E104" s="14"/>
      <c r="F104" s="14"/>
      <c r="G104" s="14"/>
      <c r="H104" s="14"/>
      <c r="I104" s="14"/>
      <c r="J104" s="14"/>
      <c r="K104" s="14"/>
      <c r="L104" s="14"/>
      <c r="M104" s="43"/>
      <c r="N104" s="14"/>
      <c r="O104" s="14"/>
      <c r="P104" s="14"/>
      <c r="Q104" s="14"/>
      <c r="R104" s="14"/>
      <c r="S104" s="14"/>
      <c r="T104" s="14"/>
      <c r="U104" s="14"/>
      <c r="V104" s="14"/>
    </row>
    <row r="105" spans="1:22" ht="26.25" customHeight="1" x14ac:dyDescent="0.25">
      <c r="A105" s="14"/>
      <c r="B105" s="14"/>
      <c r="C105" s="14"/>
      <c r="D105" s="14"/>
      <c r="E105" s="14"/>
      <c r="F105" s="14"/>
      <c r="G105" s="14"/>
      <c r="H105" s="14"/>
      <c r="I105" s="14"/>
      <c r="J105" s="14"/>
      <c r="K105" s="14"/>
      <c r="L105" s="14"/>
      <c r="M105" s="43"/>
      <c r="N105" s="14"/>
      <c r="O105" s="14"/>
      <c r="P105" s="14"/>
      <c r="Q105" s="14"/>
      <c r="R105" s="14"/>
      <c r="S105" s="14"/>
      <c r="T105" s="14"/>
      <c r="U105" s="14"/>
      <c r="V105" s="14"/>
    </row>
    <row r="106" spans="1:22" ht="26.25" customHeight="1" x14ac:dyDescent="0.25">
      <c r="A106" s="14"/>
      <c r="B106" s="14"/>
      <c r="C106" s="14"/>
      <c r="D106" s="14"/>
      <c r="E106" s="14"/>
      <c r="F106" s="14"/>
      <c r="G106" s="14"/>
      <c r="H106" s="14"/>
      <c r="I106" s="14"/>
      <c r="J106" s="14"/>
      <c r="K106" s="14"/>
      <c r="L106" s="14"/>
      <c r="M106" s="43"/>
      <c r="N106" s="14"/>
      <c r="O106" s="14"/>
      <c r="P106" s="14"/>
      <c r="Q106" s="14"/>
      <c r="R106" s="14"/>
      <c r="S106" s="14"/>
      <c r="T106" s="14"/>
      <c r="U106" s="14"/>
      <c r="V106" s="14"/>
    </row>
    <row r="107" spans="1:22" ht="26.25" customHeight="1" x14ac:dyDescent="0.25">
      <c r="A107" s="14"/>
      <c r="B107" s="14"/>
      <c r="C107" s="14"/>
      <c r="D107" s="14"/>
      <c r="E107" s="14"/>
      <c r="F107" s="14"/>
      <c r="G107" s="14"/>
      <c r="H107" s="14"/>
      <c r="I107" s="14"/>
      <c r="J107" s="14"/>
      <c r="K107" s="14"/>
      <c r="L107" s="14"/>
      <c r="M107" s="43"/>
      <c r="N107" s="14"/>
      <c r="O107" s="14"/>
      <c r="P107" s="14"/>
      <c r="Q107" s="14"/>
      <c r="R107" s="14"/>
      <c r="S107" s="14"/>
      <c r="T107" s="14"/>
      <c r="U107" s="14"/>
      <c r="V107" s="14"/>
    </row>
    <row r="108" spans="1:22" ht="26.25" customHeight="1" x14ac:dyDescent="0.25">
      <c r="A108" s="14"/>
      <c r="B108" s="14"/>
      <c r="C108" s="14"/>
      <c r="D108" s="14"/>
      <c r="E108" s="14"/>
      <c r="F108" s="14"/>
      <c r="G108" s="14"/>
      <c r="H108" s="14"/>
      <c r="I108" s="14"/>
      <c r="J108" s="14"/>
      <c r="K108" s="14"/>
      <c r="L108" s="14"/>
      <c r="M108" s="43"/>
      <c r="N108" s="14"/>
      <c r="O108" s="14"/>
      <c r="P108" s="14"/>
      <c r="Q108" s="14"/>
      <c r="R108" s="14"/>
      <c r="S108" s="14"/>
      <c r="T108" s="14"/>
      <c r="U108" s="14"/>
      <c r="V108" s="14"/>
    </row>
    <row r="109" spans="1:22" ht="26.25" customHeight="1" x14ac:dyDescent="0.25">
      <c r="A109" s="14"/>
      <c r="B109" s="14"/>
      <c r="C109" s="14"/>
      <c r="D109" s="14"/>
      <c r="E109" s="14"/>
      <c r="F109" s="14"/>
      <c r="G109" s="14"/>
      <c r="H109" s="14"/>
      <c r="I109" s="14"/>
      <c r="J109" s="14"/>
      <c r="K109" s="14"/>
      <c r="L109" s="14"/>
      <c r="M109" s="43"/>
      <c r="N109" s="14"/>
      <c r="O109" s="14"/>
      <c r="P109" s="14"/>
      <c r="Q109" s="14"/>
      <c r="R109" s="14"/>
      <c r="S109" s="14"/>
      <c r="T109" s="14"/>
      <c r="U109" s="14"/>
      <c r="V109" s="14"/>
    </row>
    <row r="110" spans="1:22" ht="26.25" customHeight="1" x14ac:dyDescent="0.25">
      <c r="A110" s="14"/>
      <c r="B110" s="14"/>
      <c r="C110" s="14"/>
      <c r="D110" s="14"/>
      <c r="E110" s="14"/>
      <c r="F110" s="14"/>
      <c r="G110" s="14"/>
      <c r="H110" s="14"/>
      <c r="I110" s="14"/>
      <c r="J110" s="14"/>
      <c r="K110" s="14"/>
      <c r="L110" s="14"/>
      <c r="M110" s="43"/>
      <c r="N110" s="14"/>
      <c r="O110" s="14"/>
      <c r="P110" s="14"/>
      <c r="Q110" s="14"/>
      <c r="R110" s="14"/>
      <c r="S110" s="14"/>
      <c r="T110" s="14"/>
      <c r="U110" s="14"/>
      <c r="V110" s="14"/>
    </row>
    <row r="111" spans="1:22" x14ac:dyDescent="0.25">
      <c r="A111" s="14"/>
      <c r="B111" s="14"/>
      <c r="C111" s="14"/>
      <c r="D111" s="14"/>
      <c r="E111" s="14"/>
      <c r="F111" s="14"/>
      <c r="G111" s="14"/>
      <c r="H111" s="14"/>
      <c r="I111" s="14"/>
      <c r="J111" s="14"/>
      <c r="K111" s="14"/>
      <c r="L111" s="14"/>
      <c r="M111" s="43"/>
      <c r="N111" s="14"/>
      <c r="O111" s="14"/>
      <c r="P111" s="14"/>
      <c r="Q111" s="14"/>
      <c r="R111" s="14"/>
      <c r="S111" s="14"/>
      <c r="T111" s="14"/>
      <c r="U111" s="14"/>
      <c r="V111" s="14"/>
    </row>
    <row r="112" spans="1:22" x14ac:dyDescent="0.25">
      <c r="A112" s="14"/>
      <c r="B112" s="14"/>
      <c r="C112" s="14"/>
      <c r="D112" s="14"/>
      <c r="E112" s="14"/>
      <c r="F112" s="14"/>
      <c r="G112" s="14"/>
      <c r="H112" s="14"/>
      <c r="I112" s="14"/>
      <c r="J112" s="14"/>
      <c r="K112" s="14"/>
      <c r="L112" s="14"/>
      <c r="M112" s="43"/>
      <c r="N112" s="14"/>
      <c r="O112" s="14"/>
      <c r="P112" s="14"/>
      <c r="Q112" s="14"/>
      <c r="R112" s="14"/>
      <c r="S112" s="14"/>
      <c r="T112" s="14"/>
      <c r="U112" s="14"/>
      <c r="V112" s="14"/>
    </row>
    <row r="113" spans="1:22" x14ac:dyDescent="0.25">
      <c r="A113" s="14"/>
      <c r="B113" s="14"/>
      <c r="C113" s="14"/>
      <c r="D113" s="14"/>
      <c r="E113" s="14"/>
      <c r="F113" s="14"/>
      <c r="G113" s="14"/>
      <c r="H113" s="14"/>
      <c r="I113" s="14"/>
      <c r="J113" s="14"/>
      <c r="K113" s="14"/>
      <c r="L113" s="14"/>
      <c r="M113" s="43"/>
      <c r="N113" s="14"/>
      <c r="O113" s="14"/>
      <c r="P113" s="14"/>
      <c r="Q113" s="14"/>
      <c r="R113" s="14"/>
      <c r="S113" s="14"/>
      <c r="T113" s="14"/>
      <c r="U113" s="14"/>
      <c r="V113" s="14"/>
    </row>
    <row r="114" spans="1:22" x14ac:dyDescent="0.25">
      <c r="A114" s="14"/>
      <c r="B114" s="14"/>
      <c r="C114" s="14"/>
      <c r="D114" s="14"/>
      <c r="E114" s="14"/>
      <c r="F114" s="14"/>
      <c r="G114" s="14"/>
      <c r="H114" s="14"/>
      <c r="I114" s="14"/>
      <c r="J114" s="14"/>
      <c r="K114" s="14"/>
      <c r="L114" s="14"/>
      <c r="M114" s="43"/>
      <c r="N114" s="14"/>
      <c r="O114" s="14"/>
      <c r="P114" s="14"/>
      <c r="Q114" s="14"/>
      <c r="R114" s="14"/>
      <c r="S114" s="14"/>
      <c r="T114" s="14"/>
      <c r="U114" s="14"/>
      <c r="V114" s="14"/>
    </row>
    <row r="115" spans="1:22" x14ac:dyDescent="0.25">
      <c r="A115" s="14"/>
      <c r="B115" s="14"/>
      <c r="C115" s="14"/>
      <c r="D115" s="14"/>
      <c r="E115" s="14"/>
      <c r="F115" s="14"/>
      <c r="G115" s="14"/>
      <c r="H115" s="14"/>
      <c r="I115" s="14"/>
      <c r="J115" s="14"/>
      <c r="K115" s="14"/>
      <c r="L115" s="14"/>
      <c r="M115" s="43"/>
      <c r="N115" s="14"/>
      <c r="O115" s="14"/>
      <c r="P115" s="14"/>
      <c r="Q115" s="14"/>
      <c r="R115" s="14"/>
      <c r="S115" s="14"/>
      <c r="T115" s="14"/>
      <c r="U115" s="14"/>
      <c r="V115" s="14"/>
    </row>
    <row r="116" spans="1:22" x14ac:dyDescent="0.25">
      <c r="A116" s="14"/>
      <c r="B116" s="14"/>
      <c r="C116" s="14"/>
      <c r="D116" s="14"/>
      <c r="E116" s="14"/>
      <c r="F116" s="14"/>
      <c r="G116" s="14"/>
      <c r="H116" s="14"/>
      <c r="I116" s="14"/>
      <c r="J116" s="14"/>
      <c r="K116" s="14"/>
      <c r="L116" s="14"/>
      <c r="M116" s="43"/>
      <c r="N116" s="14"/>
      <c r="O116" s="14"/>
      <c r="P116" s="14"/>
      <c r="Q116" s="14"/>
      <c r="R116" s="14"/>
      <c r="S116" s="14"/>
      <c r="T116" s="14"/>
      <c r="U116" s="14"/>
      <c r="V116" s="14"/>
    </row>
    <row r="117" spans="1:22" x14ac:dyDescent="0.25">
      <c r="A117" s="14"/>
      <c r="B117" s="14"/>
      <c r="C117" s="14"/>
      <c r="D117" s="14"/>
      <c r="E117" s="14"/>
      <c r="F117" s="14"/>
      <c r="G117" s="14"/>
      <c r="H117" s="14"/>
      <c r="I117" s="14"/>
      <c r="J117" s="14"/>
      <c r="K117" s="14"/>
      <c r="L117" s="14"/>
      <c r="M117" s="43"/>
      <c r="N117" s="14"/>
      <c r="O117" s="14"/>
      <c r="P117" s="14"/>
      <c r="Q117" s="14"/>
      <c r="R117" s="14"/>
      <c r="S117" s="14"/>
      <c r="T117" s="14"/>
      <c r="U117" s="14"/>
      <c r="V117" s="14"/>
    </row>
    <row r="118" spans="1:22" x14ac:dyDescent="0.25">
      <c r="A118" s="14"/>
      <c r="B118" s="14"/>
      <c r="C118" s="14"/>
      <c r="D118" s="14"/>
      <c r="E118" s="14"/>
      <c r="F118" s="14"/>
      <c r="G118" s="14"/>
      <c r="H118" s="14"/>
      <c r="I118" s="14"/>
      <c r="J118" s="14"/>
      <c r="K118" s="14"/>
      <c r="L118" s="14"/>
      <c r="M118" s="43"/>
      <c r="N118" s="14"/>
      <c r="O118" s="14"/>
      <c r="P118" s="14"/>
      <c r="Q118" s="14"/>
      <c r="R118" s="14"/>
      <c r="S118" s="14"/>
      <c r="T118" s="14"/>
      <c r="U118" s="14"/>
      <c r="V118" s="14"/>
    </row>
    <row r="119" spans="1:22" x14ac:dyDescent="0.25">
      <c r="A119" s="14"/>
      <c r="B119" s="14"/>
      <c r="C119" s="14"/>
      <c r="D119" s="14"/>
      <c r="E119" s="14"/>
      <c r="F119" s="14"/>
      <c r="G119" s="14"/>
      <c r="H119" s="14"/>
      <c r="I119" s="14"/>
      <c r="J119" s="14"/>
      <c r="K119" s="14"/>
      <c r="L119" s="14"/>
      <c r="M119" s="43"/>
      <c r="N119" s="14"/>
      <c r="O119" s="14"/>
      <c r="P119" s="14"/>
      <c r="Q119" s="14"/>
      <c r="R119" s="14"/>
      <c r="S119" s="14"/>
      <c r="T119" s="14"/>
      <c r="U119" s="14"/>
      <c r="V119" s="14"/>
    </row>
    <row r="120" spans="1:22" x14ac:dyDescent="0.25">
      <c r="A120" s="14"/>
      <c r="B120" s="14"/>
      <c r="C120" s="14"/>
      <c r="D120" s="14"/>
      <c r="E120" s="14"/>
      <c r="F120" s="14"/>
      <c r="G120" s="14"/>
      <c r="H120" s="14"/>
      <c r="I120" s="14"/>
      <c r="J120" s="14"/>
      <c r="K120" s="14"/>
      <c r="L120" s="14"/>
      <c r="M120" s="43"/>
      <c r="N120" s="14"/>
      <c r="O120" s="14"/>
      <c r="P120" s="14"/>
      <c r="Q120" s="14"/>
      <c r="R120" s="14"/>
      <c r="S120" s="14"/>
      <c r="T120" s="14"/>
      <c r="U120" s="14"/>
      <c r="V120" s="14"/>
    </row>
    <row r="121" spans="1:22" x14ac:dyDescent="0.25">
      <c r="A121" s="14"/>
      <c r="B121" s="14"/>
      <c r="C121" s="14"/>
      <c r="D121" s="14"/>
      <c r="E121" s="14"/>
      <c r="F121" s="14"/>
      <c r="G121" s="14"/>
      <c r="H121" s="14"/>
      <c r="I121" s="14"/>
      <c r="J121" s="14"/>
      <c r="K121" s="14"/>
      <c r="L121" s="14"/>
      <c r="M121" s="43"/>
      <c r="N121" s="14"/>
      <c r="O121" s="14"/>
      <c r="P121" s="14"/>
      <c r="Q121" s="14"/>
      <c r="R121" s="14"/>
      <c r="S121" s="14"/>
      <c r="T121" s="14"/>
      <c r="U121" s="14"/>
      <c r="V121" s="14"/>
    </row>
    <row r="122" spans="1:22" x14ac:dyDescent="0.25">
      <c r="A122" s="14"/>
      <c r="B122" s="14"/>
      <c r="C122" s="14"/>
      <c r="D122" s="14"/>
      <c r="E122" s="14"/>
      <c r="F122" s="14"/>
      <c r="G122" s="14"/>
      <c r="H122" s="14"/>
      <c r="I122" s="14"/>
      <c r="J122" s="14"/>
      <c r="K122" s="14"/>
      <c r="L122" s="14"/>
      <c r="M122" s="43"/>
      <c r="N122" s="14"/>
      <c r="O122" s="14"/>
      <c r="P122" s="14"/>
      <c r="Q122" s="14"/>
      <c r="R122" s="14"/>
      <c r="S122" s="14"/>
      <c r="T122" s="14"/>
      <c r="U122" s="14"/>
      <c r="V122" s="14"/>
    </row>
    <row r="123" spans="1:22" x14ac:dyDescent="0.25">
      <c r="A123" s="14"/>
      <c r="B123" s="14"/>
      <c r="C123" s="14"/>
      <c r="D123" s="14"/>
      <c r="E123" s="14"/>
      <c r="F123" s="14"/>
      <c r="G123" s="14"/>
      <c r="H123" s="14"/>
      <c r="I123" s="14"/>
      <c r="J123" s="14"/>
      <c r="K123" s="14"/>
      <c r="L123" s="14"/>
      <c r="M123" s="43"/>
      <c r="N123" s="14"/>
      <c r="O123" s="14"/>
      <c r="P123" s="14"/>
      <c r="Q123" s="14"/>
      <c r="R123" s="14"/>
      <c r="S123" s="14"/>
      <c r="T123" s="14"/>
      <c r="U123" s="14"/>
      <c r="V123" s="14"/>
    </row>
    <row r="124" spans="1:22" x14ac:dyDescent="0.25">
      <c r="A124" s="14"/>
      <c r="B124" s="14"/>
      <c r="C124" s="14"/>
      <c r="D124" s="14"/>
      <c r="E124" s="14"/>
      <c r="F124" s="14"/>
      <c r="G124" s="14"/>
      <c r="H124" s="14"/>
      <c r="I124" s="14"/>
      <c r="J124" s="14"/>
      <c r="K124" s="14"/>
      <c r="L124" s="14"/>
      <c r="M124" s="43"/>
      <c r="N124" s="14"/>
      <c r="O124" s="14"/>
      <c r="P124" s="14"/>
      <c r="Q124" s="14"/>
      <c r="R124" s="14"/>
      <c r="S124" s="14"/>
      <c r="T124" s="14"/>
      <c r="U124" s="14"/>
      <c r="V124" s="14"/>
    </row>
    <row r="125" spans="1:22" x14ac:dyDescent="0.25">
      <c r="A125" s="14"/>
      <c r="B125" s="14"/>
      <c r="C125" s="14"/>
      <c r="D125" s="14"/>
      <c r="E125" s="14"/>
      <c r="F125" s="14"/>
      <c r="G125" s="14"/>
      <c r="H125" s="14"/>
      <c r="I125" s="14"/>
      <c r="J125" s="14"/>
      <c r="K125" s="14"/>
      <c r="L125" s="14"/>
      <c r="M125" s="43"/>
      <c r="N125" s="14"/>
      <c r="O125" s="14"/>
      <c r="P125" s="14"/>
      <c r="Q125" s="14"/>
      <c r="R125" s="14"/>
      <c r="S125" s="14"/>
      <c r="T125" s="14"/>
      <c r="U125" s="14"/>
      <c r="V125" s="14"/>
    </row>
    <row r="126" spans="1:22" x14ac:dyDescent="0.25">
      <c r="A126" s="14"/>
      <c r="B126" s="14"/>
      <c r="C126" s="14"/>
      <c r="D126" s="14"/>
      <c r="E126" s="14"/>
      <c r="F126" s="14"/>
      <c r="G126" s="14"/>
      <c r="H126" s="14"/>
      <c r="I126" s="14"/>
      <c r="J126" s="14"/>
      <c r="K126" s="14"/>
      <c r="L126" s="14"/>
      <c r="M126" s="43"/>
      <c r="N126" s="14"/>
      <c r="O126" s="14"/>
      <c r="P126" s="14"/>
      <c r="Q126" s="14"/>
      <c r="R126" s="14"/>
      <c r="S126" s="14"/>
      <c r="T126" s="14"/>
      <c r="U126" s="14"/>
      <c r="V126" s="14"/>
    </row>
    <row r="127" spans="1:22" x14ac:dyDescent="0.25">
      <c r="A127" s="14"/>
      <c r="B127" s="14"/>
      <c r="C127" s="14"/>
      <c r="D127" s="14"/>
      <c r="E127" s="14"/>
      <c r="F127" s="14"/>
      <c r="G127" s="14"/>
      <c r="H127" s="14"/>
      <c r="I127" s="14"/>
      <c r="J127" s="14"/>
      <c r="K127" s="14"/>
      <c r="L127" s="14"/>
      <c r="M127" s="43"/>
      <c r="N127" s="14"/>
      <c r="O127" s="14"/>
      <c r="P127" s="14"/>
      <c r="Q127" s="14"/>
      <c r="R127" s="14"/>
      <c r="S127" s="14"/>
      <c r="T127" s="14"/>
      <c r="U127" s="14"/>
      <c r="V127" s="14"/>
    </row>
    <row r="128" spans="1:22" x14ac:dyDescent="0.25">
      <c r="A128" s="14"/>
      <c r="B128" s="14"/>
      <c r="C128" s="14"/>
      <c r="D128" s="14"/>
      <c r="E128" s="14"/>
      <c r="F128" s="14"/>
      <c r="G128" s="14"/>
      <c r="H128" s="14"/>
      <c r="I128" s="14"/>
      <c r="J128" s="14"/>
      <c r="K128" s="14"/>
      <c r="L128" s="14"/>
      <c r="M128" s="43"/>
      <c r="N128" s="14"/>
      <c r="O128" s="14"/>
      <c r="P128" s="14"/>
      <c r="Q128" s="14"/>
      <c r="R128" s="14"/>
      <c r="S128" s="14"/>
      <c r="T128" s="14"/>
      <c r="U128" s="14"/>
      <c r="V128" s="14"/>
    </row>
    <row r="129" spans="1:22" x14ac:dyDescent="0.25">
      <c r="A129" s="14"/>
      <c r="B129" s="14"/>
      <c r="C129" s="14"/>
      <c r="D129" s="14"/>
      <c r="E129" s="14"/>
      <c r="F129" s="14"/>
      <c r="G129" s="14"/>
      <c r="H129" s="14"/>
      <c r="I129" s="14"/>
      <c r="J129" s="14"/>
      <c r="K129" s="14"/>
      <c r="L129" s="14"/>
      <c r="M129" s="43"/>
      <c r="N129" s="14"/>
      <c r="O129" s="14"/>
      <c r="P129" s="14"/>
      <c r="Q129" s="14"/>
      <c r="R129" s="14"/>
      <c r="S129" s="14"/>
      <c r="T129" s="14"/>
      <c r="U129" s="14"/>
      <c r="V129" s="14"/>
    </row>
    <row r="130" spans="1:22" x14ac:dyDescent="0.25">
      <c r="A130" s="14"/>
      <c r="B130" s="14"/>
      <c r="C130" s="14"/>
      <c r="D130" s="14"/>
      <c r="E130" s="14"/>
      <c r="F130" s="14"/>
      <c r="G130" s="14"/>
      <c r="H130" s="14"/>
      <c r="I130" s="14"/>
      <c r="J130" s="14"/>
      <c r="K130" s="14"/>
      <c r="L130" s="14"/>
      <c r="M130" s="43"/>
      <c r="N130" s="14"/>
      <c r="O130" s="14"/>
      <c r="P130" s="14"/>
      <c r="Q130" s="14"/>
      <c r="R130" s="14"/>
      <c r="S130" s="14"/>
      <c r="T130" s="14"/>
      <c r="U130" s="14"/>
      <c r="V130" s="14"/>
    </row>
    <row r="131" spans="1:22" x14ac:dyDescent="0.25">
      <c r="A131" s="14"/>
      <c r="B131" s="14"/>
      <c r="C131" s="14"/>
      <c r="D131" s="14"/>
      <c r="E131" s="14"/>
      <c r="F131" s="14"/>
      <c r="G131" s="14"/>
      <c r="H131" s="14"/>
      <c r="I131" s="14"/>
      <c r="J131" s="14"/>
      <c r="K131" s="14"/>
      <c r="L131" s="14"/>
      <c r="M131" s="43"/>
      <c r="N131" s="14"/>
      <c r="O131" s="14"/>
      <c r="P131" s="14"/>
      <c r="Q131" s="14"/>
      <c r="R131" s="14"/>
      <c r="S131" s="14"/>
      <c r="T131" s="14"/>
      <c r="U131" s="14"/>
      <c r="V131" s="14"/>
    </row>
    <row r="132" spans="1:22" x14ac:dyDescent="0.25">
      <c r="A132" s="14"/>
      <c r="B132" s="14"/>
      <c r="C132" s="14"/>
      <c r="D132" s="14"/>
      <c r="E132" s="14"/>
      <c r="F132" s="14"/>
      <c r="G132" s="14"/>
      <c r="H132" s="14"/>
      <c r="I132" s="14"/>
      <c r="J132" s="14"/>
      <c r="K132" s="14"/>
      <c r="L132" s="14"/>
      <c r="M132" s="43"/>
      <c r="N132" s="14"/>
      <c r="O132" s="14"/>
      <c r="P132" s="14"/>
      <c r="Q132" s="14"/>
      <c r="R132" s="14"/>
      <c r="S132" s="14"/>
      <c r="T132" s="14"/>
      <c r="U132" s="14"/>
      <c r="V132" s="14"/>
    </row>
    <row r="133" spans="1:22" x14ac:dyDescent="0.25">
      <c r="A133" s="14"/>
      <c r="B133" s="14"/>
      <c r="C133" s="14"/>
      <c r="D133" s="14"/>
      <c r="E133" s="14"/>
      <c r="F133" s="14"/>
      <c r="G133" s="14"/>
      <c r="H133" s="14"/>
      <c r="I133" s="14"/>
      <c r="J133" s="14"/>
      <c r="K133" s="14"/>
      <c r="L133" s="14"/>
      <c r="M133" s="43"/>
      <c r="N133" s="14"/>
      <c r="O133" s="14"/>
      <c r="P133" s="14"/>
      <c r="Q133" s="14"/>
      <c r="R133" s="14"/>
      <c r="S133" s="14"/>
      <c r="T133" s="14"/>
      <c r="U133" s="14"/>
      <c r="V133" s="14"/>
    </row>
    <row r="134" spans="1:22" x14ac:dyDescent="0.25">
      <c r="A134" s="14"/>
      <c r="B134" s="14"/>
      <c r="C134" s="14"/>
      <c r="D134" s="14"/>
      <c r="E134" s="14"/>
      <c r="F134" s="14"/>
      <c r="G134" s="14"/>
      <c r="H134" s="14"/>
      <c r="I134" s="14"/>
      <c r="J134" s="14"/>
      <c r="K134" s="14"/>
      <c r="L134" s="14"/>
      <c r="M134" s="43"/>
      <c r="N134" s="14"/>
      <c r="O134" s="14"/>
      <c r="P134" s="14"/>
      <c r="Q134" s="14"/>
      <c r="R134" s="14"/>
      <c r="S134" s="14"/>
      <c r="T134" s="14"/>
      <c r="U134" s="14"/>
      <c r="V134" s="14"/>
    </row>
    <row r="135" spans="1:22" x14ac:dyDescent="0.25">
      <c r="A135" s="14"/>
      <c r="B135" s="14"/>
      <c r="C135" s="14"/>
      <c r="D135" s="14"/>
      <c r="E135" s="14"/>
      <c r="F135" s="14"/>
      <c r="G135" s="14"/>
      <c r="H135" s="14"/>
      <c r="I135" s="14"/>
      <c r="J135" s="14"/>
      <c r="K135" s="14"/>
      <c r="L135" s="14"/>
      <c r="M135" s="43"/>
      <c r="N135" s="14"/>
      <c r="O135" s="14"/>
      <c r="P135" s="14"/>
      <c r="Q135" s="14"/>
      <c r="R135" s="14"/>
      <c r="S135" s="14"/>
      <c r="T135" s="14"/>
      <c r="U135" s="14"/>
      <c r="V135" s="14"/>
    </row>
    <row r="136" spans="1:22" x14ac:dyDescent="0.25">
      <c r="A136" s="14"/>
      <c r="B136" s="14"/>
      <c r="C136" s="14"/>
      <c r="D136" s="14"/>
      <c r="E136" s="14"/>
      <c r="F136" s="14"/>
      <c r="G136" s="14"/>
      <c r="H136" s="14"/>
      <c r="I136" s="14"/>
      <c r="J136" s="14"/>
      <c r="K136" s="14"/>
      <c r="L136" s="14"/>
      <c r="M136" s="43"/>
      <c r="N136" s="14"/>
      <c r="O136" s="14"/>
      <c r="P136" s="14"/>
      <c r="Q136" s="14"/>
      <c r="R136" s="14"/>
      <c r="S136" s="14"/>
      <c r="T136" s="14"/>
      <c r="U136" s="14"/>
      <c r="V136" s="14"/>
    </row>
    <row r="137" spans="1:22" x14ac:dyDescent="0.25">
      <c r="A137" s="14"/>
      <c r="B137" s="14"/>
      <c r="C137" s="14"/>
      <c r="D137" s="14"/>
      <c r="E137" s="14"/>
      <c r="F137" s="14"/>
      <c r="G137" s="14"/>
      <c r="H137" s="14"/>
      <c r="I137" s="14"/>
      <c r="J137" s="14"/>
      <c r="K137" s="14"/>
      <c r="L137" s="14"/>
      <c r="M137" s="43"/>
      <c r="N137" s="14"/>
      <c r="O137" s="14"/>
      <c r="P137" s="14"/>
      <c r="Q137" s="14"/>
      <c r="R137" s="14"/>
      <c r="S137" s="14"/>
      <c r="T137" s="14"/>
      <c r="U137" s="14"/>
      <c r="V137" s="14"/>
    </row>
    <row r="138" spans="1:22" x14ac:dyDescent="0.25">
      <c r="A138" s="14"/>
      <c r="B138" s="14"/>
      <c r="C138" s="14"/>
      <c r="D138" s="14"/>
      <c r="E138" s="14"/>
      <c r="F138" s="14"/>
      <c r="G138" s="14"/>
      <c r="H138" s="14"/>
      <c r="I138" s="14"/>
      <c r="J138" s="14"/>
      <c r="K138" s="14"/>
      <c r="L138" s="14"/>
      <c r="M138" s="43"/>
      <c r="N138" s="14"/>
      <c r="O138" s="14"/>
      <c r="P138" s="14"/>
      <c r="Q138" s="14"/>
      <c r="R138" s="14"/>
      <c r="S138" s="14"/>
      <c r="T138" s="14"/>
      <c r="U138" s="14"/>
      <c r="V138" s="14"/>
    </row>
    <row r="139" spans="1:22" x14ac:dyDescent="0.25">
      <c r="A139" s="14"/>
      <c r="B139" s="14"/>
      <c r="C139" s="14"/>
      <c r="D139" s="14"/>
      <c r="E139" s="14"/>
      <c r="F139" s="14"/>
      <c r="G139" s="14"/>
      <c r="H139" s="14"/>
      <c r="I139" s="14"/>
      <c r="J139" s="14"/>
      <c r="K139" s="14"/>
      <c r="L139" s="14"/>
      <c r="M139" s="43"/>
      <c r="N139" s="14"/>
      <c r="O139" s="14"/>
      <c r="P139" s="14"/>
      <c r="Q139" s="14"/>
      <c r="R139" s="14"/>
      <c r="S139" s="14"/>
      <c r="T139" s="14"/>
      <c r="U139" s="14"/>
      <c r="V139" s="14"/>
    </row>
    <row r="140" spans="1:22" x14ac:dyDescent="0.25">
      <c r="A140" s="14"/>
      <c r="B140" s="14"/>
      <c r="C140" s="14"/>
      <c r="D140" s="14"/>
      <c r="E140" s="14"/>
      <c r="F140" s="14"/>
      <c r="G140" s="14"/>
      <c r="H140" s="14"/>
      <c r="I140" s="14"/>
      <c r="J140" s="14"/>
      <c r="K140" s="14"/>
      <c r="L140" s="14"/>
      <c r="M140" s="43"/>
      <c r="N140" s="14"/>
      <c r="O140" s="14"/>
      <c r="P140" s="14"/>
      <c r="Q140" s="14"/>
      <c r="R140" s="14"/>
      <c r="S140" s="14"/>
      <c r="T140" s="14"/>
      <c r="U140" s="14"/>
      <c r="V140" s="14"/>
    </row>
    <row r="141" spans="1:22" x14ac:dyDescent="0.25">
      <c r="A141" s="14"/>
      <c r="B141" s="14"/>
      <c r="C141" s="14"/>
      <c r="D141" s="14"/>
      <c r="E141" s="14"/>
      <c r="F141" s="14"/>
      <c r="G141" s="14"/>
      <c r="H141" s="14"/>
      <c r="I141" s="14"/>
      <c r="J141" s="14"/>
      <c r="K141" s="14"/>
      <c r="L141" s="14"/>
      <c r="M141" s="43"/>
      <c r="N141" s="14"/>
      <c r="O141" s="14"/>
      <c r="P141" s="14"/>
      <c r="Q141" s="14"/>
      <c r="R141" s="14"/>
      <c r="S141" s="14"/>
      <c r="T141" s="14"/>
      <c r="U141" s="14"/>
      <c r="V141" s="14"/>
    </row>
    <row r="142" spans="1:22" x14ac:dyDescent="0.25">
      <c r="A142" s="14"/>
      <c r="B142" s="14"/>
      <c r="C142" s="14"/>
      <c r="D142" s="14"/>
      <c r="E142" s="14"/>
      <c r="F142" s="14"/>
      <c r="G142" s="14"/>
      <c r="H142" s="14"/>
      <c r="I142" s="14"/>
      <c r="J142" s="14"/>
      <c r="K142" s="14"/>
      <c r="L142" s="14"/>
      <c r="M142" s="43"/>
      <c r="N142" s="14"/>
      <c r="O142" s="14"/>
      <c r="P142" s="14"/>
      <c r="Q142" s="14"/>
      <c r="R142" s="14"/>
      <c r="S142" s="14"/>
      <c r="T142" s="14"/>
      <c r="U142" s="14"/>
      <c r="V142" s="14"/>
    </row>
    <row r="143" spans="1:22" x14ac:dyDescent="0.25">
      <c r="A143" s="14"/>
      <c r="B143" s="14"/>
      <c r="C143" s="14"/>
      <c r="D143" s="14"/>
      <c r="E143" s="14"/>
      <c r="F143" s="14"/>
      <c r="G143" s="14"/>
      <c r="H143" s="14"/>
      <c r="I143" s="14"/>
      <c r="J143" s="14"/>
      <c r="K143" s="14"/>
      <c r="L143" s="14"/>
      <c r="M143" s="43"/>
      <c r="N143" s="14"/>
      <c r="O143" s="14"/>
      <c r="P143" s="14"/>
      <c r="Q143" s="14"/>
      <c r="R143" s="14"/>
      <c r="S143" s="14"/>
      <c r="T143" s="14"/>
      <c r="U143" s="14"/>
      <c r="V143" s="14"/>
    </row>
    <row r="144" spans="1:22" x14ac:dyDescent="0.25">
      <c r="A144" s="14"/>
      <c r="B144" s="14"/>
      <c r="C144" s="14"/>
      <c r="D144" s="14"/>
      <c r="E144" s="14"/>
      <c r="F144" s="14"/>
      <c r="G144" s="14"/>
      <c r="H144" s="14"/>
      <c r="I144" s="14"/>
      <c r="J144" s="14"/>
      <c r="K144" s="14"/>
      <c r="L144" s="14"/>
      <c r="M144" s="43"/>
      <c r="N144" s="14"/>
      <c r="O144" s="14"/>
      <c r="P144" s="14"/>
      <c r="Q144" s="14"/>
      <c r="R144" s="14"/>
      <c r="S144" s="14"/>
      <c r="T144" s="14"/>
      <c r="U144" s="14"/>
      <c r="V144" s="14"/>
    </row>
    <row r="145" spans="1:22" x14ac:dyDescent="0.25">
      <c r="A145" s="14"/>
      <c r="B145" s="14"/>
      <c r="C145" s="14"/>
      <c r="D145" s="14"/>
      <c r="E145" s="14"/>
      <c r="F145" s="14"/>
      <c r="G145" s="14"/>
      <c r="H145" s="14"/>
      <c r="I145" s="14"/>
      <c r="J145" s="14"/>
      <c r="K145" s="14"/>
      <c r="L145" s="14"/>
      <c r="M145" s="43"/>
      <c r="N145" s="14"/>
      <c r="O145" s="14"/>
      <c r="P145" s="14"/>
      <c r="Q145" s="14"/>
      <c r="R145" s="14"/>
      <c r="S145" s="14"/>
      <c r="T145" s="14"/>
      <c r="U145" s="14"/>
      <c r="V145" s="14"/>
    </row>
    <row r="146" spans="1:22" x14ac:dyDescent="0.25">
      <c r="A146" s="14"/>
      <c r="B146" s="14"/>
      <c r="C146" s="14"/>
      <c r="D146" s="14"/>
      <c r="E146" s="14"/>
      <c r="F146" s="14"/>
      <c r="G146" s="14"/>
      <c r="H146" s="14"/>
      <c r="I146" s="14"/>
      <c r="J146" s="14"/>
      <c r="K146" s="14"/>
      <c r="L146" s="14"/>
      <c r="M146" s="43"/>
      <c r="N146" s="14"/>
      <c r="O146" s="14"/>
      <c r="P146" s="14"/>
      <c r="Q146" s="14"/>
      <c r="R146" s="14"/>
      <c r="S146" s="14"/>
      <c r="T146" s="14"/>
      <c r="U146" s="14"/>
      <c r="V146" s="14"/>
    </row>
    <row r="147" spans="1:22" x14ac:dyDescent="0.25">
      <c r="A147" s="14"/>
      <c r="B147" s="14"/>
      <c r="C147" s="14"/>
      <c r="D147" s="14"/>
      <c r="E147" s="14"/>
      <c r="F147" s="14"/>
      <c r="G147" s="14"/>
      <c r="H147" s="14"/>
      <c r="I147" s="14"/>
      <c r="J147" s="14"/>
      <c r="K147" s="14"/>
      <c r="L147" s="14"/>
      <c r="M147" s="31"/>
      <c r="N147" s="14"/>
      <c r="O147" s="14"/>
      <c r="P147" s="14"/>
      <c r="Q147" s="14"/>
      <c r="R147" s="14"/>
      <c r="S147" s="14"/>
      <c r="T147" s="14"/>
      <c r="U147" s="14"/>
      <c r="V147" s="14"/>
    </row>
    <row r="148" spans="1:22" x14ac:dyDescent="0.25">
      <c r="A148" s="14"/>
      <c r="B148" s="14"/>
      <c r="C148" s="14"/>
      <c r="D148" s="14"/>
      <c r="E148" s="14"/>
      <c r="F148" s="14"/>
      <c r="G148" s="14"/>
      <c r="H148" s="14"/>
      <c r="I148" s="14"/>
      <c r="J148" s="14"/>
      <c r="K148" s="14"/>
      <c r="L148" s="14"/>
      <c r="M148" s="31"/>
      <c r="N148" s="14"/>
      <c r="O148" s="14"/>
      <c r="P148" s="14"/>
      <c r="Q148" s="14"/>
      <c r="R148" s="14"/>
      <c r="S148" s="14"/>
      <c r="T148" s="14"/>
      <c r="U148" s="14"/>
      <c r="V148" s="14"/>
    </row>
    <row r="149" spans="1:22" x14ac:dyDescent="0.25">
      <c r="A149" s="14"/>
      <c r="B149" s="14"/>
      <c r="C149" s="14"/>
      <c r="D149" s="14"/>
      <c r="E149" s="14"/>
      <c r="F149" s="14"/>
      <c r="G149" s="14"/>
      <c r="H149" s="14"/>
      <c r="I149" s="14"/>
      <c r="J149" s="14"/>
      <c r="K149" s="14"/>
      <c r="L149" s="14"/>
      <c r="M149" s="31"/>
      <c r="N149" s="14"/>
      <c r="O149" s="14"/>
      <c r="P149" s="14"/>
      <c r="Q149" s="14"/>
      <c r="R149" s="14"/>
      <c r="S149" s="14"/>
      <c r="T149" s="14"/>
      <c r="U149" s="14"/>
      <c r="V149" s="14"/>
    </row>
    <row r="150" spans="1:22" x14ac:dyDescent="0.25">
      <c r="A150" s="14"/>
      <c r="B150" s="14"/>
      <c r="C150" s="14"/>
      <c r="D150" s="14"/>
      <c r="E150" s="14"/>
      <c r="F150" s="14"/>
      <c r="G150" s="14"/>
      <c r="H150" s="14"/>
      <c r="I150" s="14"/>
      <c r="J150" s="14"/>
      <c r="K150" s="14"/>
      <c r="L150" s="14"/>
      <c r="M150" s="31"/>
      <c r="N150" s="14"/>
      <c r="O150" s="14"/>
      <c r="P150" s="14"/>
      <c r="Q150" s="14"/>
      <c r="R150" s="14"/>
      <c r="S150" s="14"/>
      <c r="T150" s="14"/>
      <c r="U150" s="14"/>
      <c r="V150" s="14"/>
    </row>
    <row r="151" spans="1:22" x14ac:dyDescent="0.25">
      <c r="A151" s="14"/>
      <c r="B151" s="14"/>
      <c r="C151" s="14"/>
      <c r="D151" s="14"/>
      <c r="E151" s="14"/>
      <c r="F151" s="14"/>
      <c r="G151" s="14"/>
      <c r="H151" s="14"/>
      <c r="I151" s="14"/>
      <c r="J151" s="14"/>
      <c r="K151" s="14"/>
      <c r="L151" s="14"/>
      <c r="M151" s="31"/>
      <c r="N151" s="14"/>
      <c r="O151" s="14"/>
      <c r="P151" s="14"/>
      <c r="Q151" s="14"/>
      <c r="R151" s="14"/>
      <c r="S151" s="14"/>
      <c r="T151" s="14"/>
      <c r="U151" s="14"/>
      <c r="V151" s="14"/>
    </row>
    <row r="152" spans="1:22" x14ac:dyDescent="0.25">
      <c r="A152" s="14"/>
      <c r="B152" s="14"/>
      <c r="C152" s="14"/>
      <c r="D152" s="14"/>
      <c r="E152" s="14"/>
      <c r="F152" s="14"/>
      <c r="G152" s="14"/>
      <c r="H152" s="14"/>
      <c r="I152" s="14"/>
      <c r="J152" s="14"/>
      <c r="K152" s="14"/>
      <c r="L152" s="14"/>
      <c r="M152" s="31"/>
      <c r="N152" s="14"/>
      <c r="O152" s="14"/>
      <c r="P152" s="14"/>
      <c r="Q152" s="14"/>
      <c r="R152" s="14"/>
      <c r="S152" s="14"/>
      <c r="T152" s="14"/>
      <c r="U152" s="14"/>
      <c r="V152" s="14"/>
    </row>
    <row r="153" spans="1:22" x14ac:dyDescent="0.25">
      <c r="A153" s="14"/>
      <c r="B153" s="14"/>
      <c r="C153" s="14"/>
      <c r="D153" s="14"/>
      <c r="E153" s="14"/>
      <c r="F153" s="14"/>
      <c r="G153" s="14"/>
      <c r="H153" s="14"/>
      <c r="I153" s="14"/>
      <c r="J153" s="14"/>
      <c r="K153" s="14"/>
      <c r="L153" s="14"/>
      <c r="M153" s="31"/>
      <c r="N153" s="14"/>
      <c r="O153" s="14"/>
      <c r="P153" s="14"/>
      <c r="Q153" s="14"/>
      <c r="R153" s="14"/>
      <c r="S153" s="14"/>
      <c r="T153" s="14"/>
      <c r="U153" s="14"/>
      <c r="V153" s="14"/>
    </row>
    <row r="154" spans="1:22" x14ac:dyDescent="0.25">
      <c r="A154" s="14"/>
      <c r="B154" s="14"/>
      <c r="C154" s="14"/>
      <c r="D154" s="14"/>
      <c r="E154" s="14"/>
      <c r="F154" s="14"/>
      <c r="G154" s="14"/>
      <c r="H154" s="14"/>
      <c r="I154" s="14"/>
      <c r="J154" s="14"/>
      <c r="K154" s="14"/>
      <c r="L154" s="14"/>
      <c r="M154" s="31"/>
      <c r="N154" s="14"/>
      <c r="O154" s="14"/>
      <c r="P154" s="14"/>
      <c r="Q154" s="14"/>
      <c r="R154" s="14"/>
      <c r="S154" s="14"/>
      <c r="T154" s="14"/>
      <c r="U154" s="14"/>
      <c r="V154" s="14"/>
    </row>
    <row r="155" spans="1:22" x14ac:dyDescent="0.25">
      <c r="A155" s="14"/>
      <c r="B155" s="14"/>
      <c r="C155" s="14"/>
      <c r="D155" s="14"/>
      <c r="E155" s="14"/>
      <c r="F155" s="14"/>
      <c r="G155" s="14"/>
      <c r="H155" s="14"/>
      <c r="I155" s="14"/>
      <c r="J155" s="14"/>
      <c r="K155" s="14"/>
      <c r="L155" s="14"/>
      <c r="M155" s="31"/>
      <c r="N155" s="14"/>
      <c r="O155" s="14"/>
      <c r="P155" s="14"/>
      <c r="Q155" s="14"/>
      <c r="R155" s="14"/>
      <c r="S155" s="14"/>
      <c r="T155" s="14"/>
      <c r="U155" s="14"/>
      <c r="V155" s="14"/>
    </row>
    <row r="156" spans="1:22" x14ac:dyDescent="0.25">
      <c r="A156" s="14"/>
      <c r="B156" s="14"/>
      <c r="C156" s="14"/>
      <c r="D156" s="14"/>
      <c r="E156" s="14"/>
      <c r="F156" s="14"/>
      <c r="G156" s="14"/>
      <c r="H156" s="14"/>
      <c r="I156" s="14"/>
      <c r="J156" s="14"/>
      <c r="K156" s="14"/>
      <c r="L156" s="14"/>
      <c r="M156" s="31"/>
      <c r="N156" s="14"/>
      <c r="O156" s="14"/>
      <c r="P156" s="14"/>
      <c r="Q156" s="14"/>
      <c r="R156" s="14"/>
      <c r="S156" s="14"/>
      <c r="T156" s="14"/>
      <c r="U156" s="14"/>
      <c r="V156" s="14"/>
    </row>
    <row r="157" spans="1:22" x14ac:dyDescent="0.25">
      <c r="A157" s="14"/>
      <c r="B157" s="14"/>
      <c r="C157" s="14"/>
      <c r="D157" s="14"/>
      <c r="E157" s="14"/>
      <c r="F157" s="14"/>
      <c r="G157" s="14"/>
      <c r="H157" s="14"/>
      <c r="I157" s="14"/>
      <c r="J157" s="14"/>
      <c r="K157" s="14"/>
      <c r="L157" s="14"/>
      <c r="M157" s="31"/>
      <c r="N157" s="14"/>
      <c r="O157" s="14"/>
      <c r="P157" s="14"/>
      <c r="Q157" s="14"/>
      <c r="R157" s="14"/>
      <c r="S157" s="14"/>
      <c r="T157" s="14"/>
      <c r="U157" s="14"/>
      <c r="V157" s="14"/>
    </row>
    <row r="158" spans="1:22" x14ac:dyDescent="0.25">
      <c r="A158" s="14"/>
      <c r="B158" s="14"/>
      <c r="C158" s="14"/>
      <c r="D158" s="14"/>
      <c r="E158" s="14"/>
      <c r="F158" s="14"/>
      <c r="G158" s="14"/>
      <c r="H158" s="14"/>
      <c r="I158" s="14"/>
      <c r="J158" s="14"/>
      <c r="K158" s="14"/>
      <c r="L158" s="14"/>
      <c r="M158" s="31"/>
      <c r="N158" s="14"/>
      <c r="O158" s="14"/>
      <c r="P158" s="14"/>
      <c r="Q158" s="14"/>
      <c r="R158" s="14"/>
      <c r="S158" s="14"/>
      <c r="T158" s="14"/>
      <c r="U158" s="14"/>
      <c r="V158" s="14"/>
    </row>
    <row r="159" spans="1:22" x14ac:dyDescent="0.25">
      <c r="A159" s="14"/>
      <c r="B159" s="14"/>
      <c r="C159" s="14"/>
      <c r="D159" s="14"/>
      <c r="E159" s="14"/>
      <c r="F159" s="14"/>
      <c r="G159" s="14"/>
      <c r="H159" s="14"/>
      <c r="I159" s="14"/>
      <c r="J159" s="14"/>
      <c r="K159" s="14"/>
      <c r="L159" s="14"/>
      <c r="M159" s="31"/>
      <c r="N159" s="14"/>
      <c r="O159" s="14"/>
      <c r="P159" s="14"/>
      <c r="Q159" s="14"/>
      <c r="R159" s="14"/>
      <c r="S159" s="14"/>
      <c r="T159" s="14"/>
      <c r="U159" s="14"/>
      <c r="V159" s="14"/>
    </row>
    <row r="160" spans="1:22" x14ac:dyDescent="0.25">
      <c r="A160" s="14"/>
      <c r="B160" s="14"/>
      <c r="C160" s="14"/>
      <c r="D160" s="14"/>
      <c r="E160" s="14"/>
      <c r="F160" s="14"/>
      <c r="G160" s="14"/>
      <c r="H160" s="14"/>
      <c r="I160" s="14"/>
      <c r="J160" s="14"/>
      <c r="K160" s="14"/>
      <c r="L160" s="14"/>
      <c r="M160" s="31"/>
      <c r="N160" s="14"/>
      <c r="O160" s="14"/>
      <c r="P160" s="14"/>
      <c r="Q160" s="14"/>
      <c r="R160" s="14"/>
      <c r="S160" s="14"/>
      <c r="T160" s="14"/>
      <c r="U160" s="14"/>
      <c r="V160" s="14"/>
    </row>
    <row r="161" spans="1:22" x14ac:dyDescent="0.25">
      <c r="A161" s="14"/>
      <c r="B161" s="14"/>
      <c r="C161" s="14"/>
      <c r="D161" s="14"/>
      <c r="E161" s="14"/>
      <c r="F161" s="14"/>
      <c r="G161" s="14"/>
      <c r="H161" s="14"/>
      <c r="I161" s="14"/>
      <c r="J161" s="14"/>
      <c r="K161" s="14"/>
      <c r="L161" s="14"/>
      <c r="M161" s="31"/>
      <c r="N161" s="14"/>
      <c r="O161" s="14"/>
      <c r="P161" s="14"/>
      <c r="Q161" s="14"/>
      <c r="R161" s="14"/>
      <c r="S161" s="14"/>
      <c r="T161" s="14"/>
      <c r="U161" s="14"/>
      <c r="V161" s="14"/>
    </row>
    <row r="162" spans="1:22" x14ac:dyDescent="0.25">
      <c r="A162" s="14"/>
      <c r="B162" s="14"/>
      <c r="C162" s="14"/>
      <c r="D162" s="14"/>
      <c r="E162" s="14"/>
      <c r="F162" s="14"/>
      <c r="G162" s="14"/>
      <c r="H162" s="14"/>
      <c r="I162" s="14"/>
      <c r="J162" s="14"/>
      <c r="K162" s="14"/>
      <c r="L162" s="14"/>
      <c r="M162" s="31"/>
      <c r="N162" s="14"/>
      <c r="O162" s="14"/>
      <c r="P162" s="14"/>
      <c r="Q162" s="14"/>
      <c r="R162" s="14"/>
      <c r="S162" s="14"/>
      <c r="T162" s="14"/>
      <c r="U162" s="14"/>
      <c r="V162" s="14"/>
    </row>
    <row r="163" spans="1:22" x14ac:dyDescent="0.25">
      <c r="A163" s="14"/>
      <c r="B163" s="14"/>
      <c r="C163" s="14"/>
      <c r="D163" s="14"/>
      <c r="E163" s="14"/>
      <c r="F163" s="14"/>
      <c r="G163" s="14"/>
      <c r="H163" s="14"/>
      <c r="I163" s="14"/>
      <c r="J163" s="14"/>
      <c r="K163" s="14"/>
      <c r="L163" s="14"/>
      <c r="M163" s="31"/>
      <c r="N163" s="14"/>
      <c r="O163" s="14"/>
      <c r="P163" s="14"/>
      <c r="Q163" s="14"/>
      <c r="R163" s="14"/>
      <c r="S163" s="14"/>
      <c r="T163" s="14"/>
      <c r="U163" s="14"/>
      <c r="V163" s="14"/>
    </row>
    <row r="164" spans="1:22" x14ac:dyDescent="0.25">
      <c r="A164" s="14"/>
      <c r="B164" s="14"/>
      <c r="C164" s="14"/>
      <c r="D164" s="14"/>
      <c r="E164" s="14"/>
      <c r="F164" s="14"/>
      <c r="G164" s="14"/>
      <c r="H164" s="14"/>
      <c r="I164" s="14"/>
      <c r="J164" s="14"/>
      <c r="K164" s="14"/>
      <c r="L164" s="14"/>
      <c r="M164" s="31"/>
      <c r="N164" s="14"/>
      <c r="O164" s="14"/>
      <c r="P164" s="14"/>
      <c r="Q164" s="14"/>
      <c r="R164" s="14"/>
      <c r="S164" s="14"/>
      <c r="T164" s="14"/>
      <c r="U164" s="14"/>
      <c r="V164" s="14"/>
    </row>
    <row r="165" spans="1:22" x14ac:dyDescent="0.25">
      <c r="A165" s="14"/>
      <c r="B165" s="14"/>
      <c r="C165" s="14"/>
      <c r="D165" s="14"/>
      <c r="E165" s="14"/>
      <c r="F165" s="14"/>
      <c r="G165" s="14"/>
      <c r="H165" s="14"/>
      <c r="I165" s="14"/>
      <c r="J165" s="14"/>
      <c r="K165" s="14"/>
      <c r="L165" s="14"/>
      <c r="M165" s="31"/>
      <c r="N165" s="14"/>
      <c r="O165" s="14"/>
      <c r="P165" s="14"/>
      <c r="Q165" s="14"/>
      <c r="R165" s="14"/>
      <c r="S165" s="14"/>
      <c r="T165" s="14"/>
      <c r="U165" s="14"/>
      <c r="V165" s="14"/>
    </row>
    <row r="166" spans="1:22" x14ac:dyDescent="0.25">
      <c r="A166" s="14"/>
      <c r="B166" s="14"/>
      <c r="C166" s="14"/>
      <c r="D166" s="14"/>
      <c r="E166" s="14"/>
      <c r="F166" s="14"/>
      <c r="G166" s="14"/>
      <c r="H166" s="14"/>
      <c r="I166" s="14"/>
      <c r="J166" s="14"/>
      <c r="K166" s="14"/>
      <c r="L166" s="14"/>
      <c r="M166" s="31"/>
      <c r="N166" s="14"/>
      <c r="O166" s="14"/>
      <c r="P166" s="14"/>
      <c r="Q166" s="14"/>
      <c r="R166" s="14"/>
      <c r="S166" s="14"/>
      <c r="T166" s="14"/>
      <c r="U166" s="14"/>
      <c r="V166" s="14"/>
    </row>
    <row r="167" spans="1:22" x14ac:dyDescent="0.25">
      <c r="A167" s="14"/>
      <c r="B167" s="14"/>
      <c r="C167" s="14"/>
      <c r="D167" s="14"/>
      <c r="E167" s="14"/>
      <c r="F167" s="14"/>
      <c r="G167" s="14"/>
      <c r="H167" s="14"/>
      <c r="I167" s="14"/>
      <c r="J167" s="14"/>
      <c r="K167" s="14"/>
      <c r="L167" s="14"/>
      <c r="M167" s="31"/>
      <c r="N167" s="14"/>
      <c r="O167" s="14"/>
      <c r="P167" s="14"/>
      <c r="Q167" s="14"/>
      <c r="R167" s="14"/>
      <c r="S167" s="14"/>
      <c r="T167" s="14"/>
      <c r="U167" s="14"/>
      <c r="V167" s="14"/>
    </row>
    <row r="168" spans="1:22" x14ac:dyDescent="0.25">
      <c r="A168" s="14"/>
      <c r="B168" s="14"/>
      <c r="C168" s="14"/>
      <c r="D168" s="14"/>
      <c r="E168" s="14"/>
      <c r="F168" s="14"/>
      <c r="G168" s="14"/>
      <c r="H168" s="14"/>
      <c r="I168" s="14"/>
      <c r="J168" s="14"/>
      <c r="K168" s="14"/>
      <c r="L168" s="14"/>
      <c r="M168" s="31"/>
      <c r="N168" s="14"/>
      <c r="O168" s="14"/>
      <c r="P168" s="14"/>
      <c r="Q168" s="14"/>
      <c r="R168" s="14"/>
      <c r="S168" s="14"/>
      <c r="T168" s="14"/>
      <c r="U168" s="14"/>
      <c r="V168" s="14"/>
    </row>
    <row r="169" spans="1:22" x14ac:dyDescent="0.25">
      <c r="A169" s="14"/>
      <c r="B169" s="14"/>
      <c r="C169" s="14"/>
      <c r="D169" s="14"/>
      <c r="E169" s="14"/>
      <c r="F169" s="14"/>
      <c r="G169" s="14"/>
      <c r="H169" s="14"/>
      <c r="I169" s="14"/>
      <c r="J169" s="14"/>
      <c r="K169" s="14"/>
      <c r="L169" s="14"/>
      <c r="M169" s="31"/>
      <c r="N169" s="14"/>
      <c r="O169" s="14"/>
      <c r="P169" s="14"/>
      <c r="Q169" s="14"/>
      <c r="R169" s="14"/>
      <c r="S169" s="14"/>
      <c r="T169" s="14"/>
      <c r="U169" s="14"/>
      <c r="V169" s="14"/>
    </row>
    <row r="170" spans="1:22" x14ac:dyDescent="0.25">
      <c r="A170" s="14"/>
      <c r="B170" s="14"/>
      <c r="C170" s="14"/>
      <c r="D170" s="14"/>
      <c r="E170" s="14"/>
      <c r="F170" s="14"/>
      <c r="G170" s="14"/>
      <c r="H170" s="14"/>
      <c r="I170" s="14"/>
      <c r="J170" s="14"/>
      <c r="K170" s="14"/>
      <c r="L170" s="14"/>
      <c r="M170" s="31"/>
      <c r="N170" s="14"/>
      <c r="O170" s="14"/>
      <c r="P170" s="14"/>
      <c r="Q170" s="14"/>
      <c r="R170" s="14"/>
      <c r="S170" s="14"/>
      <c r="T170" s="14"/>
      <c r="U170" s="14"/>
      <c r="V170" s="14"/>
    </row>
    <row r="171" spans="1:22" x14ac:dyDescent="0.25">
      <c r="A171" s="14"/>
      <c r="B171" s="14"/>
      <c r="C171" s="14"/>
      <c r="D171" s="14"/>
      <c r="E171" s="14"/>
      <c r="F171" s="14"/>
      <c r="G171" s="14"/>
      <c r="H171" s="14"/>
      <c r="I171" s="14"/>
      <c r="J171" s="14"/>
      <c r="K171" s="14"/>
      <c r="L171" s="14"/>
      <c r="M171" s="31"/>
      <c r="N171" s="14"/>
      <c r="O171" s="14"/>
      <c r="P171" s="14"/>
      <c r="Q171" s="14"/>
      <c r="R171" s="14"/>
      <c r="S171" s="14"/>
      <c r="T171" s="14"/>
      <c r="U171" s="14"/>
      <c r="V171" s="14"/>
    </row>
    <row r="172" spans="1:22" x14ac:dyDescent="0.25">
      <c r="A172" s="14"/>
      <c r="B172" s="14"/>
      <c r="C172" s="14"/>
      <c r="D172" s="14"/>
      <c r="E172" s="14"/>
      <c r="F172" s="14"/>
      <c r="G172" s="14"/>
      <c r="H172" s="14"/>
      <c r="I172" s="14"/>
      <c r="J172" s="14"/>
      <c r="K172" s="14"/>
      <c r="L172" s="14"/>
      <c r="M172" s="31"/>
      <c r="N172" s="14"/>
      <c r="O172" s="14"/>
      <c r="P172" s="14"/>
      <c r="Q172" s="14"/>
      <c r="R172" s="14"/>
      <c r="S172" s="14"/>
      <c r="T172" s="14"/>
      <c r="U172" s="14"/>
      <c r="V172" s="14"/>
    </row>
    <row r="173" spans="1:22" x14ac:dyDescent="0.25">
      <c r="A173" s="14"/>
      <c r="B173" s="14"/>
      <c r="C173" s="14"/>
      <c r="D173" s="14"/>
      <c r="E173" s="14"/>
      <c r="F173" s="14"/>
      <c r="G173" s="14"/>
      <c r="H173" s="14"/>
      <c r="I173" s="14"/>
      <c r="J173" s="14"/>
      <c r="K173" s="14"/>
      <c r="L173" s="14"/>
      <c r="M173" s="31"/>
      <c r="N173" s="14"/>
      <c r="O173" s="14"/>
      <c r="P173" s="14"/>
      <c r="Q173" s="14"/>
      <c r="R173" s="14"/>
      <c r="S173" s="14"/>
      <c r="T173" s="14"/>
      <c r="U173" s="14"/>
      <c r="V173" s="14"/>
    </row>
    <row r="174" spans="1:22" x14ac:dyDescent="0.25">
      <c r="A174" s="14"/>
      <c r="B174" s="14"/>
      <c r="C174" s="14"/>
      <c r="D174" s="14"/>
      <c r="E174" s="14"/>
      <c r="F174" s="14"/>
      <c r="G174" s="14"/>
      <c r="H174" s="14"/>
      <c r="I174" s="14"/>
      <c r="J174" s="14"/>
      <c r="K174" s="14"/>
      <c r="L174" s="14"/>
      <c r="M174" s="31"/>
      <c r="N174" s="14"/>
      <c r="O174" s="14"/>
      <c r="P174" s="14"/>
      <c r="Q174" s="14"/>
      <c r="R174" s="14"/>
      <c r="S174" s="14"/>
      <c r="T174" s="14"/>
      <c r="U174" s="14"/>
      <c r="V174" s="14"/>
    </row>
    <row r="175" spans="1:22" x14ac:dyDescent="0.25">
      <c r="A175" s="14"/>
      <c r="B175" s="14"/>
      <c r="C175" s="14"/>
      <c r="D175" s="14"/>
      <c r="E175" s="14"/>
      <c r="F175" s="14"/>
      <c r="G175" s="14"/>
      <c r="H175" s="14"/>
      <c r="I175" s="14"/>
      <c r="J175" s="14"/>
      <c r="K175" s="14"/>
      <c r="L175" s="14"/>
      <c r="M175" s="31"/>
      <c r="N175" s="14"/>
      <c r="O175" s="14"/>
      <c r="P175" s="14"/>
      <c r="Q175" s="14"/>
      <c r="R175" s="14"/>
      <c r="S175" s="14"/>
      <c r="T175" s="14"/>
      <c r="U175" s="14"/>
      <c r="V175" s="14"/>
    </row>
    <row r="176" spans="1:22" x14ac:dyDescent="0.25">
      <c r="A176" s="14"/>
      <c r="B176" s="14"/>
      <c r="C176" s="14"/>
      <c r="D176" s="14"/>
      <c r="E176" s="14"/>
      <c r="F176" s="14"/>
      <c r="G176" s="14"/>
      <c r="H176" s="14"/>
      <c r="I176" s="14"/>
      <c r="J176" s="14"/>
      <c r="K176" s="14"/>
      <c r="L176" s="14"/>
      <c r="M176" s="31"/>
      <c r="N176" s="14"/>
      <c r="O176" s="14"/>
      <c r="P176" s="14"/>
      <c r="Q176" s="14"/>
      <c r="R176" s="14"/>
      <c r="S176" s="14"/>
      <c r="T176" s="14"/>
      <c r="U176" s="14"/>
      <c r="V176" s="14"/>
    </row>
    <row r="177" spans="1:22" x14ac:dyDescent="0.25">
      <c r="A177" s="14"/>
      <c r="B177" s="14"/>
      <c r="C177" s="14"/>
      <c r="D177" s="14"/>
      <c r="E177" s="14"/>
      <c r="F177" s="14"/>
      <c r="G177" s="14"/>
      <c r="H177" s="14"/>
      <c r="I177" s="14"/>
      <c r="J177" s="14"/>
      <c r="K177" s="14"/>
      <c r="L177" s="14"/>
      <c r="M177" s="31"/>
      <c r="N177" s="14"/>
      <c r="O177" s="14"/>
      <c r="P177" s="14"/>
      <c r="Q177" s="14"/>
      <c r="R177" s="14"/>
      <c r="S177" s="14"/>
      <c r="T177" s="14"/>
      <c r="U177" s="14"/>
      <c r="V177" s="14"/>
    </row>
    <row r="178" spans="1:22" x14ac:dyDescent="0.25">
      <c r="A178" s="14"/>
      <c r="B178" s="14"/>
      <c r="C178" s="14"/>
      <c r="D178" s="14"/>
      <c r="E178" s="14"/>
      <c r="F178" s="14"/>
      <c r="G178" s="14"/>
      <c r="H178" s="14"/>
      <c r="I178" s="14"/>
      <c r="J178" s="14"/>
      <c r="K178" s="14"/>
      <c r="L178" s="14"/>
      <c r="M178" s="31"/>
      <c r="N178" s="14"/>
      <c r="O178" s="14"/>
      <c r="P178" s="14"/>
      <c r="Q178" s="14"/>
      <c r="R178" s="14"/>
      <c r="S178" s="14"/>
      <c r="T178" s="14"/>
      <c r="U178" s="14"/>
      <c r="V178" s="14"/>
    </row>
    <row r="179" spans="1:22" x14ac:dyDescent="0.25">
      <c r="A179" s="14"/>
      <c r="B179" s="14"/>
      <c r="C179" s="14"/>
      <c r="D179" s="14"/>
      <c r="E179" s="14"/>
      <c r="F179" s="14"/>
      <c r="G179" s="14"/>
      <c r="H179" s="14"/>
      <c r="I179" s="14"/>
      <c r="J179" s="14"/>
      <c r="K179" s="14"/>
      <c r="L179" s="14"/>
      <c r="M179" s="31"/>
      <c r="N179" s="14"/>
      <c r="O179" s="14"/>
      <c r="P179" s="14"/>
      <c r="Q179" s="14"/>
      <c r="R179" s="14"/>
      <c r="S179" s="14"/>
      <c r="T179" s="14"/>
      <c r="U179" s="14"/>
      <c r="V179" s="14"/>
    </row>
    <row r="180" spans="1:22" x14ac:dyDescent="0.25">
      <c r="A180" s="14"/>
      <c r="B180" s="14"/>
      <c r="C180" s="14"/>
      <c r="D180" s="14"/>
      <c r="E180" s="14"/>
      <c r="F180" s="14"/>
      <c r="G180" s="14"/>
      <c r="H180" s="14"/>
      <c r="I180" s="14"/>
      <c r="J180" s="14"/>
      <c r="K180" s="14"/>
      <c r="L180" s="14"/>
      <c r="M180" s="31"/>
      <c r="N180" s="14"/>
      <c r="O180" s="14"/>
      <c r="P180" s="14"/>
      <c r="Q180" s="14"/>
      <c r="R180" s="14"/>
      <c r="S180" s="14"/>
      <c r="T180" s="14"/>
      <c r="U180" s="14"/>
      <c r="V180" s="14"/>
    </row>
    <row r="181" spans="1:22" x14ac:dyDescent="0.25">
      <c r="A181" s="14"/>
      <c r="B181" s="14"/>
      <c r="C181" s="14"/>
      <c r="D181" s="14"/>
      <c r="E181" s="14"/>
      <c r="F181" s="14"/>
      <c r="G181" s="14"/>
      <c r="H181" s="14"/>
      <c r="I181" s="14"/>
      <c r="J181" s="14"/>
      <c r="K181" s="14"/>
      <c r="L181" s="14"/>
      <c r="M181" s="31"/>
      <c r="N181" s="14"/>
      <c r="O181" s="14"/>
      <c r="P181" s="14"/>
      <c r="Q181" s="14"/>
      <c r="R181" s="14"/>
      <c r="S181" s="14"/>
      <c r="T181" s="14"/>
      <c r="U181" s="14"/>
      <c r="V181" s="14"/>
    </row>
    <row r="182" spans="1:22" x14ac:dyDescent="0.25">
      <c r="A182" s="14"/>
      <c r="B182" s="14"/>
      <c r="C182" s="14"/>
      <c r="D182" s="14"/>
      <c r="E182" s="14"/>
      <c r="F182" s="14"/>
      <c r="G182" s="14"/>
      <c r="H182" s="14"/>
      <c r="I182" s="14"/>
      <c r="J182" s="14"/>
      <c r="K182" s="14"/>
      <c r="L182" s="14"/>
      <c r="M182" s="31"/>
      <c r="N182" s="14"/>
      <c r="O182" s="14"/>
      <c r="P182" s="14"/>
      <c r="Q182" s="14"/>
      <c r="R182" s="14"/>
      <c r="S182" s="14"/>
      <c r="T182" s="14"/>
      <c r="U182" s="14"/>
      <c r="V182" s="14"/>
    </row>
    <row r="183" spans="1:22" x14ac:dyDescent="0.25">
      <c r="A183" s="14"/>
      <c r="B183" s="14"/>
      <c r="C183" s="14"/>
      <c r="D183" s="14"/>
      <c r="E183" s="14"/>
      <c r="F183" s="14"/>
      <c r="G183" s="14"/>
      <c r="H183" s="14"/>
      <c r="I183" s="14"/>
      <c r="J183" s="14"/>
      <c r="K183" s="14"/>
      <c r="L183" s="14"/>
      <c r="M183" s="31"/>
      <c r="N183" s="14"/>
      <c r="O183" s="14"/>
      <c r="P183" s="14"/>
      <c r="Q183" s="14"/>
      <c r="R183" s="14"/>
      <c r="S183" s="14"/>
      <c r="T183" s="14"/>
      <c r="U183" s="14"/>
      <c r="V183" s="14"/>
    </row>
    <row r="184" spans="1:22" x14ac:dyDescent="0.25">
      <c r="A184" s="14"/>
      <c r="B184" s="14"/>
      <c r="C184" s="14"/>
      <c r="D184" s="14"/>
      <c r="E184" s="14"/>
      <c r="F184" s="14"/>
      <c r="G184" s="14"/>
      <c r="H184" s="14"/>
      <c r="I184" s="14"/>
      <c r="J184" s="14"/>
      <c r="K184" s="14"/>
      <c r="L184" s="14"/>
      <c r="M184" s="31"/>
      <c r="N184" s="14"/>
      <c r="O184" s="14"/>
      <c r="P184" s="14"/>
      <c r="Q184" s="14"/>
      <c r="R184" s="14"/>
      <c r="S184" s="14"/>
      <c r="T184" s="14"/>
      <c r="U184" s="14"/>
      <c r="V184" s="14"/>
    </row>
    <row r="185" spans="1:22" x14ac:dyDescent="0.25">
      <c r="A185" s="14"/>
      <c r="B185" s="14"/>
      <c r="C185" s="14"/>
      <c r="D185" s="14"/>
      <c r="E185" s="14"/>
      <c r="F185" s="14"/>
      <c r="G185" s="14"/>
      <c r="H185" s="14"/>
      <c r="I185" s="14"/>
      <c r="J185" s="14"/>
      <c r="K185" s="14"/>
      <c r="L185" s="14"/>
      <c r="M185" s="31"/>
      <c r="N185" s="14"/>
      <c r="O185" s="14"/>
      <c r="P185" s="14"/>
      <c r="Q185" s="14"/>
      <c r="R185" s="14"/>
      <c r="S185" s="14"/>
      <c r="T185" s="14"/>
      <c r="U185" s="14"/>
      <c r="V185" s="14"/>
    </row>
    <row r="186" spans="1:22" x14ac:dyDescent="0.25">
      <c r="A186" s="14"/>
      <c r="B186" s="14"/>
      <c r="C186" s="14"/>
      <c r="D186" s="14"/>
      <c r="E186" s="14"/>
      <c r="F186" s="14"/>
      <c r="G186" s="14"/>
      <c r="H186" s="14"/>
      <c r="I186" s="14"/>
      <c r="J186" s="14"/>
      <c r="K186" s="14"/>
      <c r="L186" s="14"/>
      <c r="M186" s="31"/>
      <c r="N186" s="14"/>
      <c r="O186" s="14"/>
      <c r="P186" s="14"/>
      <c r="Q186" s="14"/>
      <c r="R186" s="14"/>
      <c r="S186" s="14"/>
      <c r="T186" s="14"/>
      <c r="U186" s="14"/>
      <c r="V186" s="14"/>
    </row>
    <row r="187" spans="1:22" x14ac:dyDescent="0.25">
      <c r="A187" s="14"/>
      <c r="B187" s="14"/>
      <c r="C187" s="14"/>
      <c r="D187" s="14"/>
      <c r="E187" s="14"/>
      <c r="F187" s="14"/>
      <c r="G187" s="14"/>
      <c r="H187" s="14"/>
      <c r="I187" s="14"/>
      <c r="J187" s="14"/>
      <c r="K187" s="14"/>
      <c r="L187" s="14"/>
      <c r="M187" s="31"/>
      <c r="N187" s="14"/>
      <c r="O187" s="14"/>
      <c r="P187" s="14"/>
      <c r="Q187" s="14"/>
      <c r="R187" s="14"/>
      <c r="S187" s="14"/>
      <c r="T187" s="14"/>
      <c r="U187" s="14"/>
      <c r="V187" s="14"/>
    </row>
    <row r="188" spans="1:22" x14ac:dyDescent="0.25">
      <c r="A188" s="14"/>
      <c r="B188" s="14"/>
      <c r="C188" s="14"/>
      <c r="D188" s="14"/>
      <c r="E188" s="14"/>
      <c r="F188" s="14"/>
      <c r="G188" s="14"/>
      <c r="H188" s="14"/>
      <c r="I188" s="14"/>
      <c r="J188" s="14"/>
      <c r="K188" s="14"/>
      <c r="L188" s="14"/>
      <c r="M188" s="31"/>
      <c r="N188" s="14"/>
      <c r="O188" s="14"/>
      <c r="P188" s="14"/>
      <c r="Q188" s="14"/>
      <c r="R188" s="14"/>
      <c r="S188" s="14"/>
      <c r="T188" s="14"/>
      <c r="U188" s="14"/>
      <c r="V188" s="14"/>
    </row>
    <row r="189" spans="1:22" x14ac:dyDescent="0.25">
      <c r="A189" s="14"/>
      <c r="B189" s="14"/>
      <c r="C189" s="14"/>
      <c r="D189" s="14"/>
      <c r="E189" s="14"/>
      <c r="F189" s="14"/>
      <c r="G189" s="14"/>
      <c r="H189" s="14"/>
      <c r="I189" s="14"/>
      <c r="J189" s="14"/>
      <c r="K189" s="14"/>
      <c r="L189" s="14"/>
      <c r="M189" s="31"/>
      <c r="N189" s="14"/>
      <c r="O189" s="14"/>
      <c r="P189" s="14"/>
      <c r="Q189" s="14"/>
      <c r="R189" s="14"/>
      <c r="S189" s="14"/>
      <c r="T189" s="14"/>
      <c r="U189" s="14"/>
      <c r="V189" s="14"/>
    </row>
    <row r="190" spans="1:22" x14ac:dyDescent="0.25">
      <c r="A190" s="14"/>
      <c r="B190" s="14"/>
      <c r="C190" s="14"/>
      <c r="D190" s="14"/>
      <c r="E190" s="14"/>
      <c r="F190" s="14"/>
      <c r="G190" s="14"/>
      <c r="H190" s="14"/>
      <c r="I190" s="14"/>
      <c r="J190" s="14"/>
      <c r="K190" s="14"/>
      <c r="L190" s="14"/>
      <c r="M190" s="31"/>
      <c r="N190" s="14"/>
      <c r="O190" s="14"/>
      <c r="P190" s="14"/>
      <c r="Q190" s="14"/>
      <c r="R190" s="14"/>
      <c r="S190" s="14"/>
      <c r="T190" s="14"/>
      <c r="U190" s="14"/>
      <c r="V190" s="14"/>
    </row>
    <row r="191" spans="1:22" x14ac:dyDescent="0.25">
      <c r="A191" s="14"/>
      <c r="B191" s="14"/>
      <c r="C191" s="14"/>
      <c r="D191" s="14"/>
      <c r="E191" s="14"/>
      <c r="F191" s="14"/>
      <c r="G191" s="14"/>
      <c r="H191" s="14"/>
      <c r="I191" s="14"/>
      <c r="J191" s="14"/>
      <c r="K191" s="14"/>
      <c r="L191" s="14"/>
      <c r="M191" s="31"/>
      <c r="N191" s="14"/>
      <c r="O191" s="14"/>
      <c r="P191" s="14"/>
      <c r="Q191" s="14"/>
      <c r="R191" s="14"/>
      <c r="S191" s="14"/>
      <c r="T191" s="14"/>
      <c r="U191" s="14"/>
      <c r="V191" s="14"/>
    </row>
    <row r="192" spans="1:22" x14ac:dyDescent="0.25">
      <c r="A192" s="14"/>
      <c r="B192" s="14"/>
      <c r="C192" s="14"/>
      <c r="D192" s="14"/>
      <c r="E192" s="14"/>
      <c r="F192" s="14"/>
      <c r="G192" s="14"/>
      <c r="H192" s="14"/>
      <c r="I192" s="14"/>
      <c r="J192" s="14"/>
      <c r="K192" s="14"/>
      <c r="L192" s="14"/>
      <c r="M192" s="31"/>
      <c r="N192" s="14"/>
      <c r="O192" s="14"/>
      <c r="P192" s="14"/>
      <c r="Q192" s="14"/>
      <c r="R192" s="14"/>
      <c r="S192" s="14"/>
      <c r="T192" s="14"/>
      <c r="U192" s="14"/>
      <c r="V192" s="14"/>
    </row>
    <row r="193" spans="1:22" x14ac:dyDescent="0.25">
      <c r="A193" s="14"/>
      <c r="B193" s="14"/>
      <c r="C193" s="14"/>
      <c r="D193" s="14"/>
      <c r="E193" s="14"/>
      <c r="F193" s="14"/>
      <c r="G193" s="14"/>
      <c r="H193" s="14"/>
      <c r="I193" s="14"/>
      <c r="J193" s="14"/>
      <c r="K193" s="14"/>
      <c r="L193" s="14"/>
      <c r="M193" s="31"/>
      <c r="N193" s="14"/>
      <c r="O193" s="14"/>
      <c r="P193" s="14"/>
      <c r="Q193" s="14"/>
      <c r="R193" s="14"/>
      <c r="S193" s="14"/>
      <c r="T193" s="14"/>
      <c r="U193" s="14"/>
      <c r="V193" s="14"/>
    </row>
    <row r="194" spans="1:22" x14ac:dyDescent="0.25">
      <c r="A194" s="14"/>
      <c r="B194" s="14"/>
      <c r="C194" s="14"/>
      <c r="D194" s="14"/>
      <c r="E194" s="14"/>
      <c r="F194" s="14"/>
      <c r="G194" s="14"/>
      <c r="H194" s="14"/>
      <c r="I194" s="14"/>
      <c r="J194" s="14"/>
      <c r="K194" s="14"/>
      <c r="L194" s="14"/>
      <c r="M194" s="31"/>
      <c r="N194" s="14"/>
      <c r="O194" s="14"/>
      <c r="P194" s="14"/>
      <c r="Q194" s="14"/>
      <c r="R194" s="14"/>
      <c r="S194" s="14"/>
      <c r="T194" s="14"/>
      <c r="U194" s="14"/>
      <c r="V194" s="14"/>
    </row>
    <row r="195" spans="1:22" x14ac:dyDescent="0.25">
      <c r="A195" s="14"/>
      <c r="B195" s="14"/>
      <c r="C195" s="14"/>
      <c r="D195" s="14"/>
      <c r="E195" s="14"/>
      <c r="F195" s="14"/>
      <c r="G195" s="14"/>
      <c r="H195" s="14"/>
      <c r="I195" s="14"/>
      <c r="J195" s="14"/>
      <c r="K195" s="14"/>
      <c r="L195" s="14"/>
      <c r="M195" s="31"/>
      <c r="N195" s="14"/>
      <c r="O195" s="14"/>
      <c r="P195" s="14"/>
      <c r="Q195" s="14"/>
      <c r="R195" s="14"/>
      <c r="S195" s="14"/>
      <c r="T195" s="14"/>
      <c r="U195" s="14"/>
      <c r="V195" s="14"/>
    </row>
    <row r="196" spans="1:22" x14ac:dyDescent="0.25">
      <c r="A196" s="14"/>
      <c r="B196" s="14"/>
      <c r="C196" s="14"/>
      <c r="D196" s="14"/>
      <c r="E196" s="14"/>
      <c r="F196" s="14"/>
      <c r="G196" s="14"/>
      <c r="H196" s="14"/>
      <c r="I196" s="14"/>
      <c r="J196" s="14"/>
      <c r="K196" s="14"/>
      <c r="L196" s="14"/>
      <c r="M196" s="31"/>
      <c r="N196" s="14"/>
      <c r="O196" s="14"/>
      <c r="P196" s="14"/>
      <c r="Q196" s="14"/>
      <c r="R196" s="14"/>
      <c r="S196" s="14"/>
      <c r="T196" s="14"/>
      <c r="U196" s="14"/>
      <c r="V196" s="14"/>
    </row>
    <row r="197" spans="1:22" x14ac:dyDescent="0.25">
      <c r="A197" s="14"/>
      <c r="B197" s="14"/>
      <c r="C197" s="14"/>
      <c r="D197" s="14"/>
      <c r="E197" s="14"/>
      <c r="F197" s="14"/>
      <c r="G197" s="14"/>
      <c r="H197" s="14"/>
      <c r="I197" s="14"/>
      <c r="J197" s="14"/>
      <c r="K197" s="14"/>
      <c r="L197" s="14"/>
      <c r="M197" s="31"/>
      <c r="N197" s="14"/>
      <c r="O197" s="14"/>
      <c r="P197" s="14"/>
      <c r="Q197" s="14"/>
      <c r="R197" s="14"/>
      <c r="S197" s="14"/>
      <c r="T197" s="14"/>
      <c r="U197" s="14"/>
      <c r="V197" s="14"/>
    </row>
    <row r="198" spans="1:22" x14ac:dyDescent="0.25">
      <c r="A198" s="14"/>
      <c r="B198" s="14"/>
      <c r="C198" s="14"/>
      <c r="D198" s="14"/>
      <c r="E198" s="14"/>
      <c r="F198" s="14"/>
      <c r="G198" s="14"/>
      <c r="H198" s="14"/>
      <c r="I198" s="14"/>
      <c r="J198" s="14"/>
      <c r="K198" s="14"/>
      <c r="L198" s="14"/>
      <c r="M198" s="31"/>
      <c r="N198" s="14"/>
      <c r="O198" s="14"/>
      <c r="P198" s="14"/>
      <c r="Q198" s="14"/>
      <c r="R198" s="14"/>
      <c r="S198" s="14"/>
      <c r="T198" s="14"/>
      <c r="U198" s="14"/>
      <c r="V198" s="14"/>
    </row>
    <row r="199" spans="1:22" x14ac:dyDescent="0.25">
      <c r="A199" s="14"/>
      <c r="B199" s="14"/>
      <c r="C199" s="14"/>
      <c r="D199" s="14"/>
      <c r="E199" s="14"/>
      <c r="F199" s="14"/>
      <c r="G199" s="14"/>
      <c r="H199" s="14"/>
      <c r="I199" s="14"/>
      <c r="J199" s="14"/>
      <c r="K199" s="14"/>
      <c r="L199" s="14"/>
      <c r="M199" s="31"/>
      <c r="N199" s="14"/>
      <c r="O199" s="14"/>
      <c r="P199" s="14"/>
      <c r="Q199" s="14"/>
      <c r="R199" s="14"/>
      <c r="S199" s="14"/>
      <c r="T199" s="14"/>
      <c r="U199" s="14"/>
      <c r="V199" s="14"/>
    </row>
    <row r="200" spans="1:22" x14ac:dyDescent="0.25">
      <c r="A200" s="14"/>
      <c r="B200" s="14"/>
      <c r="C200" s="14"/>
      <c r="D200" s="14"/>
      <c r="E200" s="14"/>
      <c r="F200" s="14"/>
      <c r="G200" s="14"/>
      <c r="H200" s="14"/>
      <c r="I200" s="14"/>
      <c r="J200" s="14"/>
      <c r="K200" s="14"/>
      <c r="L200" s="14"/>
      <c r="M200" s="31"/>
      <c r="N200" s="14"/>
      <c r="O200" s="14"/>
      <c r="P200" s="14"/>
      <c r="Q200" s="14"/>
      <c r="R200" s="14"/>
      <c r="S200" s="14"/>
      <c r="T200" s="14"/>
      <c r="U200" s="14"/>
      <c r="V200" s="14"/>
    </row>
    <row r="201" spans="1:22" x14ac:dyDescent="0.25">
      <c r="A201" s="14"/>
      <c r="B201" s="14"/>
      <c r="C201" s="14"/>
      <c r="D201" s="14"/>
      <c r="E201" s="14"/>
      <c r="F201" s="14"/>
      <c r="G201" s="14"/>
      <c r="H201" s="14"/>
      <c r="I201" s="14"/>
      <c r="J201" s="14"/>
      <c r="K201" s="14"/>
      <c r="L201" s="14"/>
      <c r="M201" s="31"/>
      <c r="N201" s="14"/>
      <c r="O201" s="14"/>
      <c r="P201" s="14"/>
      <c r="Q201" s="14"/>
      <c r="R201" s="14"/>
      <c r="S201" s="14"/>
      <c r="T201" s="14"/>
      <c r="U201" s="14"/>
      <c r="V201" s="14"/>
    </row>
    <row r="202" spans="1:22" x14ac:dyDescent="0.25">
      <c r="A202" s="14"/>
      <c r="B202" s="14"/>
      <c r="C202" s="14"/>
      <c r="D202" s="14"/>
      <c r="E202" s="14"/>
      <c r="F202" s="14"/>
      <c r="G202" s="14"/>
      <c r="H202" s="14"/>
      <c r="I202" s="14"/>
      <c r="J202" s="14"/>
      <c r="K202" s="14"/>
      <c r="L202" s="14"/>
      <c r="M202" s="31"/>
      <c r="N202" s="14"/>
      <c r="O202" s="14"/>
      <c r="P202" s="14"/>
      <c r="Q202" s="14"/>
      <c r="R202" s="14"/>
      <c r="S202" s="14"/>
      <c r="T202" s="14"/>
      <c r="U202" s="14"/>
      <c r="V202" s="14"/>
    </row>
    <row r="203" spans="1:22" x14ac:dyDescent="0.25">
      <c r="A203" s="14"/>
      <c r="B203" s="14"/>
      <c r="C203" s="14"/>
      <c r="D203" s="14"/>
      <c r="E203" s="14"/>
      <c r="F203" s="14"/>
      <c r="G203" s="14"/>
      <c r="H203" s="14"/>
      <c r="I203" s="14"/>
      <c r="J203" s="14"/>
      <c r="K203" s="14"/>
      <c r="L203" s="14"/>
      <c r="M203" s="31"/>
      <c r="N203" s="14"/>
      <c r="O203" s="14"/>
      <c r="P203" s="14"/>
      <c r="Q203" s="14"/>
      <c r="R203" s="14"/>
      <c r="S203" s="14"/>
      <c r="T203" s="14"/>
      <c r="U203" s="14"/>
      <c r="V203" s="14"/>
    </row>
    <row r="204" spans="1:22" x14ac:dyDescent="0.25">
      <c r="A204" s="14"/>
      <c r="B204" s="14"/>
      <c r="C204" s="14"/>
      <c r="D204" s="14"/>
      <c r="E204" s="14"/>
      <c r="F204" s="14"/>
      <c r="G204" s="14"/>
      <c r="H204" s="14"/>
      <c r="I204" s="14"/>
      <c r="J204" s="14"/>
      <c r="K204" s="14"/>
      <c r="L204" s="14"/>
      <c r="M204" s="31"/>
      <c r="N204" s="14"/>
      <c r="O204" s="14"/>
      <c r="P204" s="14"/>
      <c r="Q204" s="14"/>
      <c r="R204" s="14"/>
      <c r="S204" s="14"/>
      <c r="T204" s="14"/>
      <c r="U204" s="14"/>
      <c r="V204" s="14"/>
    </row>
    <row r="205" spans="1:22" x14ac:dyDescent="0.25">
      <c r="A205" s="14"/>
      <c r="B205" s="14"/>
      <c r="C205" s="14"/>
      <c r="D205" s="14"/>
      <c r="E205" s="14"/>
      <c r="F205" s="14"/>
      <c r="G205" s="14"/>
      <c r="H205" s="14"/>
      <c r="I205" s="14"/>
      <c r="J205" s="14"/>
      <c r="K205" s="14"/>
      <c r="L205" s="14"/>
      <c r="M205" s="31"/>
      <c r="N205" s="14"/>
      <c r="O205" s="14"/>
      <c r="P205" s="14"/>
      <c r="Q205" s="14"/>
      <c r="R205" s="14"/>
      <c r="S205" s="14"/>
      <c r="T205" s="14"/>
      <c r="U205" s="14"/>
      <c r="V205" s="14"/>
    </row>
    <row r="206" spans="1:22" x14ac:dyDescent="0.25">
      <c r="A206" s="14"/>
      <c r="B206" s="14"/>
      <c r="C206" s="14"/>
      <c r="D206" s="14"/>
      <c r="E206" s="14"/>
      <c r="F206" s="14"/>
      <c r="G206" s="14"/>
      <c r="H206" s="14"/>
      <c r="I206" s="14"/>
      <c r="J206" s="14"/>
      <c r="K206" s="14"/>
      <c r="L206" s="14"/>
      <c r="M206" s="31"/>
      <c r="N206" s="14"/>
      <c r="O206" s="14"/>
      <c r="P206" s="14"/>
      <c r="Q206" s="14"/>
      <c r="R206" s="14"/>
      <c r="S206" s="14"/>
      <c r="T206" s="14"/>
      <c r="U206" s="14"/>
      <c r="V206" s="14"/>
    </row>
    <row r="207" spans="1:22" x14ac:dyDescent="0.25">
      <c r="A207" s="14"/>
      <c r="B207" s="14"/>
      <c r="C207" s="14"/>
      <c r="D207" s="14"/>
      <c r="E207" s="14"/>
      <c r="F207" s="14"/>
      <c r="G207" s="14"/>
      <c r="H207" s="14"/>
      <c r="I207" s="14"/>
      <c r="J207" s="14"/>
      <c r="K207" s="14"/>
      <c r="L207" s="14"/>
      <c r="M207" s="31"/>
      <c r="N207" s="14"/>
      <c r="O207" s="14"/>
      <c r="P207" s="14"/>
      <c r="Q207" s="14"/>
      <c r="R207" s="14"/>
      <c r="S207" s="14"/>
      <c r="T207" s="14"/>
      <c r="U207" s="14"/>
      <c r="V207" s="14"/>
    </row>
    <row r="208" spans="1:22" x14ac:dyDescent="0.25">
      <c r="A208" s="14"/>
      <c r="B208" s="14"/>
      <c r="C208" s="14"/>
      <c r="D208" s="14"/>
      <c r="E208" s="14"/>
      <c r="F208" s="14"/>
      <c r="G208" s="14"/>
      <c r="H208" s="14"/>
      <c r="I208" s="14"/>
      <c r="J208" s="14"/>
      <c r="K208" s="14"/>
      <c r="L208" s="14"/>
      <c r="M208" s="31"/>
      <c r="N208" s="14"/>
      <c r="O208" s="14"/>
      <c r="P208" s="14"/>
      <c r="Q208" s="14"/>
      <c r="R208" s="14"/>
      <c r="S208" s="14"/>
      <c r="T208" s="14"/>
      <c r="U208" s="14"/>
      <c r="V208" s="14"/>
    </row>
    <row r="209" spans="1:22" x14ac:dyDescent="0.25">
      <c r="A209" s="14"/>
      <c r="B209" s="14"/>
      <c r="C209" s="14"/>
      <c r="D209" s="14"/>
      <c r="E209" s="14"/>
      <c r="F209" s="14"/>
      <c r="G209" s="14"/>
      <c r="H209" s="14"/>
      <c r="I209" s="14"/>
      <c r="J209" s="14"/>
      <c r="K209" s="14"/>
      <c r="L209" s="14"/>
      <c r="M209" s="31"/>
      <c r="N209" s="14"/>
      <c r="O209" s="14"/>
      <c r="P209" s="14"/>
      <c r="Q209" s="14"/>
      <c r="R209" s="14"/>
      <c r="S209" s="14"/>
      <c r="T209" s="14"/>
      <c r="U209" s="14"/>
      <c r="V209" s="14"/>
    </row>
    <row r="210" spans="1:22" x14ac:dyDescent="0.25">
      <c r="A210" s="14"/>
      <c r="B210" s="14"/>
      <c r="C210" s="14"/>
      <c r="D210" s="14"/>
      <c r="E210" s="14"/>
      <c r="F210" s="14"/>
      <c r="G210" s="14"/>
      <c r="H210" s="14"/>
      <c r="I210" s="14"/>
      <c r="J210" s="14"/>
      <c r="K210" s="14"/>
      <c r="L210" s="14"/>
      <c r="M210" s="31"/>
      <c r="N210" s="14"/>
      <c r="O210" s="14"/>
      <c r="P210" s="14"/>
      <c r="Q210" s="14"/>
      <c r="R210" s="14"/>
      <c r="S210" s="14"/>
      <c r="T210" s="14"/>
      <c r="U210" s="14"/>
      <c r="V210" s="14"/>
    </row>
    <row r="211" spans="1:22" x14ac:dyDescent="0.25">
      <c r="A211" s="14"/>
      <c r="B211" s="14"/>
      <c r="C211" s="14"/>
      <c r="D211" s="14"/>
      <c r="E211" s="14"/>
      <c r="F211" s="14"/>
      <c r="G211" s="14"/>
      <c r="H211" s="14"/>
      <c r="I211" s="14"/>
      <c r="J211" s="14"/>
      <c r="K211" s="14"/>
      <c r="L211" s="14"/>
      <c r="M211" s="31"/>
      <c r="N211" s="14"/>
      <c r="O211" s="14"/>
      <c r="P211" s="14"/>
      <c r="Q211" s="14"/>
      <c r="R211" s="14"/>
      <c r="S211" s="14"/>
      <c r="T211" s="14"/>
      <c r="U211" s="14"/>
      <c r="V211" s="14"/>
    </row>
    <row r="212" spans="1:22" x14ac:dyDescent="0.25">
      <c r="A212" s="14"/>
      <c r="B212" s="14"/>
      <c r="C212" s="14"/>
      <c r="D212" s="14"/>
      <c r="E212" s="14"/>
      <c r="F212" s="14"/>
      <c r="G212" s="14"/>
      <c r="H212" s="14"/>
      <c r="I212" s="14"/>
      <c r="J212" s="14"/>
      <c r="K212" s="14"/>
      <c r="L212" s="14"/>
      <c r="M212" s="31"/>
      <c r="N212" s="14"/>
      <c r="O212" s="14"/>
      <c r="P212" s="14"/>
      <c r="Q212" s="14"/>
      <c r="R212" s="14"/>
      <c r="S212" s="14"/>
      <c r="T212" s="14"/>
      <c r="U212" s="14"/>
      <c r="V212" s="14"/>
    </row>
    <row r="213" spans="1:22" x14ac:dyDescent="0.25">
      <c r="A213" s="14"/>
      <c r="B213" s="14"/>
      <c r="C213" s="14"/>
      <c r="D213" s="14"/>
      <c r="E213" s="14"/>
      <c r="F213" s="14"/>
      <c r="G213" s="14"/>
      <c r="H213" s="14"/>
      <c r="I213" s="14"/>
      <c r="J213" s="14"/>
      <c r="K213" s="14"/>
      <c r="L213" s="14"/>
      <c r="M213" s="31"/>
      <c r="N213" s="14"/>
      <c r="O213" s="14"/>
      <c r="P213" s="14"/>
      <c r="Q213" s="14"/>
      <c r="R213" s="14"/>
      <c r="S213" s="14"/>
      <c r="T213" s="14"/>
      <c r="U213" s="14"/>
      <c r="V213" s="14"/>
    </row>
    <row r="214" spans="1:22" x14ac:dyDescent="0.25">
      <c r="A214" s="14"/>
      <c r="B214" s="14"/>
      <c r="C214" s="14"/>
      <c r="D214" s="14"/>
      <c r="E214" s="14"/>
      <c r="F214" s="14"/>
      <c r="G214" s="14"/>
      <c r="H214" s="14"/>
      <c r="I214" s="14"/>
      <c r="J214" s="14"/>
      <c r="K214" s="14"/>
      <c r="L214" s="14"/>
      <c r="M214" s="31"/>
      <c r="N214" s="14"/>
      <c r="O214" s="14"/>
      <c r="P214" s="14"/>
      <c r="Q214" s="14"/>
      <c r="R214" s="14"/>
      <c r="S214" s="14"/>
      <c r="T214" s="14"/>
      <c r="U214" s="14"/>
      <c r="V214" s="14"/>
    </row>
    <row r="215" spans="1:22" x14ac:dyDescent="0.25">
      <c r="A215" s="14"/>
      <c r="B215" s="14"/>
      <c r="C215" s="14"/>
      <c r="D215" s="14"/>
      <c r="E215" s="14"/>
      <c r="F215" s="14"/>
      <c r="G215" s="14"/>
      <c r="H215" s="14"/>
      <c r="I215" s="14"/>
      <c r="J215" s="14"/>
      <c r="K215" s="14"/>
      <c r="L215" s="14"/>
      <c r="M215" s="31"/>
      <c r="N215" s="14"/>
      <c r="O215" s="14"/>
      <c r="P215" s="14"/>
      <c r="Q215" s="14"/>
      <c r="R215" s="14"/>
      <c r="S215" s="14"/>
      <c r="T215" s="14"/>
      <c r="U215" s="14"/>
      <c r="V215" s="14"/>
    </row>
    <row r="216" spans="1:22" x14ac:dyDescent="0.25">
      <c r="A216" s="14"/>
      <c r="B216" s="14"/>
      <c r="C216" s="14"/>
      <c r="D216" s="14"/>
      <c r="E216" s="14"/>
      <c r="F216" s="14"/>
      <c r="G216" s="14"/>
      <c r="H216" s="14"/>
      <c r="I216" s="14"/>
      <c r="J216" s="14"/>
      <c r="K216" s="14"/>
      <c r="L216" s="14"/>
      <c r="M216" s="31"/>
      <c r="N216" s="14"/>
      <c r="O216" s="14"/>
      <c r="P216" s="14"/>
      <c r="Q216" s="14"/>
      <c r="R216" s="14"/>
      <c r="S216" s="14"/>
      <c r="T216" s="14"/>
      <c r="U216" s="14"/>
      <c r="V216" s="14"/>
    </row>
    <row r="217" spans="1:22" x14ac:dyDescent="0.25">
      <c r="A217" s="14"/>
      <c r="B217" s="14"/>
      <c r="C217" s="14"/>
      <c r="D217" s="14"/>
      <c r="E217" s="14"/>
      <c r="F217" s="14"/>
      <c r="G217" s="14"/>
      <c r="H217" s="14"/>
      <c r="I217" s="14"/>
      <c r="J217" s="14"/>
      <c r="K217" s="14"/>
      <c r="L217" s="14"/>
      <c r="M217" s="31"/>
      <c r="N217" s="14"/>
      <c r="O217" s="14"/>
      <c r="P217" s="14"/>
      <c r="Q217" s="14"/>
      <c r="R217" s="14"/>
      <c r="S217" s="14"/>
      <c r="T217" s="14"/>
      <c r="U217" s="14"/>
      <c r="V217" s="14"/>
    </row>
    <row r="218" spans="1:22" x14ac:dyDescent="0.25">
      <c r="A218" s="14"/>
      <c r="B218" s="14"/>
      <c r="C218" s="14"/>
      <c r="D218" s="14"/>
      <c r="E218" s="14"/>
      <c r="F218" s="14"/>
      <c r="G218" s="14"/>
      <c r="H218" s="14"/>
      <c r="I218" s="14"/>
      <c r="J218" s="14"/>
      <c r="K218" s="14"/>
      <c r="L218" s="14"/>
      <c r="M218" s="31"/>
      <c r="N218" s="14"/>
      <c r="O218" s="14"/>
      <c r="P218" s="14"/>
      <c r="Q218" s="14"/>
      <c r="R218" s="14"/>
      <c r="S218" s="14"/>
      <c r="T218" s="14"/>
      <c r="U218" s="14"/>
      <c r="V218" s="14"/>
    </row>
    <row r="219" spans="1:22" x14ac:dyDescent="0.25">
      <c r="A219" s="14"/>
      <c r="B219" s="14"/>
      <c r="C219" s="14"/>
      <c r="D219" s="14"/>
      <c r="E219" s="14"/>
      <c r="F219" s="14"/>
      <c r="G219" s="14"/>
      <c r="H219" s="14"/>
      <c r="I219" s="14"/>
      <c r="J219" s="14"/>
      <c r="K219" s="14"/>
      <c r="L219" s="14"/>
      <c r="M219" s="31"/>
      <c r="N219" s="14"/>
      <c r="O219" s="14"/>
      <c r="P219" s="14"/>
      <c r="Q219" s="14"/>
      <c r="R219" s="14"/>
      <c r="S219" s="14"/>
      <c r="T219" s="14"/>
      <c r="U219" s="14"/>
      <c r="V219" s="14"/>
    </row>
    <row r="220" spans="1:22" x14ac:dyDescent="0.25">
      <c r="A220" s="14"/>
      <c r="B220" s="14"/>
      <c r="C220" s="14"/>
      <c r="D220" s="14"/>
      <c r="E220" s="14"/>
      <c r="F220" s="14"/>
      <c r="G220" s="14"/>
      <c r="H220" s="14"/>
      <c r="I220" s="14"/>
      <c r="J220" s="14"/>
      <c r="K220" s="14"/>
      <c r="L220" s="14"/>
      <c r="M220" s="31"/>
      <c r="N220" s="14"/>
      <c r="O220" s="14"/>
      <c r="P220" s="14"/>
      <c r="Q220" s="14"/>
      <c r="R220" s="14"/>
      <c r="S220" s="14"/>
      <c r="T220" s="14"/>
      <c r="U220" s="14"/>
      <c r="V220" s="14"/>
    </row>
    <row r="221" spans="1:22" x14ac:dyDescent="0.25">
      <c r="A221" s="14"/>
      <c r="B221" s="14"/>
      <c r="C221" s="14"/>
      <c r="D221" s="14"/>
      <c r="E221" s="14"/>
      <c r="F221" s="14"/>
      <c r="G221" s="14"/>
      <c r="H221" s="14"/>
      <c r="I221" s="14"/>
      <c r="J221" s="14"/>
      <c r="K221" s="14"/>
      <c r="L221" s="14"/>
      <c r="M221" s="31"/>
      <c r="N221" s="14"/>
      <c r="O221" s="14"/>
      <c r="P221" s="14"/>
      <c r="Q221" s="14"/>
      <c r="R221" s="14"/>
      <c r="S221" s="14"/>
      <c r="T221" s="14"/>
      <c r="U221" s="14"/>
      <c r="V221" s="14"/>
    </row>
    <row r="222" spans="1:22" x14ac:dyDescent="0.25">
      <c r="A222" s="14"/>
      <c r="B222" s="14"/>
      <c r="C222" s="14"/>
      <c r="D222" s="14"/>
      <c r="E222" s="14"/>
      <c r="F222" s="14"/>
      <c r="G222" s="14"/>
      <c r="H222" s="14"/>
      <c r="I222" s="14"/>
      <c r="J222" s="14"/>
      <c r="K222" s="14"/>
      <c r="L222" s="14"/>
      <c r="M222" s="31"/>
      <c r="N222" s="14"/>
      <c r="O222" s="14"/>
      <c r="P222" s="14"/>
      <c r="Q222" s="14"/>
      <c r="R222" s="14"/>
      <c r="S222" s="14"/>
      <c r="T222" s="14"/>
      <c r="U222" s="14"/>
      <c r="V222" s="14"/>
    </row>
    <row r="223" spans="1:22" x14ac:dyDescent="0.25">
      <c r="A223" s="14"/>
      <c r="B223" s="14"/>
      <c r="C223" s="14"/>
      <c r="D223" s="14"/>
      <c r="E223" s="14"/>
      <c r="F223" s="14"/>
      <c r="G223" s="14"/>
      <c r="H223" s="14"/>
      <c r="I223" s="14"/>
      <c r="J223" s="14"/>
      <c r="K223" s="14"/>
      <c r="L223" s="14"/>
      <c r="M223" s="31"/>
      <c r="N223" s="14"/>
      <c r="O223" s="14"/>
      <c r="P223" s="14"/>
      <c r="Q223" s="14"/>
      <c r="R223" s="14"/>
      <c r="S223" s="14"/>
      <c r="T223" s="14"/>
      <c r="U223" s="14"/>
      <c r="V223" s="14"/>
    </row>
    <row r="224" spans="1:22" x14ac:dyDescent="0.25">
      <c r="A224" s="14"/>
      <c r="B224" s="14"/>
      <c r="C224" s="14"/>
      <c r="D224" s="14"/>
      <c r="E224" s="14"/>
      <c r="F224" s="14"/>
      <c r="G224" s="14"/>
      <c r="H224" s="14"/>
      <c r="I224" s="14"/>
      <c r="J224" s="14"/>
      <c r="K224" s="14"/>
      <c r="L224" s="14"/>
      <c r="M224" s="31"/>
      <c r="N224" s="14"/>
      <c r="O224" s="14"/>
      <c r="P224" s="14"/>
      <c r="Q224" s="14"/>
      <c r="R224" s="14"/>
      <c r="S224" s="14"/>
      <c r="T224" s="14"/>
      <c r="U224" s="14"/>
      <c r="V224" s="14"/>
    </row>
    <row r="225" spans="1:22" x14ac:dyDescent="0.25">
      <c r="A225" s="14"/>
      <c r="B225" s="14"/>
      <c r="C225" s="14"/>
      <c r="D225" s="14"/>
      <c r="E225" s="14"/>
      <c r="F225" s="14"/>
      <c r="G225" s="14"/>
      <c r="H225" s="14"/>
      <c r="I225" s="14"/>
      <c r="J225" s="14"/>
      <c r="K225" s="14"/>
      <c r="L225" s="14"/>
      <c r="M225" s="31"/>
      <c r="N225" s="14"/>
      <c r="O225" s="14"/>
      <c r="P225" s="14"/>
      <c r="Q225" s="14"/>
      <c r="R225" s="14"/>
      <c r="S225" s="14"/>
      <c r="T225" s="14"/>
      <c r="U225" s="14"/>
      <c r="V225" s="14"/>
    </row>
    <row r="226" spans="1:22" x14ac:dyDescent="0.25">
      <c r="A226" s="14"/>
      <c r="B226" s="14"/>
      <c r="C226" s="14"/>
      <c r="D226" s="14"/>
      <c r="E226" s="14"/>
      <c r="F226" s="14"/>
      <c r="G226" s="14"/>
      <c r="H226" s="14"/>
      <c r="I226" s="14"/>
      <c r="J226" s="14"/>
      <c r="K226" s="14"/>
      <c r="L226" s="14"/>
      <c r="M226" s="31"/>
      <c r="N226" s="14"/>
      <c r="O226" s="14"/>
      <c r="P226" s="14"/>
      <c r="Q226" s="14"/>
      <c r="R226" s="14"/>
      <c r="S226" s="14"/>
      <c r="T226" s="14"/>
      <c r="U226" s="14"/>
      <c r="V226" s="14"/>
    </row>
    <row r="227" spans="1:22" x14ac:dyDescent="0.25">
      <c r="A227" s="14"/>
      <c r="B227" s="14"/>
      <c r="C227" s="14"/>
      <c r="D227" s="14"/>
      <c r="E227" s="14"/>
      <c r="F227" s="14"/>
      <c r="G227" s="14"/>
      <c r="H227" s="14"/>
      <c r="I227" s="14"/>
      <c r="J227" s="14"/>
      <c r="K227" s="14"/>
      <c r="L227" s="14"/>
      <c r="M227" s="31"/>
      <c r="N227" s="14"/>
      <c r="O227" s="14"/>
      <c r="P227" s="14"/>
      <c r="Q227" s="14"/>
      <c r="R227" s="14"/>
      <c r="S227" s="14"/>
      <c r="T227" s="14"/>
      <c r="U227" s="14"/>
      <c r="V227" s="14"/>
    </row>
    <row r="228" spans="1:22" x14ac:dyDescent="0.25">
      <c r="A228" s="14"/>
      <c r="B228" s="14"/>
      <c r="C228" s="14"/>
      <c r="D228" s="14"/>
      <c r="E228" s="14"/>
      <c r="F228" s="14"/>
      <c r="G228" s="14"/>
      <c r="H228" s="14"/>
      <c r="I228" s="14"/>
      <c r="J228" s="14"/>
      <c r="K228" s="14"/>
      <c r="L228" s="14"/>
      <c r="M228" s="31"/>
      <c r="N228" s="14"/>
      <c r="O228" s="14"/>
      <c r="P228" s="14"/>
      <c r="Q228" s="14"/>
      <c r="R228" s="14"/>
      <c r="S228" s="14"/>
      <c r="T228" s="14"/>
      <c r="U228" s="14"/>
      <c r="V228" s="14"/>
    </row>
    <row r="229" spans="1:22" x14ac:dyDescent="0.25">
      <c r="A229" s="14"/>
      <c r="B229" s="14"/>
      <c r="C229" s="14"/>
      <c r="D229" s="14"/>
      <c r="E229" s="14"/>
      <c r="F229" s="14"/>
      <c r="G229" s="14"/>
      <c r="H229" s="14"/>
      <c r="I229" s="14"/>
      <c r="J229" s="14"/>
      <c r="K229" s="14"/>
      <c r="L229" s="14"/>
      <c r="M229" s="31"/>
      <c r="N229" s="14"/>
      <c r="O229" s="14"/>
      <c r="P229" s="14"/>
      <c r="Q229" s="14"/>
      <c r="R229" s="14"/>
      <c r="S229" s="14"/>
      <c r="T229" s="14"/>
      <c r="U229" s="14"/>
      <c r="V229" s="14"/>
    </row>
    <row r="230" spans="1:22" x14ac:dyDescent="0.25">
      <c r="A230" s="14"/>
      <c r="B230" s="14"/>
      <c r="C230" s="14"/>
      <c r="D230" s="14"/>
      <c r="E230" s="14"/>
      <c r="F230" s="14"/>
      <c r="G230" s="14"/>
      <c r="H230" s="14"/>
      <c r="I230" s="14"/>
      <c r="J230" s="14"/>
      <c r="K230" s="14"/>
      <c r="L230" s="14"/>
      <c r="M230" s="31"/>
      <c r="N230" s="14"/>
      <c r="O230" s="14"/>
      <c r="P230" s="14"/>
      <c r="Q230" s="14"/>
      <c r="R230" s="14"/>
      <c r="S230" s="14"/>
      <c r="T230" s="14"/>
      <c r="U230" s="14"/>
      <c r="V230" s="14"/>
    </row>
    <row r="231" spans="1:22" x14ac:dyDescent="0.25">
      <c r="A231" s="14"/>
      <c r="B231" s="14"/>
      <c r="C231" s="14"/>
      <c r="D231" s="14"/>
      <c r="E231" s="14"/>
      <c r="F231" s="14"/>
      <c r="G231" s="14"/>
      <c r="H231" s="14"/>
      <c r="I231" s="14"/>
      <c r="J231" s="14"/>
      <c r="K231" s="14"/>
      <c r="L231" s="14"/>
      <c r="M231" s="31"/>
      <c r="N231" s="14"/>
      <c r="O231" s="14"/>
      <c r="P231" s="14"/>
      <c r="Q231" s="14"/>
      <c r="R231" s="14"/>
      <c r="S231" s="14"/>
      <c r="T231" s="14"/>
      <c r="U231" s="14"/>
      <c r="V231" s="14"/>
    </row>
    <row r="232" spans="1:22" x14ac:dyDescent="0.25">
      <c r="A232" s="14"/>
      <c r="B232" s="14"/>
      <c r="C232" s="14"/>
      <c r="D232" s="14"/>
      <c r="E232" s="14"/>
      <c r="F232" s="14"/>
      <c r="G232" s="14"/>
      <c r="H232" s="14"/>
      <c r="I232" s="14"/>
      <c r="J232" s="14"/>
      <c r="K232" s="14"/>
      <c r="L232" s="14"/>
      <c r="M232" s="31"/>
      <c r="N232" s="14"/>
      <c r="O232" s="14"/>
      <c r="P232" s="14"/>
      <c r="Q232" s="14"/>
      <c r="R232" s="14"/>
      <c r="S232" s="14"/>
      <c r="T232" s="14"/>
      <c r="U232" s="14"/>
      <c r="V232" s="14"/>
    </row>
    <row r="233" spans="1:22" x14ac:dyDescent="0.25">
      <c r="A233" s="14"/>
      <c r="B233" s="14"/>
      <c r="C233" s="14"/>
      <c r="D233" s="14"/>
      <c r="E233" s="14"/>
      <c r="F233" s="14"/>
      <c r="G233" s="14"/>
      <c r="H233" s="14"/>
      <c r="I233" s="14"/>
      <c r="J233" s="14"/>
      <c r="K233" s="14"/>
      <c r="L233" s="14"/>
      <c r="M233" s="31"/>
      <c r="N233" s="14"/>
      <c r="O233" s="14"/>
      <c r="P233" s="14"/>
      <c r="Q233" s="14"/>
      <c r="R233" s="14"/>
      <c r="S233" s="14"/>
      <c r="T233" s="14"/>
      <c r="U233" s="14"/>
      <c r="V233" s="14"/>
    </row>
    <row r="234" spans="1:22" x14ac:dyDescent="0.25">
      <c r="A234" s="14"/>
      <c r="B234" s="14"/>
      <c r="C234" s="14"/>
      <c r="D234" s="14"/>
      <c r="E234" s="14"/>
      <c r="F234" s="14"/>
      <c r="G234" s="14"/>
      <c r="H234" s="14"/>
      <c r="I234" s="14"/>
      <c r="J234" s="14"/>
      <c r="K234" s="14"/>
      <c r="L234" s="14"/>
      <c r="M234" s="31"/>
      <c r="N234" s="14"/>
      <c r="O234" s="14"/>
      <c r="P234" s="14"/>
      <c r="Q234" s="14"/>
      <c r="R234" s="14"/>
      <c r="S234" s="14"/>
      <c r="T234" s="14"/>
      <c r="U234" s="14"/>
      <c r="V234" s="14"/>
    </row>
    <row r="235" spans="1:22" x14ac:dyDescent="0.25">
      <c r="A235" s="14"/>
      <c r="B235" s="14"/>
      <c r="C235" s="14"/>
      <c r="D235" s="14"/>
      <c r="E235" s="14"/>
      <c r="F235" s="14"/>
      <c r="G235" s="14"/>
      <c r="H235" s="14"/>
      <c r="I235" s="14"/>
      <c r="J235" s="14"/>
      <c r="K235" s="14"/>
      <c r="L235" s="14"/>
      <c r="M235" s="31"/>
      <c r="N235" s="14"/>
      <c r="O235" s="14"/>
      <c r="P235" s="14"/>
      <c r="Q235" s="14"/>
      <c r="R235" s="14"/>
      <c r="S235" s="14"/>
      <c r="T235" s="14"/>
      <c r="U235" s="14"/>
      <c r="V235" s="14"/>
    </row>
    <row r="236" spans="1:22" x14ac:dyDescent="0.25">
      <c r="A236" s="14"/>
      <c r="B236" s="14"/>
      <c r="C236" s="14"/>
      <c r="D236" s="14"/>
      <c r="E236" s="14"/>
      <c r="F236" s="14"/>
      <c r="G236" s="14"/>
      <c r="H236" s="14"/>
      <c r="I236" s="14"/>
      <c r="J236" s="14"/>
      <c r="K236" s="14"/>
      <c r="L236" s="14"/>
      <c r="M236" s="31"/>
      <c r="N236" s="14"/>
      <c r="O236" s="14"/>
      <c r="P236" s="14"/>
      <c r="Q236" s="14"/>
      <c r="R236" s="14"/>
      <c r="S236" s="14"/>
      <c r="T236" s="14"/>
      <c r="U236" s="14"/>
      <c r="V236" s="14"/>
    </row>
    <row r="237" spans="1:22" x14ac:dyDescent="0.25">
      <c r="A237" s="14"/>
      <c r="B237" s="14"/>
      <c r="C237" s="14"/>
      <c r="D237" s="14"/>
      <c r="E237" s="14"/>
      <c r="F237" s="14"/>
      <c r="G237" s="14"/>
      <c r="H237" s="14"/>
      <c r="I237" s="14"/>
      <c r="J237" s="14"/>
      <c r="K237" s="14"/>
      <c r="L237" s="14"/>
      <c r="M237" s="31"/>
      <c r="N237" s="14"/>
      <c r="O237" s="14"/>
      <c r="P237" s="14"/>
      <c r="Q237" s="14"/>
      <c r="R237" s="14"/>
      <c r="S237" s="14"/>
      <c r="T237" s="14"/>
      <c r="U237" s="14"/>
      <c r="V237" s="14"/>
    </row>
    <row r="238" spans="1:22" x14ac:dyDescent="0.25">
      <c r="A238" s="14"/>
      <c r="B238" s="14"/>
      <c r="C238" s="14"/>
      <c r="D238" s="14"/>
      <c r="E238" s="14"/>
      <c r="F238" s="14"/>
      <c r="G238" s="14"/>
      <c r="H238" s="14"/>
      <c r="I238" s="14"/>
      <c r="J238" s="14"/>
      <c r="K238" s="14"/>
      <c r="L238" s="14"/>
      <c r="M238" s="31"/>
      <c r="N238" s="14"/>
      <c r="O238" s="14"/>
      <c r="P238" s="14"/>
      <c r="Q238" s="14"/>
      <c r="R238" s="14"/>
      <c r="S238" s="14"/>
      <c r="T238" s="14"/>
      <c r="U238" s="14"/>
      <c r="V238" s="14"/>
    </row>
    <row r="239" spans="1:22" x14ac:dyDescent="0.25">
      <c r="A239" s="14"/>
      <c r="B239" s="14"/>
      <c r="C239" s="14"/>
      <c r="D239" s="14"/>
      <c r="E239" s="14"/>
      <c r="F239" s="14"/>
      <c r="G239" s="14"/>
      <c r="H239" s="14"/>
      <c r="I239" s="14"/>
      <c r="J239" s="14"/>
      <c r="K239" s="14"/>
      <c r="L239" s="14"/>
      <c r="M239" s="31"/>
      <c r="N239" s="14"/>
      <c r="O239" s="14"/>
      <c r="P239" s="14"/>
      <c r="Q239" s="14"/>
      <c r="R239" s="14"/>
      <c r="S239" s="14"/>
      <c r="T239" s="14"/>
      <c r="U239" s="14"/>
      <c r="V239" s="14"/>
    </row>
    <row r="240" spans="1:22" x14ac:dyDescent="0.25">
      <c r="A240" s="14"/>
      <c r="B240" s="14"/>
      <c r="C240" s="14"/>
      <c r="D240" s="14"/>
      <c r="E240" s="14"/>
      <c r="F240" s="14"/>
      <c r="G240" s="14"/>
      <c r="H240" s="14"/>
      <c r="I240" s="14"/>
      <c r="J240" s="14"/>
      <c r="K240" s="14"/>
      <c r="L240" s="14"/>
      <c r="M240" s="31"/>
      <c r="N240" s="14"/>
      <c r="O240" s="14"/>
      <c r="P240" s="14"/>
      <c r="Q240" s="14"/>
      <c r="R240" s="14"/>
      <c r="S240" s="14"/>
      <c r="T240" s="14"/>
      <c r="U240" s="14"/>
      <c r="V240" s="14"/>
    </row>
    <row r="241" spans="1:22" x14ac:dyDescent="0.25">
      <c r="A241" s="14"/>
      <c r="B241" s="14"/>
      <c r="C241" s="14"/>
      <c r="D241" s="14"/>
      <c r="E241" s="14"/>
      <c r="F241" s="14"/>
      <c r="G241" s="14"/>
      <c r="H241" s="14"/>
      <c r="I241" s="14"/>
      <c r="J241" s="14"/>
      <c r="K241" s="14"/>
      <c r="L241" s="14"/>
      <c r="M241" s="31"/>
      <c r="N241" s="14"/>
      <c r="O241" s="14"/>
      <c r="P241" s="14"/>
      <c r="Q241" s="14"/>
      <c r="R241" s="14"/>
      <c r="S241" s="14"/>
      <c r="T241" s="14"/>
      <c r="U241" s="14"/>
      <c r="V241" s="14"/>
    </row>
    <row r="242" spans="1:22" x14ac:dyDescent="0.25">
      <c r="A242" s="14"/>
      <c r="B242" s="14"/>
      <c r="C242" s="14"/>
      <c r="D242" s="14"/>
      <c r="E242" s="14"/>
      <c r="F242" s="14"/>
      <c r="G242" s="14"/>
      <c r="H242" s="14"/>
      <c r="I242" s="14"/>
      <c r="J242" s="14"/>
      <c r="K242" s="14"/>
      <c r="L242" s="14"/>
      <c r="M242" s="31"/>
      <c r="N242" s="14"/>
      <c r="O242" s="14"/>
      <c r="P242" s="14"/>
      <c r="Q242" s="14"/>
      <c r="R242" s="14"/>
      <c r="S242" s="14"/>
      <c r="T242" s="14"/>
      <c r="U242" s="14"/>
      <c r="V242" s="14"/>
    </row>
    <row r="243" spans="1:22" x14ac:dyDescent="0.25">
      <c r="A243" s="14"/>
      <c r="B243" s="14"/>
      <c r="C243" s="14"/>
      <c r="D243" s="14"/>
      <c r="E243" s="14"/>
      <c r="F243" s="14"/>
      <c r="G243" s="14"/>
      <c r="H243" s="14"/>
      <c r="I243" s="14"/>
      <c r="J243" s="14"/>
      <c r="K243" s="14"/>
      <c r="L243" s="14"/>
      <c r="M243" s="31"/>
      <c r="N243" s="14"/>
      <c r="O243" s="14"/>
      <c r="P243" s="14"/>
      <c r="Q243" s="14"/>
      <c r="R243" s="14"/>
      <c r="S243" s="14"/>
      <c r="T243" s="14"/>
      <c r="U243" s="14"/>
      <c r="V243" s="14"/>
    </row>
    <row r="244" spans="1:22" x14ac:dyDescent="0.25">
      <c r="A244" s="14"/>
      <c r="B244" s="14"/>
      <c r="C244" s="14"/>
      <c r="D244" s="14"/>
      <c r="E244" s="14"/>
      <c r="F244" s="14"/>
      <c r="G244" s="14"/>
      <c r="H244" s="14"/>
      <c r="I244" s="14"/>
      <c r="J244" s="14"/>
      <c r="K244" s="14"/>
      <c r="L244" s="14"/>
      <c r="M244" s="31"/>
      <c r="N244" s="14"/>
      <c r="O244" s="14"/>
      <c r="P244" s="14"/>
      <c r="Q244" s="14"/>
      <c r="R244" s="14"/>
      <c r="S244" s="14"/>
      <c r="T244" s="14"/>
      <c r="U244" s="14"/>
      <c r="V244" s="14"/>
    </row>
    <row r="245" spans="1:22" x14ac:dyDescent="0.25">
      <c r="A245" s="14"/>
      <c r="B245" s="14"/>
      <c r="C245" s="14"/>
      <c r="D245" s="14"/>
      <c r="E245" s="14"/>
      <c r="F245" s="14"/>
      <c r="G245" s="14"/>
      <c r="H245" s="14"/>
      <c r="I245" s="14"/>
      <c r="J245" s="14"/>
      <c r="K245" s="14"/>
      <c r="L245" s="14"/>
      <c r="M245" s="31"/>
      <c r="N245" s="14"/>
      <c r="O245" s="14"/>
      <c r="P245" s="14"/>
      <c r="Q245" s="14"/>
      <c r="R245" s="14"/>
      <c r="S245" s="14"/>
      <c r="T245" s="14"/>
      <c r="U245" s="14"/>
      <c r="V245" s="14"/>
    </row>
    <row r="246" spans="1:22" x14ac:dyDescent="0.25">
      <c r="A246" s="14"/>
      <c r="B246" s="14"/>
      <c r="C246" s="14"/>
      <c r="D246" s="14"/>
      <c r="E246" s="14"/>
      <c r="F246" s="14"/>
      <c r="G246" s="14"/>
      <c r="H246" s="14"/>
      <c r="I246" s="14"/>
      <c r="J246" s="14"/>
      <c r="K246" s="14"/>
      <c r="L246" s="14"/>
      <c r="M246" s="31"/>
      <c r="N246" s="14"/>
      <c r="O246" s="14"/>
      <c r="P246" s="14"/>
      <c r="Q246" s="14"/>
      <c r="R246" s="14"/>
      <c r="S246" s="14"/>
      <c r="T246" s="14"/>
      <c r="U246" s="14"/>
      <c r="V246" s="14"/>
    </row>
    <row r="247" spans="1:22" x14ac:dyDescent="0.25">
      <c r="A247" s="14"/>
      <c r="B247" s="14"/>
      <c r="C247" s="14"/>
      <c r="D247" s="14"/>
      <c r="E247" s="14"/>
      <c r="F247" s="14"/>
      <c r="G247" s="14"/>
      <c r="H247" s="14"/>
      <c r="I247" s="14"/>
      <c r="J247" s="14"/>
      <c r="K247" s="14"/>
      <c r="L247" s="14"/>
      <c r="M247" s="31"/>
      <c r="N247" s="14"/>
      <c r="O247" s="14"/>
      <c r="P247" s="14"/>
      <c r="Q247" s="14"/>
      <c r="R247" s="14"/>
      <c r="S247" s="14"/>
      <c r="T247" s="14"/>
      <c r="U247" s="14"/>
      <c r="V247" s="14"/>
    </row>
    <row r="248" spans="1:22" x14ac:dyDescent="0.25">
      <c r="A248" s="14"/>
      <c r="B248" s="14"/>
      <c r="C248" s="14"/>
      <c r="D248" s="14"/>
      <c r="E248" s="14"/>
      <c r="F248" s="14"/>
      <c r="G248" s="14"/>
      <c r="H248" s="14"/>
      <c r="I248" s="14"/>
      <c r="J248" s="14"/>
      <c r="K248" s="14"/>
      <c r="L248" s="14"/>
      <c r="M248" s="31"/>
      <c r="N248" s="14"/>
      <c r="O248" s="14"/>
      <c r="P248" s="14"/>
      <c r="Q248" s="14"/>
      <c r="R248" s="14"/>
      <c r="S248" s="14"/>
      <c r="T248" s="14"/>
      <c r="U248" s="14"/>
      <c r="V248" s="14"/>
    </row>
    <row r="249" spans="1:22" x14ac:dyDescent="0.25">
      <c r="A249" s="14"/>
      <c r="B249" s="14"/>
      <c r="C249" s="14"/>
      <c r="D249" s="14"/>
      <c r="E249" s="14"/>
      <c r="F249" s="14"/>
      <c r="G249" s="14"/>
      <c r="H249" s="14"/>
      <c r="I249" s="14"/>
      <c r="J249" s="14"/>
      <c r="K249" s="14"/>
      <c r="L249" s="14"/>
      <c r="M249" s="31"/>
      <c r="N249" s="14"/>
      <c r="O249" s="14"/>
      <c r="P249" s="14"/>
      <c r="Q249" s="14"/>
      <c r="R249" s="14"/>
      <c r="S249" s="14"/>
      <c r="T249" s="14"/>
      <c r="U249" s="14"/>
      <c r="V249" s="14"/>
    </row>
    <row r="250" spans="1:22" x14ac:dyDescent="0.25">
      <c r="A250" s="14"/>
      <c r="B250" s="14"/>
      <c r="C250" s="14"/>
      <c r="D250" s="14"/>
      <c r="E250" s="14"/>
      <c r="F250" s="14"/>
      <c r="G250" s="14"/>
      <c r="H250" s="14"/>
      <c r="I250" s="14"/>
      <c r="J250" s="14"/>
      <c r="K250" s="14"/>
      <c r="L250" s="14"/>
      <c r="M250" s="31"/>
      <c r="N250" s="14"/>
      <c r="O250" s="14"/>
      <c r="P250" s="14"/>
      <c r="Q250" s="14"/>
      <c r="R250" s="14"/>
      <c r="S250" s="14"/>
      <c r="T250" s="14"/>
      <c r="U250" s="14"/>
      <c r="V250" s="14"/>
    </row>
    <row r="251" spans="1:22" x14ac:dyDescent="0.25">
      <c r="A251" s="14"/>
      <c r="B251" s="14"/>
      <c r="C251" s="14"/>
      <c r="D251" s="14"/>
      <c r="E251" s="14"/>
      <c r="F251" s="14"/>
      <c r="G251" s="14"/>
      <c r="H251" s="14"/>
      <c r="I251" s="14"/>
      <c r="J251" s="14"/>
      <c r="K251" s="14"/>
      <c r="L251" s="14"/>
      <c r="M251" s="31"/>
      <c r="N251" s="14"/>
      <c r="O251" s="14"/>
      <c r="P251" s="14"/>
      <c r="Q251" s="14"/>
      <c r="R251" s="14"/>
      <c r="S251" s="14"/>
      <c r="T251" s="14"/>
      <c r="U251" s="14"/>
      <c r="V251" s="14"/>
    </row>
    <row r="252" spans="1:22" x14ac:dyDescent="0.25">
      <c r="A252" s="14"/>
      <c r="B252" s="14"/>
      <c r="C252" s="14"/>
      <c r="D252" s="14"/>
      <c r="E252" s="14"/>
      <c r="F252" s="14"/>
      <c r="G252" s="14"/>
      <c r="H252" s="14"/>
      <c r="I252" s="14"/>
      <c r="J252" s="14"/>
      <c r="K252" s="14"/>
      <c r="L252" s="14"/>
      <c r="M252" s="31"/>
      <c r="N252" s="14"/>
      <c r="O252" s="14"/>
      <c r="P252" s="14"/>
      <c r="Q252" s="14"/>
      <c r="R252" s="14"/>
      <c r="S252" s="14"/>
      <c r="T252" s="14"/>
      <c r="U252" s="14"/>
      <c r="V252" s="14"/>
    </row>
    <row r="253" spans="1:22" x14ac:dyDescent="0.25">
      <c r="A253" s="14"/>
      <c r="B253" s="14"/>
      <c r="C253" s="14"/>
      <c r="D253" s="14"/>
      <c r="E253" s="14"/>
      <c r="F253" s="14"/>
      <c r="G253" s="14"/>
      <c r="H253" s="14"/>
      <c r="I253" s="14"/>
      <c r="J253" s="14"/>
      <c r="K253" s="14"/>
      <c r="L253" s="14"/>
      <c r="M253" s="31"/>
      <c r="N253" s="14"/>
      <c r="O253" s="14"/>
      <c r="P253" s="14"/>
      <c r="Q253" s="14"/>
      <c r="R253" s="14"/>
      <c r="S253" s="14"/>
      <c r="T253" s="14"/>
      <c r="U253" s="14"/>
      <c r="V253" s="14"/>
    </row>
    <row r="254" spans="1:22" x14ac:dyDescent="0.25">
      <c r="A254" s="14"/>
      <c r="B254" s="14"/>
      <c r="C254" s="14"/>
      <c r="D254" s="14"/>
      <c r="E254" s="14"/>
      <c r="F254" s="14"/>
      <c r="G254" s="14"/>
      <c r="H254" s="14"/>
      <c r="I254" s="14"/>
      <c r="J254" s="14"/>
      <c r="K254" s="14"/>
      <c r="L254" s="14"/>
      <c r="M254" s="31"/>
      <c r="N254" s="14"/>
      <c r="O254" s="14"/>
      <c r="P254" s="14"/>
      <c r="Q254" s="14"/>
      <c r="R254" s="14"/>
      <c r="S254" s="14"/>
      <c r="T254" s="14"/>
      <c r="U254" s="14"/>
      <c r="V254" s="14"/>
    </row>
    <row r="255" spans="1:22" x14ac:dyDescent="0.25">
      <c r="A255" s="14"/>
      <c r="B255" s="14"/>
      <c r="C255" s="14"/>
      <c r="D255" s="14"/>
      <c r="E255" s="14"/>
      <c r="F255" s="14"/>
      <c r="G255" s="14"/>
      <c r="H255" s="14"/>
      <c r="I255" s="14"/>
      <c r="J255" s="14"/>
      <c r="K255" s="14"/>
      <c r="L255" s="14"/>
      <c r="M255" s="31"/>
      <c r="N255" s="14"/>
      <c r="O255" s="14"/>
      <c r="P255" s="14"/>
      <c r="Q255" s="14"/>
      <c r="R255" s="14"/>
      <c r="S255" s="14"/>
      <c r="T255" s="14"/>
      <c r="U255" s="14"/>
      <c r="V255" s="14"/>
    </row>
    <row r="256" spans="1:22" x14ac:dyDescent="0.25">
      <c r="A256" s="14"/>
      <c r="B256" s="14"/>
      <c r="C256" s="14"/>
      <c r="D256" s="14"/>
      <c r="E256" s="14"/>
      <c r="F256" s="14"/>
      <c r="G256" s="14"/>
      <c r="H256" s="14"/>
      <c r="I256" s="14"/>
      <c r="J256" s="14"/>
      <c r="K256" s="14"/>
      <c r="L256" s="14"/>
      <c r="M256" s="31"/>
      <c r="N256" s="14"/>
      <c r="O256" s="14"/>
      <c r="P256" s="14"/>
      <c r="Q256" s="14"/>
      <c r="R256" s="14"/>
      <c r="S256" s="14"/>
      <c r="T256" s="14"/>
      <c r="U256" s="14"/>
      <c r="V256" s="14"/>
    </row>
    <row r="257" spans="1:22" x14ac:dyDescent="0.25">
      <c r="A257" s="14"/>
      <c r="B257" s="14"/>
      <c r="C257" s="14"/>
      <c r="D257" s="14"/>
      <c r="E257" s="14"/>
      <c r="F257" s="14"/>
      <c r="G257" s="14"/>
      <c r="H257" s="14"/>
      <c r="I257" s="14"/>
      <c r="J257" s="14"/>
      <c r="K257" s="14"/>
      <c r="L257" s="14"/>
      <c r="M257" s="31"/>
      <c r="N257" s="14"/>
      <c r="O257" s="14"/>
      <c r="P257" s="14"/>
      <c r="Q257" s="14"/>
      <c r="R257" s="14"/>
      <c r="S257" s="14"/>
      <c r="T257" s="14"/>
      <c r="U257" s="14"/>
      <c r="V257" s="14"/>
    </row>
    <row r="258" spans="1:22" x14ac:dyDescent="0.25">
      <c r="A258" s="14"/>
      <c r="B258" s="14"/>
      <c r="C258" s="14"/>
      <c r="D258" s="14"/>
      <c r="E258" s="14"/>
      <c r="F258" s="14"/>
      <c r="G258" s="14"/>
      <c r="H258" s="14"/>
      <c r="I258" s="14"/>
      <c r="J258" s="14"/>
      <c r="K258" s="14"/>
      <c r="L258" s="14"/>
      <c r="M258" s="31"/>
      <c r="N258" s="14"/>
      <c r="O258" s="14"/>
      <c r="P258" s="14"/>
      <c r="Q258" s="14"/>
      <c r="R258" s="14"/>
      <c r="S258" s="14"/>
      <c r="T258" s="14"/>
      <c r="U258" s="14"/>
      <c r="V258" s="14"/>
    </row>
    <row r="259" spans="1:22" x14ac:dyDescent="0.25">
      <c r="A259" s="14"/>
      <c r="B259" s="14"/>
      <c r="C259" s="14"/>
      <c r="D259" s="14"/>
      <c r="E259" s="14"/>
      <c r="F259" s="14"/>
      <c r="G259" s="14"/>
      <c r="H259" s="14"/>
      <c r="I259" s="14"/>
      <c r="J259" s="14"/>
      <c r="K259" s="14"/>
      <c r="L259" s="14"/>
      <c r="M259" s="31"/>
      <c r="N259" s="14"/>
      <c r="O259" s="14"/>
      <c r="P259" s="14"/>
      <c r="Q259" s="14"/>
      <c r="R259" s="14"/>
      <c r="S259" s="14"/>
      <c r="T259" s="14"/>
      <c r="U259" s="14"/>
      <c r="V259" s="14"/>
    </row>
    <row r="260" spans="1:22" x14ac:dyDescent="0.25">
      <c r="A260" s="14"/>
      <c r="B260" s="14"/>
      <c r="C260" s="14"/>
      <c r="D260" s="14"/>
      <c r="E260" s="14"/>
      <c r="F260" s="14"/>
      <c r="G260" s="14"/>
      <c r="H260" s="14"/>
      <c r="I260" s="14"/>
      <c r="J260" s="14"/>
      <c r="K260" s="14"/>
      <c r="L260" s="14"/>
      <c r="M260" s="31"/>
      <c r="N260" s="14"/>
      <c r="O260" s="14"/>
      <c r="P260" s="14"/>
      <c r="Q260" s="14"/>
      <c r="R260" s="14"/>
      <c r="S260" s="14"/>
      <c r="T260" s="14"/>
      <c r="U260" s="14"/>
      <c r="V260" s="14"/>
    </row>
    <row r="261" spans="1:22" x14ac:dyDescent="0.25">
      <c r="A261" s="14"/>
      <c r="B261" s="14"/>
      <c r="C261" s="14"/>
      <c r="D261" s="14"/>
      <c r="E261" s="14"/>
      <c r="F261" s="14"/>
      <c r="G261" s="14"/>
      <c r="H261" s="14"/>
      <c r="I261" s="14"/>
      <c r="J261" s="14"/>
      <c r="K261" s="14"/>
      <c r="L261" s="14"/>
      <c r="M261" s="31"/>
      <c r="N261" s="14"/>
      <c r="O261" s="14"/>
      <c r="P261" s="14"/>
      <c r="Q261" s="14"/>
      <c r="R261" s="14"/>
      <c r="S261" s="14"/>
      <c r="T261" s="14"/>
      <c r="U261" s="14"/>
      <c r="V261" s="14"/>
    </row>
    <row r="262" spans="1:22" x14ac:dyDescent="0.25">
      <c r="A262" s="14"/>
      <c r="B262" s="14"/>
      <c r="C262" s="14"/>
      <c r="D262" s="14"/>
      <c r="E262" s="14"/>
      <c r="F262" s="14"/>
      <c r="G262" s="14"/>
      <c r="H262" s="14"/>
      <c r="I262" s="14"/>
      <c r="J262" s="14"/>
      <c r="K262" s="14"/>
      <c r="L262" s="14"/>
      <c r="M262" s="31"/>
      <c r="N262" s="14"/>
      <c r="O262" s="14"/>
      <c r="P262" s="14"/>
      <c r="Q262" s="14"/>
      <c r="R262" s="14"/>
      <c r="S262" s="14"/>
      <c r="T262" s="14"/>
      <c r="U262" s="14"/>
      <c r="V262" s="14"/>
    </row>
    <row r="263" spans="1:22" x14ac:dyDescent="0.25">
      <c r="A263" s="14"/>
      <c r="B263" s="14"/>
      <c r="C263" s="14"/>
      <c r="D263" s="14"/>
      <c r="E263" s="14"/>
      <c r="F263" s="14"/>
      <c r="G263" s="14"/>
      <c r="H263" s="14"/>
      <c r="I263" s="14"/>
      <c r="J263" s="14"/>
      <c r="K263" s="14"/>
      <c r="L263" s="14"/>
      <c r="M263" s="31"/>
      <c r="N263" s="14"/>
      <c r="O263" s="14"/>
      <c r="P263" s="14"/>
      <c r="Q263" s="14"/>
      <c r="R263" s="14"/>
      <c r="S263" s="14"/>
      <c r="T263" s="14"/>
      <c r="U263" s="14"/>
      <c r="V263" s="14"/>
    </row>
    <row r="264" spans="1:22" x14ac:dyDescent="0.25">
      <c r="A264" s="14"/>
      <c r="B264" s="14"/>
      <c r="C264" s="14"/>
      <c r="D264" s="14"/>
      <c r="E264" s="14"/>
      <c r="F264" s="14"/>
      <c r="G264" s="14"/>
      <c r="H264" s="14"/>
      <c r="I264" s="14"/>
      <c r="J264" s="14"/>
      <c r="K264" s="14"/>
      <c r="L264" s="14"/>
      <c r="M264" s="31"/>
      <c r="N264" s="14"/>
      <c r="O264" s="14"/>
      <c r="P264" s="14"/>
      <c r="Q264" s="14"/>
      <c r="R264" s="14"/>
      <c r="S264" s="14"/>
      <c r="T264" s="14"/>
      <c r="U264" s="14"/>
      <c r="V264" s="14"/>
    </row>
    <row r="265" spans="1:22" x14ac:dyDescent="0.25">
      <c r="A265" s="14"/>
      <c r="B265" s="14"/>
      <c r="C265" s="14"/>
      <c r="D265" s="14"/>
      <c r="E265" s="14"/>
      <c r="F265" s="14"/>
      <c r="G265" s="14"/>
      <c r="H265" s="14"/>
      <c r="I265" s="14"/>
      <c r="J265" s="14"/>
      <c r="K265" s="14"/>
      <c r="L265" s="14"/>
      <c r="M265" s="31"/>
      <c r="N265" s="14"/>
      <c r="O265" s="14"/>
      <c r="P265" s="14"/>
      <c r="Q265" s="14"/>
      <c r="R265" s="14"/>
      <c r="S265" s="14"/>
      <c r="T265" s="14"/>
      <c r="U265" s="14"/>
      <c r="V265" s="14"/>
    </row>
    <row r="266" spans="1:22" x14ac:dyDescent="0.25">
      <c r="A266" s="14"/>
      <c r="B266" s="14"/>
      <c r="C266" s="14"/>
      <c r="D266" s="14"/>
      <c r="E266" s="14"/>
      <c r="F266" s="14"/>
      <c r="G266" s="14"/>
      <c r="H266" s="14"/>
      <c r="I266" s="14"/>
      <c r="J266" s="14"/>
      <c r="K266" s="14"/>
      <c r="L266" s="14"/>
      <c r="M266" s="31"/>
      <c r="N266" s="14"/>
      <c r="O266" s="14"/>
      <c r="P266" s="14"/>
      <c r="Q266" s="14"/>
      <c r="R266" s="14"/>
      <c r="S266" s="14"/>
      <c r="T266" s="14"/>
      <c r="U266" s="14"/>
      <c r="V266" s="14"/>
    </row>
    <row r="267" spans="1:22" x14ac:dyDescent="0.25">
      <c r="A267" s="14"/>
      <c r="B267" s="14"/>
      <c r="C267" s="14"/>
      <c r="D267" s="14"/>
      <c r="E267" s="14"/>
      <c r="F267" s="14"/>
      <c r="G267" s="14"/>
      <c r="H267" s="14"/>
      <c r="I267" s="14"/>
      <c r="J267" s="14"/>
      <c r="K267" s="14"/>
      <c r="L267" s="14"/>
      <c r="M267" s="31"/>
      <c r="N267" s="14"/>
      <c r="O267" s="14"/>
      <c r="P267" s="14"/>
      <c r="Q267" s="14"/>
      <c r="R267" s="14"/>
      <c r="S267" s="14"/>
      <c r="T267" s="14"/>
      <c r="U267" s="14"/>
      <c r="V267" s="14"/>
    </row>
    <row r="268" spans="1:22" x14ac:dyDescent="0.25">
      <c r="A268" s="14"/>
      <c r="B268" s="14"/>
      <c r="C268" s="14"/>
      <c r="D268" s="14"/>
      <c r="E268" s="14"/>
      <c r="F268" s="14"/>
      <c r="G268" s="14"/>
      <c r="H268" s="14"/>
      <c r="I268" s="14"/>
      <c r="J268" s="14"/>
      <c r="K268" s="14"/>
      <c r="L268" s="14"/>
      <c r="M268" s="31"/>
      <c r="N268" s="14"/>
      <c r="O268" s="14"/>
      <c r="P268" s="14"/>
      <c r="Q268" s="14"/>
      <c r="R268" s="14"/>
      <c r="S268" s="14"/>
      <c r="T268" s="14"/>
      <c r="U268" s="14"/>
      <c r="V268" s="14"/>
    </row>
    <row r="269" spans="1:22" x14ac:dyDescent="0.25">
      <c r="A269" s="14"/>
      <c r="B269" s="14"/>
      <c r="C269" s="14"/>
      <c r="D269" s="14"/>
      <c r="E269" s="14"/>
      <c r="F269" s="14"/>
      <c r="G269" s="14"/>
      <c r="H269" s="14"/>
      <c r="I269" s="14"/>
      <c r="J269" s="14"/>
      <c r="K269" s="14"/>
      <c r="L269" s="14"/>
      <c r="M269" s="31"/>
      <c r="N269" s="14"/>
      <c r="O269" s="14"/>
      <c r="P269" s="14"/>
      <c r="Q269" s="14"/>
      <c r="R269" s="14"/>
      <c r="S269" s="14"/>
      <c r="T269" s="14"/>
      <c r="U269" s="14"/>
      <c r="V269" s="14"/>
    </row>
    <row r="270" spans="1:22" x14ac:dyDescent="0.25">
      <c r="A270" s="14"/>
      <c r="B270" s="14"/>
      <c r="C270" s="14"/>
      <c r="D270" s="14"/>
      <c r="E270" s="14"/>
      <c r="F270" s="14"/>
      <c r="G270" s="14"/>
      <c r="H270" s="14"/>
      <c r="I270" s="14"/>
      <c r="J270" s="14"/>
      <c r="K270" s="14"/>
      <c r="L270" s="14"/>
      <c r="M270" s="31"/>
      <c r="N270" s="14"/>
      <c r="O270" s="14"/>
      <c r="P270" s="14"/>
      <c r="Q270" s="14"/>
      <c r="R270" s="14"/>
      <c r="S270" s="14"/>
      <c r="T270" s="14"/>
      <c r="U270" s="14"/>
      <c r="V270" s="14"/>
    </row>
    <row r="271" spans="1:22" x14ac:dyDescent="0.25">
      <c r="A271" s="14"/>
      <c r="B271" s="14"/>
      <c r="C271" s="14"/>
      <c r="D271" s="14"/>
      <c r="E271" s="14"/>
      <c r="F271" s="14"/>
      <c r="G271" s="14"/>
      <c r="H271" s="14"/>
      <c r="I271" s="14"/>
      <c r="J271" s="14"/>
      <c r="K271" s="14"/>
      <c r="L271" s="14"/>
      <c r="M271" s="31"/>
      <c r="N271" s="14"/>
      <c r="O271" s="14"/>
      <c r="P271" s="14"/>
      <c r="Q271" s="14"/>
      <c r="R271" s="14"/>
      <c r="S271" s="14"/>
      <c r="T271" s="14"/>
      <c r="U271" s="14"/>
      <c r="V271" s="14"/>
    </row>
    <row r="272" spans="1:22" x14ac:dyDescent="0.25">
      <c r="A272" s="14"/>
      <c r="B272" s="14"/>
      <c r="C272" s="14"/>
      <c r="D272" s="14"/>
      <c r="E272" s="14"/>
      <c r="F272" s="14"/>
      <c r="G272" s="14"/>
      <c r="H272" s="14"/>
      <c r="I272" s="14"/>
      <c r="J272" s="14"/>
      <c r="K272" s="14"/>
      <c r="L272" s="14"/>
      <c r="M272" s="31"/>
      <c r="N272" s="14"/>
      <c r="O272" s="14"/>
      <c r="P272" s="14"/>
      <c r="Q272" s="14"/>
      <c r="R272" s="14"/>
      <c r="S272" s="14"/>
      <c r="T272" s="14"/>
      <c r="U272" s="14"/>
      <c r="V272" s="14"/>
    </row>
    <row r="273" spans="1:22" x14ac:dyDescent="0.25">
      <c r="A273" s="14"/>
      <c r="B273" s="14"/>
      <c r="C273" s="14"/>
      <c r="D273" s="14"/>
      <c r="E273" s="14"/>
      <c r="F273" s="14"/>
      <c r="G273" s="14"/>
      <c r="H273" s="14"/>
      <c r="I273" s="14"/>
      <c r="J273" s="14"/>
      <c r="K273" s="14"/>
      <c r="L273" s="14"/>
      <c r="M273" s="31"/>
      <c r="N273" s="14"/>
      <c r="O273" s="14"/>
      <c r="P273" s="14"/>
      <c r="Q273" s="14"/>
      <c r="R273" s="14"/>
      <c r="S273" s="14"/>
      <c r="T273" s="14"/>
      <c r="U273" s="14"/>
      <c r="V273" s="14"/>
    </row>
    <row r="274" spans="1:22" x14ac:dyDescent="0.25">
      <c r="A274" s="14"/>
      <c r="B274" s="14"/>
      <c r="C274" s="14"/>
      <c r="D274" s="14"/>
      <c r="E274" s="14"/>
      <c r="F274" s="14"/>
      <c r="G274" s="14"/>
      <c r="H274" s="14"/>
      <c r="I274" s="14"/>
      <c r="J274" s="14"/>
      <c r="K274" s="14"/>
      <c r="L274" s="14"/>
      <c r="M274" s="31"/>
      <c r="N274" s="14"/>
      <c r="O274" s="14"/>
      <c r="P274" s="14"/>
      <c r="Q274" s="14"/>
      <c r="R274" s="14"/>
      <c r="S274" s="14"/>
      <c r="T274" s="14"/>
      <c r="U274" s="14"/>
      <c r="V274" s="14"/>
    </row>
    <row r="275" spans="1:22" x14ac:dyDescent="0.25">
      <c r="A275" s="14"/>
      <c r="B275" s="14"/>
      <c r="C275" s="14"/>
      <c r="D275" s="14"/>
      <c r="E275" s="14"/>
      <c r="F275" s="14"/>
      <c r="G275" s="14"/>
      <c r="H275" s="14"/>
      <c r="I275" s="14"/>
      <c r="J275" s="14"/>
      <c r="K275" s="14"/>
      <c r="L275" s="14"/>
      <c r="M275" s="31"/>
      <c r="N275" s="14"/>
      <c r="O275" s="14"/>
      <c r="P275" s="14"/>
      <c r="Q275" s="14"/>
      <c r="R275" s="14"/>
      <c r="S275" s="14"/>
      <c r="T275" s="14"/>
      <c r="U275" s="14"/>
      <c r="V275" s="14"/>
    </row>
    <row r="276" spans="1:22" x14ac:dyDescent="0.25">
      <c r="A276" s="14"/>
      <c r="B276" s="14"/>
      <c r="C276" s="14"/>
      <c r="D276" s="14"/>
      <c r="E276" s="14"/>
      <c r="F276" s="14"/>
      <c r="G276" s="14"/>
      <c r="H276" s="14"/>
      <c r="I276" s="14"/>
      <c r="J276" s="14"/>
      <c r="K276" s="14"/>
      <c r="L276" s="14"/>
      <c r="M276" s="31"/>
      <c r="N276" s="14"/>
      <c r="O276" s="14"/>
      <c r="P276" s="14"/>
      <c r="Q276" s="14"/>
      <c r="R276" s="14"/>
      <c r="S276" s="14"/>
      <c r="T276" s="14"/>
      <c r="U276" s="14"/>
      <c r="V276" s="14"/>
    </row>
    <row r="277" spans="1:22" x14ac:dyDescent="0.25">
      <c r="A277" s="14"/>
      <c r="B277" s="14"/>
      <c r="C277" s="14"/>
      <c r="D277" s="14"/>
      <c r="E277" s="14"/>
      <c r="F277" s="14"/>
      <c r="G277" s="14"/>
      <c r="H277" s="14"/>
      <c r="I277" s="14"/>
      <c r="J277" s="14"/>
      <c r="K277" s="14"/>
      <c r="L277" s="14"/>
      <c r="M277" s="31"/>
      <c r="N277" s="14"/>
      <c r="O277" s="14"/>
      <c r="P277" s="14"/>
      <c r="Q277" s="14"/>
      <c r="R277" s="14"/>
      <c r="S277" s="14"/>
      <c r="T277" s="14"/>
      <c r="U277" s="14"/>
      <c r="V277" s="14"/>
    </row>
    <row r="278" spans="1:22" x14ac:dyDescent="0.25">
      <c r="A278" s="14"/>
      <c r="B278" s="14"/>
      <c r="C278" s="14"/>
      <c r="D278" s="14"/>
      <c r="E278" s="14"/>
      <c r="F278" s="14"/>
      <c r="G278" s="14"/>
      <c r="H278" s="14"/>
      <c r="I278" s="14"/>
      <c r="J278" s="14"/>
      <c r="K278" s="14"/>
      <c r="L278" s="14"/>
      <c r="M278" s="31"/>
      <c r="N278" s="14"/>
      <c r="O278" s="14"/>
      <c r="P278" s="14"/>
      <c r="Q278" s="14"/>
      <c r="R278" s="14"/>
      <c r="S278" s="14"/>
      <c r="T278" s="14"/>
      <c r="U278" s="14"/>
      <c r="V278" s="14"/>
    </row>
    <row r="279" spans="1:22" x14ac:dyDescent="0.25">
      <c r="A279" s="14"/>
      <c r="B279" s="14"/>
      <c r="C279" s="14"/>
      <c r="D279" s="14"/>
      <c r="E279" s="14"/>
      <c r="F279" s="14"/>
      <c r="G279" s="14"/>
      <c r="H279" s="14"/>
      <c r="I279" s="14"/>
      <c r="J279" s="14"/>
      <c r="K279" s="14"/>
      <c r="L279" s="14"/>
      <c r="M279" s="31"/>
      <c r="N279" s="14"/>
      <c r="O279" s="14"/>
      <c r="P279" s="14"/>
      <c r="Q279" s="14"/>
      <c r="R279" s="14"/>
      <c r="S279" s="14"/>
      <c r="T279" s="14"/>
      <c r="U279" s="14"/>
      <c r="V279" s="14"/>
    </row>
    <row r="280" spans="1:22" x14ac:dyDescent="0.25">
      <c r="A280" s="14"/>
      <c r="B280" s="14"/>
      <c r="C280" s="14"/>
      <c r="D280" s="14"/>
      <c r="E280" s="14"/>
      <c r="F280" s="14"/>
      <c r="G280" s="14"/>
      <c r="H280" s="14"/>
      <c r="I280" s="14"/>
      <c r="J280" s="14"/>
      <c r="K280" s="14"/>
      <c r="L280" s="14"/>
      <c r="M280" s="31"/>
      <c r="N280" s="14"/>
      <c r="O280" s="14"/>
      <c r="P280" s="14"/>
      <c r="Q280" s="14"/>
      <c r="R280" s="14"/>
      <c r="S280" s="14"/>
      <c r="T280" s="14"/>
      <c r="U280" s="14"/>
      <c r="V280" s="14"/>
    </row>
    <row r="281" spans="1:22" x14ac:dyDescent="0.25">
      <c r="A281" s="14"/>
      <c r="B281" s="14"/>
      <c r="C281" s="14"/>
      <c r="D281" s="14"/>
      <c r="E281" s="14"/>
      <c r="F281" s="14"/>
      <c r="G281" s="14"/>
      <c r="H281" s="14"/>
      <c r="I281" s="14"/>
      <c r="J281" s="14"/>
      <c r="K281" s="14"/>
      <c r="L281" s="14"/>
      <c r="M281" s="31"/>
      <c r="N281" s="14"/>
      <c r="O281" s="14"/>
      <c r="P281" s="14"/>
      <c r="Q281" s="14"/>
      <c r="R281" s="14"/>
      <c r="S281" s="14"/>
      <c r="T281" s="14"/>
      <c r="U281" s="14"/>
      <c r="V281" s="14"/>
    </row>
    <row r="282" spans="1:22" x14ac:dyDescent="0.25">
      <c r="A282" s="14"/>
      <c r="B282" s="14"/>
      <c r="C282" s="14"/>
      <c r="D282" s="14"/>
      <c r="E282" s="14"/>
      <c r="F282" s="14"/>
      <c r="G282" s="14"/>
      <c r="H282" s="14"/>
      <c r="I282" s="14"/>
      <c r="J282" s="14"/>
      <c r="K282" s="14"/>
      <c r="L282" s="14"/>
      <c r="M282" s="31"/>
      <c r="N282" s="14"/>
      <c r="O282" s="14"/>
      <c r="P282" s="14"/>
      <c r="Q282" s="14"/>
      <c r="R282" s="14"/>
      <c r="S282" s="14"/>
      <c r="T282" s="14"/>
      <c r="U282" s="14"/>
      <c r="V282" s="14"/>
    </row>
    <row r="283" spans="1:22" x14ac:dyDescent="0.25">
      <c r="A283" s="14"/>
      <c r="B283" s="14"/>
      <c r="C283" s="14"/>
      <c r="D283" s="14"/>
      <c r="E283" s="14"/>
      <c r="F283" s="14"/>
      <c r="G283" s="14"/>
      <c r="H283" s="14"/>
      <c r="I283" s="14"/>
      <c r="J283" s="14"/>
      <c r="K283" s="14"/>
      <c r="L283" s="14"/>
      <c r="M283" s="31"/>
      <c r="N283" s="14"/>
      <c r="O283" s="14"/>
      <c r="P283" s="14"/>
      <c r="Q283" s="14"/>
      <c r="R283" s="14"/>
      <c r="S283" s="14"/>
      <c r="T283" s="14"/>
      <c r="U283" s="14"/>
      <c r="V283" s="14"/>
    </row>
    <row r="284" spans="1:22" x14ac:dyDescent="0.25">
      <c r="A284" s="14"/>
      <c r="B284" s="14"/>
      <c r="C284" s="14"/>
      <c r="D284" s="14"/>
      <c r="E284" s="14"/>
      <c r="F284" s="14"/>
      <c r="G284" s="14"/>
      <c r="H284" s="14"/>
      <c r="I284" s="14"/>
      <c r="J284" s="14"/>
      <c r="K284" s="14"/>
      <c r="L284" s="14"/>
      <c r="M284" s="31"/>
      <c r="N284" s="14"/>
      <c r="O284" s="14"/>
      <c r="P284" s="14"/>
      <c r="Q284" s="14"/>
      <c r="R284" s="14"/>
      <c r="S284" s="14"/>
      <c r="T284" s="14"/>
      <c r="U284" s="14"/>
      <c r="V284" s="14"/>
    </row>
    <row r="285" spans="1:22" x14ac:dyDescent="0.25">
      <c r="A285" s="14"/>
      <c r="B285" s="14"/>
      <c r="C285" s="14"/>
      <c r="D285" s="14"/>
      <c r="E285" s="14"/>
      <c r="F285" s="14"/>
      <c r="G285" s="14"/>
      <c r="H285" s="14"/>
      <c r="I285" s="14"/>
      <c r="J285" s="14"/>
      <c r="K285" s="14"/>
      <c r="L285" s="14"/>
      <c r="M285" s="31"/>
      <c r="N285" s="14"/>
      <c r="O285" s="14"/>
      <c r="P285" s="14"/>
      <c r="Q285" s="14"/>
      <c r="R285" s="14"/>
      <c r="S285" s="14"/>
      <c r="T285" s="14"/>
      <c r="U285" s="14"/>
      <c r="V285" s="14"/>
    </row>
    <row r="286" spans="1:22" x14ac:dyDescent="0.25">
      <c r="A286" s="14"/>
      <c r="B286" s="14"/>
      <c r="C286" s="14"/>
      <c r="D286" s="14"/>
      <c r="E286" s="14"/>
      <c r="F286" s="14"/>
      <c r="G286" s="14"/>
      <c r="H286" s="14"/>
      <c r="I286" s="14"/>
      <c r="J286" s="14"/>
      <c r="K286" s="14"/>
      <c r="L286" s="14"/>
      <c r="M286" s="31"/>
      <c r="N286" s="14"/>
      <c r="O286" s="14"/>
      <c r="P286" s="14"/>
      <c r="Q286" s="14"/>
      <c r="R286" s="14"/>
      <c r="S286" s="14"/>
      <c r="T286" s="14"/>
      <c r="U286" s="14"/>
      <c r="V286" s="14"/>
    </row>
    <row r="287" spans="1:22" x14ac:dyDescent="0.25">
      <c r="A287" s="14"/>
      <c r="B287" s="14"/>
      <c r="C287" s="14"/>
      <c r="D287" s="14"/>
      <c r="E287" s="14"/>
      <c r="F287" s="14"/>
      <c r="G287" s="14"/>
      <c r="H287" s="14"/>
      <c r="I287" s="14"/>
      <c r="J287" s="14"/>
      <c r="K287" s="14"/>
      <c r="L287" s="14"/>
      <c r="M287" s="31"/>
      <c r="N287" s="14"/>
      <c r="O287" s="14"/>
      <c r="P287" s="14"/>
      <c r="Q287" s="14"/>
      <c r="R287" s="14"/>
      <c r="S287" s="14"/>
      <c r="T287" s="14"/>
      <c r="U287" s="14"/>
      <c r="V287" s="14"/>
    </row>
    <row r="288" spans="1:22" x14ac:dyDescent="0.25">
      <c r="A288" s="14"/>
      <c r="B288" s="14"/>
      <c r="C288" s="14"/>
      <c r="D288" s="14"/>
      <c r="E288" s="14"/>
      <c r="F288" s="14"/>
      <c r="G288" s="14"/>
      <c r="H288" s="14"/>
      <c r="I288" s="14"/>
      <c r="J288" s="14"/>
      <c r="K288" s="14"/>
      <c r="L288" s="14"/>
      <c r="M288" s="31"/>
      <c r="N288" s="14"/>
      <c r="O288" s="14"/>
      <c r="P288" s="14"/>
      <c r="Q288" s="14"/>
      <c r="R288" s="14"/>
      <c r="S288" s="14"/>
      <c r="T288" s="14"/>
      <c r="U288" s="14"/>
      <c r="V288" s="14"/>
    </row>
    <row r="289" spans="1:22" x14ac:dyDescent="0.25">
      <c r="A289" s="14"/>
      <c r="B289" s="14"/>
      <c r="C289" s="14"/>
      <c r="D289" s="14"/>
      <c r="E289" s="14"/>
      <c r="F289" s="14"/>
      <c r="G289" s="14"/>
      <c r="H289" s="14"/>
      <c r="I289" s="14"/>
      <c r="J289" s="14"/>
      <c r="K289" s="14"/>
      <c r="L289" s="14"/>
      <c r="M289" s="31"/>
      <c r="N289" s="14"/>
      <c r="O289" s="14"/>
      <c r="P289" s="14"/>
      <c r="Q289" s="14"/>
      <c r="R289" s="14"/>
      <c r="S289" s="14"/>
      <c r="T289" s="14"/>
      <c r="U289" s="14"/>
      <c r="V289" s="14"/>
    </row>
    <row r="290" spans="1:22" x14ac:dyDescent="0.25">
      <c r="A290" s="14"/>
      <c r="B290" s="14"/>
      <c r="C290" s="14"/>
      <c r="D290" s="14"/>
      <c r="E290" s="14"/>
      <c r="F290" s="14"/>
      <c r="G290" s="14"/>
      <c r="H290" s="14"/>
      <c r="I290" s="14"/>
      <c r="J290" s="14"/>
      <c r="K290" s="14"/>
      <c r="L290" s="14"/>
      <c r="M290" s="31"/>
      <c r="N290" s="14"/>
      <c r="O290" s="14"/>
      <c r="P290" s="14"/>
      <c r="Q290" s="14"/>
      <c r="R290" s="14"/>
      <c r="S290" s="14"/>
      <c r="T290" s="14"/>
      <c r="U290" s="14"/>
      <c r="V290" s="14"/>
    </row>
    <row r="291" spans="1:22" x14ac:dyDescent="0.25">
      <c r="A291" s="14"/>
      <c r="B291" s="14"/>
      <c r="C291" s="14"/>
      <c r="D291" s="14"/>
      <c r="E291" s="14"/>
      <c r="F291" s="14"/>
      <c r="G291" s="14"/>
      <c r="H291" s="14"/>
      <c r="I291" s="14"/>
      <c r="J291" s="14"/>
      <c r="K291" s="14"/>
      <c r="L291" s="14"/>
      <c r="M291" s="31"/>
      <c r="N291" s="14"/>
      <c r="O291" s="14"/>
      <c r="P291" s="14"/>
      <c r="Q291" s="14"/>
      <c r="R291" s="14"/>
      <c r="S291" s="14"/>
      <c r="T291" s="14"/>
      <c r="U291" s="14"/>
      <c r="V291" s="14"/>
    </row>
    <row r="292" spans="1:22" x14ac:dyDescent="0.25">
      <c r="A292" s="14"/>
      <c r="B292" s="14"/>
      <c r="C292" s="14"/>
      <c r="D292" s="14"/>
      <c r="E292" s="14"/>
      <c r="F292" s="14"/>
      <c r="G292" s="14"/>
      <c r="H292" s="14"/>
      <c r="I292" s="14"/>
      <c r="J292" s="14"/>
      <c r="K292" s="14"/>
      <c r="L292" s="14"/>
      <c r="M292" s="31"/>
      <c r="N292" s="14"/>
      <c r="O292" s="14"/>
      <c r="P292" s="14"/>
      <c r="Q292" s="14"/>
      <c r="R292" s="14"/>
      <c r="S292" s="14"/>
      <c r="T292" s="14"/>
      <c r="U292" s="14"/>
      <c r="V292" s="14"/>
    </row>
    <row r="293" spans="1:22" x14ac:dyDescent="0.25">
      <c r="A293" s="14"/>
      <c r="B293" s="14"/>
      <c r="C293" s="14"/>
      <c r="D293" s="14"/>
      <c r="E293" s="14"/>
      <c r="F293" s="14"/>
      <c r="G293" s="14"/>
      <c r="H293" s="14"/>
      <c r="I293" s="14"/>
      <c r="J293" s="14"/>
      <c r="K293" s="14"/>
      <c r="L293" s="14"/>
      <c r="M293" s="31"/>
      <c r="N293" s="14"/>
      <c r="O293" s="14"/>
      <c r="P293" s="14"/>
      <c r="Q293" s="14"/>
      <c r="R293" s="14"/>
      <c r="S293" s="14"/>
      <c r="T293" s="14"/>
      <c r="U293" s="14"/>
      <c r="V293" s="14"/>
    </row>
    <row r="294" spans="1:22" x14ac:dyDescent="0.25">
      <c r="A294" s="14"/>
      <c r="B294" s="14"/>
      <c r="C294" s="14"/>
      <c r="D294" s="14"/>
      <c r="E294" s="14"/>
      <c r="F294" s="14"/>
      <c r="G294" s="14"/>
      <c r="H294" s="14"/>
      <c r="I294" s="14"/>
      <c r="J294" s="14"/>
      <c r="K294" s="14"/>
      <c r="L294" s="14"/>
      <c r="M294" s="31"/>
      <c r="N294" s="14"/>
      <c r="O294" s="14"/>
      <c r="P294" s="14"/>
      <c r="Q294" s="14"/>
      <c r="R294" s="14"/>
      <c r="S294" s="14"/>
      <c r="T294" s="14"/>
      <c r="U294" s="14"/>
      <c r="V294" s="14"/>
    </row>
    <row r="295" spans="1:22" x14ac:dyDescent="0.25">
      <c r="A295" s="14"/>
      <c r="B295" s="14"/>
      <c r="C295" s="14"/>
      <c r="D295" s="14"/>
      <c r="E295" s="14"/>
      <c r="F295" s="14"/>
      <c r="G295" s="14"/>
      <c r="H295" s="14"/>
      <c r="I295" s="14"/>
      <c r="J295" s="14"/>
      <c r="K295" s="14"/>
      <c r="L295" s="14"/>
      <c r="M295" s="31"/>
      <c r="N295" s="14"/>
      <c r="O295" s="14"/>
      <c r="P295" s="14"/>
      <c r="Q295" s="14"/>
      <c r="R295" s="14"/>
      <c r="S295" s="14"/>
      <c r="T295" s="14"/>
      <c r="U295" s="14"/>
      <c r="V295" s="14"/>
    </row>
    <row r="296" spans="1:22" x14ac:dyDescent="0.25">
      <c r="A296" s="14"/>
      <c r="B296" s="14"/>
      <c r="C296" s="14"/>
      <c r="D296" s="14"/>
      <c r="E296" s="14"/>
      <c r="F296" s="14"/>
      <c r="G296" s="14"/>
      <c r="H296" s="14"/>
      <c r="I296" s="14"/>
      <c r="J296" s="14"/>
      <c r="K296" s="14"/>
      <c r="L296" s="14"/>
      <c r="M296" s="31"/>
      <c r="N296" s="14"/>
      <c r="O296" s="14"/>
      <c r="P296" s="14"/>
      <c r="Q296" s="14"/>
      <c r="R296" s="14"/>
      <c r="S296" s="14"/>
      <c r="T296" s="14"/>
      <c r="U296" s="14"/>
      <c r="V296" s="14"/>
    </row>
    <row r="297" spans="1:22" x14ac:dyDescent="0.25">
      <c r="A297" s="14"/>
      <c r="B297" s="14"/>
      <c r="C297" s="14"/>
      <c r="D297" s="14"/>
      <c r="E297" s="14"/>
      <c r="F297" s="14"/>
      <c r="G297" s="14"/>
      <c r="H297" s="14"/>
      <c r="I297" s="14"/>
      <c r="J297" s="14"/>
      <c r="K297" s="14"/>
      <c r="L297" s="14"/>
      <c r="M297" s="31"/>
      <c r="N297" s="14"/>
      <c r="O297" s="14"/>
      <c r="P297" s="14"/>
      <c r="Q297" s="14"/>
      <c r="R297" s="14"/>
      <c r="S297" s="14"/>
      <c r="T297" s="14"/>
      <c r="U297" s="14"/>
      <c r="V297" s="14"/>
    </row>
    <row r="298" spans="1:22" x14ac:dyDescent="0.25">
      <c r="A298" s="14"/>
      <c r="B298" s="14"/>
      <c r="C298" s="14"/>
      <c r="D298" s="14"/>
      <c r="E298" s="14"/>
      <c r="F298" s="14"/>
      <c r="G298" s="14"/>
      <c r="H298" s="14"/>
      <c r="I298" s="14"/>
      <c r="J298" s="14"/>
      <c r="K298" s="14"/>
      <c r="L298" s="14"/>
      <c r="M298" s="31"/>
      <c r="N298" s="14"/>
      <c r="O298" s="14"/>
      <c r="P298" s="14"/>
      <c r="Q298" s="14"/>
      <c r="R298" s="14"/>
      <c r="S298" s="14"/>
      <c r="T298" s="14"/>
      <c r="U298" s="14"/>
      <c r="V298" s="14"/>
    </row>
    <row r="299" spans="1:22" x14ac:dyDescent="0.25">
      <c r="A299" s="14"/>
      <c r="B299" s="14"/>
      <c r="C299" s="14"/>
      <c r="D299" s="14"/>
      <c r="E299" s="14"/>
      <c r="F299" s="14"/>
      <c r="G299" s="14"/>
      <c r="H299" s="14"/>
      <c r="I299" s="14"/>
      <c r="J299" s="14"/>
      <c r="K299" s="14"/>
      <c r="L299" s="14"/>
      <c r="M299" s="31"/>
      <c r="N299" s="14"/>
      <c r="O299" s="14"/>
      <c r="P299" s="14"/>
      <c r="Q299" s="14"/>
      <c r="R299" s="14"/>
      <c r="S299" s="14"/>
      <c r="T299" s="14"/>
      <c r="U299" s="14"/>
      <c r="V299" s="14"/>
    </row>
    <row r="300" spans="1:22" x14ac:dyDescent="0.25">
      <c r="A300" s="14"/>
      <c r="B300" s="14"/>
      <c r="C300" s="14"/>
      <c r="D300" s="14"/>
      <c r="E300" s="14"/>
      <c r="F300" s="14"/>
      <c r="G300" s="14"/>
      <c r="H300" s="14"/>
      <c r="I300" s="14"/>
      <c r="J300" s="14"/>
      <c r="K300" s="14"/>
      <c r="L300" s="14"/>
      <c r="M300" s="31"/>
      <c r="N300" s="14"/>
      <c r="O300" s="14"/>
      <c r="P300" s="14"/>
      <c r="Q300" s="14"/>
      <c r="R300" s="14"/>
      <c r="S300" s="14"/>
      <c r="T300" s="14"/>
      <c r="U300" s="14"/>
      <c r="V300" s="14"/>
    </row>
    <row r="301" spans="1:22" x14ac:dyDescent="0.25">
      <c r="A301" s="14"/>
      <c r="B301" s="14"/>
      <c r="C301" s="14"/>
      <c r="D301" s="14"/>
      <c r="E301" s="14"/>
      <c r="F301" s="14"/>
      <c r="G301" s="14"/>
      <c r="H301" s="14"/>
      <c r="I301" s="14"/>
      <c r="J301" s="14"/>
      <c r="K301" s="14"/>
      <c r="L301" s="14"/>
      <c r="M301" s="31"/>
      <c r="N301" s="14"/>
      <c r="O301" s="14"/>
      <c r="P301" s="14"/>
      <c r="Q301" s="14"/>
      <c r="R301" s="14"/>
      <c r="S301" s="14"/>
      <c r="T301" s="14"/>
      <c r="U301" s="14"/>
      <c r="V301" s="14"/>
    </row>
    <row r="302" spans="1:22" x14ac:dyDescent="0.25">
      <c r="A302" s="14"/>
      <c r="B302" s="14"/>
      <c r="C302" s="14"/>
      <c r="D302" s="14"/>
      <c r="E302" s="14"/>
      <c r="F302" s="14"/>
      <c r="G302" s="14"/>
      <c r="H302" s="14"/>
      <c r="I302" s="14"/>
      <c r="J302" s="14"/>
      <c r="K302" s="14"/>
      <c r="L302" s="14"/>
      <c r="M302" s="31"/>
      <c r="N302" s="14"/>
      <c r="O302" s="14"/>
      <c r="P302" s="14"/>
      <c r="Q302" s="14"/>
      <c r="R302" s="14"/>
      <c r="S302" s="14"/>
      <c r="T302" s="14"/>
      <c r="U302" s="14"/>
      <c r="V302" s="14"/>
    </row>
    <row r="303" spans="1:22" x14ac:dyDescent="0.25">
      <c r="A303" s="14"/>
      <c r="B303" s="14"/>
      <c r="C303" s="14"/>
      <c r="D303" s="14"/>
      <c r="E303" s="14"/>
      <c r="F303" s="14"/>
      <c r="G303" s="14"/>
      <c r="H303" s="14"/>
      <c r="I303" s="14"/>
      <c r="J303" s="14"/>
      <c r="K303" s="14"/>
      <c r="L303" s="14"/>
      <c r="M303" s="31"/>
      <c r="N303" s="14"/>
      <c r="O303" s="14"/>
      <c r="P303" s="14"/>
      <c r="Q303" s="14"/>
      <c r="R303" s="14"/>
      <c r="S303" s="14"/>
      <c r="T303" s="14"/>
      <c r="U303" s="14"/>
      <c r="V303" s="14"/>
    </row>
    <row r="304" spans="1:22" x14ac:dyDescent="0.25">
      <c r="A304" s="14"/>
      <c r="B304" s="14"/>
      <c r="C304" s="14"/>
      <c r="D304" s="14"/>
      <c r="E304" s="14"/>
      <c r="F304" s="14"/>
      <c r="G304" s="14"/>
      <c r="H304" s="14"/>
      <c r="I304" s="14"/>
      <c r="J304" s="14"/>
      <c r="K304" s="14"/>
      <c r="L304" s="14"/>
      <c r="M304" s="31"/>
      <c r="N304" s="14"/>
      <c r="O304" s="14"/>
      <c r="P304" s="14"/>
      <c r="Q304" s="14"/>
      <c r="R304" s="14"/>
      <c r="S304" s="14"/>
      <c r="T304" s="14"/>
      <c r="U304" s="14"/>
      <c r="V304" s="14"/>
    </row>
    <row r="305" spans="1:22" x14ac:dyDescent="0.25">
      <c r="A305" s="14"/>
      <c r="B305" s="14"/>
      <c r="C305" s="14"/>
      <c r="D305" s="14"/>
      <c r="E305" s="14"/>
      <c r="F305" s="14"/>
      <c r="G305" s="14"/>
      <c r="H305" s="14"/>
      <c r="I305" s="14"/>
      <c r="J305" s="14"/>
      <c r="K305" s="14"/>
      <c r="L305" s="14"/>
      <c r="M305" s="31"/>
      <c r="N305" s="14"/>
      <c r="O305" s="14"/>
      <c r="P305" s="14"/>
      <c r="Q305" s="14"/>
      <c r="R305" s="14"/>
      <c r="S305" s="14"/>
      <c r="T305" s="14"/>
      <c r="U305" s="14"/>
      <c r="V305" s="14"/>
    </row>
    <row r="306" spans="1:22" x14ac:dyDescent="0.25">
      <c r="A306" s="14"/>
      <c r="B306" s="14"/>
      <c r="C306" s="14"/>
      <c r="D306" s="14"/>
      <c r="E306" s="14"/>
      <c r="F306" s="14"/>
      <c r="G306" s="14"/>
      <c r="H306" s="14"/>
      <c r="I306" s="14"/>
      <c r="J306" s="14"/>
      <c r="K306" s="14"/>
      <c r="L306" s="14"/>
      <c r="M306" s="31"/>
      <c r="N306" s="14"/>
      <c r="O306" s="14"/>
      <c r="P306" s="14"/>
      <c r="Q306" s="14"/>
      <c r="R306" s="14"/>
      <c r="S306" s="14"/>
      <c r="T306" s="14"/>
      <c r="U306" s="14"/>
      <c r="V306" s="14"/>
    </row>
    <row r="307" spans="1:22" x14ac:dyDescent="0.25">
      <c r="A307" s="14"/>
      <c r="B307" s="14"/>
      <c r="C307" s="14"/>
      <c r="D307" s="14"/>
      <c r="E307" s="14"/>
      <c r="F307" s="14"/>
      <c r="G307" s="14"/>
      <c r="H307" s="14"/>
      <c r="I307" s="14"/>
      <c r="J307" s="14"/>
      <c r="K307" s="14"/>
      <c r="L307" s="14"/>
      <c r="M307" s="31"/>
      <c r="N307" s="14"/>
      <c r="O307" s="14"/>
      <c r="P307" s="14"/>
      <c r="Q307" s="14"/>
      <c r="R307" s="14"/>
      <c r="S307" s="14"/>
      <c r="T307" s="14"/>
      <c r="U307" s="14"/>
      <c r="V307" s="14"/>
    </row>
    <row r="308" spans="1:22" x14ac:dyDescent="0.25">
      <c r="A308" s="14"/>
      <c r="B308" s="14"/>
      <c r="C308" s="14"/>
      <c r="D308" s="14"/>
      <c r="E308" s="14"/>
      <c r="F308" s="14"/>
      <c r="G308" s="14"/>
      <c r="H308" s="14"/>
      <c r="I308" s="14"/>
      <c r="J308" s="14"/>
      <c r="K308" s="14"/>
      <c r="L308" s="14"/>
      <c r="M308" s="31"/>
      <c r="N308" s="14"/>
      <c r="O308" s="14"/>
      <c r="P308" s="14"/>
      <c r="Q308" s="14"/>
      <c r="R308" s="14"/>
      <c r="S308" s="14"/>
      <c r="T308" s="14"/>
      <c r="U308" s="14"/>
      <c r="V308" s="14"/>
    </row>
    <row r="309" spans="1:22" x14ac:dyDescent="0.25">
      <c r="A309" s="14"/>
      <c r="B309" s="14"/>
      <c r="C309" s="14"/>
      <c r="D309" s="14"/>
      <c r="E309" s="14"/>
      <c r="F309" s="14"/>
      <c r="G309" s="14"/>
      <c r="H309" s="14"/>
      <c r="I309" s="14"/>
      <c r="J309" s="14"/>
      <c r="K309" s="14"/>
      <c r="L309" s="14"/>
      <c r="M309" s="31"/>
      <c r="N309" s="14"/>
      <c r="O309" s="14"/>
      <c r="P309" s="14"/>
      <c r="Q309" s="14"/>
      <c r="R309" s="14"/>
      <c r="S309" s="14"/>
      <c r="T309" s="14"/>
      <c r="U309" s="14"/>
      <c r="V309" s="14"/>
    </row>
    <row r="310" spans="1:22" x14ac:dyDescent="0.25">
      <c r="A310" s="14"/>
      <c r="B310" s="14"/>
      <c r="C310" s="14"/>
      <c r="D310" s="14"/>
      <c r="E310" s="14"/>
      <c r="F310" s="14"/>
      <c r="G310" s="14"/>
      <c r="H310" s="14"/>
      <c r="I310" s="14"/>
      <c r="J310" s="14"/>
      <c r="K310" s="14"/>
      <c r="L310" s="14"/>
      <c r="M310" s="31"/>
      <c r="N310" s="14"/>
      <c r="O310" s="14"/>
      <c r="P310" s="14"/>
      <c r="Q310" s="14"/>
      <c r="R310" s="14"/>
      <c r="S310" s="14"/>
      <c r="T310" s="14"/>
      <c r="U310" s="14"/>
      <c r="V310" s="14"/>
    </row>
    <row r="311" spans="1:22" x14ac:dyDescent="0.25">
      <c r="A311" s="14"/>
      <c r="B311" s="14"/>
      <c r="C311" s="14"/>
      <c r="D311" s="14"/>
      <c r="E311" s="14"/>
      <c r="F311" s="14"/>
      <c r="G311" s="14"/>
      <c r="H311" s="14"/>
      <c r="I311" s="14"/>
      <c r="J311" s="14"/>
      <c r="K311" s="14"/>
      <c r="L311" s="14"/>
      <c r="M311" s="31"/>
      <c r="N311" s="14"/>
      <c r="O311" s="14"/>
      <c r="P311" s="14"/>
      <c r="Q311" s="14"/>
      <c r="R311" s="14"/>
      <c r="S311" s="14"/>
      <c r="T311" s="14"/>
      <c r="U311" s="14"/>
      <c r="V311" s="14"/>
    </row>
    <row r="312" spans="1:22" x14ac:dyDescent="0.25">
      <c r="A312" s="14"/>
      <c r="B312" s="14"/>
      <c r="C312" s="14"/>
      <c r="D312" s="14"/>
      <c r="E312" s="14"/>
      <c r="F312" s="14"/>
      <c r="G312" s="14"/>
      <c r="H312" s="14"/>
      <c r="I312" s="14"/>
      <c r="J312" s="14"/>
      <c r="K312" s="14"/>
      <c r="L312" s="14"/>
      <c r="M312" s="31"/>
      <c r="N312" s="14"/>
      <c r="O312" s="14"/>
      <c r="P312" s="14"/>
      <c r="Q312" s="14"/>
      <c r="R312" s="14"/>
      <c r="S312" s="14"/>
      <c r="T312" s="14"/>
      <c r="U312" s="14"/>
      <c r="V312" s="14"/>
    </row>
    <row r="313" spans="1:22" x14ac:dyDescent="0.25">
      <c r="A313" s="14"/>
      <c r="B313" s="14"/>
      <c r="C313" s="14"/>
      <c r="D313" s="14"/>
      <c r="E313" s="14"/>
      <c r="F313" s="14"/>
      <c r="G313" s="14"/>
      <c r="H313" s="14"/>
      <c r="I313" s="14"/>
      <c r="J313" s="14"/>
      <c r="K313" s="14"/>
      <c r="L313" s="14"/>
      <c r="M313" s="31"/>
      <c r="N313" s="14"/>
      <c r="O313" s="14"/>
      <c r="P313" s="14"/>
      <c r="Q313" s="14"/>
      <c r="R313" s="14"/>
      <c r="S313" s="14"/>
      <c r="T313" s="14"/>
      <c r="U313" s="14"/>
      <c r="V313" s="14"/>
    </row>
    <row r="314" spans="1:22" x14ac:dyDescent="0.25">
      <c r="A314" s="14"/>
      <c r="B314" s="14"/>
      <c r="C314" s="14"/>
      <c r="D314" s="14"/>
      <c r="E314" s="14"/>
      <c r="F314" s="14"/>
      <c r="G314" s="14"/>
      <c r="H314" s="14"/>
      <c r="I314" s="14"/>
      <c r="J314" s="14"/>
      <c r="K314" s="14"/>
      <c r="L314" s="14"/>
      <c r="M314" s="31"/>
      <c r="N314" s="14"/>
      <c r="O314" s="14"/>
      <c r="P314" s="14"/>
      <c r="Q314" s="14"/>
      <c r="R314" s="14"/>
      <c r="S314" s="14"/>
      <c r="T314" s="14"/>
      <c r="U314" s="14"/>
      <c r="V314" s="14"/>
    </row>
    <row r="315" spans="1:22" x14ac:dyDescent="0.25">
      <c r="A315" s="14"/>
      <c r="B315" s="14"/>
      <c r="C315" s="14"/>
      <c r="D315" s="14"/>
      <c r="E315" s="14"/>
      <c r="F315" s="14"/>
      <c r="G315" s="14"/>
      <c r="H315" s="14"/>
      <c r="I315" s="14"/>
      <c r="J315" s="14"/>
      <c r="K315" s="14"/>
      <c r="L315" s="14"/>
      <c r="M315" s="31"/>
      <c r="N315" s="14"/>
      <c r="O315" s="14"/>
      <c r="P315" s="14"/>
      <c r="Q315" s="14"/>
      <c r="R315" s="14"/>
      <c r="S315" s="14"/>
      <c r="T315" s="14"/>
      <c r="U315" s="14"/>
      <c r="V315" s="14"/>
    </row>
    <row r="316" spans="1:22" x14ac:dyDescent="0.25">
      <c r="A316" s="14"/>
      <c r="B316" s="14"/>
      <c r="C316" s="14"/>
      <c r="D316" s="14"/>
      <c r="E316" s="14"/>
      <c r="F316" s="14"/>
      <c r="G316" s="14"/>
      <c r="H316" s="14"/>
      <c r="I316" s="14"/>
      <c r="J316" s="14"/>
      <c r="K316" s="14"/>
      <c r="L316" s="14"/>
      <c r="M316" s="31"/>
      <c r="N316" s="14"/>
      <c r="O316" s="14"/>
      <c r="P316" s="14"/>
      <c r="Q316" s="14"/>
      <c r="R316" s="14"/>
      <c r="S316" s="14"/>
      <c r="T316" s="14"/>
      <c r="U316" s="14"/>
      <c r="V316" s="14"/>
    </row>
    <row r="317" spans="1:22" x14ac:dyDescent="0.25">
      <c r="A317" s="14"/>
      <c r="B317" s="14"/>
      <c r="C317" s="14"/>
      <c r="D317" s="14"/>
      <c r="E317" s="14"/>
      <c r="F317" s="14"/>
      <c r="G317" s="14"/>
      <c r="H317" s="14"/>
      <c r="I317" s="14"/>
      <c r="J317" s="14"/>
      <c r="K317" s="14"/>
      <c r="L317" s="14"/>
      <c r="M317" s="31"/>
      <c r="N317" s="14"/>
      <c r="O317" s="14"/>
      <c r="P317" s="14"/>
      <c r="Q317" s="14"/>
      <c r="R317" s="14"/>
      <c r="S317" s="14"/>
      <c r="T317" s="14"/>
      <c r="U317" s="14"/>
      <c r="V317" s="14"/>
    </row>
    <row r="318" spans="1:22" x14ac:dyDescent="0.25">
      <c r="A318" s="14"/>
      <c r="B318" s="14"/>
      <c r="C318" s="14"/>
      <c r="D318" s="14"/>
      <c r="E318" s="14"/>
      <c r="F318" s="14"/>
      <c r="G318" s="14"/>
      <c r="H318" s="14"/>
      <c r="I318" s="14"/>
      <c r="J318" s="14"/>
      <c r="K318" s="14"/>
      <c r="L318" s="14"/>
      <c r="M318" s="31"/>
      <c r="N318" s="14"/>
      <c r="O318" s="14"/>
      <c r="P318" s="14"/>
      <c r="Q318" s="14"/>
      <c r="R318" s="14"/>
      <c r="S318" s="14"/>
      <c r="T318" s="14"/>
      <c r="U318" s="14"/>
      <c r="V318" s="14"/>
    </row>
    <row r="319" spans="1:22" x14ac:dyDescent="0.25">
      <c r="A319" s="14"/>
      <c r="B319" s="14"/>
      <c r="C319" s="14"/>
      <c r="D319" s="14"/>
      <c r="E319" s="14"/>
      <c r="F319" s="14"/>
      <c r="G319" s="14"/>
      <c r="H319" s="14"/>
      <c r="I319" s="14"/>
      <c r="J319" s="14"/>
      <c r="K319" s="14"/>
      <c r="L319" s="14"/>
      <c r="M319" s="31"/>
      <c r="N319" s="14"/>
      <c r="O319" s="14"/>
      <c r="P319" s="14"/>
      <c r="Q319" s="14"/>
      <c r="R319" s="14"/>
      <c r="S319" s="14"/>
      <c r="T319" s="14"/>
      <c r="U319" s="14"/>
      <c r="V319" s="14"/>
    </row>
    <row r="320" spans="1:22" x14ac:dyDescent="0.25">
      <c r="A320" s="14"/>
      <c r="B320" s="14"/>
      <c r="C320" s="14"/>
      <c r="D320" s="14"/>
      <c r="E320" s="14"/>
      <c r="F320" s="14"/>
      <c r="G320" s="14"/>
      <c r="H320" s="14"/>
      <c r="I320" s="14"/>
      <c r="J320" s="14"/>
      <c r="K320" s="14"/>
      <c r="L320" s="14"/>
      <c r="M320" s="31"/>
      <c r="N320" s="14"/>
      <c r="O320" s="14"/>
      <c r="P320" s="14"/>
      <c r="Q320" s="14"/>
      <c r="R320" s="14"/>
      <c r="S320" s="14"/>
      <c r="T320" s="14"/>
      <c r="U320" s="14"/>
      <c r="V320" s="14"/>
    </row>
    <row r="321" spans="1:22" x14ac:dyDescent="0.25">
      <c r="A321" s="14"/>
      <c r="B321" s="14"/>
      <c r="C321" s="14"/>
      <c r="D321" s="14"/>
      <c r="E321" s="14"/>
      <c r="F321" s="14"/>
      <c r="G321" s="14"/>
      <c r="H321" s="14"/>
      <c r="I321" s="14"/>
      <c r="J321" s="14"/>
      <c r="K321" s="14"/>
      <c r="L321" s="14"/>
      <c r="M321" s="31"/>
      <c r="N321" s="14"/>
      <c r="O321" s="14"/>
      <c r="P321" s="14"/>
      <c r="Q321" s="14"/>
      <c r="R321" s="14"/>
      <c r="S321" s="14"/>
      <c r="T321" s="14"/>
      <c r="U321" s="14"/>
      <c r="V321" s="14"/>
    </row>
    <row r="322" spans="1:22" x14ac:dyDescent="0.25">
      <c r="A322" s="14"/>
      <c r="B322" s="14"/>
      <c r="C322" s="14"/>
      <c r="D322" s="14"/>
      <c r="E322" s="14"/>
      <c r="F322" s="14"/>
      <c r="G322" s="14"/>
      <c r="H322" s="14"/>
      <c r="I322" s="14"/>
      <c r="J322" s="14"/>
      <c r="K322" s="14"/>
      <c r="L322" s="14"/>
      <c r="M322" s="31"/>
      <c r="N322" s="14"/>
      <c r="O322" s="14"/>
      <c r="P322" s="14"/>
      <c r="Q322" s="14"/>
      <c r="R322" s="14"/>
      <c r="S322" s="14"/>
      <c r="T322" s="14"/>
      <c r="U322" s="14"/>
      <c r="V322" s="14"/>
    </row>
    <row r="323" spans="1:22" x14ac:dyDescent="0.25">
      <c r="A323" s="14"/>
      <c r="B323" s="14"/>
      <c r="C323" s="14"/>
      <c r="D323" s="14"/>
      <c r="E323" s="14"/>
      <c r="F323" s="14"/>
      <c r="G323" s="14"/>
      <c r="H323" s="14"/>
      <c r="I323" s="14"/>
      <c r="J323" s="14"/>
      <c r="K323" s="14"/>
      <c r="L323" s="14"/>
      <c r="M323" s="31"/>
      <c r="N323" s="14"/>
      <c r="O323" s="14"/>
      <c r="P323" s="14"/>
      <c r="Q323" s="14"/>
      <c r="R323" s="14"/>
      <c r="S323" s="14"/>
      <c r="T323" s="14"/>
      <c r="U323" s="14"/>
      <c r="V323" s="14"/>
    </row>
    <row r="324" spans="1:22" x14ac:dyDescent="0.25">
      <c r="A324" s="14"/>
      <c r="B324" s="14"/>
      <c r="C324" s="14"/>
      <c r="D324" s="14"/>
      <c r="E324" s="14"/>
      <c r="F324" s="14"/>
      <c r="G324" s="14"/>
      <c r="H324" s="14"/>
      <c r="I324" s="14"/>
      <c r="J324" s="14"/>
      <c r="K324" s="14"/>
      <c r="L324" s="14"/>
      <c r="M324" s="31"/>
      <c r="N324" s="14"/>
      <c r="O324" s="14"/>
      <c r="P324" s="14"/>
      <c r="Q324" s="14"/>
      <c r="R324" s="14"/>
      <c r="S324" s="14"/>
      <c r="T324" s="14"/>
      <c r="U324" s="14"/>
      <c r="V324" s="14"/>
    </row>
    <row r="325" spans="1:22" x14ac:dyDescent="0.25">
      <c r="A325" s="14"/>
      <c r="B325" s="14"/>
      <c r="C325" s="14"/>
      <c r="D325" s="14"/>
      <c r="E325" s="14"/>
      <c r="F325" s="14"/>
      <c r="G325" s="14"/>
      <c r="H325" s="14"/>
      <c r="I325" s="14"/>
      <c r="J325" s="14"/>
      <c r="K325" s="14"/>
      <c r="L325" s="14"/>
      <c r="M325" s="31"/>
      <c r="N325" s="14"/>
      <c r="O325" s="14"/>
      <c r="P325" s="14"/>
      <c r="Q325" s="14"/>
      <c r="R325" s="14"/>
      <c r="S325" s="14"/>
      <c r="T325" s="14"/>
      <c r="U325" s="14"/>
      <c r="V325" s="14"/>
    </row>
    <row r="326" spans="1:22" x14ac:dyDescent="0.25">
      <c r="A326" s="14"/>
      <c r="B326" s="14"/>
      <c r="C326" s="14"/>
      <c r="D326" s="14"/>
      <c r="E326" s="14"/>
      <c r="F326" s="14"/>
      <c r="G326" s="14"/>
      <c r="H326" s="14"/>
      <c r="I326" s="14"/>
      <c r="J326" s="14"/>
      <c r="K326" s="14"/>
      <c r="L326" s="14"/>
      <c r="M326" s="31"/>
      <c r="N326" s="14"/>
      <c r="O326" s="14"/>
      <c r="P326" s="14"/>
      <c r="Q326" s="14"/>
      <c r="R326" s="14"/>
      <c r="S326" s="14"/>
      <c r="T326" s="14"/>
      <c r="U326" s="14"/>
      <c r="V326" s="14"/>
    </row>
    <row r="327" spans="1:22" x14ac:dyDescent="0.25">
      <c r="A327" s="14"/>
      <c r="B327" s="14"/>
      <c r="C327" s="14"/>
      <c r="D327" s="14"/>
      <c r="E327" s="14"/>
      <c r="F327" s="14"/>
      <c r="G327" s="14"/>
      <c r="H327" s="14"/>
      <c r="I327" s="14"/>
      <c r="J327" s="14"/>
      <c r="K327" s="14"/>
      <c r="L327" s="14"/>
      <c r="M327" s="31"/>
      <c r="N327" s="14"/>
      <c r="O327" s="14"/>
      <c r="P327" s="14"/>
      <c r="Q327" s="14"/>
      <c r="R327" s="14"/>
      <c r="S327" s="14"/>
      <c r="T327" s="14"/>
      <c r="U327" s="14"/>
      <c r="V327" s="14"/>
    </row>
    <row r="328" spans="1:22" x14ac:dyDescent="0.25">
      <c r="A328" s="14"/>
      <c r="B328" s="14"/>
      <c r="C328" s="14"/>
      <c r="D328" s="14"/>
      <c r="E328" s="14"/>
      <c r="F328" s="14"/>
      <c r="G328" s="14"/>
      <c r="H328" s="14"/>
      <c r="I328" s="14"/>
      <c r="J328" s="14"/>
      <c r="K328" s="14"/>
      <c r="L328" s="14"/>
      <c r="M328" s="31"/>
      <c r="N328" s="14"/>
      <c r="O328" s="14"/>
      <c r="P328" s="14"/>
      <c r="Q328" s="14"/>
      <c r="R328" s="14"/>
      <c r="S328" s="14"/>
      <c r="T328" s="14"/>
      <c r="U328" s="14"/>
      <c r="V328" s="14"/>
    </row>
    <row r="329" spans="1:22" x14ac:dyDescent="0.25">
      <c r="A329" s="14"/>
      <c r="B329" s="14"/>
      <c r="C329" s="14"/>
      <c r="D329" s="14"/>
      <c r="E329" s="14"/>
      <c r="F329" s="14"/>
      <c r="G329" s="14"/>
      <c r="H329" s="14"/>
      <c r="I329" s="14"/>
      <c r="J329" s="14"/>
      <c r="K329" s="14"/>
      <c r="L329" s="14"/>
      <c r="M329" s="31"/>
      <c r="N329" s="14"/>
      <c r="O329" s="14"/>
      <c r="P329" s="14"/>
      <c r="Q329" s="14"/>
      <c r="R329" s="14"/>
      <c r="S329" s="14"/>
      <c r="T329" s="14"/>
      <c r="U329" s="14"/>
      <c r="V329" s="14"/>
    </row>
    <row r="330" spans="1:22" x14ac:dyDescent="0.25">
      <c r="A330" s="14"/>
      <c r="B330" s="14"/>
      <c r="C330" s="14"/>
      <c r="D330" s="14"/>
      <c r="E330" s="14"/>
      <c r="F330" s="14"/>
      <c r="G330" s="14"/>
      <c r="H330" s="14"/>
      <c r="I330" s="14"/>
      <c r="J330" s="14"/>
      <c r="K330" s="14"/>
      <c r="L330" s="14"/>
      <c r="M330" s="31"/>
      <c r="N330" s="14"/>
      <c r="O330" s="14"/>
      <c r="P330" s="14"/>
      <c r="Q330" s="14"/>
      <c r="R330" s="14"/>
      <c r="S330" s="14"/>
      <c r="T330" s="14"/>
      <c r="U330" s="14"/>
      <c r="V330" s="14"/>
    </row>
    <row r="331" spans="1:22" x14ac:dyDescent="0.25">
      <c r="A331" s="14"/>
      <c r="B331" s="14"/>
      <c r="C331" s="14"/>
      <c r="D331" s="14"/>
      <c r="E331" s="14"/>
      <c r="F331" s="14"/>
      <c r="G331" s="14"/>
      <c r="H331" s="14"/>
      <c r="I331" s="14"/>
      <c r="J331" s="14"/>
      <c r="K331" s="14"/>
      <c r="L331" s="14"/>
      <c r="M331" s="31"/>
      <c r="N331" s="14"/>
      <c r="O331" s="14"/>
      <c r="P331" s="14"/>
      <c r="Q331" s="14"/>
      <c r="R331" s="14"/>
      <c r="S331" s="14"/>
      <c r="T331" s="14"/>
      <c r="U331" s="14"/>
      <c r="V331" s="14"/>
    </row>
    <row r="332" spans="1:22" x14ac:dyDescent="0.25">
      <c r="A332" s="14"/>
      <c r="B332" s="14"/>
      <c r="C332" s="14"/>
      <c r="D332" s="14"/>
      <c r="E332" s="14"/>
      <c r="F332" s="14"/>
      <c r="G332" s="14"/>
      <c r="H332" s="14"/>
      <c r="I332" s="14"/>
      <c r="J332" s="14"/>
      <c r="K332" s="14"/>
      <c r="L332" s="14"/>
      <c r="M332" s="31"/>
      <c r="N332" s="14"/>
      <c r="O332" s="14"/>
      <c r="P332" s="14"/>
      <c r="Q332" s="14"/>
      <c r="R332" s="14"/>
      <c r="S332" s="14"/>
      <c r="T332" s="14"/>
      <c r="U332" s="14"/>
      <c r="V332" s="14"/>
    </row>
    <row r="333" spans="1:22" x14ac:dyDescent="0.25">
      <c r="A333" s="14"/>
      <c r="B333" s="14"/>
      <c r="C333" s="14"/>
      <c r="D333" s="14"/>
      <c r="E333" s="14"/>
      <c r="F333" s="14"/>
      <c r="G333" s="14"/>
      <c r="H333" s="14"/>
      <c r="I333" s="14"/>
      <c r="J333" s="14"/>
      <c r="K333" s="14"/>
      <c r="L333" s="14"/>
      <c r="M333" s="31"/>
      <c r="N333" s="14"/>
      <c r="O333" s="14"/>
      <c r="P333" s="14"/>
      <c r="Q333" s="14"/>
      <c r="R333" s="14"/>
      <c r="S333" s="14"/>
      <c r="T333" s="14"/>
      <c r="U333" s="14"/>
      <c r="V333" s="14"/>
    </row>
    <row r="334" spans="1:22" x14ac:dyDescent="0.25">
      <c r="A334" s="14"/>
      <c r="B334" s="14"/>
      <c r="C334" s="14"/>
      <c r="D334" s="14"/>
      <c r="E334" s="14"/>
      <c r="F334" s="14"/>
      <c r="G334" s="14"/>
      <c r="H334" s="14"/>
      <c r="I334" s="14"/>
      <c r="J334" s="14"/>
      <c r="K334" s="14"/>
      <c r="L334" s="14"/>
      <c r="M334" s="31"/>
      <c r="N334" s="14"/>
      <c r="O334" s="14"/>
      <c r="P334" s="14"/>
      <c r="Q334" s="14"/>
      <c r="R334" s="14"/>
      <c r="S334" s="14"/>
      <c r="T334" s="14"/>
      <c r="U334" s="14"/>
      <c r="V334" s="14"/>
    </row>
    <row r="335" spans="1:22" x14ac:dyDescent="0.25">
      <c r="A335" s="14"/>
      <c r="B335" s="14"/>
      <c r="C335" s="14"/>
      <c r="D335" s="14"/>
      <c r="E335" s="14"/>
      <c r="F335" s="14"/>
      <c r="G335" s="14"/>
      <c r="H335" s="14"/>
      <c r="I335" s="14"/>
      <c r="J335" s="14"/>
      <c r="K335" s="14"/>
      <c r="L335" s="14"/>
      <c r="M335" s="31"/>
      <c r="N335" s="14"/>
      <c r="O335" s="14"/>
      <c r="P335" s="14"/>
      <c r="Q335" s="14"/>
      <c r="R335" s="14"/>
      <c r="S335" s="14"/>
      <c r="T335" s="14"/>
      <c r="U335" s="14"/>
      <c r="V335" s="14"/>
    </row>
    <row r="336" spans="1:22" x14ac:dyDescent="0.25">
      <c r="A336" s="14"/>
      <c r="B336" s="14"/>
      <c r="C336" s="14"/>
      <c r="D336" s="14"/>
      <c r="E336" s="14"/>
      <c r="F336" s="14"/>
      <c r="G336" s="14"/>
      <c r="H336" s="14"/>
      <c r="I336" s="14"/>
      <c r="J336" s="14"/>
      <c r="K336" s="14"/>
      <c r="L336" s="14"/>
      <c r="M336" s="31"/>
      <c r="N336" s="14"/>
      <c r="O336" s="14"/>
      <c r="P336" s="14"/>
      <c r="Q336" s="14"/>
      <c r="R336" s="14"/>
      <c r="S336" s="14"/>
      <c r="T336" s="14"/>
      <c r="U336" s="14"/>
      <c r="V336" s="14"/>
    </row>
    <row r="337" spans="1:22" x14ac:dyDescent="0.25">
      <c r="A337" s="14"/>
      <c r="B337" s="14"/>
      <c r="C337" s="14"/>
      <c r="D337" s="14"/>
      <c r="E337" s="14"/>
      <c r="F337" s="14"/>
      <c r="G337" s="14"/>
      <c r="H337" s="14"/>
      <c r="I337" s="14"/>
      <c r="J337" s="14"/>
      <c r="K337" s="14"/>
      <c r="L337" s="14"/>
      <c r="M337" s="31"/>
      <c r="N337" s="14"/>
      <c r="O337" s="14"/>
      <c r="P337" s="14"/>
      <c r="Q337" s="14"/>
      <c r="R337" s="14"/>
      <c r="S337" s="14"/>
      <c r="T337" s="14"/>
      <c r="U337" s="14"/>
      <c r="V337" s="14"/>
    </row>
    <row r="338" spans="1:22" x14ac:dyDescent="0.25">
      <c r="A338" s="14"/>
      <c r="B338" s="14"/>
      <c r="C338" s="14"/>
      <c r="D338" s="14"/>
      <c r="E338" s="14"/>
      <c r="F338" s="14"/>
      <c r="G338" s="14"/>
      <c r="H338" s="14"/>
      <c r="I338" s="14"/>
      <c r="J338" s="14"/>
      <c r="K338" s="14"/>
      <c r="L338" s="14"/>
      <c r="M338" s="31"/>
      <c r="N338" s="14"/>
      <c r="O338" s="14"/>
      <c r="P338" s="14"/>
      <c r="Q338" s="14"/>
      <c r="R338" s="14"/>
      <c r="S338" s="14"/>
      <c r="T338" s="14"/>
      <c r="U338" s="14"/>
      <c r="V338" s="14"/>
    </row>
    <row r="339" spans="1:22" x14ac:dyDescent="0.25">
      <c r="A339" s="14"/>
      <c r="B339" s="14"/>
      <c r="C339" s="14"/>
      <c r="D339" s="14"/>
      <c r="E339" s="14"/>
      <c r="F339" s="14"/>
      <c r="G339" s="14"/>
      <c r="H339" s="14"/>
      <c r="I339" s="14"/>
      <c r="J339" s="14"/>
      <c r="K339" s="14"/>
      <c r="L339" s="14"/>
      <c r="M339" s="31"/>
      <c r="N339" s="14"/>
      <c r="O339" s="14"/>
      <c r="P339" s="14"/>
      <c r="Q339" s="14"/>
      <c r="R339" s="14"/>
      <c r="S339" s="14"/>
      <c r="T339" s="14"/>
      <c r="U339" s="14"/>
      <c r="V339" s="14"/>
    </row>
    <row r="340" spans="1:22" x14ac:dyDescent="0.25">
      <c r="A340" s="14"/>
      <c r="B340" s="14"/>
      <c r="C340" s="14"/>
      <c r="D340" s="14"/>
      <c r="E340" s="14"/>
      <c r="F340" s="14"/>
      <c r="G340" s="14"/>
      <c r="H340" s="14"/>
      <c r="I340" s="14"/>
      <c r="J340" s="14"/>
      <c r="K340" s="14"/>
      <c r="L340" s="14"/>
      <c r="M340" s="31"/>
      <c r="N340" s="14"/>
      <c r="O340" s="14"/>
      <c r="P340" s="14"/>
      <c r="Q340" s="14"/>
      <c r="R340" s="14"/>
      <c r="S340" s="14"/>
      <c r="T340" s="14"/>
      <c r="U340" s="14"/>
      <c r="V340" s="14"/>
    </row>
    <row r="341" spans="1:22" x14ac:dyDescent="0.25">
      <c r="A341" s="14"/>
      <c r="B341" s="14"/>
      <c r="C341" s="14"/>
      <c r="D341" s="14"/>
      <c r="E341" s="14"/>
      <c r="F341" s="14"/>
      <c r="G341" s="14"/>
      <c r="H341" s="14"/>
      <c r="I341" s="14"/>
      <c r="J341" s="14"/>
      <c r="K341" s="14"/>
      <c r="L341" s="14"/>
      <c r="M341" s="31"/>
      <c r="N341" s="14"/>
      <c r="O341" s="14"/>
      <c r="P341" s="14"/>
      <c r="Q341" s="14"/>
      <c r="R341" s="14"/>
      <c r="S341" s="14"/>
      <c r="T341" s="14"/>
      <c r="U341" s="14"/>
      <c r="V341" s="14"/>
    </row>
    <row r="342" spans="1:22" x14ac:dyDescent="0.25">
      <c r="A342" s="14"/>
      <c r="B342" s="14"/>
      <c r="C342" s="14"/>
      <c r="D342" s="14"/>
      <c r="E342" s="14"/>
      <c r="F342" s="14"/>
      <c r="G342" s="14"/>
      <c r="H342" s="14"/>
      <c r="I342" s="14"/>
      <c r="J342" s="14"/>
      <c r="K342" s="14"/>
      <c r="L342" s="14"/>
      <c r="M342" s="31"/>
      <c r="N342" s="14"/>
      <c r="O342" s="14"/>
      <c r="P342" s="14"/>
      <c r="Q342" s="14"/>
      <c r="R342" s="14"/>
      <c r="S342" s="14"/>
      <c r="T342" s="14"/>
      <c r="U342" s="14"/>
      <c r="V342" s="14"/>
    </row>
    <row r="343" spans="1:22" x14ac:dyDescent="0.25">
      <c r="A343" s="14"/>
      <c r="B343" s="14"/>
      <c r="C343" s="14"/>
      <c r="D343" s="14"/>
      <c r="E343" s="14"/>
      <c r="F343" s="14"/>
      <c r="G343" s="14"/>
      <c r="H343" s="14"/>
      <c r="I343" s="14"/>
      <c r="J343" s="14"/>
      <c r="K343" s="14"/>
      <c r="L343" s="14"/>
      <c r="M343" s="31"/>
      <c r="N343" s="14"/>
      <c r="O343" s="14"/>
      <c r="P343" s="14"/>
      <c r="Q343" s="14"/>
      <c r="R343" s="14"/>
      <c r="S343" s="14"/>
      <c r="T343" s="14"/>
      <c r="U343" s="14"/>
      <c r="V343" s="14"/>
    </row>
    <row r="344" spans="1:22" x14ac:dyDescent="0.25">
      <c r="A344" s="14"/>
      <c r="B344" s="14"/>
      <c r="C344" s="14"/>
      <c r="D344" s="14"/>
      <c r="E344" s="14"/>
      <c r="F344" s="14"/>
      <c r="G344" s="14"/>
      <c r="H344" s="14"/>
      <c r="I344" s="14"/>
      <c r="J344" s="14"/>
      <c r="K344" s="14"/>
      <c r="L344" s="14"/>
      <c r="M344" s="31"/>
      <c r="N344" s="14"/>
      <c r="O344" s="14"/>
      <c r="P344" s="14"/>
      <c r="Q344" s="14"/>
      <c r="R344" s="14"/>
      <c r="S344" s="14"/>
      <c r="T344" s="14"/>
      <c r="U344" s="14"/>
      <c r="V344" s="14"/>
    </row>
    <row r="345" spans="1:22" x14ac:dyDescent="0.25">
      <c r="A345" s="14"/>
      <c r="B345" s="14"/>
      <c r="C345" s="14"/>
      <c r="D345" s="14"/>
      <c r="E345" s="14"/>
      <c r="F345" s="14"/>
      <c r="G345" s="14"/>
      <c r="H345" s="14"/>
      <c r="I345" s="14"/>
      <c r="J345" s="14"/>
      <c r="K345" s="14"/>
      <c r="L345" s="14"/>
      <c r="M345" s="31"/>
      <c r="N345" s="14"/>
      <c r="O345" s="14"/>
      <c r="P345" s="14"/>
      <c r="Q345" s="14"/>
      <c r="R345" s="14"/>
      <c r="S345" s="14"/>
      <c r="T345" s="14"/>
      <c r="U345" s="14"/>
      <c r="V345" s="14"/>
    </row>
    <row r="346" spans="1:22" x14ac:dyDescent="0.25">
      <c r="A346" s="14"/>
      <c r="B346" s="14"/>
      <c r="C346" s="14"/>
      <c r="D346" s="14"/>
      <c r="E346" s="14"/>
      <c r="F346" s="14"/>
      <c r="G346" s="14"/>
      <c r="H346" s="14"/>
      <c r="I346" s="14"/>
      <c r="J346" s="14"/>
      <c r="K346" s="14"/>
      <c r="L346" s="14"/>
      <c r="M346" s="31"/>
      <c r="N346" s="14"/>
      <c r="O346" s="14"/>
      <c r="P346" s="14"/>
      <c r="Q346" s="14"/>
      <c r="R346" s="14"/>
      <c r="S346" s="14"/>
      <c r="T346" s="14"/>
      <c r="U346" s="14"/>
      <c r="V346" s="14"/>
    </row>
    <row r="347" spans="1:22" x14ac:dyDescent="0.25">
      <c r="A347" s="14"/>
      <c r="B347" s="14"/>
      <c r="C347" s="14"/>
      <c r="D347" s="14"/>
      <c r="E347" s="14"/>
      <c r="F347" s="14"/>
      <c r="G347" s="14"/>
      <c r="H347" s="14"/>
      <c r="I347" s="14"/>
      <c r="J347" s="14"/>
      <c r="K347" s="14"/>
      <c r="L347" s="14"/>
      <c r="M347" s="31"/>
      <c r="N347" s="14"/>
      <c r="O347" s="14"/>
      <c r="P347" s="14"/>
      <c r="Q347" s="14"/>
      <c r="R347" s="14"/>
      <c r="S347" s="14"/>
      <c r="T347" s="14"/>
      <c r="U347" s="14"/>
      <c r="V347" s="14"/>
    </row>
    <row r="348" spans="1:22" x14ac:dyDescent="0.25">
      <c r="A348" s="14"/>
      <c r="B348" s="14"/>
      <c r="C348" s="14"/>
      <c r="D348" s="14"/>
      <c r="E348" s="14"/>
      <c r="F348" s="14"/>
      <c r="G348" s="14"/>
      <c r="H348" s="14"/>
      <c r="I348" s="14"/>
      <c r="J348" s="14"/>
      <c r="K348" s="14"/>
      <c r="L348" s="14"/>
      <c r="M348" s="31"/>
      <c r="N348" s="14"/>
      <c r="O348" s="14"/>
      <c r="P348" s="14"/>
      <c r="Q348" s="14"/>
      <c r="R348" s="14"/>
      <c r="S348" s="14"/>
      <c r="T348" s="14"/>
      <c r="U348" s="14"/>
      <c r="V348" s="14"/>
    </row>
    <row r="349" spans="1:22" x14ac:dyDescent="0.25">
      <c r="A349" s="14"/>
      <c r="B349" s="14"/>
      <c r="C349" s="14"/>
      <c r="D349" s="14"/>
      <c r="E349" s="14"/>
      <c r="F349" s="14"/>
      <c r="G349" s="14"/>
      <c r="H349" s="14"/>
      <c r="I349" s="14"/>
      <c r="J349" s="14"/>
      <c r="K349" s="14"/>
      <c r="L349" s="14"/>
      <c r="M349" s="31"/>
      <c r="N349" s="14"/>
      <c r="O349" s="14"/>
      <c r="P349" s="14"/>
      <c r="Q349" s="14"/>
      <c r="R349" s="14"/>
      <c r="S349" s="14"/>
      <c r="T349" s="14"/>
      <c r="U349" s="14"/>
      <c r="V349" s="14"/>
    </row>
    <row r="350" spans="1:22" x14ac:dyDescent="0.25">
      <c r="A350" s="14"/>
      <c r="B350" s="14"/>
      <c r="C350" s="14"/>
      <c r="D350" s="14"/>
      <c r="E350" s="14"/>
      <c r="F350" s="14"/>
      <c r="G350" s="14"/>
      <c r="H350" s="14"/>
      <c r="I350" s="14"/>
      <c r="J350" s="14"/>
      <c r="K350" s="14"/>
      <c r="L350" s="14"/>
      <c r="M350" s="31"/>
      <c r="N350" s="14"/>
      <c r="O350" s="14"/>
      <c r="P350" s="14"/>
      <c r="Q350" s="14"/>
      <c r="R350" s="14"/>
      <c r="S350" s="14"/>
      <c r="T350" s="14"/>
      <c r="U350" s="14"/>
      <c r="V350" s="14"/>
    </row>
    <row r="351" spans="1:22" x14ac:dyDescent="0.25">
      <c r="A351" s="14"/>
      <c r="B351" s="14"/>
      <c r="C351" s="14"/>
      <c r="D351" s="14"/>
      <c r="E351" s="14"/>
      <c r="F351" s="14"/>
      <c r="G351" s="14"/>
      <c r="H351" s="14"/>
      <c r="I351" s="14"/>
      <c r="J351" s="14"/>
      <c r="K351" s="14"/>
      <c r="L351" s="14"/>
      <c r="M351" s="31"/>
      <c r="N351" s="14"/>
      <c r="O351" s="14"/>
      <c r="P351" s="14"/>
      <c r="Q351" s="14"/>
      <c r="R351" s="14"/>
      <c r="S351" s="14"/>
      <c r="T351" s="14"/>
      <c r="U351" s="14"/>
      <c r="V351" s="14"/>
    </row>
    <row r="352" spans="1:22" x14ac:dyDescent="0.25">
      <c r="A352" s="14"/>
      <c r="B352" s="14"/>
      <c r="C352" s="14"/>
      <c r="D352" s="14"/>
      <c r="E352" s="14"/>
      <c r="F352" s="14"/>
      <c r="G352" s="14"/>
      <c r="H352" s="14"/>
      <c r="I352" s="14"/>
      <c r="J352" s="14"/>
      <c r="K352" s="14"/>
      <c r="L352" s="14"/>
      <c r="M352" s="31"/>
      <c r="N352" s="14"/>
      <c r="O352" s="14"/>
      <c r="P352" s="14"/>
      <c r="Q352" s="14"/>
      <c r="R352" s="14"/>
      <c r="S352" s="14"/>
      <c r="T352" s="14"/>
      <c r="U352" s="14"/>
      <c r="V352" s="14"/>
    </row>
    <row r="353" spans="1:22" x14ac:dyDescent="0.25">
      <c r="A353" s="14"/>
      <c r="B353" s="14"/>
      <c r="C353" s="14"/>
      <c r="D353" s="14"/>
      <c r="E353" s="14"/>
      <c r="F353" s="14"/>
      <c r="G353" s="14"/>
      <c r="H353" s="14"/>
      <c r="I353" s="14"/>
      <c r="J353" s="14"/>
      <c r="K353" s="14"/>
      <c r="L353" s="14"/>
      <c r="M353" s="31"/>
      <c r="N353" s="14"/>
      <c r="O353" s="14"/>
      <c r="P353" s="14"/>
      <c r="Q353" s="14"/>
      <c r="R353" s="14"/>
      <c r="S353" s="14"/>
      <c r="T353" s="14"/>
      <c r="U353" s="14"/>
      <c r="V353" s="14"/>
    </row>
    <row r="354" spans="1:22" x14ac:dyDescent="0.25">
      <c r="A354" s="14"/>
      <c r="B354" s="14"/>
      <c r="C354" s="14"/>
      <c r="D354" s="14"/>
      <c r="E354" s="14"/>
      <c r="F354" s="14"/>
      <c r="G354" s="14"/>
      <c r="H354" s="14"/>
      <c r="I354" s="14"/>
      <c r="J354" s="14"/>
      <c r="K354" s="14"/>
      <c r="L354" s="14"/>
      <c r="M354" s="31"/>
      <c r="N354" s="14"/>
      <c r="O354" s="14"/>
      <c r="P354" s="14"/>
      <c r="Q354" s="14"/>
      <c r="R354" s="14"/>
      <c r="S354" s="14"/>
      <c r="T354" s="14"/>
      <c r="U354" s="14"/>
      <c r="V354" s="14"/>
    </row>
    <row r="355" spans="1:22" x14ac:dyDescent="0.25">
      <c r="A355" s="14"/>
      <c r="B355" s="14"/>
      <c r="C355" s="14"/>
      <c r="D355" s="14"/>
      <c r="E355" s="14"/>
      <c r="F355" s="14"/>
      <c r="G355" s="14"/>
      <c r="H355" s="14"/>
      <c r="I355" s="14"/>
      <c r="J355" s="14"/>
      <c r="K355" s="14"/>
      <c r="L355" s="14"/>
      <c r="M355" s="31"/>
      <c r="N355" s="14"/>
      <c r="O355" s="14"/>
      <c r="P355" s="14"/>
      <c r="Q355" s="14"/>
      <c r="R355" s="14"/>
      <c r="S355" s="14"/>
      <c r="T355" s="14"/>
      <c r="U355" s="14"/>
      <c r="V355" s="14"/>
    </row>
    <row r="356" spans="1:22" x14ac:dyDescent="0.25">
      <c r="A356" s="14"/>
      <c r="B356" s="14"/>
      <c r="C356" s="14"/>
      <c r="D356" s="14"/>
      <c r="E356" s="14"/>
      <c r="F356" s="14"/>
      <c r="G356" s="14"/>
      <c r="H356" s="14"/>
      <c r="I356" s="14"/>
      <c r="J356" s="14"/>
      <c r="K356" s="14"/>
      <c r="L356" s="14"/>
      <c r="M356" s="31"/>
      <c r="N356" s="14"/>
      <c r="O356" s="14"/>
      <c r="P356" s="14"/>
      <c r="Q356" s="14"/>
      <c r="R356" s="14"/>
      <c r="S356" s="14"/>
      <c r="T356" s="14"/>
      <c r="U356" s="14"/>
      <c r="V356" s="14"/>
    </row>
    <row r="357" spans="1:22" x14ac:dyDescent="0.25">
      <c r="A357" s="14"/>
      <c r="B357" s="14"/>
      <c r="C357" s="14"/>
      <c r="D357" s="14"/>
      <c r="E357" s="14"/>
      <c r="F357" s="14"/>
      <c r="G357" s="14"/>
      <c r="H357" s="14"/>
      <c r="I357" s="14"/>
      <c r="J357" s="14"/>
      <c r="K357" s="14"/>
      <c r="L357" s="14"/>
      <c r="M357" s="31"/>
      <c r="N357" s="14"/>
      <c r="O357" s="14"/>
      <c r="P357" s="14"/>
      <c r="Q357" s="14"/>
      <c r="R357" s="14"/>
      <c r="S357" s="14"/>
      <c r="T357" s="14"/>
      <c r="U357" s="14"/>
      <c r="V357" s="14"/>
    </row>
    <row r="358" spans="1:22" x14ac:dyDescent="0.25">
      <c r="A358" s="14"/>
      <c r="B358" s="14"/>
      <c r="C358" s="14"/>
      <c r="D358" s="14"/>
      <c r="E358" s="14"/>
      <c r="F358" s="14"/>
      <c r="G358" s="14"/>
      <c r="H358" s="14"/>
      <c r="I358" s="14"/>
      <c r="J358" s="14"/>
      <c r="K358" s="14"/>
      <c r="L358" s="14"/>
      <c r="M358" s="31"/>
      <c r="N358" s="14"/>
      <c r="O358" s="14"/>
      <c r="P358" s="14"/>
      <c r="Q358" s="14"/>
      <c r="R358" s="14"/>
      <c r="S358" s="14"/>
      <c r="T358" s="14"/>
      <c r="U358" s="14"/>
      <c r="V358" s="14"/>
    </row>
    <row r="359" spans="1:22" x14ac:dyDescent="0.25">
      <c r="A359" s="14"/>
      <c r="B359" s="14"/>
      <c r="C359" s="14"/>
      <c r="D359" s="14"/>
      <c r="E359" s="14"/>
      <c r="F359" s="14"/>
      <c r="G359" s="14"/>
      <c r="H359" s="14"/>
      <c r="I359" s="14"/>
      <c r="J359" s="14"/>
      <c r="K359" s="14"/>
      <c r="L359" s="14"/>
      <c r="M359" s="31"/>
      <c r="N359" s="14"/>
      <c r="O359" s="14"/>
      <c r="P359" s="14"/>
      <c r="Q359" s="14"/>
      <c r="R359" s="14"/>
      <c r="S359" s="14"/>
      <c r="T359" s="14"/>
      <c r="U359" s="14"/>
      <c r="V359" s="14"/>
    </row>
    <row r="360" spans="1:22" x14ac:dyDescent="0.25">
      <c r="A360" s="14"/>
      <c r="B360" s="14"/>
      <c r="C360" s="14"/>
      <c r="D360" s="14"/>
      <c r="E360" s="14"/>
      <c r="F360" s="14"/>
      <c r="G360" s="14"/>
      <c r="H360" s="14"/>
      <c r="I360" s="14"/>
      <c r="J360" s="14"/>
      <c r="K360" s="14"/>
      <c r="L360" s="14"/>
      <c r="M360" s="31"/>
      <c r="N360" s="14"/>
      <c r="O360" s="14"/>
      <c r="P360" s="14"/>
      <c r="Q360" s="14"/>
      <c r="R360" s="14"/>
      <c r="S360" s="14"/>
      <c r="T360" s="14"/>
      <c r="U360" s="14"/>
      <c r="V360" s="14"/>
    </row>
    <row r="361" spans="1:22" x14ac:dyDescent="0.25">
      <c r="A361" s="14"/>
      <c r="B361" s="14"/>
      <c r="C361" s="14"/>
      <c r="D361" s="14"/>
      <c r="E361" s="14"/>
      <c r="F361" s="14"/>
      <c r="G361" s="14"/>
      <c r="H361" s="14"/>
      <c r="I361" s="14"/>
      <c r="J361" s="14"/>
      <c r="K361" s="14"/>
      <c r="L361" s="14"/>
      <c r="M361" s="31"/>
      <c r="N361" s="14"/>
      <c r="O361" s="14"/>
      <c r="P361" s="14"/>
      <c r="Q361" s="14"/>
      <c r="R361" s="14"/>
      <c r="S361" s="14"/>
      <c r="T361" s="14"/>
      <c r="U361" s="14"/>
      <c r="V361" s="14"/>
    </row>
    <row r="362" spans="1:22" x14ac:dyDescent="0.25">
      <c r="A362" s="14"/>
      <c r="B362" s="14"/>
      <c r="C362" s="14"/>
      <c r="D362" s="14"/>
      <c r="E362" s="14"/>
      <c r="F362" s="14"/>
      <c r="G362" s="14"/>
      <c r="H362" s="14"/>
      <c r="I362" s="14"/>
      <c r="J362" s="14"/>
      <c r="K362" s="14"/>
      <c r="L362" s="14"/>
      <c r="M362" s="31"/>
      <c r="N362" s="14"/>
      <c r="O362" s="14"/>
      <c r="P362" s="14"/>
      <c r="Q362" s="14"/>
      <c r="R362" s="14"/>
      <c r="S362" s="14"/>
      <c r="T362" s="14"/>
      <c r="U362" s="14"/>
      <c r="V362" s="14"/>
    </row>
    <row r="363" spans="1:22" x14ac:dyDescent="0.25">
      <c r="A363" s="14"/>
      <c r="B363" s="14"/>
      <c r="C363" s="14"/>
      <c r="D363" s="14"/>
      <c r="E363" s="14"/>
      <c r="F363" s="14"/>
      <c r="G363" s="14"/>
      <c r="H363" s="14"/>
      <c r="I363" s="14"/>
      <c r="J363" s="14"/>
      <c r="K363" s="14"/>
      <c r="L363" s="14"/>
      <c r="M363" s="31"/>
      <c r="N363" s="14"/>
      <c r="O363" s="14"/>
      <c r="P363" s="14"/>
      <c r="Q363" s="14"/>
      <c r="R363" s="14"/>
      <c r="S363" s="14"/>
      <c r="T363" s="14"/>
      <c r="U363" s="14"/>
      <c r="V363" s="14"/>
    </row>
    <row r="364" spans="1:22" x14ac:dyDescent="0.25">
      <c r="A364" s="14"/>
      <c r="B364" s="14"/>
      <c r="C364" s="14"/>
      <c r="D364" s="14"/>
      <c r="E364" s="14"/>
      <c r="F364" s="14"/>
      <c r="G364" s="14"/>
      <c r="H364" s="14"/>
      <c r="I364" s="14"/>
      <c r="J364" s="14"/>
      <c r="K364" s="14"/>
      <c r="L364" s="14"/>
      <c r="M364" s="31"/>
      <c r="N364" s="14"/>
      <c r="O364" s="14"/>
      <c r="P364" s="14"/>
      <c r="Q364" s="14"/>
      <c r="R364" s="14"/>
      <c r="S364" s="14"/>
      <c r="T364" s="14"/>
      <c r="U364" s="14"/>
      <c r="V364" s="14"/>
    </row>
    <row r="365" spans="1:22" x14ac:dyDescent="0.25">
      <c r="A365" s="14"/>
      <c r="B365" s="14"/>
      <c r="C365" s="14"/>
      <c r="D365" s="14"/>
      <c r="E365" s="14"/>
      <c r="F365" s="14"/>
      <c r="G365" s="14"/>
      <c r="H365" s="14"/>
      <c r="I365" s="14"/>
      <c r="J365" s="14"/>
      <c r="K365" s="14"/>
      <c r="L365" s="14"/>
      <c r="M365" s="31"/>
      <c r="N365" s="14"/>
      <c r="O365" s="14"/>
      <c r="P365" s="14"/>
      <c r="Q365" s="14"/>
      <c r="R365" s="14"/>
      <c r="S365" s="14"/>
      <c r="T365" s="14"/>
      <c r="U365" s="14"/>
      <c r="V365" s="14"/>
    </row>
    <row r="366" spans="1:22" x14ac:dyDescent="0.25">
      <c r="A366" s="14"/>
      <c r="B366" s="14"/>
      <c r="C366" s="14"/>
      <c r="D366" s="14"/>
      <c r="E366" s="14"/>
      <c r="F366" s="14"/>
      <c r="G366" s="14"/>
      <c r="H366" s="14"/>
      <c r="I366" s="14"/>
      <c r="J366" s="14"/>
      <c r="K366" s="14"/>
      <c r="L366" s="14"/>
      <c r="M366" s="31"/>
      <c r="N366" s="14"/>
      <c r="O366" s="14"/>
      <c r="P366" s="14"/>
      <c r="Q366" s="14"/>
      <c r="R366" s="14"/>
      <c r="S366" s="14"/>
      <c r="T366" s="14"/>
      <c r="U366" s="14"/>
      <c r="V366" s="14"/>
    </row>
    <row r="367" spans="1:22" x14ac:dyDescent="0.25">
      <c r="A367" s="14"/>
      <c r="B367" s="14"/>
      <c r="C367" s="14"/>
      <c r="D367" s="14"/>
      <c r="E367" s="14"/>
      <c r="F367" s="14"/>
      <c r="G367" s="14"/>
      <c r="H367" s="14"/>
      <c r="I367" s="14"/>
      <c r="J367" s="14"/>
      <c r="K367" s="14"/>
      <c r="L367" s="14"/>
      <c r="M367" s="31"/>
      <c r="N367" s="14"/>
      <c r="O367" s="14"/>
      <c r="P367" s="14"/>
      <c r="Q367" s="14"/>
      <c r="R367" s="14"/>
      <c r="S367" s="14"/>
      <c r="T367" s="14"/>
      <c r="U367" s="14"/>
      <c r="V367" s="14"/>
    </row>
    <row r="368" spans="1:22" x14ac:dyDescent="0.25">
      <c r="A368" s="14"/>
      <c r="B368" s="14"/>
      <c r="C368" s="14"/>
      <c r="D368" s="14"/>
      <c r="E368" s="14"/>
      <c r="F368" s="14"/>
      <c r="G368" s="14"/>
      <c r="H368" s="14"/>
      <c r="I368" s="14"/>
      <c r="J368" s="14"/>
      <c r="K368" s="14"/>
      <c r="L368" s="14"/>
      <c r="M368" s="31"/>
      <c r="N368" s="14"/>
      <c r="O368" s="14"/>
      <c r="P368" s="14"/>
      <c r="Q368" s="14"/>
      <c r="R368" s="14"/>
      <c r="S368" s="14"/>
      <c r="T368" s="14"/>
      <c r="U368" s="14"/>
      <c r="V368" s="14"/>
    </row>
    <row r="369" spans="1:22" x14ac:dyDescent="0.25">
      <c r="A369" s="14"/>
      <c r="B369" s="14"/>
      <c r="C369" s="14"/>
      <c r="D369" s="14"/>
      <c r="E369" s="14"/>
      <c r="F369" s="14"/>
      <c r="G369" s="14"/>
      <c r="H369" s="14"/>
      <c r="I369" s="14"/>
      <c r="J369" s="14"/>
      <c r="K369" s="14"/>
      <c r="L369" s="14"/>
      <c r="M369" s="31"/>
      <c r="N369" s="14"/>
      <c r="O369" s="14"/>
      <c r="P369" s="14"/>
      <c r="Q369" s="14"/>
      <c r="R369" s="14"/>
      <c r="S369" s="14"/>
      <c r="T369" s="14"/>
      <c r="U369" s="14"/>
      <c r="V369" s="14"/>
    </row>
    <row r="370" spans="1:22" x14ac:dyDescent="0.25">
      <c r="A370" s="14"/>
      <c r="B370" s="14"/>
      <c r="C370" s="14"/>
      <c r="D370" s="14"/>
      <c r="E370" s="14"/>
      <c r="F370" s="14"/>
      <c r="G370" s="14"/>
      <c r="H370" s="14"/>
      <c r="I370" s="14"/>
      <c r="J370" s="14"/>
      <c r="K370" s="14"/>
      <c r="L370" s="14"/>
      <c r="M370" s="31"/>
      <c r="N370" s="14"/>
      <c r="O370" s="14"/>
      <c r="P370" s="14"/>
      <c r="Q370" s="14"/>
      <c r="R370" s="14"/>
      <c r="S370" s="14"/>
      <c r="T370" s="14"/>
      <c r="U370" s="14"/>
      <c r="V370" s="14"/>
    </row>
    <row r="371" spans="1:22" x14ac:dyDescent="0.25">
      <c r="A371" s="14"/>
      <c r="B371" s="14"/>
      <c r="C371" s="14"/>
      <c r="D371" s="14"/>
      <c r="E371" s="14"/>
      <c r="F371" s="14"/>
      <c r="G371" s="14"/>
      <c r="H371" s="14"/>
      <c r="I371" s="14"/>
      <c r="J371" s="14"/>
      <c r="K371" s="14"/>
      <c r="L371" s="14"/>
      <c r="M371" s="31"/>
      <c r="N371" s="14"/>
      <c r="O371" s="14"/>
      <c r="P371" s="14"/>
      <c r="Q371" s="14"/>
      <c r="R371" s="14"/>
      <c r="S371" s="14"/>
      <c r="T371" s="14"/>
      <c r="U371" s="14"/>
      <c r="V371" s="14"/>
    </row>
    <row r="372" spans="1:22" x14ac:dyDescent="0.25">
      <c r="A372" s="14"/>
      <c r="B372" s="14"/>
      <c r="C372" s="14"/>
      <c r="D372" s="14"/>
      <c r="E372" s="14"/>
      <c r="F372" s="14"/>
      <c r="G372" s="14"/>
      <c r="H372" s="14"/>
      <c r="I372" s="14"/>
      <c r="J372" s="14"/>
      <c r="K372" s="14"/>
      <c r="L372" s="14"/>
      <c r="M372" s="31"/>
      <c r="N372" s="14"/>
      <c r="O372" s="14"/>
      <c r="P372" s="14"/>
      <c r="Q372" s="14"/>
      <c r="R372" s="14"/>
      <c r="S372" s="14"/>
      <c r="T372" s="14"/>
      <c r="U372" s="14"/>
      <c r="V372" s="14"/>
    </row>
    <row r="373" spans="1:22" x14ac:dyDescent="0.25">
      <c r="A373" s="14"/>
      <c r="B373" s="14"/>
      <c r="C373" s="14"/>
      <c r="D373" s="14"/>
      <c r="E373" s="14"/>
      <c r="F373" s="14"/>
      <c r="G373" s="14"/>
      <c r="H373" s="14"/>
      <c r="I373" s="14"/>
      <c r="J373" s="14"/>
      <c r="K373" s="14"/>
      <c r="L373" s="14"/>
      <c r="M373" s="31"/>
      <c r="N373" s="14"/>
      <c r="O373" s="14"/>
      <c r="P373" s="14"/>
      <c r="Q373" s="14"/>
      <c r="R373" s="14"/>
      <c r="S373" s="14"/>
      <c r="T373" s="14"/>
      <c r="U373" s="14"/>
      <c r="V373" s="14"/>
    </row>
    <row r="374" spans="1:22" x14ac:dyDescent="0.25">
      <c r="A374" s="14"/>
      <c r="B374" s="14"/>
      <c r="C374" s="14"/>
      <c r="D374" s="14"/>
      <c r="E374" s="14"/>
      <c r="F374" s="14"/>
      <c r="G374" s="14"/>
      <c r="H374" s="14"/>
      <c r="I374" s="14"/>
      <c r="J374" s="14"/>
      <c r="K374" s="14"/>
      <c r="L374" s="14"/>
      <c r="M374" s="31"/>
      <c r="N374" s="14"/>
      <c r="O374" s="14"/>
      <c r="P374" s="14"/>
      <c r="Q374" s="14"/>
      <c r="R374" s="14"/>
      <c r="S374" s="14"/>
      <c r="T374" s="14"/>
      <c r="U374" s="14"/>
      <c r="V374" s="14"/>
    </row>
    <row r="375" spans="1:22" x14ac:dyDescent="0.25">
      <c r="A375" s="14"/>
      <c r="B375" s="14"/>
      <c r="C375" s="14"/>
      <c r="D375" s="14"/>
      <c r="E375" s="14"/>
      <c r="F375" s="14"/>
      <c r="G375" s="14"/>
      <c r="H375" s="14"/>
      <c r="I375" s="14"/>
      <c r="J375" s="14"/>
      <c r="K375" s="14"/>
      <c r="L375" s="14"/>
      <c r="M375" s="31"/>
      <c r="N375" s="14"/>
      <c r="O375" s="14"/>
      <c r="P375" s="14"/>
      <c r="Q375" s="14"/>
      <c r="R375" s="14"/>
      <c r="S375" s="14"/>
      <c r="T375" s="14"/>
      <c r="U375" s="14"/>
      <c r="V375" s="14"/>
    </row>
    <row r="376" spans="1:22" x14ac:dyDescent="0.25">
      <c r="A376" s="14"/>
      <c r="B376" s="14"/>
      <c r="C376" s="14"/>
      <c r="D376" s="14"/>
      <c r="E376" s="14"/>
      <c r="F376" s="14"/>
      <c r="G376" s="14"/>
      <c r="H376" s="14"/>
      <c r="I376" s="14"/>
      <c r="J376" s="14"/>
      <c r="K376" s="14"/>
      <c r="L376" s="14"/>
      <c r="M376" s="31"/>
      <c r="N376" s="14"/>
      <c r="O376" s="14"/>
      <c r="P376" s="14"/>
      <c r="Q376" s="14"/>
      <c r="R376" s="14"/>
      <c r="S376" s="14"/>
      <c r="T376" s="14"/>
      <c r="U376" s="14"/>
      <c r="V376" s="14"/>
    </row>
    <row r="377" spans="1:22" x14ac:dyDescent="0.25">
      <c r="A377" s="14"/>
      <c r="B377" s="14"/>
      <c r="C377" s="14"/>
      <c r="D377" s="14"/>
      <c r="E377" s="14"/>
      <c r="F377" s="14"/>
      <c r="G377" s="14"/>
      <c r="H377" s="14"/>
      <c r="I377" s="14"/>
      <c r="J377" s="14"/>
      <c r="K377" s="14"/>
      <c r="L377" s="14"/>
      <c r="M377" s="31"/>
      <c r="N377" s="14"/>
      <c r="O377" s="14"/>
      <c r="P377" s="14"/>
      <c r="Q377" s="14"/>
      <c r="R377" s="14"/>
      <c r="S377" s="14"/>
      <c r="T377" s="14"/>
      <c r="U377" s="14"/>
      <c r="V377" s="14"/>
    </row>
    <row r="378" spans="1:22" x14ac:dyDescent="0.25">
      <c r="A378" s="14"/>
      <c r="B378" s="14"/>
      <c r="C378" s="14"/>
      <c r="D378" s="14"/>
      <c r="E378" s="14"/>
      <c r="F378" s="14"/>
      <c r="G378" s="14"/>
      <c r="H378" s="14"/>
      <c r="I378" s="14"/>
      <c r="J378" s="14"/>
      <c r="K378" s="14"/>
      <c r="L378" s="14"/>
      <c r="M378" s="31"/>
      <c r="N378" s="14"/>
      <c r="O378" s="14"/>
      <c r="P378" s="14"/>
      <c r="Q378" s="14"/>
      <c r="R378" s="14"/>
      <c r="S378" s="14"/>
      <c r="T378" s="14"/>
      <c r="U378" s="14"/>
      <c r="V378" s="14"/>
    </row>
    <row r="379" spans="1:22" x14ac:dyDescent="0.25">
      <c r="A379" s="14"/>
      <c r="B379" s="14"/>
      <c r="C379" s="14"/>
      <c r="D379" s="14"/>
      <c r="E379" s="14"/>
      <c r="F379" s="14"/>
      <c r="G379" s="14"/>
      <c r="H379" s="14"/>
      <c r="I379" s="14"/>
      <c r="J379" s="14"/>
      <c r="K379" s="14"/>
      <c r="L379" s="14"/>
      <c r="M379" s="31"/>
      <c r="N379" s="14"/>
      <c r="O379" s="14"/>
      <c r="P379" s="14"/>
      <c r="Q379" s="14"/>
      <c r="R379" s="14"/>
      <c r="S379" s="14"/>
      <c r="T379" s="14"/>
      <c r="U379" s="14"/>
      <c r="V379" s="14"/>
    </row>
    <row r="380" spans="1:22" x14ac:dyDescent="0.25">
      <c r="A380" s="14"/>
      <c r="B380" s="14"/>
      <c r="C380" s="14"/>
      <c r="D380" s="14"/>
      <c r="E380" s="14"/>
      <c r="F380" s="14"/>
      <c r="G380" s="14"/>
      <c r="H380" s="14"/>
      <c r="I380" s="14"/>
      <c r="J380" s="14"/>
      <c r="K380" s="14"/>
      <c r="L380" s="14"/>
      <c r="M380" s="31"/>
      <c r="N380" s="14"/>
      <c r="O380" s="14"/>
      <c r="P380" s="14"/>
      <c r="Q380" s="14"/>
      <c r="R380" s="14"/>
      <c r="S380" s="14"/>
      <c r="T380" s="14"/>
      <c r="U380" s="14"/>
      <c r="V380" s="14"/>
    </row>
    <row r="381" spans="1:22" x14ac:dyDescent="0.25">
      <c r="A381" s="14"/>
      <c r="B381" s="14"/>
      <c r="C381" s="14"/>
      <c r="D381" s="14"/>
      <c r="E381" s="14"/>
      <c r="F381" s="14"/>
      <c r="G381" s="14"/>
      <c r="H381" s="14"/>
      <c r="I381" s="14"/>
      <c r="J381" s="14"/>
      <c r="K381" s="14"/>
      <c r="L381" s="14"/>
      <c r="M381" s="31"/>
      <c r="N381" s="14"/>
      <c r="O381" s="14"/>
      <c r="P381" s="14"/>
      <c r="Q381" s="14"/>
      <c r="R381" s="14"/>
      <c r="S381" s="14"/>
      <c r="T381" s="14"/>
      <c r="U381" s="14"/>
      <c r="V381" s="14"/>
    </row>
    <row r="382" spans="1:22" x14ac:dyDescent="0.25">
      <c r="A382" s="14"/>
      <c r="B382" s="14"/>
      <c r="C382" s="14"/>
      <c r="D382" s="14"/>
      <c r="E382" s="14"/>
      <c r="F382" s="14"/>
      <c r="G382" s="14"/>
      <c r="H382" s="14"/>
      <c r="I382" s="14"/>
      <c r="J382" s="14"/>
      <c r="K382" s="14"/>
      <c r="L382" s="14"/>
      <c r="M382" s="31"/>
      <c r="N382" s="14"/>
      <c r="O382" s="14"/>
      <c r="P382" s="14"/>
      <c r="Q382" s="14"/>
      <c r="R382" s="14"/>
      <c r="S382" s="14"/>
      <c r="T382" s="14"/>
      <c r="U382" s="14"/>
      <c r="V382" s="14"/>
    </row>
    <row r="383" spans="1:22" x14ac:dyDescent="0.25">
      <c r="A383" s="14"/>
      <c r="B383" s="14"/>
      <c r="C383" s="14"/>
      <c r="D383" s="14"/>
      <c r="E383" s="14"/>
      <c r="F383" s="14"/>
      <c r="G383" s="14"/>
      <c r="H383" s="14"/>
      <c r="I383" s="14"/>
      <c r="J383" s="14"/>
      <c r="K383" s="14"/>
      <c r="L383" s="14"/>
      <c r="M383" s="31"/>
      <c r="N383" s="14"/>
      <c r="O383" s="14"/>
      <c r="P383" s="14"/>
      <c r="Q383" s="14"/>
      <c r="R383" s="14"/>
      <c r="S383" s="14"/>
      <c r="T383" s="14"/>
      <c r="U383" s="14"/>
      <c r="V383" s="14"/>
    </row>
    <row r="384" spans="1:22" x14ac:dyDescent="0.25">
      <c r="A384" s="14"/>
      <c r="B384" s="14"/>
      <c r="C384" s="14"/>
      <c r="D384" s="14"/>
      <c r="E384" s="14"/>
      <c r="F384" s="14"/>
      <c r="G384" s="14"/>
      <c r="H384" s="14"/>
      <c r="I384" s="14"/>
      <c r="J384" s="14"/>
      <c r="K384" s="14"/>
      <c r="L384" s="14"/>
      <c r="M384" s="31"/>
      <c r="N384" s="14"/>
      <c r="O384" s="14"/>
      <c r="P384" s="14"/>
      <c r="Q384" s="14"/>
      <c r="R384" s="14"/>
      <c r="S384" s="14"/>
      <c r="T384" s="14"/>
      <c r="U384" s="14"/>
      <c r="V384" s="14"/>
    </row>
    <row r="385" spans="1:22" x14ac:dyDescent="0.25">
      <c r="A385" s="14"/>
      <c r="B385" s="14"/>
      <c r="C385" s="14"/>
      <c r="D385" s="14"/>
      <c r="E385" s="14"/>
      <c r="F385" s="14"/>
      <c r="G385" s="14"/>
      <c r="H385" s="14"/>
      <c r="I385" s="14"/>
      <c r="J385" s="14"/>
      <c r="K385" s="14"/>
      <c r="L385" s="14"/>
      <c r="M385" s="31"/>
      <c r="N385" s="14"/>
      <c r="O385" s="14"/>
      <c r="P385" s="14"/>
      <c r="Q385" s="14"/>
      <c r="R385" s="14"/>
      <c r="S385" s="14"/>
      <c r="T385" s="14"/>
      <c r="U385" s="14"/>
      <c r="V385" s="14"/>
    </row>
    <row r="386" spans="1:22" x14ac:dyDescent="0.25">
      <c r="A386" s="14"/>
      <c r="B386" s="14"/>
      <c r="C386" s="14"/>
      <c r="D386" s="14"/>
      <c r="E386" s="14"/>
      <c r="F386" s="14"/>
      <c r="G386" s="14"/>
      <c r="H386" s="14"/>
      <c r="I386" s="14"/>
      <c r="J386" s="14"/>
      <c r="K386" s="14"/>
      <c r="L386" s="14"/>
      <c r="M386" s="31"/>
      <c r="N386" s="14"/>
      <c r="O386" s="14"/>
      <c r="P386" s="14"/>
      <c r="Q386" s="14"/>
      <c r="R386" s="14"/>
      <c r="S386" s="14"/>
      <c r="T386" s="14"/>
      <c r="U386" s="14"/>
      <c r="V386" s="14"/>
    </row>
    <row r="387" spans="1:22" x14ac:dyDescent="0.25">
      <c r="A387" s="14"/>
      <c r="B387" s="14"/>
      <c r="C387" s="14"/>
      <c r="D387" s="14"/>
      <c r="E387" s="14"/>
      <c r="F387" s="14"/>
      <c r="G387" s="14"/>
      <c r="H387" s="14"/>
      <c r="I387" s="14"/>
      <c r="J387" s="14"/>
      <c r="K387" s="14"/>
      <c r="L387" s="14"/>
      <c r="M387" s="31"/>
      <c r="N387" s="14"/>
      <c r="O387" s="14"/>
      <c r="P387" s="14"/>
      <c r="Q387" s="14"/>
      <c r="R387" s="14"/>
      <c r="S387" s="14"/>
      <c r="T387" s="14"/>
      <c r="U387" s="14"/>
      <c r="V387" s="14"/>
    </row>
    <row r="388" spans="1:22" x14ac:dyDescent="0.25">
      <c r="A388" s="14"/>
      <c r="B388" s="14"/>
      <c r="C388" s="14"/>
      <c r="D388" s="14"/>
      <c r="E388" s="14"/>
      <c r="F388" s="14"/>
      <c r="G388" s="14"/>
      <c r="H388" s="14"/>
      <c r="I388" s="14"/>
      <c r="J388" s="14"/>
      <c r="K388" s="14"/>
      <c r="L388" s="14"/>
      <c r="M388" s="31"/>
      <c r="N388" s="14"/>
      <c r="O388" s="14"/>
      <c r="P388" s="14"/>
      <c r="Q388" s="14"/>
      <c r="R388" s="14"/>
      <c r="S388" s="14"/>
      <c r="T388" s="14"/>
      <c r="U388" s="14"/>
      <c r="V388" s="14"/>
    </row>
    <row r="389" spans="1:22" x14ac:dyDescent="0.25">
      <c r="A389" s="14"/>
      <c r="B389" s="14"/>
      <c r="C389" s="14"/>
      <c r="D389" s="14"/>
      <c r="E389" s="14"/>
      <c r="F389" s="14"/>
      <c r="G389" s="14"/>
      <c r="H389" s="14"/>
      <c r="I389" s="14"/>
      <c r="J389" s="14"/>
      <c r="K389" s="14"/>
      <c r="L389" s="14"/>
      <c r="M389" s="31"/>
      <c r="N389" s="14"/>
      <c r="O389" s="14"/>
      <c r="P389" s="14"/>
      <c r="Q389" s="14"/>
      <c r="R389" s="14"/>
      <c r="S389" s="14"/>
      <c r="T389" s="14"/>
      <c r="U389" s="14"/>
      <c r="V389" s="14"/>
    </row>
    <row r="390" spans="1:22" x14ac:dyDescent="0.25">
      <c r="A390" s="14"/>
      <c r="B390" s="14"/>
      <c r="C390" s="14"/>
      <c r="D390" s="14"/>
      <c r="E390" s="14"/>
      <c r="F390" s="14"/>
      <c r="G390" s="14"/>
      <c r="H390" s="14"/>
      <c r="I390" s="14"/>
      <c r="J390" s="14"/>
      <c r="K390" s="14"/>
      <c r="L390" s="14"/>
      <c r="M390" s="31"/>
      <c r="N390" s="14"/>
      <c r="O390" s="14"/>
      <c r="P390" s="14"/>
      <c r="Q390" s="14"/>
      <c r="R390" s="14"/>
      <c r="S390" s="14"/>
      <c r="T390" s="14"/>
      <c r="U390" s="14"/>
      <c r="V390" s="14"/>
    </row>
    <row r="391" spans="1:22" x14ac:dyDescent="0.25">
      <c r="A391" s="14"/>
      <c r="B391" s="14"/>
      <c r="C391" s="14"/>
      <c r="D391" s="14"/>
      <c r="E391" s="14"/>
      <c r="F391" s="14"/>
      <c r="G391" s="14"/>
      <c r="H391" s="14"/>
      <c r="I391" s="14"/>
      <c r="J391" s="14"/>
      <c r="K391" s="14"/>
      <c r="L391" s="14"/>
      <c r="M391" s="31"/>
      <c r="N391" s="14"/>
      <c r="O391" s="14"/>
      <c r="P391" s="14"/>
      <c r="Q391" s="14"/>
      <c r="R391" s="14"/>
      <c r="S391" s="14"/>
      <c r="T391" s="14"/>
      <c r="U391" s="14"/>
      <c r="V391" s="14"/>
    </row>
    <row r="392" spans="1:22" x14ac:dyDescent="0.25">
      <c r="A392" s="14"/>
      <c r="B392" s="14"/>
      <c r="C392" s="14"/>
      <c r="D392" s="14"/>
      <c r="E392" s="14"/>
      <c r="F392" s="14"/>
      <c r="G392" s="14"/>
      <c r="H392" s="14"/>
      <c r="I392" s="14"/>
      <c r="J392" s="14"/>
      <c r="K392" s="14"/>
      <c r="L392" s="14"/>
      <c r="M392" s="31"/>
      <c r="N392" s="14"/>
      <c r="O392" s="14"/>
      <c r="P392" s="14"/>
      <c r="Q392" s="14"/>
      <c r="R392" s="14"/>
      <c r="S392" s="14"/>
      <c r="T392" s="14"/>
      <c r="U392" s="14"/>
      <c r="V392" s="14"/>
    </row>
    <row r="393" spans="1:22" x14ac:dyDescent="0.25">
      <c r="A393" s="14"/>
      <c r="B393" s="14"/>
      <c r="C393" s="14"/>
      <c r="D393" s="14"/>
      <c r="E393" s="14"/>
      <c r="F393" s="14"/>
      <c r="G393" s="14"/>
      <c r="H393" s="14"/>
      <c r="I393" s="14"/>
      <c r="J393" s="14"/>
      <c r="K393" s="14"/>
      <c r="L393" s="14"/>
      <c r="M393" s="31"/>
      <c r="N393" s="14"/>
      <c r="O393" s="14"/>
      <c r="P393" s="14"/>
      <c r="Q393" s="14"/>
      <c r="R393" s="14"/>
      <c r="S393" s="14"/>
      <c r="T393" s="14"/>
      <c r="U393" s="14"/>
      <c r="V393" s="14"/>
    </row>
    <row r="394" spans="1:22" x14ac:dyDescent="0.25">
      <c r="A394" s="14"/>
      <c r="B394" s="14"/>
      <c r="C394" s="14"/>
      <c r="D394" s="14"/>
      <c r="E394" s="14"/>
      <c r="F394" s="14"/>
      <c r="G394" s="14"/>
      <c r="H394" s="14"/>
      <c r="I394" s="14"/>
      <c r="J394" s="14"/>
      <c r="K394" s="14"/>
      <c r="L394" s="14"/>
      <c r="M394" s="31"/>
      <c r="N394" s="14"/>
      <c r="O394" s="14"/>
      <c r="P394" s="14"/>
      <c r="Q394" s="14"/>
      <c r="R394" s="14"/>
      <c r="S394" s="14"/>
      <c r="T394" s="14"/>
      <c r="U394" s="14"/>
      <c r="V394" s="14"/>
    </row>
    <row r="395" spans="1:22" x14ac:dyDescent="0.25">
      <c r="A395" s="14"/>
      <c r="B395" s="14"/>
      <c r="C395" s="14"/>
      <c r="D395" s="14"/>
      <c r="E395" s="14"/>
      <c r="F395" s="14"/>
      <c r="G395" s="14"/>
      <c r="H395" s="14"/>
      <c r="I395" s="14"/>
      <c r="J395" s="14"/>
      <c r="K395" s="14"/>
      <c r="L395" s="14"/>
      <c r="M395" s="31"/>
      <c r="N395" s="14"/>
      <c r="O395" s="14"/>
      <c r="P395" s="14"/>
      <c r="Q395" s="14"/>
      <c r="R395" s="14"/>
      <c r="S395" s="14"/>
      <c r="T395" s="14"/>
      <c r="U395" s="14"/>
      <c r="V395" s="14"/>
    </row>
    <row r="396" spans="1:22" x14ac:dyDescent="0.25">
      <c r="A396" s="14"/>
      <c r="B396" s="14"/>
      <c r="C396" s="14"/>
      <c r="D396" s="14"/>
      <c r="E396" s="14"/>
      <c r="F396" s="14"/>
      <c r="G396" s="14"/>
      <c r="H396" s="14"/>
      <c r="I396" s="14"/>
      <c r="J396" s="14"/>
      <c r="K396" s="14"/>
      <c r="L396" s="14"/>
      <c r="M396" s="31"/>
      <c r="N396" s="14"/>
      <c r="O396" s="14"/>
      <c r="P396" s="14"/>
      <c r="Q396" s="14"/>
      <c r="R396" s="14"/>
      <c r="S396" s="14"/>
      <c r="T396" s="14"/>
      <c r="U396" s="14"/>
      <c r="V396" s="14"/>
    </row>
    <row r="397" spans="1:22" x14ac:dyDescent="0.25">
      <c r="A397" s="14"/>
      <c r="B397" s="14"/>
      <c r="C397" s="14"/>
      <c r="D397" s="14"/>
      <c r="E397" s="14"/>
      <c r="F397" s="14"/>
      <c r="G397" s="14"/>
      <c r="H397" s="14"/>
      <c r="I397" s="14"/>
      <c r="J397" s="14"/>
      <c r="K397" s="14"/>
      <c r="L397" s="14"/>
      <c r="M397" s="31"/>
      <c r="N397" s="14"/>
      <c r="O397" s="14"/>
      <c r="P397" s="14"/>
      <c r="Q397" s="14"/>
      <c r="R397" s="14"/>
      <c r="S397" s="14"/>
      <c r="T397" s="14"/>
      <c r="U397" s="14"/>
      <c r="V397" s="14"/>
    </row>
    <row r="398" spans="1:22" x14ac:dyDescent="0.25">
      <c r="A398" s="14"/>
      <c r="B398" s="14"/>
      <c r="C398" s="14"/>
      <c r="D398" s="14"/>
      <c r="E398" s="14"/>
      <c r="F398" s="14"/>
      <c r="G398" s="14"/>
      <c r="H398" s="14"/>
      <c r="I398" s="14"/>
      <c r="J398" s="14"/>
      <c r="K398" s="14"/>
      <c r="L398" s="14"/>
      <c r="M398" s="31"/>
      <c r="N398" s="14"/>
      <c r="O398" s="14"/>
      <c r="P398" s="14"/>
      <c r="Q398" s="14"/>
      <c r="R398" s="14"/>
      <c r="S398" s="14"/>
      <c r="T398" s="14"/>
      <c r="U398" s="14"/>
      <c r="V398" s="14"/>
    </row>
    <row r="399" spans="1:22" x14ac:dyDescent="0.25">
      <c r="A399" s="14"/>
      <c r="B399" s="14"/>
      <c r="C399" s="14"/>
      <c r="D399" s="14"/>
      <c r="E399" s="14"/>
      <c r="F399" s="14"/>
      <c r="G399" s="14"/>
      <c r="H399" s="14"/>
      <c r="I399" s="14"/>
      <c r="J399" s="14"/>
      <c r="K399" s="14"/>
      <c r="L399" s="14"/>
      <c r="M399" s="31"/>
      <c r="N399" s="14"/>
      <c r="O399" s="14"/>
      <c r="P399" s="14"/>
      <c r="Q399" s="14"/>
      <c r="R399" s="14"/>
      <c r="S399" s="14"/>
      <c r="T399" s="14"/>
      <c r="U399" s="14"/>
      <c r="V399" s="14"/>
    </row>
    <row r="400" spans="1:22" x14ac:dyDescent="0.25">
      <c r="A400" s="14"/>
      <c r="B400" s="14"/>
      <c r="C400" s="14"/>
      <c r="D400" s="14"/>
      <c r="E400" s="14"/>
      <c r="F400" s="14"/>
      <c r="G400" s="14"/>
      <c r="H400" s="14"/>
      <c r="I400" s="14"/>
      <c r="J400" s="14"/>
      <c r="K400" s="14"/>
      <c r="L400" s="14"/>
      <c r="M400" s="31"/>
      <c r="N400" s="14"/>
      <c r="O400" s="14"/>
      <c r="P400" s="14"/>
      <c r="Q400" s="14"/>
      <c r="R400" s="14"/>
      <c r="S400" s="14"/>
      <c r="T400" s="14"/>
      <c r="U400" s="14"/>
      <c r="V400" s="14"/>
    </row>
    <row r="401" spans="1:22" x14ac:dyDescent="0.25">
      <c r="A401" s="14"/>
      <c r="B401" s="14"/>
      <c r="C401" s="14"/>
      <c r="D401" s="14"/>
      <c r="E401" s="14"/>
      <c r="F401" s="14"/>
      <c r="G401" s="14"/>
      <c r="H401" s="14"/>
      <c r="I401" s="14"/>
      <c r="J401" s="14"/>
      <c r="K401" s="14"/>
      <c r="L401" s="14"/>
      <c r="M401" s="31"/>
      <c r="N401" s="14"/>
      <c r="O401" s="14"/>
      <c r="P401" s="14"/>
      <c r="Q401" s="14"/>
      <c r="R401" s="14"/>
      <c r="S401" s="14"/>
      <c r="T401" s="14"/>
      <c r="U401" s="14"/>
      <c r="V401" s="14"/>
    </row>
    <row r="402" spans="1:22" x14ac:dyDescent="0.25">
      <c r="A402" s="14"/>
      <c r="B402" s="14"/>
      <c r="C402" s="14"/>
      <c r="D402" s="14"/>
      <c r="E402" s="14"/>
      <c r="F402" s="14"/>
      <c r="G402" s="14"/>
      <c r="H402" s="14"/>
      <c r="I402" s="14"/>
      <c r="J402" s="14"/>
      <c r="K402" s="14"/>
      <c r="L402" s="14"/>
      <c r="M402" s="31"/>
      <c r="N402" s="14"/>
      <c r="O402" s="14"/>
      <c r="P402" s="14"/>
      <c r="Q402" s="14"/>
      <c r="R402" s="14"/>
      <c r="S402" s="14"/>
      <c r="T402" s="14"/>
      <c r="U402" s="14"/>
      <c r="V402" s="14"/>
    </row>
    <row r="403" spans="1:22" x14ac:dyDescent="0.25">
      <c r="A403" s="14"/>
      <c r="B403" s="14"/>
      <c r="C403" s="14"/>
      <c r="D403" s="14"/>
      <c r="E403" s="14"/>
      <c r="F403" s="14"/>
      <c r="G403" s="14"/>
      <c r="H403" s="14"/>
      <c r="I403" s="14"/>
      <c r="J403" s="14"/>
      <c r="K403" s="14"/>
      <c r="L403" s="14"/>
      <c r="M403" s="31"/>
      <c r="N403" s="14"/>
      <c r="O403" s="14"/>
      <c r="P403" s="14"/>
      <c r="Q403" s="14"/>
      <c r="R403" s="14"/>
      <c r="S403" s="14"/>
      <c r="T403" s="14"/>
      <c r="U403" s="14"/>
      <c r="V403" s="14"/>
    </row>
    <row r="404" spans="1:22" x14ac:dyDescent="0.25">
      <c r="A404" s="14"/>
      <c r="B404" s="14"/>
      <c r="C404" s="14"/>
      <c r="D404" s="14"/>
      <c r="E404" s="14"/>
      <c r="F404" s="14"/>
      <c r="G404" s="14"/>
      <c r="H404" s="14"/>
      <c r="I404" s="14"/>
      <c r="J404" s="14"/>
      <c r="K404" s="14"/>
      <c r="L404" s="14"/>
      <c r="M404" s="31"/>
      <c r="N404" s="14"/>
      <c r="O404" s="14"/>
      <c r="P404" s="14"/>
      <c r="Q404" s="14"/>
      <c r="R404" s="14"/>
      <c r="S404" s="14"/>
      <c r="T404" s="14"/>
      <c r="U404" s="14"/>
      <c r="V404" s="14"/>
    </row>
    <row r="405" spans="1:22" x14ac:dyDescent="0.25">
      <c r="A405" s="14"/>
      <c r="B405" s="14"/>
      <c r="C405" s="14"/>
      <c r="D405" s="14"/>
      <c r="E405" s="14"/>
      <c r="F405" s="14"/>
      <c r="G405" s="14"/>
      <c r="H405" s="14"/>
      <c r="I405" s="14"/>
      <c r="J405" s="14"/>
      <c r="K405" s="14"/>
      <c r="L405" s="14"/>
      <c r="M405" s="31"/>
      <c r="N405" s="14"/>
      <c r="O405" s="14"/>
      <c r="P405" s="14"/>
      <c r="Q405" s="14"/>
      <c r="R405" s="14"/>
      <c r="S405" s="14"/>
      <c r="T405" s="14"/>
      <c r="U405" s="14"/>
      <c r="V405" s="14"/>
    </row>
    <row r="406" spans="1:22" x14ac:dyDescent="0.25">
      <c r="A406" s="14"/>
      <c r="B406" s="14"/>
      <c r="C406" s="14"/>
      <c r="D406" s="14"/>
      <c r="E406" s="14"/>
      <c r="F406" s="14"/>
      <c r="G406" s="14"/>
      <c r="H406" s="14"/>
      <c r="I406" s="14"/>
      <c r="J406" s="14"/>
      <c r="K406" s="14"/>
      <c r="L406" s="14"/>
      <c r="M406" s="31"/>
      <c r="N406" s="14"/>
      <c r="O406" s="14"/>
      <c r="P406" s="14"/>
      <c r="Q406" s="14"/>
      <c r="R406" s="14"/>
      <c r="S406" s="14"/>
      <c r="T406" s="14"/>
      <c r="U406" s="14"/>
      <c r="V406" s="14"/>
    </row>
    <row r="407" spans="1:22" x14ac:dyDescent="0.25">
      <c r="A407" s="14"/>
      <c r="B407" s="14"/>
      <c r="C407" s="14"/>
      <c r="D407" s="14"/>
      <c r="E407" s="14"/>
      <c r="F407" s="14"/>
      <c r="G407" s="14"/>
      <c r="H407" s="14"/>
      <c r="I407" s="14"/>
      <c r="J407" s="14"/>
      <c r="K407" s="14"/>
      <c r="L407" s="14"/>
      <c r="M407" s="31"/>
      <c r="N407" s="14"/>
      <c r="O407" s="14"/>
      <c r="P407" s="14"/>
      <c r="Q407" s="14"/>
      <c r="R407" s="14"/>
      <c r="S407" s="14"/>
      <c r="T407" s="14"/>
      <c r="U407" s="14"/>
      <c r="V407" s="14"/>
    </row>
    <row r="408" spans="1:22" x14ac:dyDescent="0.25">
      <c r="A408" s="14"/>
      <c r="B408" s="14"/>
      <c r="C408" s="14"/>
      <c r="D408" s="14"/>
      <c r="E408" s="14"/>
      <c r="F408" s="14"/>
      <c r="G408" s="14"/>
      <c r="H408" s="14"/>
      <c r="I408" s="14"/>
      <c r="J408" s="14"/>
      <c r="K408" s="14"/>
      <c r="L408" s="14"/>
      <c r="M408" s="31"/>
      <c r="N408" s="14"/>
      <c r="O408" s="14"/>
      <c r="P408" s="14"/>
      <c r="Q408" s="14"/>
      <c r="R408" s="14"/>
      <c r="S408" s="14"/>
      <c r="T408" s="14"/>
      <c r="U408" s="14"/>
      <c r="V408" s="14"/>
    </row>
    <row r="409" spans="1:22" x14ac:dyDescent="0.25">
      <c r="A409" s="14"/>
      <c r="B409" s="14"/>
      <c r="C409" s="14"/>
      <c r="D409" s="14"/>
      <c r="E409" s="14"/>
      <c r="F409" s="14"/>
      <c r="G409" s="14"/>
      <c r="H409" s="14"/>
      <c r="I409" s="14"/>
      <c r="J409" s="14"/>
      <c r="K409" s="14"/>
      <c r="L409" s="14"/>
      <c r="M409" s="31"/>
      <c r="N409" s="14"/>
      <c r="O409" s="14"/>
      <c r="P409" s="14"/>
      <c r="Q409" s="14"/>
      <c r="R409" s="14"/>
      <c r="S409" s="14"/>
      <c r="T409" s="14"/>
      <c r="U409" s="14"/>
      <c r="V409" s="14"/>
    </row>
    <row r="410" spans="1:22" x14ac:dyDescent="0.25">
      <c r="A410" s="14"/>
      <c r="B410" s="14"/>
      <c r="C410" s="14"/>
      <c r="D410" s="14"/>
      <c r="E410" s="14"/>
      <c r="F410" s="14"/>
      <c r="G410" s="14"/>
      <c r="H410" s="14"/>
      <c r="I410" s="14"/>
      <c r="J410" s="14"/>
      <c r="K410" s="14"/>
      <c r="L410" s="14"/>
      <c r="M410" s="31"/>
      <c r="N410" s="14"/>
      <c r="O410" s="14"/>
      <c r="P410" s="14"/>
      <c r="Q410" s="14"/>
      <c r="R410" s="14"/>
      <c r="S410" s="14"/>
      <c r="T410" s="14"/>
      <c r="U410" s="14"/>
      <c r="V410" s="14"/>
    </row>
    <row r="411" spans="1:22" x14ac:dyDescent="0.25">
      <c r="A411" s="14"/>
      <c r="B411" s="14"/>
      <c r="C411" s="14"/>
      <c r="D411" s="14"/>
      <c r="E411" s="14"/>
      <c r="F411" s="14"/>
      <c r="G411" s="14"/>
      <c r="H411" s="14"/>
      <c r="I411" s="14"/>
      <c r="J411" s="14"/>
      <c r="K411" s="14"/>
      <c r="L411" s="14"/>
      <c r="M411" s="31"/>
      <c r="N411" s="14"/>
      <c r="O411" s="14"/>
      <c r="P411" s="14"/>
      <c r="Q411" s="14"/>
      <c r="R411" s="14"/>
      <c r="S411" s="14"/>
      <c r="T411" s="14"/>
      <c r="U411" s="14"/>
      <c r="V411" s="14"/>
    </row>
    <row r="412" spans="1:22" x14ac:dyDescent="0.25">
      <c r="A412" s="14"/>
      <c r="B412" s="14"/>
      <c r="C412" s="14"/>
      <c r="D412" s="14"/>
      <c r="E412" s="14"/>
      <c r="F412" s="14"/>
      <c r="G412" s="14"/>
      <c r="H412" s="14"/>
      <c r="I412" s="14"/>
      <c r="J412" s="14"/>
      <c r="K412" s="14"/>
      <c r="L412" s="14"/>
      <c r="M412" s="31"/>
      <c r="N412" s="14"/>
      <c r="O412" s="14"/>
      <c r="P412" s="14"/>
      <c r="Q412" s="14"/>
      <c r="R412" s="14"/>
      <c r="S412" s="14"/>
      <c r="T412" s="14"/>
      <c r="U412" s="14"/>
      <c r="V412" s="14"/>
    </row>
    <row r="413" spans="1:22" x14ac:dyDescent="0.25">
      <c r="A413" s="14"/>
      <c r="B413" s="14"/>
      <c r="C413" s="14"/>
      <c r="D413" s="14"/>
      <c r="E413" s="14"/>
      <c r="F413" s="14"/>
      <c r="G413" s="14"/>
      <c r="H413" s="14"/>
      <c r="I413" s="14"/>
      <c r="J413" s="14"/>
      <c r="K413" s="14"/>
      <c r="L413" s="14"/>
      <c r="M413" s="31"/>
      <c r="N413" s="14"/>
      <c r="O413" s="14"/>
      <c r="P413" s="14"/>
      <c r="Q413" s="14"/>
      <c r="R413" s="14"/>
      <c r="S413" s="14"/>
      <c r="T413" s="14"/>
      <c r="U413" s="14"/>
      <c r="V413" s="14"/>
    </row>
    <row r="414" spans="1:22" x14ac:dyDescent="0.25">
      <c r="A414" s="14"/>
      <c r="B414" s="14"/>
      <c r="C414" s="14"/>
      <c r="D414" s="14"/>
      <c r="E414" s="14"/>
      <c r="F414" s="14"/>
      <c r="G414" s="14"/>
      <c r="H414" s="14"/>
      <c r="I414" s="14"/>
      <c r="J414" s="14"/>
      <c r="K414" s="14"/>
      <c r="L414" s="14"/>
      <c r="M414" s="31"/>
      <c r="N414" s="14"/>
      <c r="O414" s="14"/>
      <c r="P414" s="14"/>
      <c r="Q414" s="14"/>
      <c r="R414" s="14"/>
      <c r="S414" s="14"/>
      <c r="T414" s="14"/>
      <c r="U414" s="14"/>
      <c r="V414" s="14"/>
    </row>
    <row r="415" spans="1:22" x14ac:dyDescent="0.25">
      <c r="A415" s="14"/>
      <c r="B415" s="14"/>
      <c r="C415" s="14"/>
      <c r="D415" s="14"/>
      <c r="E415" s="14"/>
      <c r="F415" s="14"/>
      <c r="G415" s="14"/>
      <c r="H415" s="14"/>
      <c r="I415" s="14"/>
      <c r="J415" s="14"/>
      <c r="K415" s="14"/>
      <c r="L415" s="14"/>
      <c r="M415" s="31"/>
      <c r="N415" s="14"/>
      <c r="O415" s="14"/>
      <c r="P415" s="14"/>
      <c r="Q415" s="14"/>
      <c r="R415" s="14"/>
      <c r="S415" s="14"/>
      <c r="T415" s="14"/>
      <c r="U415" s="14"/>
      <c r="V415" s="14"/>
    </row>
    <row r="416" spans="1:22" x14ac:dyDescent="0.25">
      <c r="A416" s="14"/>
      <c r="B416" s="14"/>
      <c r="C416" s="14"/>
      <c r="D416" s="14"/>
      <c r="E416" s="14"/>
      <c r="F416" s="14"/>
      <c r="G416" s="14"/>
      <c r="H416" s="14"/>
      <c r="I416" s="14"/>
      <c r="J416" s="14"/>
      <c r="K416" s="14"/>
      <c r="L416" s="14"/>
      <c r="M416" s="31"/>
      <c r="N416" s="14"/>
      <c r="O416" s="14"/>
      <c r="P416" s="14"/>
      <c r="Q416" s="14"/>
      <c r="R416" s="14"/>
      <c r="S416" s="14"/>
      <c r="T416" s="14"/>
      <c r="U416" s="14"/>
      <c r="V416" s="14"/>
    </row>
    <row r="417" spans="1:22" x14ac:dyDescent="0.25">
      <c r="A417" s="14"/>
      <c r="B417" s="14"/>
      <c r="C417" s="14"/>
      <c r="D417" s="14"/>
      <c r="E417" s="14"/>
      <c r="F417" s="14"/>
      <c r="G417" s="14"/>
      <c r="H417" s="14"/>
      <c r="I417" s="14"/>
      <c r="J417" s="14"/>
      <c r="K417" s="14"/>
      <c r="L417" s="14"/>
      <c r="M417" s="31"/>
      <c r="N417" s="14"/>
      <c r="O417" s="14"/>
      <c r="P417" s="14"/>
      <c r="Q417" s="14"/>
      <c r="R417" s="14"/>
      <c r="S417" s="14"/>
      <c r="T417" s="14"/>
      <c r="U417" s="14"/>
      <c r="V417" s="14"/>
    </row>
    <row r="418" spans="1:22" x14ac:dyDescent="0.25">
      <c r="A418" s="14"/>
      <c r="B418" s="14"/>
      <c r="C418" s="14"/>
      <c r="D418" s="14"/>
      <c r="E418" s="14"/>
      <c r="F418" s="14"/>
      <c r="G418" s="14"/>
      <c r="H418" s="14"/>
      <c r="I418" s="14"/>
      <c r="J418" s="14"/>
      <c r="K418" s="14"/>
      <c r="L418" s="14"/>
      <c r="M418" s="31"/>
      <c r="N418" s="14"/>
      <c r="O418" s="14"/>
      <c r="P418" s="14"/>
      <c r="Q418" s="14"/>
      <c r="R418" s="14"/>
      <c r="S418" s="14"/>
      <c r="T418" s="14"/>
      <c r="U418" s="14"/>
      <c r="V418" s="14"/>
    </row>
    <row r="419" spans="1:22" x14ac:dyDescent="0.25">
      <c r="A419" s="14"/>
      <c r="B419" s="14"/>
      <c r="C419" s="14"/>
      <c r="D419" s="14"/>
      <c r="E419" s="14"/>
      <c r="F419" s="14"/>
      <c r="G419" s="14"/>
      <c r="H419" s="14"/>
      <c r="I419" s="14"/>
      <c r="J419" s="14"/>
      <c r="K419" s="14"/>
      <c r="L419" s="14"/>
      <c r="M419" s="31"/>
      <c r="N419" s="14"/>
      <c r="O419" s="14"/>
      <c r="P419" s="14"/>
      <c r="Q419" s="14"/>
      <c r="R419" s="14"/>
      <c r="S419" s="14"/>
      <c r="T419" s="14"/>
      <c r="U419" s="14"/>
      <c r="V419" s="14"/>
    </row>
    <row r="420" spans="1:22" x14ac:dyDescent="0.25">
      <c r="A420" s="14"/>
      <c r="B420" s="14"/>
      <c r="C420" s="14"/>
      <c r="D420" s="14"/>
      <c r="E420" s="14"/>
      <c r="F420" s="14"/>
      <c r="G420" s="14"/>
      <c r="H420" s="14"/>
      <c r="I420" s="14"/>
      <c r="J420" s="14"/>
      <c r="K420" s="14"/>
      <c r="L420" s="14"/>
      <c r="M420" s="31"/>
      <c r="N420" s="14"/>
      <c r="O420" s="14"/>
      <c r="P420" s="14"/>
      <c r="Q420" s="14"/>
      <c r="R420" s="14"/>
      <c r="S420" s="14"/>
      <c r="T420" s="14"/>
      <c r="U420" s="14"/>
      <c r="V420" s="14"/>
    </row>
    <row r="421" spans="1:22" x14ac:dyDescent="0.25">
      <c r="A421" s="14"/>
      <c r="B421" s="14"/>
      <c r="C421" s="14"/>
      <c r="D421" s="14"/>
      <c r="E421" s="14"/>
      <c r="F421" s="14"/>
      <c r="G421" s="14"/>
      <c r="H421" s="14"/>
      <c r="I421" s="14"/>
      <c r="J421" s="14"/>
      <c r="K421" s="14"/>
      <c r="L421" s="14"/>
      <c r="M421" s="31"/>
      <c r="N421" s="14"/>
      <c r="O421" s="14"/>
      <c r="P421" s="14"/>
      <c r="Q421" s="14"/>
      <c r="R421" s="14"/>
      <c r="S421" s="14"/>
      <c r="T421" s="14"/>
      <c r="U421" s="14"/>
      <c r="V421" s="14"/>
    </row>
    <row r="422" spans="1:22" x14ac:dyDescent="0.25">
      <c r="A422" s="14"/>
      <c r="B422" s="14"/>
      <c r="C422" s="14"/>
      <c r="D422" s="14"/>
      <c r="E422" s="14"/>
      <c r="F422" s="14"/>
      <c r="G422" s="14"/>
      <c r="H422" s="14"/>
      <c r="I422" s="14"/>
      <c r="J422" s="14"/>
      <c r="K422" s="14"/>
      <c r="L422" s="14"/>
      <c r="M422" s="31"/>
      <c r="N422" s="14"/>
      <c r="O422" s="14"/>
      <c r="P422" s="14"/>
      <c r="Q422" s="14"/>
      <c r="R422" s="14"/>
      <c r="S422" s="14"/>
      <c r="T422" s="14"/>
      <c r="U422" s="14"/>
      <c r="V422" s="14"/>
    </row>
    <row r="423" spans="1:22" x14ac:dyDescent="0.25">
      <c r="A423" s="14"/>
      <c r="B423" s="14"/>
      <c r="C423" s="14"/>
      <c r="D423" s="14"/>
      <c r="E423" s="14"/>
      <c r="F423" s="14"/>
      <c r="G423" s="14"/>
      <c r="H423" s="14"/>
      <c r="I423" s="14"/>
      <c r="J423" s="14"/>
      <c r="K423" s="14"/>
      <c r="L423" s="14"/>
      <c r="M423" s="31"/>
      <c r="N423" s="14"/>
      <c r="O423" s="14"/>
      <c r="P423" s="14"/>
      <c r="Q423" s="14"/>
      <c r="R423" s="14"/>
      <c r="S423" s="14"/>
      <c r="T423" s="14"/>
      <c r="U423" s="14"/>
      <c r="V423" s="14"/>
    </row>
    <row r="424" spans="1:22" x14ac:dyDescent="0.25">
      <c r="A424" s="14"/>
      <c r="B424" s="14"/>
      <c r="C424" s="14"/>
      <c r="D424" s="14"/>
      <c r="E424" s="14"/>
      <c r="F424" s="14"/>
      <c r="G424" s="14"/>
      <c r="H424" s="14"/>
      <c r="I424" s="14"/>
      <c r="J424" s="14"/>
      <c r="K424" s="14"/>
      <c r="L424" s="14"/>
      <c r="M424" s="31"/>
      <c r="N424" s="14"/>
      <c r="O424" s="14"/>
      <c r="P424" s="14"/>
      <c r="Q424" s="14"/>
      <c r="R424" s="14"/>
      <c r="S424" s="14"/>
      <c r="T424" s="14"/>
      <c r="U424" s="14"/>
      <c r="V424" s="14"/>
    </row>
    <row r="425" spans="1:22" x14ac:dyDescent="0.25">
      <c r="A425" s="14"/>
      <c r="B425" s="14"/>
      <c r="C425" s="14"/>
      <c r="D425" s="14"/>
      <c r="E425" s="14"/>
      <c r="F425" s="14"/>
      <c r="G425" s="14"/>
      <c r="H425" s="14"/>
      <c r="I425" s="14"/>
      <c r="J425" s="14"/>
      <c r="K425" s="14"/>
      <c r="L425" s="14"/>
      <c r="M425" s="31"/>
      <c r="N425" s="14"/>
      <c r="O425" s="14"/>
      <c r="P425" s="14"/>
      <c r="Q425" s="14"/>
      <c r="R425" s="14"/>
      <c r="S425" s="14"/>
      <c r="T425" s="14"/>
      <c r="U425" s="14"/>
      <c r="V425" s="14"/>
    </row>
    <row r="426" spans="1:22" x14ac:dyDescent="0.25">
      <c r="A426" s="14"/>
      <c r="B426" s="14"/>
      <c r="C426" s="14"/>
      <c r="D426" s="14"/>
      <c r="E426" s="14"/>
      <c r="F426" s="14"/>
      <c r="G426" s="14"/>
      <c r="H426" s="14"/>
      <c r="I426" s="14"/>
      <c r="J426" s="14"/>
      <c r="K426" s="14"/>
      <c r="L426" s="14"/>
      <c r="M426" s="31"/>
      <c r="N426" s="14"/>
      <c r="O426" s="14"/>
      <c r="P426" s="14"/>
      <c r="Q426" s="14"/>
      <c r="R426" s="14"/>
      <c r="S426" s="14"/>
      <c r="T426" s="14"/>
      <c r="U426" s="14"/>
      <c r="V426" s="14"/>
    </row>
    <row r="427" spans="1:22" x14ac:dyDescent="0.25">
      <c r="A427" s="14"/>
      <c r="B427" s="14"/>
      <c r="C427" s="14"/>
      <c r="D427" s="14"/>
      <c r="E427" s="14"/>
      <c r="F427" s="14"/>
      <c r="G427" s="14"/>
      <c r="H427" s="14"/>
      <c r="I427" s="14"/>
      <c r="J427" s="14"/>
      <c r="K427" s="14"/>
      <c r="L427" s="14"/>
      <c r="M427" s="31"/>
      <c r="N427" s="14"/>
      <c r="O427" s="14"/>
      <c r="P427" s="14"/>
      <c r="Q427" s="14"/>
      <c r="R427" s="14"/>
      <c r="S427" s="14"/>
      <c r="T427" s="14"/>
      <c r="U427" s="14"/>
      <c r="V427" s="14"/>
    </row>
    <row r="428" spans="1:22" x14ac:dyDescent="0.25">
      <c r="A428" s="14"/>
      <c r="B428" s="14"/>
      <c r="C428" s="14"/>
      <c r="D428" s="14"/>
      <c r="E428" s="14"/>
      <c r="F428" s="14"/>
      <c r="G428" s="14"/>
      <c r="H428" s="14"/>
      <c r="I428" s="14"/>
      <c r="J428" s="14"/>
      <c r="K428" s="14"/>
      <c r="L428" s="14"/>
      <c r="M428" s="31"/>
      <c r="N428" s="14"/>
      <c r="O428" s="14"/>
      <c r="P428" s="14"/>
      <c r="Q428" s="14"/>
      <c r="R428" s="14"/>
      <c r="S428" s="14"/>
      <c r="T428" s="14"/>
      <c r="U428" s="14"/>
      <c r="V428" s="14"/>
    </row>
    <row r="429" spans="1:22" x14ac:dyDescent="0.25">
      <c r="A429" s="14"/>
      <c r="B429" s="14"/>
      <c r="C429" s="14"/>
      <c r="D429" s="14"/>
      <c r="E429" s="14"/>
      <c r="F429" s="14"/>
      <c r="G429" s="14"/>
      <c r="H429" s="14"/>
      <c r="I429" s="14"/>
      <c r="J429" s="14"/>
      <c r="K429" s="14"/>
      <c r="L429" s="14"/>
      <c r="M429" s="31"/>
      <c r="N429" s="14"/>
      <c r="O429" s="14"/>
      <c r="P429" s="14"/>
      <c r="Q429" s="14"/>
      <c r="R429" s="14"/>
      <c r="S429" s="14"/>
      <c r="T429" s="14"/>
      <c r="U429" s="14"/>
      <c r="V429" s="14"/>
    </row>
    <row r="430" spans="1:22" x14ac:dyDescent="0.25">
      <c r="A430" s="14"/>
      <c r="B430" s="14"/>
      <c r="C430" s="14"/>
      <c r="D430" s="14"/>
      <c r="E430" s="14"/>
      <c r="F430" s="14"/>
      <c r="G430" s="14"/>
      <c r="H430" s="14"/>
      <c r="I430" s="14"/>
      <c r="J430" s="14"/>
      <c r="K430" s="14"/>
      <c r="L430" s="14"/>
      <c r="M430" s="31"/>
      <c r="N430" s="14"/>
      <c r="O430" s="14"/>
      <c r="P430" s="14"/>
      <c r="Q430" s="14"/>
      <c r="R430" s="14"/>
      <c r="S430" s="14"/>
      <c r="T430" s="14"/>
      <c r="U430" s="14"/>
      <c r="V430" s="14"/>
    </row>
    <row r="431" spans="1:22" x14ac:dyDescent="0.25">
      <c r="A431" s="14"/>
      <c r="B431" s="14"/>
      <c r="C431" s="14"/>
      <c r="D431" s="14"/>
      <c r="E431" s="14"/>
      <c r="F431" s="14"/>
      <c r="G431" s="14"/>
      <c r="H431" s="14"/>
      <c r="I431" s="14"/>
      <c r="J431" s="14"/>
      <c r="K431" s="14"/>
      <c r="L431" s="14"/>
      <c r="M431" s="31"/>
      <c r="N431" s="14"/>
      <c r="O431" s="14"/>
      <c r="P431" s="14"/>
      <c r="Q431" s="14"/>
      <c r="R431" s="14"/>
      <c r="S431" s="14"/>
      <c r="T431" s="14"/>
      <c r="U431" s="14"/>
      <c r="V431" s="14"/>
    </row>
    <row r="432" spans="1:22" x14ac:dyDescent="0.25">
      <c r="A432" s="14"/>
      <c r="B432" s="14"/>
      <c r="C432" s="14"/>
      <c r="D432" s="14"/>
      <c r="E432" s="14"/>
      <c r="F432" s="14"/>
      <c r="G432" s="14"/>
      <c r="H432" s="14"/>
      <c r="I432" s="14"/>
      <c r="J432" s="14"/>
      <c r="K432" s="14"/>
      <c r="L432" s="14"/>
      <c r="M432" s="31"/>
      <c r="N432" s="14"/>
      <c r="O432" s="14"/>
      <c r="P432" s="14"/>
      <c r="Q432" s="14"/>
      <c r="R432" s="14"/>
      <c r="S432" s="14"/>
      <c r="T432" s="14"/>
      <c r="U432" s="14"/>
      <c r="V432" s="14"/>
    </row>
    <row r="433" spans="1:22" x14ac:dyDescent="0.25">
      <c r="A433" s="14"/>
      <c r="B433" s="14"/>
      <c r="C433" s="14"/>
      <c r="D433" s="14"/>
      <c r="E433" s="14"/>
      <c r="F433" s="14"/>
      <c r="G433" s="14"/>
      <c r="H433" s="14"/>
      <c r="I433" s="14"/>
      <c r="J433" s="14"/>
      <c r="K433" s="14"/>
      <c r="L433" s="14"/>
      <c r="M433" s="31"/>
      <c r="N433" s="14"/>
      <c r="O433" s="14"/>
      <c r="P433" s="14"/>
      <c r="Q433" s="14"/>
      <c r="R433" s="14"/>
      <c r="S433" s="14"/>
      <c r="T433" s="14"/>
      <c r="U433" s="14"/>
      <c r="V433" s="14"/>
    </row>
    <row r="434" spans="1:22" x14ac:dyDescent="0.25">
      <c r="A434" s="14"/>
      <c r="B434" s="14"/>
      <c r="C434" s="14"/>
      <c r="D434" s="14"/>
      <c r="E434" s="14"/>
      <c r="F434" s="14"/>
      <c r="G434" s="14"/>
      <c r="H434" s="14"/>
      <c r="I434" s="14"/>
      <c r="J434" s="14"/>
      <c r="K434" s="14"/>
      <c r="L434" s="14"/>
      <c r="M434" s="31"/>
      <c r="N434" s="14"/>
      <c r="O434" s="14"/>
      <c r="P434" s="14"/>
      <c r="Q434" s="14"/>
      <c r="R434" s="14"/>
      <c r="S434" s="14"/>
      <c r="T434" s="14"/>
      <c r="U434" s="14"/>
      <c r="V434" s="14"/>
    </row>
    <row r="435" spans="1:22" x14ac:dyDescent="0.25">
      <c r="A435" s="14"/>
      <c r="B435" s="14"/>
      <c r="C435" s="14"/>
      <c r="D435" s="14"/>
      <c r="E435" s="14"/>
      <c r="F435" s="14"/>
      <c r="G435" s="14"/>
      <c r="H435" s="14"/>
      <c r="I435" s="14"/>
      <c r="J435" s="14"/>
      <c r="K435" s="14"/>
      <c r="L435" s="14"/>
      <c r="M435" s="31"/>
      <c r="N435" s="14"/>
      <c r="O435" s="14"/>
      <c r="P435" s="14"/>
      <c r="Q435" s="14"/>
      <c r="R435" s="14"/>
      <c r="S435" s="14"/>
      <c r="T435" s="14"/>
      <c r="U435" s="14"/>
      <c r="V435" s="14"/>
    </row>
    <row r="436" spans="1:22" x14ac:dyDescent="0.25">
      <c r="A436" s="14"/>
      <c r="B436" s="14"/>
      <c r="C436" s="14"/>
      <c r="D436" s="14"/>
      <c r="E436" s="14"/>
      <c r="F436" s="14"/>
      <c r="G436" s="14"/>
      <c r="H436" s="14"/>
      <c r="I436" s="14"/>
      <c r="J436" s="14"/>
      <c r="K436" s="14"/>
      <c r="L436" s="14"/>
      <c r="M436" s="31"/>
      <c r="N436" s="14"/>
      <c r="O436" s="14"/>
      <c r="P436" s="14"/>
      <c r="Q436" s="14"/>
      <c r="R436" s="14"/>
      <c r="S436" s="14"/>
      <c r="T436" s="14"/>
      <c r="U436" s="14"/>
      <c r="V436" s="14"/>
    </row>
    <row r="437" spans="1:22" x14ac:dyDescent="0.25">
      <c r="A437" s="14"/>
      <c r="B437" s="14"/>
      <c r="C437" s="14"/>
      <c r="D437" s="14"/>
      <c r="E437" s="14"/>
      <c r="F437" s="14"/>
      <c r="G437" s="14"/>
      <c r="H437" s="14"/>
      <c r="I437" s="14"/>
      <c r="J437" s="14"/>
      <c r="K437" s="14"/>
      <c r="L437" s="14"/>
      <c r="M437" s="31"/>
      <c r="N437" s="14"/>
      <c r="O437" s="14"/>
      <c r="P437" s="14"/>
      <c r="Q437" s="14"/>
      <c r="R437" s="14"/>
      <c r="S437" s="14"/>
      <c r="T437" s="14"/>
      <c r="U437" s="14"/>
      <c r="V437" s="14"/>
    </row>
    <row r="438" spans="1:22" x14ac:dyDescent="0.25">
      <c r="A438" s="14"/>
      <c r="B438" s="14"/>
      <c r="C438" s="14"/>
      <c r="D438" s="14"/>
      <c r="E438" s="14"/>
      <c r="F438" s="14"/>
      <c r="G438" s="14"/>
      <c r="H438" s="14"/>
      <c r="I438" s="14"/>
      <c r="J438" s="14"/>
      <c r="K438" s="14"/>
      <c r="L438" s="14"/>
      <c r="M438" s="31"/>
      <c r="N438" s="14"/>
      <c r="O438" s="14"/>
      <c r="P438" s="14"/>
      <c r="Q438" s="14"/>
      <c r="R438" s="14"/>
      <c r="S438" s="14"/>
      <c r="T438" s="14"/>
      <c r="U438" s="14"/>
      <c r="V438" s="14"/>
    </row>
    <row r="439" spans="1:22" x14ac:dyDescent="0.25">
      <c r="A439" s="14"/>
      <c r="B439" s="14"/>
      <c r="C439" s="14"/>
      <c r="D439" s="14"/>
      <c r="E439" s="14"/>
      <c r="F439" s="14"/>
      <c r="G439" s="14"/>
      <c r="H439" s="14"/>
      <c r="I439" s="14"/>
      <c r="J439" s="14"/>
      <c r="K439" s="14"/>
      <c r="L439" s="14"/>
      <c r="M439" s="31"/>
      <c r="N439" s="14"/>
      <c r="O439" s="14"/>
      <c r="P439" s="14"/>
      <c r="Q439" s="14"/>
      <c r="R439" s="14"/>
      <c r="S439" s="14"/>
      <c r="T439" s="14"/>
      <c r="U439" s="14"/>
      <c r="V439" s="14"/>
    </row>
    <row r="440" spans="1:22" x14ac:dyDescent="0.25">
      <c r="A440" s="14"/>
      <c r="B440" s="14"/>
      <c r="C440" s="14"/>
      <c r="D440" s="14"/>
      <c r="E440" s="14"/>
      <c r="F440" s="14"/>
      <c r="G440" s="14"/>
      <c r="H440" s="14"/>
      <c r="I440" s="14"/>
      <c r="J440" s="14"/>
      <c r="K440" s="14"/>
      <c r="L440" s="14"/>
      <c r="M440" s="31"/>
      <c r="N440" s="14"/>
      <c r="O440" s="14"/>
      <c r="P440" s="14"/>
      <c r="Q440" s="14"/>
      <c r="R440" s="14"/>
      <c r="S440" s="14"/>
      <c r="T440" s="14"/>
      <c r="U440" s="14"/>
      <c r="V440" s="14"/>
    </row>
    <row r="441" spans="1:22" x14ac:dyDescent="0.25">
      <c r="A441" s="14"/>
      <c r="B441" s="14"/>
      <c r="C441" s="14"/>
      <c r="D441" s="14"/>
      <c r="E441" s="14"/>
      <c r="F441" s="14"/>
      <c r="G441" s="14"/>
      <c r="H441" s="14"/>
      <c r="I441" s="14"/>
      <c r="J441" s="14"/>
      <c r="K441" s="14"/>
      <c r="L441" s="14"/>
      <c r="M441" s="31"/>
      <c r="N441" s="14"/>
      <c r="O441" s="14"/>
      <c r="P441" s="14"/>
      <c r="Q441" s="14"/>
      <c r="R441" s="14"/>
      <c r="S441" s="14"/>
      <c r="T441" s="14"/>
      <c r="U441" s="14"/>
      <c r="V441" s="14"/>
    </row>
    <row r="442" spans="1:22" x14ac:dyDescent="0.25">
      <c r="A442" s="14"/>
      <c r="B442" s="14"/>
      <c r="C442" s="14"/>
      <c r="D442" s="14"/>
      <c r="E442" s="14"/>
      <c r="F442" s="14"/>
      <c r="G442" s="14"/>
      <c r="H442" s="14"/>
      <c r="I442" s="14"/>
      <c r="J442" s="14"/>
      <c r="K442" s="14"/>
      <c r="L442" s="14"/>
      <c r="M442" s="31"/>
      <c r="N442" s="14"/>
      <c r="O442" s="14"/>
      <c r="P442" s="14"/>
      <c r="Q442" s="14"/>
      <c r="R442" s="14"/>
      <c r="S442" s="14"/>
      <c r="T442" s="14"/>
      <c r="U442" s="14"/>
      <c r="V442" s="14"/>
    </row>
    <row r="443" spans="1:22" x14ac:dyDescent="0.25">
      <c r="A443" s="14"/>
      <c r="B443" s="14"/>
      <c r="C443" s="14"/>
      <c r="D443" s="14"/>
      <c r="E443" s="14"/>
      <c r="F443" s="14"/>
      <c r="G443" s="14"/>
      <c r="H443" s="14"/>
      <c r="I443" s="14"/>
      <c r="J443" s="14"/>
      <c r="K443" s="14"/>
      <c r="L443" s="14"/>
      <c r="M443" s="31"/>
      <c r="N443" s="14"/>
      <c r="O443" s="14"/>
      <c r="P443" s="14"/>
      <c r="Q443" s="14"/>
      <c r="R443" s="14"/>
      <c r="S443" s="14"/>
      <c r="T443" s="14"/>
      <c r="U443" s="14"/>
      <c r="V443" s="14"/>
    </row>
    <row r="444" spans="1:22" x14ac:dyDescent="0.25">
      <c r="A444" s="14"/>
      <c r="B444" s="14"/>
      <c r="C444" s="14"/>
      <c r="D444" s="14"/>
      <c r="E444" s="14"/>
      <c r="F444" s="14"/>
      <c r="G444" s="14"/>
      <c r="H444" s="14"/>
      <c r="I444" s="14"/>
      <c r="J444" s="14"/>
      <c r="K444" s="14"/>
      <c r="L444" s="14"/>
      <c r="M444" s="31"/>
      <c r="N444" s="14"/>
      <c r="O444" s="14"/>
      <c r="P444" s="14"/>
      <c r="Q444" s="14"/>
      <c r="R444" s="14"/>
      <c r="S444" s="14"/>
      <c r="T444" s="14"/>
      <c r="U444" s="14"/>
      <c r="V444" s="14"/>
    </row>
    <row r="445" spans="1:22" x14ac:dyDescent="0.25">
      <c r="A445" s="14"/>
      <c r="B445" s="14"/>
      <c r="C445" s="14"/>
      <c r="D445" s="14"/>
      <c r="E445" s="14"/>
      <c r="F445" s="14"/>
      <c r="G445" s="14"/>
      <c r="H445" s="14"/>
      <c r="I445" s="14"/>
      <c r="J445" s="14"/>
      <c r="K445" s="14"/>
      <c r="L445" s="14"/>
      <c r="M445" s="31"/>
      <c r="N445" s="14"/>
      <c r="O445" s="14"/>
      <c r="P445" s="14"/>
      <c r="Q445" s="14"/>
      <c r="R445" s="14"/>
      <c r="S445" s="14"/>
      <c r="T445" s="14"/>
      <c r="U445" s="14"/>
      <c r="V445" s="14"/>
    </row>
    <row r="446" spans="1:22" x14ac:dyDescent="0.25">
      <c r="A446" s="14"/>
      <c r="B446" s="14"/>
      <c r="C446" s="14"/>
      <c r="D446" s="14"/>
      <c r="E446" s="14"/>
      <c r="F446" s="14"/>
      <c r="G446" s="14"/>
      <c r="H446" s="14"/>
      <c r="I446" s="14"/>
      <c r="J446" s="14"/>
      <c r="K446" s="14"/>
      <c r="L446" s="14"/>
      <c r="M446" s="31"/>
      <c r="N446" s="14"/>
      <c r="O446" s="14"/>
      <c r="P446" s="14"/>
      <c r="Q446" s="14"/>
      <c r="R446" s="14"/>
      <c r="S446" s="14"/>
      <c r="T446" s="14"/>
      <c r="U446" s="14"/>
      <c r="V446" s="14"/>
    </row>
    <row r="447" spans="1:22" x14ac:dyDescent="0.25">
      <c r="A447" s="14"/>
      <c r="B447" s="14"/>
      <c r="C447" s="14"/>
      <c r="D447" s="14"/>
      <c r="E447" s="14"/>
      <c r="F447" s="14"/>
      <c r="G447" s="14"/>
      <c r="H447" s="14"/>
      <c r="I447" s="14"/>
      <c r="J447" s="14"/>
      <c r="K447" s="14"/>
      <c r="L447" s="14"/>
      <c r="M447" s="31"/>
      <c r="N447" s="14"/>
      <c r="O447" s="14"/>
      <c r="P447" s="14"/>
      <c r="Q447" s="14"/>
      <c r="R447" s="14"/>
      <c r="S447" s="14"/>
      <c r="T447" s="14"/>
      <c r="U447" s="14"/>
      <c r="V447" s="14"/>
    </row>
    <row r="448" spans="1:22" x14ac:dyDescent="0.25">
      <c r="A448" s="14"/>
      <c r="B448" s="14"/>
      <c r="C448" s="14"/>
      <c r="D448" s="14"/>
      <c r="E448" s="14"/>
      <c r="F448" s="14"/>
      <c r="G448" s="14"/>
      <c r="H448" s="14"/>
      <c r="I448" s="14"/>
      <c r="J448" s="14"/>
      <c r="K448" s="14"/>
      <c r="L448" s="14"/>
      <c r="M448" s="31"/>
      <c r="N448" s="14"/>
      <c r="O448" s="14"/>
      <c r="P448" s="14"/>
      <c r="Q448" s="14"/>
      <c r="R448" s="14"/>
      <c r="S448" s="14"/>
      <c r="T448" s="14"/>
      <c r="U448" s="14"/>
      <c r="V448" s="14"/>
    </row>
    <row r="449" spans="1:22" x14ac:dyDescent="0.25">
      <c r="A449" s="14"/>
      <c r="B449" s="14"/>
      <c r="C449" s="14"/>
      <c r="D449" s="14"/>
      <c r="E449" s="14"/>
      <c r="F449" s="14"/>
      <c r="G449" s="14"/>
      <c r="H449" s="14"/>
      <c r="I449" s="14"/>
      <c r="J449" s="14"/>
      <c r="K449" s="14"/>
      <c r="L449" s="14"/>
      <c r="M449" s="31"/>
      <c r="N449" s="14"/>
      <c r="O449" s="14"/>
      <c r="P449" s="14"/>
      <c r="Q449" s="14"/>
      <c r="R449" s="14"/>
      <c r="S449" s="14"/>
      <c r="T449" s="14"/>
      <c r="U449" s="14"/>
      <c r="V449" s="14"/>
    </row>
    <row r="450" spans="1:22" x14ac:dyDescent="0.25">
      <c r="A450" s="14"/>
      <c r="B450" s="14"/>
      <c r="C450" s="14"/>
      <c r="D450" s="14"/>
      <c r="E450" s="14"/>
      <c r="F450" s="14"/>
      <c r="G450" s="14"/>
      <c r="H450" s="14"/>
      <c r="I450" s="14"/>
      <c r="J450" s="14"/>
      <c r="K450" s="14"/>
      <c r="L450" s="14"/>
      <c r="M450" s="31"/>
      <c r="N450" s="14"/>
      <c r="O450" s="14"/>
      <c r="P450" s="14"/>
      <c r="Q450" s="14"/>
      <c r="R450" s="14"/>
      <c r="S450" s="14"/>
      <c r="T450" s="14"/>
      <c r="U450" s="14"/>
      <c r="V450" s="14"/>
    </row>
    <row r="451" spans="1:22" x14ac:dyDescent="0.25">
      <c r="A451" s="14"/>
      <c r="B451" s="14"/>
      <c r="C451" s="14"/>
      <c r="D451" s="14"/>
      <c r="E451" s="14"/>
      <c r="F451" s="14"/>
      <c r="G451" s="14"/>
      <c r="H451" s="14"/>
      <c r="I451" s="14"/>
      <c r="J451" s="14"/>
      <c r="K451" s="14"/>
      <c r="L451" s="14"/>
      <c r="M451" s="31"/>
      <c r="N451" s="14"/>
      <c r="O451" s="14"/>
      <c r="P451" s="14"/>
      <c r="Q451" s="14"/>
      <c r="R451" s="14"/>
      <c r="S451" s="14"/>
      <c r="T451" s="14"/>
      <c r="U451" s="14"/>
      <c r="V451" s="14"/>
    </row>
    <row r="452" spans="1:22" x14ac:dyDescent="0.25">
      <c r="A452" s="14"/>
      <c r="B452" s="14"/>
      <c r="C452" s="14"/>
      <c r="D452" s="14"/>
      <c r="E452" s="14"/>
      <c r="F452" s="14"/>
      <c r="G452" s="14"/>
      <c r="H452" s="14"/>
      <c r="I452" s="14"/>
      <c r="J452" s="14"/>
      <c r="K452" s="14"/>
      <c r="L452" s="14"/>
      <c r="M452" s="31"/>
      <c r="N452" s="14"/>
      <c r="O452" s="14"/>
      <c r="P452" s="14"/>
      <c r="Q452" s="14"/>
      <c r="R452" s="14"/>
      <c r="S452" s="14"/>
      <c r="T452" s="14"/>
      <c r="U452" s="14"/>
      <c r="V452" s="14"/>
    </row>
    <row r="453" spans="1:22" x14ac:dyDescent="0.25">
      <c r="A453" s="14"/>
      <c r="B453" s="14"/>
      <c r="C453" s="14"/>
      <c r="D453" s="14"/>
      <c r="E453" s="14"/>
      <c r="F453" s="14"/>
      <c r="G453" s="14"/>
      <c r="H453" s="14"/>
      <c r="I453" s="14"/>
      <c r="J453" s="14"/>
      <c r="K453" s="14"/>
      <c r="L453" s="14"/>
      <c r="M453" s="31"/>
      <c r="N453" s="14"/>
      <c r="O453" s="14"/>
      <c r="P453" s="14"/>
      <c r="Q453" s="14"/>
      <c r="R453" s="14"/>
      <c r="S453" s="14"/>
      <c r="T453" s="14"/>
      <c r="U453" s="14"/>
      <c r="V453" s="14"/>
    </row>
    <row r="454" spans="1:22" x14ac:dyDescent="0.25">
      <c r="A454" s="14"/>
      <c r="B454" s="14"/>
      <c r="C454" s="14"/>
      <c r="D454" s="14"/>
      <c r="E454" s="14"/>
      <c r="F454" s="14"/>
      <c r="G454" s="14"/>
      <c r="H454" s="14"/>
      <c r="I454" s="14"/>
      <c r="J454" s="14"/>
      <c r="K454" s="14"/>
      <c r="L454" s="14"/>
      <c r="M454" s="31"/>
      <c r="N454" s="14"/>
      <c r="O454" s="14"/>
      <c r="P454" s="14"/>
      <c r="Q454" s="14"/>
      <c r="R454" s="14"/>
      <c r="S454" s="14"/>
      <c r="T454" s="14"/>
      <c r="U454" s="14"/>
      <c r="V454" s="14"/>
    </row>
    <row r="455" spans="1:22" x14ac:dyDescent="0.25">
      <c r="A455" s="14"/>
      <c r="B455" s="14"/>
      <c r="C455" s="14"/>
      <c r="D455" s="14"/>
      <c r="E455" s="14"/>
      <c r="F455" s="14"/>
      <c r="G455" s="14"/>
      <c r="H455" s="14"/>
      <c r="I455" s="14"/>
      <c r="J455" s="14"/>
      <c r="K455" s="14"/>
      <c r="L455" s="14"/>
      <c r="M455" s="31"/>
      <c r="N455" s="14"/>
      <c r="O455" s="14"/>
      <c r="P455" s="14"/>
      <c r="Q455" s="14"/>
      <c r="R455" s="14"/>
      <c r="S455" s="14"/>
      <c r="T455" s="14"/>
      <c r="U455" s="14"/>
      <c r="V455" s="14"/>
    </row>
    <row r="456" spans="1:22" x14ac:dyDescent="0.25">
      <c r="A456" s="14"/>
      <c r="B456" s="14"/>
      <c r="C456" s="14"/>
      <c r="D456" s="14"/>
      <c r="E456" s="14"/>
      <c r="F456" s="14"/>
      <c r="G456" s="14"/>
      <c r="H456" s="14"/>
      <c r="I456" s="14"/>
      <c r="J456" s="14"/>
      <c r="K456" s="14"/>
      <c r="L456" s="14"/>
      <c r="M456" s="31"/>
      <c r="N456" s="14"/>
      <c r="O456" s="14"/>
      <c r="P456" s="14"/>
      <c r="Q456" s="14"/>
      <c r="R456" s="14"/>
      <c r="S456" s="14"/>
      <c r="T456" s="14"/>
      <c r="U456" s="14"/>
      <c r="V456" s="14"/>
    </row>
    <row r="457" spans="1:22" x14ac:dyDescent="0.25">
      <c r="A457" s="14"/>
      <c r="B457" s="14"/>
      <c r="C457" s="14"/>
      <c r="D457" s="14"/>
      <c r="E457" s="14"/>
      <c r="F457" s="14"/>
      <c r="G457" s="14"/>
      <c r="H457" s="14"/>
      <c r="I457" s="14"/>
      <c r="J457" s="14"/>
      <c r="K457" s="14"/>
      <c r="L457" s="14"/>
      <c r="M457" s="31"/>
      <c r="N457" s="14"/>
      <c r="O457" s="14"/>
      <c r="P457" s="14"/>
      <c r="Q457" s="14"/>
      <c r="R457" s="14"/>
      <c r="S457" s="14"/>
      <c r="T457" s="14"/>
      <c r="U457" s="14"/>
      <c r="V457" s="14"/>
    </row>
    <row r="458" spans="1:22" x14ac:dyDescent="0.25">
      <c r="A458" s="14"/>
      <c r="B458" s="14"/>
      <c r="C458" s="14"/>
      <c r="D458" s="14"/>
      <c r="E458" s="14"/>
      <c r="F458" s="14"/>
      <c r="G458" s="14"/>
      <c r="H458" s="14"/>
      <c r="I458" s="14"/>
      <c r="J458" s="14"/>
      <c r="K458" s="14"/>
      <c r="L458" s="14"/>
      <c r="M458" s="31"/>
      <c r="N458" s="14"/>
      <c r="O458" s="14"/>
      <c r="P458" s="14"/>
      <c r="Q458" s="14"/>
      <c r="R458" s="14"/>
      <c r="S458" s="14"/>
      <c r="T458" s="14"/>
      <c r="U458" s="14"/>
      <c r="V458" s="14"/>
    </row>
    <row r="459" spans="1:22" x14ac:dyDescent="0.25">
      <c r="A459" s="14"/>
      <c r="B459" s="14"/>
      <c r="C459" s="14"/>
      <c r="D459" s="14"/>
      <c r="E459" s="14"/>
      <c r="F459" s="14"/>
      <c r="G459" s="14"/>
      <c r="H459" s="14"/>
      <c r="I459" s="14"/>
      <c r="J459" s="14"/>
      <c r="K459" s="14"/>
      <c r="L459" s="14"/>
      <c r="M459" s="31"/>
      <c r="N459" s="14"/>
      <c r="O459" s="14"/>
      <c r="P459" s="14"/>
      <c r="Q459" s="14"/>
      <c r="R459" s="14"/>
      <c r="S459" s="14"/>
      <c r="T459" s="14"/>
      <c r="U459" s="14"/>
      <c r="V459" s="14"/>
    </row>
    <row r="460" spans="1:22" x14ac:dyDescent="0.25">
      <c r="A460" s="14"/>
      <c r="B460" s="14"/>
      <c r="C460" s="14"/>
      <c r="D460" s="14"/>
      <c r="E460" s="14"/>
      <c r="F460" s="14"/>
      <c r="G460" s="14"/>
      <c r="H460" s="14"/>
      <c r="I460" s="14"/>
      <c r="J460" s="14"/>
      <c r="K460" s="14"/>
      <c r="L460" s="14"/>
      <c r="M460" s="31"/>
      <c r="N460" s="14"/>
      <c r="O460" s="14"/>
      <c r="P460" s="14"/>
      <c r="Q460" s="14"/>
      <c r="R460" s="14"/>
      <c r="S460" s="14"/>
      <c r="T460" s="14"/>
      <c r="U460" s="14"/>
      <c r="V460" s="14"/>
    </row>
    <row r="461" spans="1:22" x14ac:dyDescent="0.25">
      <c r="A461" s="14"/>
      <c r="B461" s="14"/>
      <c r="C461" s="14"/>
      <c r="D461" s="14"/>
      <c r="E461" s="14"/>
      <c r="F461" s="14"/>
      <c r="G461" s="14"/>
      <c r="H461" s="14"/>
      <c r="I461" s="14"/>
      <c r="J461" s="14"/>
      <c r="K461" s="14"/>
      <c r="L461" s="14"/>
      <c r="M461" s="31"/>
      <c r="N461" s="14"/>
      <c r="O461" s="14"/>
      <c r="P461" s="14"/>
      <c r="Q461" s="14"/>
      <c r="R461" s="14"/>
      <c r="S461" s="14"/>
      <c r="T461" s="14"/>
      <c r="U461" s="14"/>
      <c r="V461" s="14"/>
    </row>
    <row r="462" spans="1:22" x14ac:dyDescent="0.25">
      <c r="A462" s="14"/>
      <c r="B462" s="14"/>
      <c r="C462" s="14"/>
      <c r="D462" s="14"/>
      <c r="E462" s="14"/>
      <c r="F462" s="14"/>
      <c r="G462" s="14"/>
      <c r="H462" s="14"/>
      <c r="I462" s="14"/>
      <c r="J462" s="14"/>
      <c r="K462" s="14"/>
      <c r="L462" s="14"/>
      <c r="M462" s="31"/>
      <c r="N462" s="14"/>
      <c r="O462" s="14"/>
      <c r="P462" s="14"/>
      <c r="Q462" s="14"/>
      <c r="R462" s="14"/>
      <c r="S462" s="14"/>
      <c r="T462" s="14"/>
      <c r="U462" s="14"/>
      <c r="V462" s="14"/>
    </row>
    <row r="463" spans="1:22" x14ac:dyDescent="0.25">
      <c r="A463" s="14"/>
      <c r="B463" s="14"/>
      <c r="C463" s="14"/>
      <c r="D463" s="14"/>
      <c r="E463" s="14"/>
      <c r="F463" s="14"/>
      <c r="G463" s="14"/>
      <c r="H463" s="14"/>
      <c r="I463" s="14"/>
      <c r="J463" s="14"/>
      <c r="K463" s="14"/>
      <c r="L463" s="14"/>
      <c r="M463" s="31"/>
      <c r="N463" s="14"/>
      <c r="O463" s="14"/>
      <c r="P463" s="14"/>
      <c r="Q463" s="14"/>
      <c r="R463" s="14"/>
      <c r="S463" s="14"/>
      <c r="T463" s="14"/>
      <c r="U463" s="14"/>
      <c r="V463" s="14"/>
    </row>
    <row r="464" spans="1:22" x14ac:dyDescent="0.25">
      <c r="A464" s="14"/>
      <c r="B464" s="14"/>
      <c r="C464" s="14"/>
      <c r="D464" s="14"/>
      <c r="E464" s="14"/>
      <c r="F464" s="14"/>
      <c r="G464" s="14"/>
      <c r="H464" s="14"/>
      <c r="I464" s="14"/>
      <c r="J464" s="14"/>
      <c r="K464" s="14"/>
      <c r="L464" s="14"/>
      <c r="M464" s="31"/>
      <c r="N464" s="14"/>
      <c r="O464" s="14"/>
      <c r="P464" s="14"/>
      <c r="Q464" s="14"/>
      <c r="R464" s="14"/>
      <c r="S464" s="14"/>
      <c r="T464" s="14"/>
      <c r="U464" s="14"/>
      <c r="V464" s="14"/>
    </row>
    <row r="465" spans="1:22" x14ac:dyDescent="0.25">
      <c r="A465" s="14"/>
      <c r="B465" s="14"/>
      <c r="C465" s="14"/>
      <c r="D465" s="14"/>
      <c r="E465" s="14"/>
      <c r="F465" s="14"/>
      <c r="G465" s="14"/>
      <c r="H465" s="14"/>
      <c r="I465" s="14"/>
      <c r="J465" s="14"/>
      <c r="K465" s="14"/>
      <c r="L465" s="14"/>
      <c r="M465" s="31"/>
      <c r="N465" s="14"/>
      <c r="O465" s="14"/>
      <c r="P465" s="14"/>
      <c r="Q465" s="14"/>
      <c r="R465" s="14"/>
      <c r="S465" s="14"/>
      <c r="T465" s="14"/>
      <c r="U465" s="14"/>
      <c r="V465" s="14"/>
    </row>
    <row r="466" spans="1:22" x14ac:dyDescent="0.25">
      <c r="A466" s="14"/>
      <c r="B466" s="14"/>
      <c r="C466" s="14"/>
      <c r="D466" s="14"/>
      <c r="E466" s="14"/>
      <c r="F466" s="14"/>
      <c r="G466" s="14"/>
      <c r="H466" s="14"/>
      <c r="I466" s="14"/>
      <c r="J466" s="14"/>
      <c r="K466" s="14"/>
      <c r="L466" s="14"/>
      <c r="M466" s="31"/>
      <c r="N466" s="14"/>
      <c r="O466" s="14"/>
      <c r="P466" s="14"/>
      <c r="Q466" s="14"/>
      <c r="R466" s="14"/>
      <c r="S466" s="14"/>
      <c r="T466" s="14"/>
      <c r="U466" s="14"/>
      <c r="V466" s="14"/>
    </row>
    <row r="467" spans="1:22" x14ac:dyDescent="0.25">
      <c r="A467" s="14"/>
      <c r="B467" s="14"/>
      <c r="C467" s="14"/>
      <c r="D467" s="14"/>
      <c r="E467" s="14"/>
      <c r="F467" s="14"/>
      <c r="G467" s="14"/>
      <c r="H467" s="14"/>
      <c r="I467" s="14"/>
      <c r="J467" s="14"/>
      <c r="K467" s="14"/>
      <c r="L467" s="14"/>
      <c r="M467" s="31"/>
      <c r="N467" s="14"/>
      <c r="O467" s="14"/>
      <c r="P467" s="14"/>
      <c r="Q467" s="14"/>
      <c r="R467" s="14"/>
      <c r="S467" s="14"/>
      <c r="T467" s="14"/>
      <c r="U467" s="14"/>
      <c r="V467" s="14"/>
    </row>
    <row r="468" spans="1:22" x14ac:dyDescent="0.25">
      <c r="A468" s="14"/>
      <c r="B468" s="14"/>
      <c r="C468" s="14"/>
      <c r="D468" s="14"/>
      <c r="E468" s="14"/>
      <c r="F468" s="14"/>
      <c r="G468" s="14"/>
      <c r="H468" s="14"/>
      <c r="I468" s="14"/>
      <c r="J468" s="14"/>
      <c r="K468" s="14"/>
      <c r="L468" s="14"/>
      <c r="M468" s="31"/>
      <c r="N468" s="14"/>
      <c r="O468" s="14"/>
      <c r="P468" s="14"/>
      <c r="Q468" s="14"/>
      <c r="R468" s="14"/>
      <c r="S468" s="14"/>
      <c r="T468" s="14"/>
      <c r="U468" s="14"/>
      <c r="V468" s="14"/>
    </row>
    <row r="469" spans="1:22" x14ac:dyDescent="0.25">
      <c r="A469" s="14"/>
      <c r="B469" s="14"/>
      <c r="C469" s="14"/>
      <c r="D469" s="14"/>
      <c r="E469" s="14"/>
      <c r="F469" s="14"/>
      <c r="G469" s="14"/>
      <c r="H469" s="14"/>
      <c r="I469" s="14"/>
      <c r="J469" s="14"/>
      <c r="K469" s="14"/>
      <c r="L469" s="14"/>
      <c r="M469" s="31"/>
      <c r="N469" s="14"/>
      <c r="O469" s="14"/>
      <c r="P469" s="14"/>
      <c r="Q469" s="14"/>
      <c r="R469" s="14"/>
      <c r="S469" s="14"/>
      <c r="T469" s="14"/>
      <c r="U469" s="14"/>
      <c r="V469" s="14"/>
    </row>
    <row r="470" spans="1:22" x14ac:dyDescent="0.25">
      <c r="A470" s="14"/>
      <c r="B470" s="14"/>
      <c r="C470" s="14"/>
      <c r="D470" s="14"/>
      <c r="E470" s="14"/>
      <c r="F470" s="14"/>
      <c r="G470" s="14"/>
      <c r="H470" s="14"/>
      <c r="I470" s="14"/>
      <c r="J470" s="14"/>
      <c r="K470" s="14"/>
      <c r="L470" s="14"/>
      <c r="M470" s="31"/>
      <c r="N470" s="14"/>
      <c r="O470" s="14"/>
      <c r="P470" s="14"/>
      <c r="Q470" s="14"/>
      <c r="R470" s="14"/>
      <c r="S470" s="14"/>
      <c r="T470" s="14"/>
      <c r="U470" s="14"/>
      <c r="V470" s="14"/>
    </row>
    <row r="471" spans="1:22" x14ac:dyDescent="0.25">
      <c r="A471" s="14"/>
      <c r="B471" s="14"/>
      <c r="C471" s="14"/>
      <c r="D471" s="14"/>
      <c r="E471" s="14"/>
      <c r="F471" s="14"/>
      <c r="G471" s="14"/>
      <c r="H471" s="14"/>
      <c r="I471" s="14"/>
      <c r="J471" s="14"/>
      <c r="K471" s="14"/>
      <c r="L471" s="14"/>
      <c r="M471" s="31"/>
      <c r="N471" s="14"/>
      <c r="O471" s="14"/>
      <c r="P471" s="14"/>
      <c r="Q471" s="14"/>
      <c r="R471" s="14"/>
      <c r="S471" s="14"/>
      <c r="T471" s="14"/>
      <c r="U471" s="14"/>
      <c r="V471" s="14"/>
    </row>
    <row r="472" spans="1:22" x14ac:dyDescent="0.25">
      <c r="A472" s="14"/>
      <c r="B472" s="14"/>
      <c r="C472" s="14"/>
      <c r="D472" s="14"/>
      <c r="E472" s="14"/>
      <c r="F472" s="14"/>
      <c r="G472" s="14"/>
      <c r="H472" s="14"/>
      <c r="I472" s="14"/>
      <c r="J472" s="14"/>
      <c r="K472" s="14"/>
      <c r="L472" s="14"/>
      <c r="M472" s="31"/>
      <c r="N472" s="14"/>
      <c r="O472" s="14"/>
      <c r="P472" s="14"/>
      <c r="Q472" s="14"/>
      <c r="R472" s="14"/>
      <c r="S472" s="14"/>
      <c r="T472" s="14"/>
      <c r="U472" s="14"/>
      <c r="V472" s="14"/>
    </row>
    <row r="473" spans="1:22" x14ac:dyDescent="0.25">
      <c r="A473" s="14"/>
      <c r="B473" s="14"/>
      <c r="C473" s="14"/>
      <c r="D473" s="14"/>
      <c r="E473" s="14"/>
      <c r="F473" s="14"/>
      <c r="G473" s="14"/>
      <c r="H473" s="14"/>
      <c r="I473" s="14"/>
      <c r="J473" s="14"/>
      <c r="K473" s="14"/>
      <c r="L473" s="14"/>
      <c r="M473" s="31"/>
      <c r="N473" s="14"/>
      <c r="O473" s="14"/>
      <c r="P473" s="14"/>
      <c r="Q473" s="14"/>
      <c r="R473" s="14"/>
      <c r="S473" s="14"/>
      <c r="T473" s="14"/>
      <c r="U473" s="14"/>
      <c r="V473" s="14"/>
    </row>
    <row r="474" spans="1:22" x14ac:dyDescent="0.25">
      <c r="A474" s="14"/>
      <c r="B474" s="14"/>
      <c r="C474" s="14"/>
      <c r="D474" s="14"/>
      <c r="E474" s="14"/>
      <c r="F474" s="14"/>
      <c r="G474" s="14"/>
      <c r="H474" s="14"/>
      <c r="I474" s="14"/>
      <c r="J474" s="14"/>
      <c r="K474" s="14"/>
      <c r="L474" s="14"/>
      <c r="M474" s="31"/>
      <c r="N474" s="14"/>
      <c r="O474" s="14"/>
      <c r="P474" s="14"/>
      <c r="Q474" s="14"/>
      <c r="R474" s="14"/>
      <c r="S474" s="14"/>
      <c r="T474" s="14"/>
      <c r="U474" s="14"/>
      <c r="V474" s="14"/>
    </row>
    <row r="475" spans="1:22" x14ac:dyDescent="0.25">
      <c r="A475" s="14"/>
      <c r="B475" s="14"/>
      <c r="C475" s="14"/>
      <c r="D475" s="14"/>
      <c r="E475" s="14"/>
      <c r="F475" s="14"/>
      <c r="G475" s="14"/>
      <c r="H475" s="14"/>
      <c r="I475" s="14"/>
      <c r="J475" s="14"/>
      <c r="K475" s="14"/>
      <c r="L475" s="14"/>
      <c r="M475" s="31"/>
      <c r="N475" s="14"/>
      <c r="O475" s="14"/>
      <c r="P475" s="14"/>
      <c r="Q475" s="14"/>
      <c r="R475" s="14"/>
      <c r="S475" s="14"/>
      <c r="T475" s="14"/>
      <c r="U475" s="14"/>
      <c r="V475" s="14"/>
    </row>
    <row r="476" spans="1:22" x14ac:dyDescent="0.25">
      <c r="A476" s="14"/>
      <c r="B476" s="14"/>
      <c r="C476" s="14"/>
      <c r="D476" s="14"/>
      <c r="E476" s="14"/>
      <c r="F476" s="14"/>
      <c r="G476" s="14"/>
      <c r="H476" s="14"/>
      <c r="I476" s="14"/>
      <c r="J476" s="14"/>
      <c r="K476" s="14"/>
      <c r="L476" s="14"/>
      <c r="M476" s="31"/>
      <c r="N476" s="14"/>
      <c r="O476" s="14"/>
      <c r="P476" s="14"/>
      <c r="Q476" s="14"/>
      <c r="R476" s="14"/>
      <c r="S476" s="14"/>
      <c r="T476" s="14"/>
      <c r="U476" s="14"/>
      <c r="V476" s="14"/>
    </row>
    <row r="477" spans="1:22" x14ac:dyDescent="0.25">
      <c r="A477" s="14"/>
      <c r="B477" s="14"/>
      <c r="C477" s="14"/>
      <c r="D477" s="14"/>
      <c r="E477" s="14"/>
      <c r="F477" s="14"/>
      <c r="G477" s="14"/>
      <c r="H477" s="14"/>
      <c r="I477" s="14"/>
      <c r="J477" s="14"/>
      <c r="K477" s="14"/>
      <c r="L477" s="14"/>
      <c r="M477" s="31"/>
      <c r="N477" s="14"/>
      <c r="O477" s="14"/>
      <c r="P477" s="14"/>
      <c r="Q477" s="14"/>
      <c r="R477" s="14"/>
      <c r="S477" s="14"/>
      <c r="T477" s="14"/>
      <c r="U477" s="14"/>
      <c r="V477" s="14"/>
    </row>
    <row r="478" spans="1:22" x14ac:dyDescent="0.25">
      <c r="A478" s="14"/>
      <c r="B478" s="14"/>
      <c r="C478" s="14"/>
      <c r="D478" s="14"/>
      <c r="E478" s="14"/>
      <c r="F478" s="14"/>
      <c r="G478" s="14"/>
      <c r="H478" s="14"/>
      <c r="I478" s="14"/>
      <c r="J478" s="14"/>
      <c r="K478" s="14"/>
      <c r="L478" s="14"/>
      <c r="M478" s="31"/>
      <c r="N478" s="14"/>
      <c r="O478" s="14"/>
      <c r="P478" s="14"/>
      <c r="Q478" s="14"/>
      <c r="R478" s="14"/>
      <c r="S478" s="14"/>
      <c r="T478" s="14"/>
      <c r="U478" s="14"/>
      <c r="V478" s="14"/>
    </row>
    <row r="479" spans="1:22" x14ac:dyDescent="0.25">
      <c r="A479" s="14"/>
      <c r="B479" s="14"/>
      <c r="C479" s="14"/>
      <c r="D479" s="14"/>
      <c r="E479" s="14"/>
      <c r="F479" s="14"/>
      <c r="G479" s="14"/>
      <c r="H479" s="14"/>
      <c r="I479" s="14"/>
      <c r="J479" s="14"/>
      <c r="K479" s="14"/>
      <c r="L479" s="14"/>
      <c r="M479" s="31"/>
      <c r="N479" s="14"/>
      <c r="O479" s="14"/>
      <c r="P479" s="14"/>
      <c r="Q479" s="14"/>
      <c r="R479" s="14"/>
      <c r="S479" s="14"/>
      <c r="T479" s="14"/>
      <c r="U479" s="14"/>
      <c r="V479" s="14"/>
    </row>
    <row r="480" spans="1:22" x14ac:dyDescent="0.25">
      <c r="A480" s="14"/>
      <c r="B480" s="14"/>
      <c r="C480" s="14"/>
      <c r="D480" s="14"/>
      <c r="E480" s="14"/>
      <c r="F480" s="14"/>
      <c r="G480" s="14"/>
      <c r="H480" s="14"/>
      <c r="I480" s="14"/>
      <c r="J480" s="14"/>
      <c r="K480" s="14"/>
      <c r="L480" s="14"/>
      <c r="M480" s="31"/>
      <c r="N480" s="14"/>
      <c r="O480" s="14"/>
      <c r="P480" s="14"/>
      <c r="Q480" s="14"/>
      <c r="R480" s="14"/>
      <c r="S480" s="14"/>
      <c r="T480" s="14"/>
      <c r="U480" s="14"/>
      <c r="V480" s="14"/>
    </row>
    <row r="481" spans="1:22" x14ac:dyDescent="0.25">
      <c r="A481" s="14"/>
      <c r="B481" s="14"/>
      <c r="C481" s="14"/>
      <c r="D481" s="14"/>
      <c r="E481" s="14"/>
      <c r="F481" s="14"/>
      <c r="G481" s="14"/>
      <c r="H481" s="14"/>
      <c r="I481" s="14"/>
      <c r="J481" s="14"/>
      <c r="K481" s="14"/>
      <c r="L481" s="14"/>
      <c r="M481" s="31"/>
      <c r="N481" s="14"/>
      <c r="O481" s="14"/>
      <c r="P481" s="14"/>
      <c r="Q481" s="14"/>
      <c r="R481" s="14"/>
      <c r="S481" s="14"/>
      <c r="T481" s="14"/>
      <c r="U481" s="14"/>
      <c r="V481" s="14"/>
    </row>
    <row r="482" spans="1:22" x14ac:dyDescent="0.25">
      <c r="A482" s="14"/>
      <c r="B482" s="14"/>
      <c r="C482" s="14"/>
      <c r="D482" s="14"/>
      <c r="E482" s="14"/>
      <c r="F482" s="14"/>
      <c r="G482" s="14"/>
      <c r="H482" s="14"/>
      <c r="I482" s="14"/>
      <c r="J482" s="14"/>
      <c r="K482" s="14"/>
      <c r="L482" s="14"/>
      <c r="M482" s="31"/>
      <c r="N482" s="14"/>
      <c r="O482" s="14"/>
      <c r="P482" s="14"/>
      <c r="Q482" s="14"/>
      <c r="R482" s="14"/>
      <c r="S482" s="14"/>
      <c r="T482" s="14"/>
      <c r="U482" s="14"/>
      <c r="V482" s="14"/>
    </row>
    <row r="483" spans="1:22" x14ac:dyDescent="0.25">
      <c r="A483" s="14"/>
      <c r="B483" s="14"/>
      <c r="C483" s="14"/>
      <c r="D483" s="14"/>
      <c r="E483" s="14"/>
      <c r="F483" s="14"/>
      <c r="G483" s="14"/>
      <c r="H483" s="14"/>
      <c r="I483" s="14"/>
      <c r="J483" s="14"/>
      <c r="K483" s="14"/>
      <c r="L483" s="14"/>
      <c r="M483" s="31"/>
      <c r="N483" s="14"/>
      <c r="O483" s="14"/>
      <c r="P483" s="14"/>
      <c r="Q483" s="14"/>
      <c r="R483" s="14"/>
      <c r="S483" s="14"/>
      <c r="T483" s="14"/>
      <c r="U483" s="14"/>
      <c r="V483" s="14"/>
    </row>
    <row r="484" spans="1:22" x14ac:dyDescent="0.25">
      <c r="A484" s="14"/>
      <c r="B484" s="14"/>
      <c r="C484" s="14"/>
      <c r="D484" s="14"/>
      <c r="E484" s="14"/>
      <c r="F484" s="14"/>
      <c r="G484" s="14"/>
      <c r="H484" s="14"/>
      <c r="I484" s="14"/>
      <c r="J484" s="14"/>
      <c r="K484" s="14"/>
      <c r="L484" s="14"/>
      <c r="M484" s="31"/>
      <c r="N484" s="14"/>
      <c r="O484" s="14"/>
      <c r="P484" s="14"/>
      <c r="Q484" s="14"/>
      <c r="R484" s="14"/>
      <c r="S484" s="14"/>
      <c r="T484" s="14"/>
      <c r="U484" s="14"/>
      <c r="V484" s="14"/>
    </row>
    <row r="485" spans="1:22" x14ac:dyDescent="0.25">
      <c r="A485" s="14"/>
      <c r="B485" s="14"/>
      <c r="C485" s="14"/>
      <c r="D485" s="14"/>
      <c r="E485" s="14"/>
      <c r="F485" s="14"/>
      <c r="G485" s="14"/>
      <c r="H485" s="14"/>
      <c r="I485" s="14"/>
      <c r="J485" s="14"/>
      <c r="K485" s="14"/>
      <c r="L485" s="14"/>
      <c r="M485" s="31"/>
      <c r="N485" s="14"/>
      <c r="O485" s="14"/>
      <c r="P485" s="14"/>
      <c r="Q485" s="14"/>
      <c r="R485" s="14"/>
      <c r="S485" s="14"/>
      <c r="T485" s="14"/>
      <c r="U485" s="14"/>
      <c r="V485" s="14"/>
    </row>
    <row r="486" spans="1:22" x14ac:dyDescent="0.25">
      <c r="A486" s="14"/>
      <c r="B486" s="14"/>
      <c r="C486" s="14"/>
      <c r="D486" s="14"/>
      <c r="E486" s="14"/>
      <c r="F486" s="14"/>
      <c r="G486" s="14"/>
      <c r="H486" s="14"/>
      <c r="I486" s="14"/>
      <c r="J486" s="14"/>
      <c r="K486" s="14"/>
      <c r="L486" s="14"/>
      <c r="M486" s="31"/>
      <c r="N486" s="14"/>
      <c r="O486" s="14"/>
      <c r="P486" s="14"/>
      <c r="Q486" s="14"/>
      <c r="R486" s="14"/>
      <c r="S486" s="14"/>
      <c r="T486" s="14"/>
      <c r="U486" s="14"/>
      <c r="V486" s="14"/>
    </row>
    <row r="487" spans="1:22" x14ac:dyDescent="0.25">
      <c r="A487" s="14"/>
      <c r="B487" s="14"/>
      <c r="C487" s="14"/>
      <c r="D487" s="14"/>
      <c r="E487" s="14"/>
      <c r="F487" s="14"/>
      <c r="G487" s="14"/>
      <c r="H487" s="14"/>
      <c r="I487" s="14"/>
      <c r="J487" s="14"/>
      <c r="K487" s="14"/>
      <c r="L487" s="14"/>
      <c r="M487" s="31"/>
      <c r="N487" s="14"/>
      <c r="O487" s="14"/>
      <c r="P487" s="14"/>
      <c r="Q487" s="14"/>
      <c r="R487" s="14"/>
      <c r="S487" s="14"/>
      <c r="T487" s="14"/>
      <c r="U487" s="14"/>
      <c r="V487" s="14"/>
    </row>
    <row r="488" spans="1:22" x14ac:dyDescent="0.25">
      <c r="A488" s="14"/>
      <c r="B488" s="14"/>
      <c r="C488" s="14"/>
      <c r="D488" s="14"/>
      <c r="E488" s="14"/>
      <c r="F488" s="14"/>
      <c r="G488" s="14"/>
      <c r="H488" s="14"/>
      <c r="I488" s="14"/>
      <c r="J488" s="14"/>
      <c r="K488" s="14"/>
      <c r="L488" s="14"/>
      <c r="M488" s="31"/>
      <c r="N488" s="14"/>
      <c r="O488" s="14"/>
      <c r="P488" s="14"/>
      <c r="Q488" s="14"/>
      <c r="R488" s="14"/>
      <c r="S488" s="14"/>
      <c r="T488" s="14"/>
      <c r="U488" s="14"/>
      <c r="V488" s="14"/>
    </row>
    <row r="489" spans="1:22" x14ac:dyDescent="0.25">
      <c r="A489" s="14"/>
      <c r="B489" s="14"/>
      <c r="C489" s="14"/>
      <c r="D489" s="14"/>
      <c r="E489" s="14"/>
      <c r="F489" s="14"/>
      <c r="G489" s="14"/>
      <c r="H489" s="14"/>
      <c r="I489" s="14"/>
      <c r="J489" s="14"/>
      <c r="K489" s="14"/>
      <c r="L489" s="14"/>
      <c r="M489" s="31"/>
      <c r="N489" s="14"/>
      <c r="O489" s="14"/>
      <c r="P489" s="14"/>
      <c r="Q489" s="14"/>
      <c r="R489" s="14"/>
      <c r="S489" s="14"/>
      <c r="T489" s="14"/>
      <c r="U489" s="14"/>
      <c r="V489" s="14"/>
    </row>
    <row r="490" spans="1:22" x14ac:dyDescent="0.25">
      <c r="A490" s="14"/>
      <c r="B490" s="14"/>
      <c r="C490" s="14"/>
      <c r="D490" s="14"/>
      <c r="E490" s="14"/>
      <c r="F490" s="14"/>
      <c r="G490" s="14"/>
      <c r="H490" s="14"/>
      <c r="I490" s="14"/>
      <c r="J490" s="14"/>
      <c r="K490" s="14"/>
      <c r="L490" s="14"/>
      <c r="M490" s="31"/>
      <c r="N490" s="14"/>
      <c r="O490" s="14"/>
      <c r="P490" s="14"/>
      <c r="Q490" s="14"/>
      <c r="R490" s="14"/>
      <c r="S490" s="14"/>
      <c r="T490" s="14"/>
      <c r="U490" s="14"/>
      <c r="V490" s="14"/>
    </row>
    <row r="491" spans="1:22" x14ac:dyDescent="0.25">
      <c r="A491" s="14"/>
      <c r="B491" s="14"/>
      <c r="C491" s="14"/>
      <c r="D491" s="14"/>
      <c r="E491" s="14"/>
      <c r="F491" s="14"/>
      <c r="G491" s="14"/>
      <c r="H491" s="14"/>
      <c r="I491" s="14"/>
      <c r="J491" s="14"/>
      <c r="K491" s="14"/>
      <c r="L491" s="14"/>
      <c r="M491" s="31"/>
      <c r="N491" s="14"/>
      <c r="O491" s="14"/>
      <c r="P491" s="14"/>
      <c r="Q491" s="14"/>
      <c r="R491" s="14"/>
      <c r="S491" s="14"/>
      <c r="T491" s="14"/>
      <c r="U491" s="14"/>
      <c r="V491" s="14"/>
    </row>
    <row r="492" spans="1:22" x14ac:dyDescent="0.25">
      <c r="A492" s="14"/>
      <c r="B492" s="14"/>
      <c r="C492" s="14"/>
      <c r="D492" s="14"/>
      <c r="E492" s="14"/>
      <c r="F492" s="14"/>
      <c r="G492" s="14"/>
      <c r="H492" s="14"/>
      <c r="I492" s="14"/>
      <c r="J492" s="14"/>
      <c r="K492" s="14"/>
      <c r="L492" s="14"/>
      <c r="M492" s="31"/>
      <c r="N492" s="14"/>
      <c r="O492" s="14"/>
      <c r="P492" s="14"/>
      <c r="Q492" s="14"/>
      <c r="R492" s="14"/>
      <c r="S492" s="14"/>
      <c r="T492" s="14"/>
      <c r="U492" s="14"/>
      <c r="V492" s="14"/>
    </row>
    <row r="493" spans="1:22" x14ac:dyDescent="0.25">
      <c r="A493" s="14"/>
      <c r="B493" s="14"/>
      <c r="C493" s="14"/>
      <c r="D493" s="14"/>
      <c r="E493" s="14"/>
      <c r="F493" s="14"/>
      <c r="G493" s="14"/>
      <c r="H493" s="14"/>
      <c r="I493" s="14"/>
      <c r="J493" s="14"/>
      <c r="K493" s="14"/>
      <c r="L493" s="14"/>
      <c r="M493" s="31"/>
      <c r="N493" s="14"/>
      <c r="O493" s="14"/>
      <c r="P493" s="14"/>
      <c r="Q493" s="14"/>
      <c r="R493" s="14"/>
      <c r="S493" s="14"/>
      <c r="T493" s="14"/>
      <c r="U493" s="14"/>
      <c r="V493" s="14"/>
    </row>
    <row r="494" spans="1:22" x14ac:dyDescent="0.25">
      <c r="A494" s="14"/>
      <c r="B494" s="14"/>
      <c r="C494" s="14"/>
      <c r="D494" s="14"/>
      <c r="E494" s="14"/>
      <c r="F494" s="14"/>
      <c r="G494" s="14"/>
      <c r="H494" s="14"/>
      <c r="I494" s="14"/>
      <c r="J494" s="14"/>
      <c r="K494" s="14"/>
      <c r="L494" s="14"/>
      <c r="M494" s="31"/>
      <c r="N494" s="14"/>
      <c r="O494" s="14"/>
      <c r="P494" s="14"/>
      <c r="Q494" s="14"/>
      <c r="R494" s="14"/>
      <c r="S494" s="14"/>
      <c r="T494" s="14"/>
      <c r="U494" s="14"/>
      <c r="V494" s="14"/>
    </row>
  </sheetData>
  <sortState ref="A2:V99">
    <sortCondition ref="B2:B99"/>
  </sortState>
  <dataValidations count="5">
    <dataValidation type="list" allowBlank="1" showInputMessage="1" showErrorMessage="1" sqref="F76:F95 F100:F494 F2:F64">
      <formula1>OtherProj</formula1>
    </dataValidation>
    <dataValidation type="list" allowBlank="1" showInputMessage="1" showErrorMessage="1" sqref="W2:W51 O2:O46 O50:O494 V2:V99 T2:T99">
      <formula1>YesNo</formula1>
    </dataValidation>
    <dataValidation type="list" allowBlank="1" showInputMessage="1" showErrorMessage="1" sqref="F65:F75">
      <formula1>$V$2:$V$8</formula1>
    </dataValidation>
    <dataValidation type="list" allowBlank="1" showInputMessage="1" showErrorMessage="1" sqref="F96:F99">
      <formula1>$V$6:$V$7</formula1>
    </dataValidation>
    <dataValidation type="list" allowBlank="1" showInputMessage="1" showErrorMessage="1" sqref="A2:A494">
      <formula1>Basin</formula1>
    </dataValidation>
  </dataValidations>
  <pageMargins left="0.25" right="0.25" top="0.75" bottom="0.75" header="0.3" footer="0.3"/>
  <pageSetup paperSize="3" scale="4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workbookViewId="0">
      <selection activeCell="K4" sqref="K4"/>
    </sheetView>
  </sheetViews>
  <sheetFormatPr defaultRowHeight="15" x14ac:dyDescent="0.25"/>
  <cols>
    <col min="1" max="1" width="17.7109375" style="77" customWidth="1"/>
    <col min="2" max="2" width="38.5703125" style="77" customWidth="1"/>
    <col min="3" max="3" width="20.5703125" style="77" customWidth="1"/>
    <col min="4" max="4" width="17" style="77" customWidth="1"/>
    <col min="5" max="5" width="60.28515625" style="77" customWidth="1"/>
    <col min="6" max="6" width="16.5703125" style="78" customWidth="1"/>
    <col min="7" max="16384" width="9.140625" style="77"/>
  </cols>
  <sheetData>
    <row r="1" spans="1:6" ht="30" x14ac:dyDescent="0.25">
      <c r="A1" s="79" t="s">
        <v>661</v>
      </c>
      <c r="B1" s="79" t="s">
        <v>662</v>
      </c>
      <c r="C1" s="79" t="s">
        <v>663</v>
      </c>
      <c r="D1" s="79" t="s">
        <v>668</v>
      </c>
      <c r="E1" s="79" t="s">
        <v>664</v>
      </c>
      <c r="F1" s="80" t="s">
        <v>3</v>
      </c>
    </row>
    <row r="2" spans="1:6" ht="62.25" customHeight="1" x14ac:dyDescent="0.25">
      <c r="A2" s="79" t="str">
        <f>IF('Project Data Collection'!A2="Both", "Rainbow and Silver", 'Project Data Collection'!A2)&amp;" Springs"</f>
        <v>Rainbow Springs</v>
      </c>
      <c r="B2" s="79" t="str">
        <f>'Project Data Collection'!C2&amp;" - "&amp;'Project Data Collection'!B2</f>
        <v>Dunnellon Watershed Management Plan - Dunnellon01</v>
      </c>
      <c r="C2" s="79" t="str">
        <f>'Project Data Collection'!D2&amp;"/"&amp;'Project Data Collection'!S2</f>
        <v>City of Dunnellon/ Marion County, SWFWMD</v>
      </c>
      <c r="D2" s="79" t="str">
        <f>'Project Data Collection'!H78&amp;"/"&amp;'Project Data Collection'!I2</f>
        <v>2007/2004</v>
      </c>
      <c r="E2" s="79" t="str">
        <f>'Project Data Collection'!F2&amp;" - "&amp;'Project Data Collection'!G2</f>
        <v>Planning - The Dunnellon Watershed Management Plan developed a hydrologic and hydraulic model and water quality treatment recommendations for 9 stormwater discharge outfalls to the Rainbow and Withlacoochee Rivers.</v>
      </c>
      <c r="F2" s="81">
        <f>'Project Data Collection'!P2</f>
        <v>50000</v>
      </c>
    </row>
    <row r="3" spans="1:6" ht="75.75" customHeight="1" x14ac:dyDescent="0.25">
      <c r="A3" s="79" t="str">
        <f>IF('Project Data Collection'!A3="Both", "Rainbow and Silver", 'Project Data Collection'!A3)&amp;" Springs"</f>
        <v>Rainbow Springs</v>
      </c>
      <c r="B3" s="79" t="str">
        <f>'Project Data Collection'!C3&amp;" - "&amp;'Project Data Collection'!B3</f>
        <v>Blue Cove Emergency Overflow Project - Dunnellon02</v>
      </c>
      <c r="C3" s="79" t="str">
        <f>'Project Data Collection'!D3&amp;"/"&amp;'Project Data Collection'!S3</f>
        <v>City of Dunnellon/SWFWMD</v>
      </c>
      <c r="D3" s="79" t="str">
        <f>'Project Data Collection'!H79&amp;"/"&amp;'Project Data Collection'!I3</f>
        <v>2006/2011</v>
      </c>
      <c r="E3" s="79" t="str">
        <f>'Project Data Collection'!F3&amp;" - "&amp;'Project Data Collection'!G3</f>
        <v>Urban Structural BMP - Project to construct a retention pond,  with a control structure and pipe conveyance system to treat and convey flood overflows from Blue Cove to the Rainbow River. Prior to construction overflows from Blue Cove sheet flowed through residential neighborhood to the River.</v>
      </c>
      <c r="F3" s="81" t="str">
        <f>'Project Data Collection'!P3</f>
        <v>Cost?</v>
      </c>
    </row>
    <row r="4" spans="1:6" ht="135" x14ac:dyDescent="0.25">
      <c r="A4" s="79" t="str">
        <f>IF('Project Data Collection'!A4="Both", "Rainbow and Silver", 'Project Data Collection'!A4)&amp;" Springs"</f>
        <v>Rainbow Springs</v>
      </c>
      <c r="B4" s="79" t="str">
        <f>'Project Data Collection'!C4&amp;" - "&amp;'Project Data Collection'!B4</f>
        <v>Datesman Park Overflow Parking Lot Improvement - Dunnellon03</v>
      </c>
      <c r="C4" s="79" t="str">
        <f>'Project Data Collection'!D4&amp;"/"&amp;'Project Data Collection'!S4</f>
        <v xml:space="preserve">City of Dunnellon/ </v>
      </c>
      <c r="D4" s="79" t="str">
        <f>'Project Data Collection'!H80&amp;"/"&amp;'Project Data Collection'!I4</f>
        <v>2007/2010</v>
      </c>
      <c r="E4" s="79" t="str">
        <f>'Project Data Collection'!F4&amp;" - "&amp;'Project Data Collection'!G4</f>
        <v>Urban Structural BMP - Project retrofitted a car and boat trailier overflow parking lot with pervious pavers and a stormwater retrntion pond.</v>
      </c>
      <c r="F4" s="81" t="str">
        <f>'Project Data Collection'!P4</f>
        <v>Cost?</v>
      </c>
    </row>
    <row r="5" spans="1:6" ht="75" x14ac:dyDescent="0.25">
      <c r="A5" s="79" t="str">
        <f>IF('Project Data Collection'!A5="Both", "Rainbow and Silver", 'Project Data Collection'!A5)&amp;" Springs"</f>
        <v>Rainbow Springs</v>
      </c>
      <c r="B5" s="79" t="str">
        <f>'Project Data Collection'!C5&amp;" - "&amp;'Project Data Collection'!B5</f>
        <v>Rainbow River Acres Stormwater Retrofit - Dunnellon04</v>
      </c>
      <c r="C5" s="79" t="str">
        <f>'Project Data Collection'!D5&amp;"/"&amp;'Project Data Collection'!S5</f>
        <v xml:space="preserve">City of Dunnellon/ </v>
      </c>
      <c r="D5" s="79" t="str">
        <f>'Project Data Collection'!H81&amp;"/"&amp;'Project Data Collection'!I5</f>
        <v>2004/TBD</v>
      </c>
      <c r="E5" s="79" t="str">
        <f>'Project Data Collection'!F5&amp;" - "&amp;'Project Data Collection'!G5</f>
        <v>Urban Structural BMP - Proposed project in the vicinity of Oak St and Palmetto Way in the Rainbow River Acres subdivision. The Project would construct a stormwater pond to address flooding and to provide water quality for untreated stormwater runoff the currently sheetflows into the Rainbow River.</v>
      </c>
      <c r="F5" s="81" t="str">
        <f>'Project Data Collection'!P5</f>
        <v>Cost?</v>
      </c>
    </row>
    <row r="6" spans="1:6" ht="135" x14ac:dyDescent="0.25">
      <c r="A6" s="79" t="str">
        <f>IF('Project Data Collection'!A6="Both", "Rainbow and Silver", 'Project Data Collection'!A6)&amp;" Springs"</f>
        <v>Rainbow and Silver Springs</v>
      </c>
      <c r="B6" s="79" t="str">
        <f>'Project Data Collection'!C6&amp;" - "&amp;'Project Data Collection'!B6</f>
        <v>Implementation of Outreach Program for Small Equine BMP Manual - FDEP01</v>
      </c>
      <c r="C6" s="79" t="str">
        <f>'Project Data Collection'!D6&amp;"/"&amp;'Project Data Collection'!S6</f>
        <v>FDEP/TBD</v>
      </c>
      <c r="D6" s="79" t="str">
        <f>'Project Data Collection'!H82&amp;"/"&amp;'Project Data Collection'!I6</f>
        <v>2003/Ongoing</v>
      </c>
      <c r="E6" s="79" t="str">
        <f>'Project Data Collection'!F6&amp;" - "&amp;'Project Data Collection'!G6</f>
        <v>Education and Outreach - The Small Equine BMP manual is intended to educate owners of non-commercial horse farms on BMPs to reduce nutirent loads. An outreach program will be developed for effective implementation of BMPs on non-commercial horse farms in the Silver and Rainbow Springs BMAP areas. The implementation program will consist of identification of key agencies with existing public education activitites where the BMP manual can be incorporated, development or modification of existing recognition programs to provide measureable goals for both participants and also types of BMPs implemented, and identification of existing cost share programs that may assist non-commercial operations in BMP implementation.</v>
      </c>
      <c r="F6" s="81" t="str">
        <f>'Project Data Collection'!P6</f>
        <v>n/a</v>
      </c>
    </row>
    <row r="7" spans="1:6" ht="75" x14ac:dyDescent="0.25">
      <c r="A7" s="79" t="str">
        <f>IF('Project Data Collection'!A7="Both", "Rainbow and Silver", 'Project Data Collection'!A7)&amp;" Springs"</f>
        <v>Rainbow Springs</v>
      </c>
      <c r="B7" s="79" t="str">
        <f>'Project Data Collection'!C7&amp;" - "&amp;'Project Data Collection'!B7</f>
        <v>Blue Cove Lake Water Quality Structure - FDOT01</v>
      </c>
      <c r="C7" s="79" t="str">
        <f>'Project Data Collection'!D7&amp;"/"&amp;'Project Data Collection'!S7</f>
        <v>FDOT/City of Dunnellon</v>
      </c>
      <c r="D7" s="79" t="str">
        <f>'Project Data Collection'!H83&amp;"/"&amp;'Project Data Collection'!I7</f>
        <v>2014/2013</v>
      </c>
      <c r="E7" s="79" t="str">
        <f>'Project Data Collection'!F7&amp;" - "&amp;'Project Data Collection'!G7</f>
        <v>Urban Structural BMP - 432540-1, Blue Cove Lake Water Quality Structure.  Load reduction estimated using efficiency for Baffle Box.  However, the box includes 'bold and gold' filter media which may reduce the estimated pollutant load more than estimated.</v>
      </c>
      <c r="F7" s="81" t="str">
        <f>'Project Data Collection'!P7</f>
        <v>n/a</v>
      </c>
    </row>
    <row r="8" spans="1:6" ht="75" x14ac:dyDescent="0.25">
      <c r="A8" s="79" t="str">
        <f>IF('Project Data Collection'!A8="Both", "Rainbow and Silver", 'Project Data Collection'!A8)&amp;" Springs"</f>
        <v>Rainbow Springs</v>
      </c>
      <c r="B8" s="79" t="str">
        <f>'Project Data Collection'!C8&amp;" - "&amp;'Project Data Collection'!B8</f>
        <v>US 41 Stormwater Retrofit, Ph 1 - FDOT02</v>
      </c>
      <c r="C8" s="79" t="str">
        <f>'Project Data Collection'!D8&amp;"/"&amp;'Project Data Collection'!S8</f>
        <v>FDOT/n/a</v>
      </c>
      <c r="D8" s="79" t="str">
        <f>'Project Data Collection'!H84&amp;"/"&amp;'Project Data Collection'!I8</f>
        <v>2016/2004</v>
      </c>
      <c r="E8" s="79" t="str">
        <f>'Project Data Collection'!F8&amp;" - "&amp;'Project Data Collection'!G8</f>
        <v>Urban Structural BMP - 238740, SR 45 (US 41) from South of Powell Road to North of 111th Place. Two wet detention ponds.</v>
      </c>
      <c r="F8" s="81" t="str">
        <f>'Project Data Collection'!P8</f>
        <v>n/a</v>
      </c>
    </row>
    <row r="9" spans="1:6" ht="45" x14ac:dyDescent="0.25">
      <c r="A9" s="79" t="str">
        <f>IF('Project Data Collection'!A9="Both", "Rainbow and Silver", 'Project Data Collection'!A9)&amp;" Springs"</f>
        <v>Rainbow Springs</v>
      </c>
      <c r="B9" s="79" t="str">
        <f>'Project Data Collection'!C9&amp;" - "&amp;'Project Data Collection'!B9</f>
        <v>US 41 Stormwater Retrofits, Ph 2 - FDOT03</v>
      </c>
      <c r="C9" s="79" t="str">
        <f>'Project Data Collection'!D9&amp;"/"&amp;'Project Data Collection'!S9</f>
        <v>FDOT/n/a</v>
      </c>
      <c r="D9" s="79" t="str">
        <f>'Project Data Collection'!H85&amp;"/"&amp;'Project Data Collection'!I9</f>
        <v>2010/TBD</v>
      </c>
      <c r="E9" s="79" t="str">
        <f>'Project Data Collection'!F9&amp;" - "&amp;'Project Data Collection'!G9</f>
        <v>Urban Structural BMP - 238648, SR 45 from 111 th Place to SW 61 st Street. 7 dry retention ponds.</v>
      </c>
      <c r="F9" s="81" t="str">
        <f>'Project Data Collection'!P9</f>
        <v>n/a</v>
      </c>
    </row>
    <row r="10" spans="1:6" ht="105" x14ac:dyDescent="0.25">
      <c r="A10" s="79" t="str">
        <f>IF('Project Data Collection'!A10="Both", "Rainbow and Silver", 'Project Data Collection'!A10)&amp;" Springs"</f>
        <v>Rainbow and Silver Springs</v>
      </c>
      <c r="B10" s="79" t="str">
        <f>'Project Data Collection'!C10&amp;" - "&amp;'Project Data Collection'!B10</f>
        <v>SR 40 Stormwater Retrofit - FDOT04</v>
      </c>
      <c r="C10" s="79" t="str">
        <f>'Project Data Collection'!D10&amp;"/"&amp;'Project Data Collection'!S10</f>
        <v>FDOT/n/a</v>
      </c>
      <c r="D10" s="79" t="str">
        <f>'Project Data Collection'!H86&amp;"/"&amp;'Project Data Collection'!I10</f>
        <v>2010/2007</v>
      </c>
      <c r="E10" s="79" t="str">
        <f>'Project Data Collection'!F10&amp;" - "&amp;'Project Data Collection'!G10</f>
        <v>Urban Structural BMP - 238762,  SR 40 Marion Co SW 80th Ave/CR 225A to SW 52nd Ave. 11 dry retention ponds.</v>
      </c>
      <c r="F10" s="81" t="str">
        <f>'Project Data Collection'!P10</f>
        <v>n/a</v>
      </c>
    </row>
    <row r="11" spans="1:6" ht="60" x14ac:dyDescent="0.25">
      <c r="A11" s="79" t="str">
        <f>IF('Project Data Collection'!A11="Both", "Rainbow and Silver", 'Project Data Collection'!A11)&amp;" Springs"</f>
        <v>Rainbow and Silver Springs</v>
      </c>
      <c r="B11" s="79" t="str">
        <f>'Project Data Collection'!C11&amp;" - "&amp;'Project Data Collection'!B11</f>
        <v>SR 40 Retention Pond Construction and widening - FDOT05</v>
      </c>
      <c r="C11" s="79" t="str">
        <f>'Project Data Collection'!D11&amp;"/"&amp;'Project Data Collection'!S11</f>
        <v>FDOT/n/a</v>
      </c>
      <c r="D11" s="79" t="str">
        <f>'Project Data Collection'!H87&amp;"/"&amp;'Project Data Collection'!I11</f>
        <v>2010/TBD</v>
      </c>
      <c r="E11" s="79" t="str">
        <f>'Project Data Collection'!F11&amp;" - "&amp;'Project Data Collection'!G11</f>
        <v>Urban Structural BMP - 238719,  SR 40 Widening from W. of CR 328 to SW 80th Ave/CR 225A. 8 dry retention ponds.</v>
      </c>
      <c r="F11" s="81" t="str">
        <f>'Project Data Collection'!P11</f>
        <v>n/a</v>
      </c>
    </row>
    <row r="12" spans="1:6" ht="45" x14ac:dyDescent="0.25">
      <c r="A12" s="79" t="str">
        <f>IF('Project Data Collection'!A12="Both", "Rainbow and Silver", 'Project Data Collection'!A12)&amp;" Springs"</f>
        <v>Silver Springs</v>
      </c>
      <c r="B12" s="79" t="str">
        <f>'Project Data Collection'!C12&amp;" - "&amp;'Project Data Collection'!B12</f>
        <v>Lake Griffen/US 441 Stormwater Retrofit - FDOT06</v>
      </c>
      <c r="C12" s="79" t="str">
        <f>'Project Data Collection'!D12&amp;"/"&amp;'Project Data Collection'!S12</f>
        <v>FDOT/n/a</v>
      </c>
      <c r="D12" s="79" t="str">
        <f>'Project Data Collection'!H88&amp;"/"&amp;'Project Data Collection'!I12</f>
        <v>2010/2014</v>
      </c>
      <c r="E12" s="79" t="str">
        <f>'Project Data Collection'!F12&amp;" - "&amp;'Project Data Collection'!G12</f>
        <v>Urban Structural BMP - 238395-4, Lake Griffin /US 441 From Martin Luther King to Lake Ella Rd. 2 wet detention and 2 dry retention ponds.</v>
      </c>
      <c r="F12" s="81" t="str">
        <f>'Project Data Collection'!P12</f>
        <v>n/a</v>
      </c>
    </row>
    <row r="13" spans="1:6" ht="60" x14ac:dyDescent="0.25">
      <c r="A13" s="79" t="str">
        <f>IF('Project Data Collection'!A13="Both", "Rainbow and Silver", 'Project Data Collection'!A13)&amp;" Springs"</f>
        <v>Silver Springs</v>
      </c>
      <c r="B13" s="79" t="str">
        <f>'Project Data Collection'!C13&amp;" - "&amp;'Project Data Collection'!B13</f>
        <v>SR 35 Stormwater Retrofit - FDOT07</v>
      </c>
      <c r="C13" s="79" t="str">
        <f>'Project Data Collection'!D13&amp;"/"&amp;'Project Data Collection'!S13</f>
        <v>FDOT/n/a</v>
      </c>
      <c r="D13" s="79" t="str">
        <f>'Project Data Collection'!H89&amp;"/"&amp;'Project Data Collection'!I13</f>
        <v>2007/2011</v>
      </c>
      <c r="E13" s="79" t="str">
        <f>'Project Data Collection'!F13&amp;" - "&amp;'Project Data Collection'!G13</f>
        <v>Urban Structural BMP - 411256-3, SR 35 from Sumter C/L to N. of 'No Name' Road. 3 dry retention ponds.</v>
      </c>
      <c r="F13" s="81" t="str">
        <f>'Project Data Collection'!P13</f>
        <v>n/a</v>
      </c>
    </row>
    <row r="14" spans="1:6" ht="60" x14ac:dyDescent="0.25">
      <c r="A14" s="79" t="str">
        <f>IF('Project Data Collection'!A14="Both", "Rainbow and Silver", 'Project Data Collection'!A14)&amp;" Springs"</f>
        <v>Silver Springs</v>
      </c>
      <c r="B14" s="79" t="str">
        <f>'Project Data Collection'!C14&amp;" - "&amp;'Project Data Collection'!B14</f>
        <v>SR 35 Widening and Stormwater Retrofit - FDOT08</v>
      </c>
      <c r="C14" s="79" t="str">
        <f>'Project Data Collection'!D14&amp;"/"&amp;'Project Data Collection'!S14</f>
        <v>FDOT/n/a</v>
      </c>
      <c r="D14" s="79" t="str">
        <f>'Project Data Collection'!H90&amp;"/"&amp;'Project Data Collection'!I14</f>
        <v>2010/2012</v>
      </c>
      <c r="E14" s="79" t="str">
        <f>'Project Data Collection'!F14&amp;" - "&amp;'Project Data Collection'!G14</f>
        <v>Urban Structural BMP - 238677, SR 35 from CR 464 to SR 40. 6 dry retention ponds and 2 wet detention ponds.</v>
      </c>
      <c r="F14" s="81" t="str">
        <f>'Project Data Collection'!P14</f>
        <v>n/a</v>
      </c>
    </row>
    <row r="15" spans="1:6" ht="45" x14ac:dyDescent="0.25">
      <c r="A15" s="79" t="str">
        <f>IF('Project Data Collection'!A15="Both", "Rainbow and Silver", 'Project Data Collection'!A15)&amp;" Springs"</f>
        <v>Silver Springs</v>
      </c>
      <c r="B15" s="79" t="str">
        <f>'Project Data Collection'!C15&amp;" - "&amp;'Project Data Collection'!B15</f>
        <v>SR 35 Retention Pond Modifications - FDOT09</v>
      </c>
      <c r="C15" s="79" t="str">
        <f>'Project Data Collection'!D15&amp;"/"&amp;'Project Data Collection'!S15</f>
        <v>FDOT/n/a</v>
      </c>
      <c r="D15" s="79" t="str">
        <f>'Project Data Collection'!H91&amp;"/"&amp;'Project Data Collection'!I15</f>
        <v>2010/TBD</v>
      </c>
      <c r="E15" s="79" t="str">
        <f>'Project Data Collection'!F15&amp;" - "&amp;'Project Data Collection'!G15</f>
        <v>Urban Structural BMP - 238693, SR 35 from CR 464 to SW 92 nd St. Modify 7 dry retention ponds.</v>
      </c>
      <c r="F15" s="81" t="str">
        <f>'Project Data Collection'!P15</f>
        <v>n/a</v>
      </c>
    </row>
    <row r="16" spans="1:6" ht="60" x14ac:dyDescent="0.25">
      <c r="A16" s="79" t="str">
        <f>IF('Project Data Collection'!A16="Both", "Rainbow and Silver", 'Project Data Collection'!A16)&amp;" Springs"</f>
        <v>Rainbow and Silver Springs</v>
      </c>
      <c r="B16" s="79" t="str">
        <f>'Project Data Collection'!C16&amp;" - "&amp;'Project Data Collection'!B16</f>
        <v>Silviculture BMP Implementation and Compliance - Forest01</v>
      </c>
      <c r="C16" s="79" t="str">
        <f>'Project Data Collection'!D16&amp;"/"&amp;'Project Data Collection'!S16</f>
        <v>Florida Forest Service/Lead Entity FDACS, Florida Forest Service</v>
      </c>
      <c r="D16" s="79" t="str">
        <f>'Project Data Collection'!H92&amp;"/"&amp;'Project Data Collection'!I16</f>
        <v>2010/Ongoing</v>
      </c>
      <c r="E16" s="79" t="str">
        <f>'Project Data Collection'!F16&amp;" - "&amp;'Project Data Collection'!G16</f>
        <v xml:space="preserve">Agriculture BMP - Covers silviculture lands in Rainbow and Silver Springs BMAP areas. BMPs for silviculture are applicable to  public and private industrial and non-industrial forest-lands. Silviculture BMPs were first developed in the mid-1070's in response to the Federal Clean Water Act. The first Silviculture BMP Manual was published in 1979; it was most recently revised in 2008. Silviculture BMPs are the minimum standards for protecting and maintaining water quality during ongoing silviculture activities, including forest fertilization. Ongong projects include biennial BMP surveys, targeted training, and technical assistance for landowners and forestry professionals. </v>
      </c>
      <c r="F16" s="81" t="str">
        <f>'Project Data Collection'!P16</f>
        <v>n/a</v>
      </c>
    </row>
    <row r="17" spans="1:6" ht="60" x14ac:dyDescent="0.25">
      <c r="A17" s="79" t="str">
        <f>IF('Project Data Collection'!A17="Both", "Rainbow and Silver", 'Project Data Collection'!A17)&amp;" Springs"</f>
        <v>Rainbow and Silver Springs</v>
      </c>
      <c r="B17" s="79" t="str">
        <f>'Project Data Collection'!C17&amp;" - "&amp;'Project Data Collection'!B17</f>
        <v>Springs Protection Resolution 05-R-106 - Marion01</v>
      </c>
      <c r="C17" s="79" t="str">
        <f>'Project Data Collection'!D17&amp;"/"&amp;'Project Data Collection'!S17</f>
        <v>Marion County Office of the County Engineer/n/a</v>
      </c>
      <c r="D17" s="79" t="str">
        <f>'Project Data Collection'!H93&amp;"/"&amp;'Project Data Collection'!I17</f>
        <v>2000/Ongoing</v>
      </c>
      <c r="E17" s="79" t="str">
        <f>'Project Data Collection'!F17&amp;" - "&amp;'Project Data Collection'!G17</f>
        <v>Regulation or Ordinance - Resolution establishing springs protection zones with development standards for the reduction of nitrogen. Development standards were later incorporated in Marion County Land Development Code.</v>
      </c>
      <c r="F17" s="81" t="str">
        <f>'Project Data Collection'!P17</f>
        <v>n/a</v>
      </c>
    </row>
    <row r="18" spans="1:6" ht="30" x14ac:dyDescent="0.25">
      <c r="A18" s="79" t="str">
        <f>IF('Project Data Collection'!A18="Both", "Rainbow and Silver", 'Project Data Collection'!A18)&amp;" Springs"</f>
        <v>Rainbow and Silver Springs</v>
      </c>
      <c r="B18" s="79" t="str">
        <f>'Project Data Collection'!C18&amp;" - "&amp;'Project Data Collection'!B18</f>
        <v>Marion County Irrigation Ordinance - Marion02</v>
      </c>
      <c r="C18" s="79" t="str">
        <f>'Project Data Collection'!D18&amp;"/"&amp;'Project Data Collection'!S18</f>
        <v>Marion County Office of the County Engineer/n/a</v>
      </c>
      <c r="D18" s="79" t="str">
        <f>'Project Data Collection'!H94&amp;"/"&amp;'Project Data Collection'!I18</f>
        <v>2000/Ongoing</v>
      </c>
      <c r="E18" s="79" t="str">
        <f>'Project Data Collection'!F18&amp;" - "&amp;'Project Data Collection'!G18</f>
        <v>Regulation or Ordinance - Water Conservation for Landscape Irrigation. Sets an enforecable irrigation schedule and rates of irrigation for Marion County. It also identifies efficient irrigation systems that are exempt from the schedule.</v>
      </c>
      <c r="F18" s="81" t="str">
        <f>'Project Data Collection'!P18</f>
        <v>n/a</v>
      </c>
    </row>
    <row r="19" spans="1:6" ht="60" x14ac:dyDescent="0.25">
      <c r="A19" s="79" t="str">
        <f>IF('Project Data Collection'!A19="Both", "Rainbow and Silver", 'Project Data Collection'!A19)&amp;" Springs"</f>
        <v>Rainbow and Silver Springs</v>
      </c>
      <c r="B19" s="79" t="str">
        <f>'Project Data Collection'!C19&amp;" - "&amp;'Project Data Collection'!B19</f>
        <v>Marion County Fertlizer Ordinance - Marion03</v>
      </c>
      <c r="C19" s="79" t="str">
        <f>'Project Data Collection'!D19&amp;"/"&amp;'Project Data Collection'!S19</f>
        <v>Marion County Office of the County Engineer/n/a</v>
      </c>
      <c r="D19" s="79" t="str">
        <f>'Project Data Collection'!H95&amp;"/"&amp;'Project Data Collection'!I19</f>
        <v>2000/Ongoing</v>
      </c>
      <c r="E19" s="79" t="str">
        <f>'Project Data Collection'!F19&amp;" - "&amp;'Project Data Collection'!G19</f>
        <v>Regulation or Ordinance - Florida Friendly  Fertilizer Use on Urban Landscapes. This Ordinance regulates the proper use of fertilizers by any applicator; requires proper training of commercial and institutional fertilizer applicators; establishes training and licensing requirements; specifies allowable fertilizer application rates and methods, fertilizer-free zones, low maintenance zones, and exemptions. It requires the use of best management practices which provide specific management guidelines to minimize negative secondary and cumulative environmental effects associated with the misuse of fertilizers. 2008 ordinance has now been included in the latest Land Development Code</v>
      </c>
      <c r="F19" s="81" t="str">
        <f>'Project Data Collection'!P19</f>
        <v>n/a</v>
      </c>
    </row>
    <row r="20" spans="1:6" ht="45" x14ac:dyDescent="0.25">
      <c r="A20" s="79" t="str">
        <f>IF('Project Data Collection'!A20="Both", "Rainbow and Silver", 'Project Data Collection'!A20)&amp;" Springs"</f>
        <v>Rainbow and Silver Springs</v>
      </c>
      <c r="B20" s="79" t="str">
        <f>'Project Data Collection'!C20&amp;" - "&amp;'Project Data Collection'!B20</f>
        <v>Marion County Transfer of Development Rights - Marion04</v>
      </c>
      <c r="C20" s="79" t="str">
        <f>'Project Data Collection'!D20&amp;"/"&amp;'Project Data Collection'!S20</f>
        <v>Marion County Growth Services/n/a</v>
      </c>
      <c r="D20" s="79" t="str">
        <f>'Project Data Collection'!H96&amp;"/"&amp;'Project Data Collection'!I20</f>
        <v>2000/Ongoing</v>
      </c>
      <c r="E20" s="79" t="str">
        <f>'Project Data Collection'!F20&amp;" - "&amp;'Project Data Collection'!G20</f>
        <v>Planning - The Transfer of Development Rights (TDR) Program is designed to protect natural resources, especially those listed in Policy 1.1.2 of the Conservation Element of the Marion County Comprehensive Plan and locally important and prime farmlands within Marion County. These resources include, but are not limited to, the preservation of high water recharge and underground drainage basins, springs, karst areas, sinkholes, sinks, sinkhole ponds, and other karst features. The land from which development rights are transfered is subject to a conservation easement. Article 3 of the Land Development Code defines the TDR program and eligible sending and receiving areas.</v>
      </c>
      <c r="F20" s="81" t="str">
        <f>'Project Data Collection'!P20</f>
        <v>n/a</v>
      </c>
    </row>
    <row r="21" spans="1:6" ht="30" x14ac:dyDescent="0.25">
      <c r="A21" s="79" t="str">
        <f>IF('Project Data Collection'!A21="Both", "Rainbow and Silver", 'Project Data Collection'!A21)&amp;" Springs"</f>
        <v>Rainbow and Silver Springs</v>
      </c>
      <c r="B21" s="79" t="str">
        <f>'Project Data Collection'!C21&amp;" - "&amp;'Project Data Collection'!B21</f>
        <v>Marion County Transfer of Vested Rights - Marion05</v>
      </c>
      <c r="C21" s="79" t="str">
        <f>'Project Data Collection'!D21&amp;"/"&amp;'Project Data Collection'!S21</f>
        <v>Marion County Growth Services/n/a</v>
      </c>
      <c r="D21" s="79" t="str">
        <f>'Project Data Collection'!H97&amp;"/"&amp;'Project Data Collection'!I21</f>
        <v>2000/Ongoing</v>
      </c>
      <c r="E21" s="79" t="str">
        <f>'Project Data Collection'!F21&amp;" - "&amp;'Project Data Collection'!G21</f>
        <v>Planning - Transfer of Vested Rights (TVR) Program is designed to minimize dense development of vested properties without central water, and sewer systems, and/or other supporting infrastructure, and thereby protect natural resources, encourage and enhance the development of larger parcels, reduce the County's inventory of vested properties, and permit the County to better plan for future growth. The land from which vested rights are transfered is subject to a conservation easement. Article 3 of the Land Development Code defines the TVR program and eligible sending and receiving areas.</v>
      </c>
      <c r="F21" s="81" t="str">
        <f>'Project Data Collection'!P21</f>
        <v>n/a</v>
      </c>
    </row>
    <row r="22" spans="1:6" ht="45" x14ac:dyDescent="0.25">
      <c r="A22" s="79" t="str">
        <f>IF('Project Data Collection'!A22="Both", "Rainbow and Silver", 'Project Data Collection'!A22)&amp;" Springs"</f>
        <v>Rainbow and Silver Springs</v>
      </c>
      <c r="B22" s="79" t="str">
        <f>'Project Data Collection'!C22&amp;" - "&amp;'Project Data Collection'!B22</f>
        <v>SW 85th St/SW 40th Ave Stormwater Retrofit - Marion06</v>
      </c>
      <c r="C22" s="79" t="str">
        <f>'Project Data Collection'!D22&amp;"/"&amp;'Project Data Collection'!S22</f>
        <v>Marion County Office of the County Engineer/SWFWMD</v>
      </c>
      <c r="D22" s="79" t="str">
        <f>'Project Data Collection'!H98&amp;"/"&amp;'Project Data Collection'!I22</f>
        <v>2000/2012</v>
      </c>
      <c r="E22" s="79" t="str">
        <f>'Project Data Collection'!F22&amp;" - "&amp;'Project Data Collection'!G22</f>
        <v>Urban Structural BMP - Construction of a drainage retention area lined with Bold and Gold soil amendment o enhance nitrogen removal. Post construction event monitoring has shown a 76% reduction in TN through the soil amendment layer.</v>
      </c>
      <c r="F22" s="81">
        <f>'Project Data Collection'!P22</f>
        <v>330000</v>
      </c>
    </row>
    <row r="23" spans="1:6" ht="45" x14ac:dyDescent="0.25">
      <c r="A23" s="79" t="str">
        <f>IF('Project Data Collection'!A23="Both", "Rainbow and Silver", 'Project Data Collection'!A23)&amp;" Springs"</f>
        <v>Rainbow Springs</v>
      </c>
      <c r="B23" s="79" t="str">
        <f>'Project Data Collection'!C23&amp;" - "&amp;'Project Data Collection'!B23</f>
        <v>Village of Rainbow Springs Stormwater Retrofit - Marion07</v>
      </c>
      <c r="C23" s="79" t="str">
        <f>'Project Data Collection'!D23&amp;"/"&amp;'Project Data Collection'!S23</f>
        <v>Marion County Office of the County Engineer/SWFWMD</v>
      </c>
      <c r="D23" s="79" t="str">
        <f>'Project Data Collection'!H99&amp;"/"&amp;'Project Data Collection'!I23</f>
        <v>2000/Ongoing</v>
      </c>
      <c r="E23" s="79" t="str">
        <f>'Project Data Collection'!F23&amp;" - "&amp;'Project Data Collection'!G23</f>
        <v>Urban Structural BMP - Retrofit of an existing drainage retention area with aerobic filtration cells for conversion of TN to nitrate and an infiltration cell lined with Bold and Gold for nitrate removal. The project also includes a stormwater wetland to treat runoff discharged into Section 16 Lake.</v>
      </c>
      <c r="F23" s="81">
        <f>'Project Data Collection'!P23</f>
        <v>336800</v>
      </c>
    </row>
    <row r="24" spans="1:6" ht="45" x14ac:dyDescent="0.25">
      <c r="A24" s="79" t="str">
        <f>IF('Project Data Collection'!A24="Both", "Rainbow and Silver", 'Project Data Collection'!A24)&amp;" Springs"</f>
        <v>Rainbow Springs</v>
      </c>
      <c r="B24" s="79" t="str">
        <f>'Project Data Collection'!C24&amp;" - "&amp;'Project Data Collection'!B24</f>
        <v>CR 484 Stormwater Retrofit, Phase 1 - Marion08</v>
      </c>
      <c r="C24" s="79" t="str">
        <f>'Project Data Collection'!D24&amp;"/"&amp;'Project Data Collection'!S24</f>
        <v>Marion County Office of the County Engineer/SWFWMD</v>
      </c>
      <c r="D24" s="79" t="str">
        <f>'Project Data Collection'!H100&amp;"/"&amp;'Project Data Collection'!I24</f>
        <v>/2010</v>
      </c>
      <c r="E24" s="79" t="str">
        <f>'Project Data Collection'!F24&amp;" - "&amp;'Project Data Collection'!G24</f>
        <v>Urban Structural BMP - Construction of a bioretention area and collection system to treat runoff from bridge spanning the Rainbow River.</v>
      </c>
      <c r="F24" s="81">
        <f>'Project Data Collection'!P24</f>
        <v>62081</v>
      </c>
    </row>
    <row r="25" spans="1:6" ht="45" x14ac:dyDescent="0.25">
      <c r="A25" s="79" t="str">
        <f>IF('Project Data Collection'!A25="Both", "Rainbow and Silver", 'Project Data Collection'!A25)&amp;" Springs"</f>
        <v>Rainbow Springs</v>
      </c>
      <c r="B25" s="79" t="str">
        <f>'Project Data Collection'!C25&amp;" - "&amp;'Project Data Collection'!B25</f>
        <v>CR 484 Stormwater Retrofit, Phase 2 - Marion09</v>
      </c>
      <c r="C25" s="79" t="str">
        <f>'Project Data Collection'!D25&amp;"/"&amp;'Project Data Collection'!S25</f>
        <v>Marion County Office of the County Engineer/SWFWMD</v>
      </c>
      <c r="D25" s="79" t="str">
        <f>'Project Data Collection'!H101&amp;"/"&amp;'Project Data Collection'!I25</f>
        <v>/2012</v>
      </c>
      <c r="E25" s="79" t="str">
        <f>'Project Data Collection'!F25&amp;" - "&amp;'Project Data Collection'!G25</f>
        <v>Urban Structural BMP - Construction of a wet detention pond to treat runoff discharged into the Rainbow River from CR 484.</v>
      </c>
      <c r="F25" s="81">
        <f>'Project Data Collection'!P25</f>
        <v>73890</v>
      </c>
    </row>
    <row r="26" spans="1:6" ht="45" x14ac:dyDescent="0.25">
      <c r="A26" s="79" t="str">
        <f>IF('Project Data Collection'!A26="Both", "Rainbow and Silver", 'Project Data Collection'!A26)&amp;" Springs"</f>
        <v>Rainbow Springs</v>
      </c>
      <c r="B26" s="79" t="str">
        <f>'Project Data Collection'!C26&amp;" - "&amp;'Project Data Collection'!B26</f>
        <v>CR 484 Stormwater Retrofit, Phase 3 - Marion10</v>
      </c>
      <c r="C26" s="79" t="str">
        <f>'Project Data Collection'!D26&amp;"/"&amp;'Project Data Collection'!S26</f>
        <v>Marion County Office of the County Engineer/SWFWMD</v>
      </c>
      <c r="D26" s="79" t="str">
        <f>'Project Data Collection'!H102&amp;"/"&amp;'Project Data Collection'!I26</f>
        <v>/2011</v>
      </c>
      <c r="E26" s="79" t="str">
        <f>'Project Data Collection'!F26&amp;" - "&amp;'Project Data Collection'!G26</f>
        <v>Urban Structural BMP - Upgrade of limerock parking lot with a pervious brick paver parking area and paved aisles to address sediment discrahge into the Rainbow River. 3 wet detention ponds were constructed to treat stormwater runoff form the new parking lot and CR 484 east of the Rainbow River.</v>
      </c>
      <c r="F26" s="81">
        <f>'Project Data Collection'!P26</f>
        <v>223700</v>
      </c>
    </row>
    <row r="27" spans="1:6" ht="60" x14ac:dyDescent="0.25">
      <c r="A27" s="79" t="str">
        <f>IF('Project Data Collection'!A27="Both", "Rainbow and Silver", 'Project Data Collection'!A27)&amp;" Springs"</f>
        <v>Rainbow and Silver Springs</v>
      </c>
      <c r="B27" s="79" t="str">
        <f>'Project Data Collection'!C27&amp;" - "&amp;'Project Data Collection'!B27</f>
        <v>Marion County Watershed Management Program - Marion11</v>
      </c>
      <c r="C27" s="79" t="str">
        <f>'Project Data Collection'!D27&amp;"/"&amp;'Project Data Collection'!S27</f>
        <v>Marion County Office of the County Engineer/n/a</v>
      </c>
      <c r="D27" s="79" t="str">
        <f>'Project Data Collection'!H103&amp;"/"&amp;'Project Data Collection'!I27</f>
        <v>/Ongoing</v>
      </c>
      <c r="E27" s="79" t="str">
        <f>'Project Data Collection'!F27&amp;" - "&amp;'Project Data Collection'!G27</f>
        <v xml:space="preserve">Planning - Watershed management plans (WMPs) will be completed county-wide and are used to identify and address Marion County water quality issues.  The WMPs will include creation and maintenance of a comprehensive geodatabase for Marion County storm sewer system data, watershed boundaries and hydrologic features County-wide. </v>
      </c>
      <c r="F27" s="81">
        <f>'Project Data Collection'!P27</f>
        <v>337000</v>
      </c>
    </row>
    <row r="28" spans="1:6" ht="45" x14ac:dyDescent="0.25">
      <c r="A28" s="79" t="str">
        <f>IF('Project Data Collection'!A28="Both", "Rainbow and Silver", 'Project Data Collection'!A28)&amp;" Springs"</f>
        <v>Rainbow and Silver Springs</v>
      </c>
      <c r="B28" s="79" t="str">
        <f>'Project Data Collection'!C28&amp;" - "&amp;'Project Data Collection'!B28</f>
        <v>Marion County Clean Water Program - NPDES MS4 Permit - Marion12</v>
      </c>
      <c r="C28" s="79" t="str">
        <f>'Project Data Collection'!D28&amp;"/"&amp;'Project Data Collection'!S28</f>
        <v>Marion County Office of the County Engineer/n/a</v>
      </c>
      <c r="D28" s="79" t="str">
        <f>'Project Data Collection'!H104&amp;"/"&amp;'Project Data Collection'!I28</f>
        <v>/Ongoing</v>
      </c>
      <c r="E28" s="79" t="str">
        <f>'Project Data Collection'!F28&amp;" - "&amp;'Project Data Collection'!G28</f>
        <v>Education and Outreach -  Public outreach and education programs, illicit discharge detection and elimination program, mapping and modeling efforts, construction site pollution prevention program, and municipal operations pollution prevention program.   Benefits: Remove illicit connections; BMP implementation.  Potential for reduction in loadings.</v>
      </c>
      <c r="F28" s="81" t="str">
        <f>'Project Data Collection'!P28</f>
        <v>n/a</v>
      </c>
    </row>
    <row r="29" spans="1:6" x14ac:dyDescent="0.25">
      <c r="A29" s="79" t="e">
        <f>IF('Project Data Collection'!#REF!="Both", "Rainbow and Silver", 'Project Data Collection'!#REF!)&amp;" Springs"</f>
        <v>#REF!</v>
      </c>
      <c r="B29" s="79" t="e">
        <f>'Project Data Collection'!#REF!&amp;" - "&amp;'Project Data Collection'!#REF!</f>
        <v>#REF!</v>
      </c>
      <c r="C29" s="79" t="e">
        <f>'Project Data Collection'!#REF!&amp;"/"&amp;'Project Data Collection'!#REF!</f>
        <v>#REF!</v>
      </c>
      <c r="D29" s="79" t="e">
        <f>'Project Data Collection'!H105&amp;"/"&amp;'Project Data Collection'!#REF!</f>
        <v>#REF!</v>
      </c>
      <c r="E29" s="79" t="e">
        <f>'Project Data Collection'!#REF!&amp;" - "&amp;'Project Data Collection'!#REF!</f>
        <v>#REF!</v>
      </c>
      <c r="F29" s="81" t="e">
        <f>'Project Data Collection'!#REF!</f>
        <v>#REF!</v>
      </c>
    </row>
    <row r="30" spans="1:6" ht="30" x14ac:dyDescent="0.25">
      <c r="A30" s="79" t="str">
        <f>IF('Project Data Collection'!A29="Both", "Rainbow and Silver", 'Project Data Collection'!A29)&amp;" Springs"</f>
        <v>Rainbow and Silver Springs</v>
      </c>
      <c r="B30" s="79" t="str">
        <f>'Project Data Collection'!C29&amp;" - "&amp;'Project Data Collection'!B29</f>
        <v>Street Sweeping of Marion County Roads - Marion13</v>
      </c>
      <c r="C30" s="79" t="str">
        <f>'Project Data Collection'!D29&amp;"/"&amp;'Project Data Collection'!S29</f>
        <v>Marion County Office of the County Engineer/n/a</v>
      </c>
      <c r="D30" s="79" t="str">
        <f>'Project Data Collection'!H106&amp;"/"&amp;'Project Data Collection'!I29</f>
        <v>/Ongoing</v>
      </c>
      <c r="E30" s="79" t="str">
        <f>'Project Data Collection'!F29&amp;" - "&amp;'Project Data Collection'!G29</f>
        <v>Street Sweeping - Sweeping of Marion County–maintained roads.  Sweeping of roads with curb and gutter is completed 9 times per year.  Benefits: Remove debris, sediment, and potential pollutants from streets. Prevent entry into storm sewer system.</v>
      </c>
      <c r="F30" s="81" t="str">
        <f>'Project Data Collection'!P29</f>
        <v>n/a</v>
      </c>
    </row>
    <row r="31" spans="1:6" ht="45" x14ac:dyDescent="0.25">
      <c r="A31" s="79" t="str">
        <f>IF('Project Data Collection'!A30="Both", "Rainbow and Silver", 'Project Data Collection'!A30)&amp;" Springs"</f>
        <v>Rainbow and Silver Springs</v>
      </c>
      <c r="B31" s="79" t="str">
        <f>'Project Data Collection'!C30&amp;" - "&amp;'Project Data Collection'!B30</f>
        <v>Clean Farms Initiative - Marion14</v>
      </c>
      <c r="C31" s="79" t="str">
        <f>'Project Data Collection'!D30&amp;"/"&amp;'Project Data Collection'!S30</f>
        <v>Marion County Office of the County Engineer/n/a</v>
      </c>
      <c r="D31" s="79" t="str">
        <f>'Project Data Collection'!H107&amp;"/"&amp;'Project Data Collection'!I30</f>
        <v>/Ongoing</v>
      </c>
      <c r="E31" s="79" t="str">
        <f>'Project Data Collection'!F30&amp;" - "&amp;'Project Data Collection'!G30</f>
        <v xml:space="preserve">Agriculture BMP - The Clean Farms Initiative is designed to assist Marion County farm owners and managers with implementation of BMPs for animal waste and nutrient management and to recognize them for their cooperative efforts.  The Initiative was begun by passage of Resolution 04-R-384, by the Marion County Board of County Commissioners, which recognizes the importance of agriculture to the county’s history and economy, while also recognizing the need to protect water resources.  As part of the Initiative,  a Farm Outreach Coordinator position was created.  The Farm Outreach Coordinator position educates on water quality, targeting practices such as manure management and fertilization. Education is provided on Best Management Practices (BMPs), science-based and field-tested techniques meant to help protect and preserve the integrity of the ground and surface waters. Events and programs, ranging in size from a few to over a thousand, are developed and produced; tabling/networking at equine events is done regularly. Talks and presentations to various groups are also produced and given. Monthly articles written for trade journals, such as The Florida Horse, further enhance one-on-one farm consultations. Partnerships with government, NGO's and community agencies that share common goals are developed and sustained.  The Marion County Soil &amp; Water Commission has also established a program to recognize Farms of Environmental Distinction.  Benefits: Protection of ground water and surface water as well as wetlands from runoff from equine activities. </v>
      </c>
      <c r="F31" s="81" t="str">
        <f>'Project Data Collection'!P30</f>
        <v>n/a</v>
      </c>
    </row>
    <row r="32" spans="1:6" ht="90" x14ac:dyDescent="0.25">
      <c r="A32" s="79" t="str">
        <f>IF('Project Data Collection'!A31="Both", "Rainbow and Silver", 'Project Data Collection'!A31)&amp;" Springs"</f>
        <v>Rainbow Springs</v>
      </c>
      <c r="B32" s="79" t="str">
        <f>'Project Data Collection'!C31&amp;" - "&amp;'Project Data Collection'!B31</f>
        <v>Rainbow Springs Country Club Estates Stormwater Retrofit - Marion15</v>
      </c>
      <c r="C32" s="79" t="str">
        <f>'Project Data Collection'!D31&amp;"/"&amp;'Project Data Collection'!S31</f>
        <v>Marion County Office of the County Engineer/SWFWMD</v>
      </c>
      <c r="D32" s="79" t="str">
        <f>'Project Data Collection'!H108&amp;"/"&amp;'Project Data Collection'!I31</f>
        <v>/2012</v>
      </c>
      <c r="E32" s="79" t="str">
        <f>'Project Data Collection'!F31&amp;" - "&amp;'Project Data Collection'!G31</f>
        <v>Urban Structural BMP - Expansion and conversion of an existing retention pond to a wetland/wet retention pond to enhance nitrate removal from runoff generated from County road, a golf course and residential land uses.</v>
      </c>
      <c r="F32" s="81">
        <f>'Project Data Collection'!P31</f>
        <v>136423</v>
      </c>
    </row>
    <row r="33" spans="1:6" ht="45" x14ac:dyDescent="0.25">
      <c r="A33" s="79" t="str">
        <f>IF('Project Data Collection'!A32="Both", "Rainbow and Silver", 'Project Data Collection'!A32)&amp;" Springs"</f>
        <v>Rainbow Springs</v>
      </c>
      <c r="B33" s="79" t="str">
        <f>'Project Data Collection'!C32&amp;" - "&amp;'Project Data Collection'!B32</f>
        <v>Rainbow Park Unit 8 Stormwater Retrofit - Marion16</v>
      </c>
      <c r="C33" s="79" t="str">
        <f>'Project Data Collection'!D32&amp;"/"&amp;'Project Data Collection'!S32</f>
        <v>Marion County Office of the County Engineer/SWFWMD</v>
      </c>
      <c r="D33" s="79" t="str">
        <f>'Project Data Collection'!H109&amp;"/"&amp;'Project Data Collection'!I32</f>
        <v>/2013</v>
      </c>
      <c r="E33" s="79" t="str">
        <f>'Project Data Collection'!F32&amp;" - "&amp;'Project Data Collection'!G32</f>
        <v>Urban Structural BMP - Construction of three wet detention ponds to provide treatment of runoff prior to discharge to a relic karst feature and isolated surface wetlands.</v>
      </c>
      <c r="F33" s="81">
        <f>'Project Data Collection'!P32</f>
        <v>443399</v>
      </c>
    </row>
    <row r="34" spans="1:6" ht="195" x14ac:dyDescent="0.25">
      <c r="A34" s="79" t="str">
        <f>IF('Project Data Collection'!A33="Both", "Rainbow and Silver", 'Project Data Collection'!A33)&amp;" Springs"</f>
        <v>Rainbow Springs</v>
      </c>
      <c r="B34" s="79" t="str">
        <f>'Project Data Collection'!C33&amp;" - "&amp;'Project Data Collection'!B33</f>
        <v>Rolling Hills unit 5 Stormwater Retrofit - Marion17</v>
      </c>
      <c r="C34" s="79" t="str">
        <f>'Project Data Collection'!D33&amp;"/"&amp;'Project Data Collection'!S33</f>
        <v>Marion County Office of the County Engineer/SWFWMD</v>
      </c>
      <c r="D34" s="79" t="str">
        <f>'Project Data Collection'!H110&amp;"/"&amp;'Project Data Collection'!I33</f>
        <v>/2013</v>
      </c>
      <c r="E34" s="79" t="str">
        <f>'Project Data Collection'!F33&amp;" - "&amp;'Project Data Collection'!G33</f>
        <v>Urban Structural BMP - Construction of an inter-connected system of four retention ponds and one wet retention ponds to treat stormwater runoff from roads, residential and agricultural land uses.</v>
      </c>
      <c r="F34" s="81">
        <f>'Project Data Collection'!P33</f>
        <v>484097</v>
      </c>
    </row>
    <row r="35" spans="1:6" ht="60" x14ac:dyDescent="0.25">
      <c r="A35" s="79" t="str">
        <f>IF('Project Data Collection'!A34="Both", "Rainbow and Silver", 'Project Data Collection'!A34)&amp;" Springs"</f>
        <v>Silver Springs</v>
      </c>
      <c r="B35" s="79" t="str">
        <f>'Project Data Collection'!C34&amp;" - "&amp;'Project Data Collection'!B34</f>
        <v>31st Street Stormwater Retrofit - Marion18</v>
      </c>
      <c r="C35" s="79" t="str">
        <f>'Project Data Collection'!D34&amp;"/"&amp;'Project Data Collection'!S34</f>
        <v>Marion County Office of the County Engineer/FDEP (319 grant), SJRWMD</v>
      </c>
      <c r="D35" s="79" t="str">
        <f>'Project Data Collection'!H111&amp;"/"&amp;'Project Data Collection'!I34</f>
        <v>/2009</v>
      </c>
      <c r="E35" s="79" t="str">
        <f>'Project Data Collection'!F34&amp;" - "&amp;'Project Data Collection'!G34</f>
        <v>Urban Structural BMP - Construction of a stormwater wetland to treat runoff from US 441 and adjacent commercial land uses prior to discharge to an active sinkhole. Project was jointly funded by Marion Conty, FDEP and SJRWMD. Post Construction monitoring was performed and found a 72% reduction in nitrate concentrations in the wetland.</v>
      </c>
      <c r="F35" s="81">
        <f>'Project Data Collection'!P34</f>
        <v>600000</v>
      </c>
    </row>
    <row r="36" spans="1:6" ht="180" x14ac:dyDescent="0.25">
      <c r="A36" s="79" t="str">
        <f>IF('Project Data Collection'!A35="Both", "Rainbow and Silver", 'Project Data Collection'!A35)&amp;" Springs"</f>
        <v>Silver Springs</v>
      </c>
      <c r="B36" s="79" t="str">
        <f>'Project Data Collection'!C35&amp;" - "&amp;'Project Data Collection'!B35</f>
        <v>Silver Springs/River Pollution Reduction Project - Marion19</v>
      </c>
      <c r="C36" s="79" t="str">
        <f>'Project Data Collection'!D35&amp;"/"&amp;'Project Data Collection'!S35</f>
        <v>Marion County Office of the County Engineer/FDEP (TMDL grant), SJRWMD, FDOT</v>
      </c>
      <c r="D36" s="79" t="str">
        <f>'Project Data Collection'!H112&amp;"/"&amp;'Project Data Collection'!I35</f>
        <v>/2010</v>
      </c>
      <c r="E36" s="79" t="str">
        <f>'Project Data Collection'!F35&amp;" - "&amp;'Project Data Collection'!G35</f>
        <v>Urban Structural BMP - Construction of a pump station to intercept runoff from SR 40 and adjacent commercial land uses prior to discharge to Half-Mile Creek, a tributary of the Silver River. The runoff is pumped to a retention pond located on State lands across from the Silver Springs Attraction.</v>
      </c>
      <c r="F36" s="81">
        <f>'Project Data Collection'!P35</f>
        <v>1766828</v>
      </c>
    </row>
    <row r="37" spans="1:6" ht="150" x14ac:dyDescent="0.25">
      <c r="A37" s="79" t="str">
        <f>IF('Project Data Collection'!A36="Both", "Rainbow and Silver", 'Project Data Collection'!A36)&amp;" Springs"</f>
        <v>Silver Springs</v>
      </c>
      <c r="B37" s="79" t="str">
        <f>'Project Data Collection'!C36&amp;" - "&amp;'Project Data Collection'!B36</f>
        <v>Hunter's Trace Retention Area Retrofit - Marion20</v>
      </c>
      <c r="C37" s="79" t="str">
        <f>'Project Data Collection'!D36&amp;"/"&amp;'Project Data Collection'!S36</f>
        <v>Marion County Office of the County Engineer/FDEP, UCF, SJRWMD, SWFWMD</v>
      </c>
      <c r="D37" s="79" t="str">
        <f>'Project Data Collection'!H113&amp;"/"&amp;'Project Data Collection'!I36</f>
        <v>/2009</v>
      </c>
      <c r="E37" s="79" t="str">
        <f>'Project Data Collection'!F36&amp;" - "&amp;'Project Data Collection'!G36</f>
        <v>Urban Structural BMP - This project was a field-scale research installation of the Bold and Gold Soil Amendment. The goal of the project was to assess the pollutant removal potential of 12" of Bold and Gold. The construction and post-construction monitoring was conducted through the University of Central Florida. The final report to FDEP found approximately 50% removal of nitrogen through the soil amendment layer.</v>
      </c>
      <c r="F37" s="81">
        <f>'Project Data Collection'!P36</f>
        <v>500000</v>
      </c>
    </row>
    <row r="38" spans="1:6" ht="90" x14ac:dyDescent="0.25">
      <c r="A38" s="79" t="str">
        <f>IF('Project Data Collection'!A37="Both", "Rainbow and Silver", 'Project Data Collection'!A37)&amp;" Springs"</f>
        <v>Silver Springs</v>
      </c>
      <c r="B38" s="79" t="str">
        <f>'Project Data Collection'!C37&amp;" - "&amp;'Project Data Collection'!B37</f>
        <v>Country Gardens Stormwater Retrofit - Marion21</v>
      </c>
      <c r="C38" s="79" t="str">
        <f>'Project Data Collection'!D37&amp;"/"&amp;'Project Data Collection'!S37</f>
        <v>Marion County Office of the County Engineer/n/a</v>
      </c>
      <c r="D38" s="79" t="str">
        <f>'Project Data Collection'!H114&amp;"/"&amp;'Project Data Collection'!I37</f>
        <v>/TBD</v>
      </c>
      <c r="E38" s="79" t="str">
        <f>'Project Data Collection'!F37&amp;" - "&amp;'Project Data Collection'!G37</f>
        <v xml:space="preserve">Urban Structural BMP - Proposed project to construct a retention area with Bold and Gold soil amendment to reduce nitrate concentration in stormater runoff from residential land uses currently discharging to a relic sinkhole/quarry. </v>
      </c>
      <c r="F38" s="81">
        <f>'Project Data Collection'!P37</f>
        <v>188500</v>
      </c>
    </row>
    <row r="39" spans="1:6" ht="60" x14ac:dyDescent="0.25">
      <c r="A39" s="79" t="str">
        <f>IF('Project Data Collection'!A38="Both", "Rainbow and Silver", 'Project Data Collection'!A38)&amp;" Springs"</f>
        <v>Rainbow and Silver Springs</v>
      </c>
      <c r="B39" s="79" t="str">
        <f>'Project Data Collection'!C38&amp;" - "&amp;'Project Data Collection'!B38</f>
        <v>West Highway 316 at 119th Ave Stormwater Retrofit - Marion22</v>
      </c>
      <c r="C39" s="79" t="str">
        <f>'Project Data Collection'!D38&amp;"/"&amp;'Project Data Collection'!S38</f>
        <v>Marion County Office of the County Engineer/n/a</v>
      </c>
      <c r="D39" s="79" t="str">
        <f>'Project Data Collection'!H115&amp;"/"&amp;'Project Data Collection'!I38</f>
        <v>/TBD</v>
      </c>
      <c r="E39" s="79" t="str">
        <f>'Project Data Collection'!F38&amp;" - "&amp;'Project Data Collection'!G38</f>
        <v>Urban Structural BMP - Proposed project to construct a wet retention area to reduce nitrate in stormwater runoff from transportation and residential land uses that is currently infiltrating to the aquifer without treatment. The project is currently identified in the adopted 2014 Stromwater Implementation Plan.</v>
      </c>
      <c r="F39" s="81">
        <f>'Project Data Collection'!P38</f>
        <v>52654</v>
      </c>
    </row>
    <row r="40" spans="1:6" ht="60" x14ac:dyDescent="0.25">
      <c r="A40" s="79" t="str">
        <f>IF('Project Data Collection'!A39="Both", "Rainbow and Silver", 'Project Data Collection'!A39)&amp;" Springs"</f>
        <v>Rainbow and Silver Springs</v>
      </c>
      <c r="B40" s="79" t="str">
        <f>'Project Data Collection'!C39&amp;" - "&amp;'Project Data Collection'!B39</f>
        <v>West Highway 316 at Highway 329 Stormwater Retrofit - Marion23</v>
      </c>
      <c r="C40" s="79" t="str">
        <f>'Project Data Collection'!D39&amp;"/"&amp;'Project Data Collection'!S39</f>
        <v>Marion County Office of the County Engineer/n/a</v>
      </c>
      <c r="D40" s="79" t="str">
        <f>'Project Data Collection'!H116&amp;"/"&amp;'Project Data Collection'!I39</f>
        <v>/TBD</v>
      </c>
      <c r="E40" s="79" t="str">
        <f>'Project Data Collection'!F39&amp;" - "&amp;'Project Data Collection'!G39</f>
        <v>Urban Structural BMP - Proposed project to construct a wet retention area to reduce nitrate in stormwater runoff from transportation and residential land uses that is currently infiltrating to the aquifer without treatment. The project is currently identified in the adopted 2014 Stromwater Implementation Plan.</v>
      </c>
      <c r="F40" s="81">
        <f>'Project Data Collection'!P39</f>
        <v>552125</v>
      </c>
    </row>
    <row r="41" spans="1:6" ht="180" x14ac:dyDescent="0.25">
      <c r="A41" s="79" t="str">
        <f>IF('Project Data Collection'!A40="Both", "Rainbow and Silver", 'Project Data Collection'!A40)&amp;" Springs"</f>
        <v>Silver Springs</v>
      </c>
      <c r="B41" s="79" t="str">
        <f>'Project Data Collection'!C40&amp;" - "&amp;'Project Data Collection'!B40</f>
        <v>Bold and Gold Stormwater Retrofits in Silver Springs BMAP Area - Marion24</v>
      </c>
      <c r="C41" s="79" t="str">
        <f>'Project Data Collection'!D40&amp;"/"&amp;'Project Data Collection'!S40</f>
        <v>Marion County Office of the County Engineer/n/a</v>
      </c>
      <c r="D41" s="79" t="str">
        <f>'Project Data Collection'!H117&amp;"/"&amp;'Project Data Collection'!I40</f>
        <v>/TBD</v>
      </c>
      <c r="E41" s="79" t="str">
        <f>'Project Data Collection'!F40&amp;" - "&amp;'Project Data Collection'!G40</f>
        <v>Urban Structural BMP - This project proposes $3,800,000 through Fiscal Year 2019 for the retrofit of County owned drainage retention areas in the Silver Springs BMAP area. The number and location of DRAs retrofited will depend on several factors including potential load reductions, land availability and location in priority focus areas identified in the BMAP. This project is currently in the preliminary stages and is identified in the adopted 2014 Stormwater Implementation Plan.</v>
      </c>
      <c r="F41" s="81">
        <f>'Project Data Collection'!P40</f>
        <v>3800000</v>
      </c>
    </row>
    <row r="42" spans="1:6" ht="30" x14ac:dyDescent="0.25">
      <c r="A42" s="79" t="str">
        <f>IF('Project Data Collection'!A41="Both", "Rainbow and Silver", 'Project Data Collection'!A41)&amp;" Springs"</f>
        <v>Rainbow Springs</v>
      </c>
      <c r="B42" s="79" t="str">
        <f>'Project Data Collection'!C41&amp;" - "&amp;'Project Data Collection'!B41</f>
        <v>Bold and Gold Stormwater Retrofits in Rainbow Springs BMAP Area - Marion25</v>
      </c>
      <c r="C42" s="79" t="str">
        <f>'Project Data Collection'!D41&amp;"/"&amp;'Project Data Collection'!S41</f>
        <v>Marion County Office of the County Engineer/n/a</v>
      </c>
      <c r="D42" s="79" t="str">
        <f>'Project Data Collection'!H118&amp;"/"&amp;'Project Data Collection'!I41</f>
        <v>/TBD</v>
      </c>
      <c r="E42" s="79" t="str">
        <f>'Project Data Collection'!F41&amp;" - "&amp;'Project Data Collection'!G41</f>
        <v>Urban Structural BMP - This project proposes $2,800,000 through Fiscal Year 2019 for the retrofit of County owned drainage retention areas in the Silver Springs BMAP area. The number and location of DRAs retrofited will depend on several factors including potential load reductions, land availability and location in priority focus areas identified in the BMAP. This project is currently in the preliminary stages and is identified in the adopted 2014 Stormwater Implementation Plan.</v>
      </c>
      <c r="F42" s="81">
        <f>'Project Data Collection'!P41</f>
        <v>2800000</v>
      </c>
    </row>
    <row r="43" spans="1:6" ht="60" x14ac:dyDescent="0.25">
      <c r="A43" s="79" t="str">
        <f>IF('Project Data Collection'!A42="Both", "Rainbow and Silver", 'Project Data Collection'!A42)&amp;" Springs"</f>
        <v>Rainbow and Silver Springs</v>
      </c>
      <c r="B43" s="79" t="str">
        <f>'Project Data Collection'!C42&amp;" - "&amp;'Project Data Collection'!B42</f>
        <v>Marion County Aquifer Vulnerability Assessment - Marion26</v>
      </c>
      <c r="C43" s="79" t="str">
        <f>'Project Data Collection'!D42&amp;"/"&amp;'Project Data Collection'!S42</f>
        <v>Marion County Office of the County Engineer/n/a</v>
      </c>
      <c r="D43" s="79" t="str">
        <f>'Project Data Collection'!H119&amp;"/"&amp;'Project Data Collection'!I42</f>
        <v>/2007</v>
      </c>
      <c r="E43" s="79" t="str">
        <f>'Project Data Collection'!F42&amp;" - "&amp;'Project Data Collection'!G42</f>
        <v>Studies - Identification of vulnerable areas of aquifer.  Project provides a scientifically defensible water-resource management and protection tool that will facilitate planning of human activities to help in minimizing adverse impacts on ground water quality.  Aquifer vulnerability maps are displayed in classes of relative vulnerability (one area is more vulnerable than another).  The maps benefit local government, planners and developers in guiding growth into more appropriate areas (e.g. ground water recharge areas) and improve site selection for expanding existing or establishing new well fields. Benefits: Identifies areas where aquifer is vulnerable to pollution.  Potential for future management of activities in those areas to reduce pollution of ground water.</v>
      </c>
      <c r="F43" s="81">
        <f>'Project Data Collection'!P42</f>
        <v>82850</v>
      </c>
    </row>
    <row r="44" spans="1:6" ht="75" x14ac:dyDescent="0.25">
      <c r="A44" s="79" t="str">
        <f>IF('Project Data Collection'!A43="Both", "Rainbow and Silver", 'Project Data Collection'!A43)&amp;" Springs"</f>
        <v>Rainbow and Silver Springs</v>
      </c>
      <c r="B44" s="79" t="str">
        <f>'Project Data Collection'!C43&amp;" - "&amp;'Project Data Collection'!B43</f>
        <v>Sinkhole Repair Program in County DRAs - Marion27</v>
      </c>
      <c r="C44" s="79" t="str">
        <f>'Project Data Collection'!D43&amp;"/"&amp;'Project Data Collection'!S43</f>
        <v>Marion County Office of the County Engineer/n/a</v>
      </c>
      <c r="D44" s="79" t="str">
        <f>'Project Data Collection'!H120&amp;"/"&amp;'Project Data Collection'!I43</f>
        <v>/Ongoing</v>
      </c>
      <c r="E44" s="79" t="str">
        <f>'Project Data Collection'!F43&amp;" - "&amp;'Project Data Collection'!G43</f>
        <v>Stormwater Operation and Maintenance - Part of ongoing stormwater system mainteinance activities. Performed as needed by County crews or contractors depending on size and scope of repair.</v>
      </c>
      <c r="F44" s="81" t="str">
        <f>'Project Data Collection'!P43</f>
        <v>n/a</v>
      </c>
    </row>
    <row r="45" spans="1:6" ht="45" x14ac:dyDescent="0.25">
      <c r="A45" s="79" t="str">
        <f>IF('Project Data Collection'!A44="Both", "Rainbow and Silver", 'Project Data Collection'!A44)&amp;" Springs"</f>
        <v>Silver Springs</v>
      </c>
      <c r="B45" s="79" t="str">
        <f>'Project Data Collection'!C44&amp;" - "&amp;'Project Data Collection'!B44</f>
        <v>Marion/Aquifer-Friendly Fertilization Program for Sports Facilities - Marion28</v>
      </c>
      <c r="C45" s="79" t="str">
        <f>'Project Data Collection'!D44&amp;"/"&amp;'Project Data Collection'!S44</f>
        <v>Marion County Parks/n/a</v>
      </c>
      <c r="D45" s="79" t="str">
        <f>'Project Data Collection'!H121&amp;"/"&amp;'Project Data Collection'!I44</f>
        <v>/TBD</v>
      </c>
      <c r="E45" s="79" t="str">
        <f>'Project Data Collection'!F44&amp;" - "&amp;'Project Data Collection'!G44</f>
        <v>Studies - This program includes the creation and use of specific fertilizer formulas on the playing fields at the various sports complexes that the Department manages. There are six locations (Wrigley Fields, Brick City Adventure Park, Shocker Park, Rotary Sportsplex, Ralph Russell Memorial Park and Belleview Sportsplex) which include 2,951,930 square feet (67.77 acres) of turfgrass managed for organized sports. Part of the management strategies for these sites includes the use of fertilizers, pesticides, fungicides, herbicides and other pest management chemicals while creating a healthy and safe playing surface for different sports such as football, baseball, soccer and lacrosse. The goal of this project would be to develop a method of maintaining 67.77 acres of sports fields in a manner that reduces, if not eliminates, pollutant loading while keeping the fields healthy and safe.This is a very research‐heavy project which requires knowledge of sports field management, specific knowledge on various soil conditions, knowledge of the functioning of groundwater, understanding of irrigation practices and technology, familiarity of field usage, awareness of how field use affects the health of the fields and what steps are needed to rejuvenate them.</v>
      </c>
      <c r="F45" s="81" t="str">
        <f>'Project Data Collection'!P44</f>
        <v>n/a</v>
      </c>
    </row>
    <row r="46" spans="1:6" ht="60" x14ac:dyDescent="0.25">
      <c r="A46" s="79" t="str">
        <f>IF('Project Data Collection'!A45="Both", "Rainbow and Silver", 'Project Data Collection'!A45)&amp;" Springs"</f>
        <v>Silver Springs</v>
      </c>
      <c r="B46" s="79" t="str">
        <f>'Project Data Collection'!C45&amp;" - "&amp;'Project Data Collection'!B45</f>
        <v>Sports Field Maintenance Equipment Wash Down Area - Marion29</v>
      </c>
      <c r="C46" s="79" t="str">
        <f>'Project Data Collection'!D45&amp;"/"&amp;'Project Data Collection'!S45</f>
        <v>Marion County Parks/n/a</v>
      </c>
      <c r="D46" s="79" t="str">
        <f>'Project Data Collection'!H122&amp;"/"&amp;'Project Data Collection'!I45</f>
        <v>/TBD</v>
      </c>
      <c r="E46" s="79" t="str">
        <f>'Project Data Collection'!F45&amp;" - "&amp;'Project Data Collection'!G45</f>
        <v>Urban Structural BMP - The FDEP has developed Best Management Practices (BMP) for the Enhancement of Environmental Quality on Florida Golf Courses manual which highlights a series of BMPs that can be implemented to offset the impacts that golf courses have on our environment. Active sports complexes can have the same impacts. Operators of such complexes should review the manual to see which BMPs can be used at the facilities they maintain. One commonly used BMP is the construction of a “closed system equipment wash down area.” This facility would allow staff to wash down mowers and other equipment which have been used while maintaining the sports fields. Leaf blades that are cut during the mowing process contain a lot of nutrients, which if not disposed of properly can enter the stormwater system and add to the pollution of groundwater. Wash down areas at each sports complex will allow staff to properly wash the equipment and properly dispose of the grass clippings and other residue. The goal of this project would be to reduce groundwater pollution and eliminate improper handling of grass clippings at the sports complexes. There are a total of six sports complexes within the Silver Springs BMAP area that the county manages. Of these six locations, four sites (Brick City Adventure Park, Rotary Sportsplex, Shocker Park and Ralph Russell Memorial Park) are all within 10 miles of Silver Springs and therefore should receive a higher priority of scheduling the construction of the wash down facilities. Cost of the wash down facilities varies depending on the size of the systems, the need for additional infrastructure (water and/or electrical power, drainage structures, etc.) and any other improvements that help the functionality of the facility.</v>
      </c>
      <c r="F46" s="81" t="str">
        <f>'Project Data Collection'!P45</f>
        <v>n/a</v>
      </c>
    </row>
    <row r="47" spans="1:6" ht="45" x14ac:dyDescent="0.25">
      <c r="A47" s="79" t="str">
        <f>IF('Project Data Collection'!A46="Both", "Rainbow and Silver", 'Project Data Collection'!A46)&amp;" Springs"</f>
        <v>Silver Springs</v>
      </c>
      <c r="B47" s="79" t="str">
        <f>'Project Data Collection'!C46&amp;" - "&amp;'Project Data Collection'!B46</f>
        <v>Parks Retention Pond Retrofits - Marion30</v>
      </c>
      <c r="C47" s="79" t="str">
        <f>'Project Data Collection'!D46&amp;"/"&amp;'Project Data Collection'!S46</f>
        <v>Marion County Parks/n/a</v>
      </c>
      <c r="D47" s="79" t="str">
        <f>'Project Data Collection'!H123&amp;"/"&amp;'Project Data Collection'!I46</f>
        <v>/TBD</v>
      </c>
      <c r="E47" s="79" t="str">
        <f>'Project Data Collection'!F46&amp;" - "&amp;'Project Data Collection'!G46</f>
        <v>Urban Structural BMP - Marion County Office of the County Engineer is in the process of retrofitting several of the stormwater basins across the county in an effort to decrease the amount of nitrate moving through these basins and into the aquifer below. The project mainly entails the removal of a layer of soil from the bottom of the basins and then the constructing an engineered soil matrix which includes rubber crumbles and specific clay mixtures. The added layer essentially gives naturally occurring organisms more time to digest the nitrate and effectively remove the pollutant from the soil. The goal of this project is to retrofit specific stormwater basins to reduce groundwater pollution. In order for this project to be substantiated, an inventory of all parks within this area will need to be conducted using GIS asset management tools. This inventory will allow staff to determine the size and location of each stormwater pond within the area, map these locations and then prioritize which basins should be retrofitted and when. Several of the parks do not have typical stormwater management facilities as they are located in the rural areas of the county where structures such as curb and gutter, inlets and outlets, or permitted stormwater ponds are not common. Due to their high use of fertilizers, it is recommended that higher priorities be given to the sports complexes where typical stormwater facilities do exist such as Wrigley Fields, Rotary Sportsplex and Belleview Sportsplex.</v>
      </c>
      <c r="F47" s="81" t="str">
        <f>'Project Data Collection'!P46</f>
        <v>n/a</v>
      </c>
    </row>
    <row r="48" spans="1:6" ht="315" x14ac:dyDescent="0.25">
      <c r="A48" s="79" t="str">
        <f>IF('Project Data Collection'!A47="Both", "Rainbow and Silver", 'Project Data Collection'!A47)&amp;" Springs"</f>
        <v>Rainbow and Silver Springs</v>
      </c>
      <c r="B48" s="79" t="str">
        <f>'Project Data Collection'!C47&amp;" - "&amp;'Project Data Collection'!B47</f>
        <v>Water Quality Education  and Equine Farm Best Management Practices (BMPs) - IFAS01</v>
      </c>
      <c r="C48" s="79" t="str">
        <f>'Project Data Collection'!D47&amp;"/"&amp;'Project Data Collection'!S47</f>
        <v>UF/IFAS Extension Marion County/SWFWMD</v>
      </c>
      <c r="D48" s="79" t="str">
        <f>'Project Data Collection'!H124&amp;"/"&amp;'Project Data Collection'!I47</f>
        <v>/Ongoing</v>
      </c>
      <c r="E48" s="79" t="str">
        <f>'Project Data Collection'!F47&amp;" - "&amp;'Project Data Collection'!G47</f>
        <v>Agriculture BMP - Equine Best  Management Practices and Manure Management Education and Outreach Program sponsored by UF/IFAS Extension and Marion County. Between 2010 and 2013 the programdeveloped 44 types of educational materials, made 3,507 client consultations of which 464 were in the filed. 301 producers participated in group education events including a amanure management summit and tour. The program website received 446 views during this period. The program is on-going.</v>
      </c>
      <c r="F48" s="81" t="str">
        <f>'Project Data Collection'!P47</f>
        <v>n/a</v>
      </c>
    </row>
    <row r="49" spans="1:6" ht="375" x14ac:dyDescent="0.25">
      <c r="A49" s="79" t="str">
        <f>IF('Project Data Collection'!A48="Both", "Rainbow and Silver", 'Project Data Collection'!A48)&amp;" Springs"</f>
        <v>Silver Springs</v>
      </c>
      <c r="B49" s="79" t="str">
        <f>'Project Data Collection'!C48&amp;" - "&amp;'Project Data Collection'!B48</f>
        <v>Retrofit Installation of SkimBoss Filtration System with Bold &amp; Gold Media - Tuscawilla Pond - Ocala01</v>
      </c>
      <c r="C49" s="79" t="str">
        <f>'Project Data Collection'!D48&amp;"/"&amp;'Project Data Collection'!S48</f>
        <v>City of Ocala/FDEP (Potentially)</v>
      </c>
      <c r="D49" s="79" t="str">
        <f>'Project Data Collection'!H125&amp;"/"&amp;'Project Data Collection'!I48</f>
        <v>/TBD</v>
      </c>
      <c r="E49" s="79" t="str">
        <f>'Project Data Collection'!F48&amp;" - "&amp;'Project Data Collection'!G48</f>
        <v xml:space="preserve">Urban Structural BMP - This project will retrofit several recharge well inflow structures with SkimBoss Filtration systems using Bold &amp; Gold media reducing pollutant load prior to overflow through the filtration systems and into the Floridan Aquifer via recharge wells. </v>
      </c>
      <c r="F49" s="81">
        <f>'Project Data Collection'!P48</f>
        <v>263140</v>
      </c>
    </row>
    <row r="50" spans="1:6" ht="360" x14ac:dyDescent="0.25">
      <c r="A50" s="79" t="str">
        <f>IF('Project Data Collection'!A49="Both", "Rainbow and Silver", 'Project Data Collection'!A49)&amp;" Springs"</f>
        <v>Silver Springs</v>
      </c>
      <c r="B50" s="79" t="str">
        <f>'Project Data Collection'!C49&amp;" - "&amp;'Project Data Collection'!B49</f>
        <v>Retrofit Installation of SkimBoss Filtration System with Bold &amp; Gold Media - Chazal Park Pond - Ocala02</v>
      </c>
      <c r="C50" s="79" t="str">
        <f>'Project Data Collection'!D49&amp;"/"&amp;'Project Data Collection'!S49</f>
        <v>City of Ocala/FDEP (Potentially)</v>
      </c>
      <c r="D50" s="79" t="str">
        <f>'Project Data Collection'!H126&amp;"/"&amp;'Project Data Collection'!I49</f>
        <v>/TBD</v>
      </c>
      <c r="E50" s="79" t="str">
        <f>'Project Data Collection'!F49&amp;" - "&amp;'Project Data Collection'!G49</f>
        <v xml:space="preserve">Urban Structural BMP - This project will retrofit several recharge well inflow structures with SkimBoss Filtration systems using Bold &amp; Gold media reducing pollutant load prior to overflow through the filtration systems and into the Floridan Aquifer via recharge wells. </v>
      </c>
      <c r="F50" s="81">
        <f>'Project Data Collection'!P49</f>
        <v>98000</v>
      </c>
    </row>
    <row r="51" spans="1:6" ht="135" x14ac:dyDescent="0.25">
      <c r="A51" s="79" t="str">
        <f>IF('Project Data Collection'!A50="Both", "Rainbow and Silver", 'Project Data Collection'!A50)&amp;" Springs"</f>
        <v>Silver Springs</v>
      </c>
      <c r="B51" s="79" t="str">
        <f>'Project Data Collection'!C50&amp;" - "&amp;'Project Data Collection'!B50</f>
        <v>Silver Springs Protection/Stormwater Nutrient Reduction Project - Ocala03</v>
      </c>
      <c r="C51" s="79" t="str">
        <f>'Project Data Collection'!D50&amp;"/"&amp;'Project Data Collection'!S50</f>
        <v>City of Ocala/SJRWMD, FDOT</v>
      </c>
      <c r="D51" s="79" t="str">
        <f>'Project Data Collection'!H127&amp;"/"&amp;'Project Data Collection'!I50</f>
        <v>/TBD</v>
      </c>
      <c r="E51" s="79" t="str">
        <f>'Project Data Collection'!F50&amp;" - "&amp;'Project Data Collection'!G50</f>
        <v>Urban Structural BMP - Nutrient Reduction retrofit project at Cameo Pond Site</v>
      </c>
      <c r="F51" s="81">
        <f>'Project Data Collection'!P50</f>
        <v>1965000</v>
      </c>
    </row>
    <row r="52" spans="1:6" ht="45" x14ac:dyDescent="0.25">
      <c r="A52" s="79" t="str">
        <f>IF('Project Data Collection'!A51="Both", "Rainbow and Silver", 'Project Data Collection'!A51)&amp;" Springs"</f>
        <v>Silver Springs</v>
      </c>
      <c r="B52" s="79" t="str">
        <f>'Project Data Collection'!C51&amp;" - "&amp;'Project Data Collection'!B51</f>
        <v>Nitrogen Dynamics and Metabolism - SJRWMD01</v>
      </c>
      <c r="C52" s="79" t="str">
        <f>'Project Data Collection'!D51&amp;"/"&amp;'Project Data Collection'!S51</f>
        <v>SJRWMD/UF</v>
      </c>
      <c r="D52" s="79" t="str">
        <f>'Project Data Collection'!H128&amp;"/"&amp;'Project Data Collection'!I51</f>
        <v>/TBD</v>
      </c>
      <c r="E52" s="79" t="str">
        <f>'Project Data Collection'!F51&amp;" - "&amp;'Project Data Collection'!G51</f>
        <v xml:space="preserve">Studies - The St. Johns River Water Management District (SJRWMD), in partnership with the University of Florida (UF), has initiated the SJRWMD-UF Springs Protection Initiative – Collaborative Research Initiative on Sustainability and Protection of Springs (CRISPS) via RFQ 27789.  A detailed background and set of major objectives and questions related to Silver River nitrogen dynamics are presented in the RFQ, with a primary goal of predicting how nitrogen enrichment impacts primary producer community structure and function, and whether N reductions alone (to meet the statewide springs TMDL) will be sufficient to restore community structure. The purpose of this draft work plan is to describe four (4) research elements to address that primary goal, with links explicitly made to other elements of CRISPS: 1) quantify continuous C and N metabolism using in situ sensor data collected by SJRWMD; 2) in situ pathway-specific nitrogen depletion experiments with factorial investigation of sediment, vegetation and trace nutrient effects; 3) in situ SAV growth experiments with factorial evaluation of sediment/porewater variation, algal cover, light regime and velocity; and 4) mesocosm measurements of SAV growth under varying experimental controls (N enrichment, DO depletion, velocity, trace element availability).  While Silver River is the primary field site for these measurements, most of the research components will also be implemented in Alexander Springs Creek to provide a low N site for comparison.  </v>
      </c>
      <c r="F52" s="81">
        <f>'Project Data Collection'!P51</f>
        <v>344406</v>
      </c>
    </row>
    <row r="53" spans="1:6" ht="345" x14ac:dyDescent="0.25">
      <c r="A53" s="79" t="str">
        <f>IF('Project Data Collection'!A52="Both", "Rainbow and Silver", 'Project Data Collection'!A52)&amp;" Springs"</f>
        <v>Silver Springs</v>
      </c>
      <c r="B53" s="79" t="str">
        <f>'Project Data Collection'!C52&amp;" - "&amp;'Project Data Collection'!B52</f>
        <v>Benthic sources and sinks of nutrients and trace element dynamics - SJRWMD02</v>
      </c>
      <c r="C53" s="79" t="str">
        <f>'Project Data Collection'!D52&amp;"/"&amp;'Project Data Collection'!S52</f>
        <v>SJRWMD/UF</v>
      </c>
      <c r="D53" s="79" t="str">
        <f>'Project Data Collection'!H129&amp;"/"&amp;'Project Data Collection'!I52</f>
        <v>/TBD</v>
      </c>
      <c r="E53" s="79" t="str">
        <f>'Project Data Collection'!F52&amp;" - "&amp;'Project Data Collection'!G52</f>
        <v>Studies - The St. Johns River Water Management District (SJRWMD), in partnership with the University of Florida (UF), has initiated the SJRWMD-UF Springs Protection Initiative – Collaborative Research Initiative on Sustainability and Protection of Springs (CRISPS) via RFQ 27789.  A detailed background and set of major objectives and questions related to Silver River nitrogen dynamics are presented in the RFQ, with a primary goal of predicting how nitrogen enrichment impacts primary producer community structure and function, and whether N reductions alone (to meet the statewide springs TMDL) will be sufficient to restore community structure. The purpose of this draft work plan is to describe three (3) research objectives to address that primary goal, with links explicitly made to other elements of CRISPS.  These elements include 1) map distribution of benthic sediment within the Silver River channel, 2) identify biogeochemical transformations of the pore water compositions with particularly emphasis on N dynamics, alteration of soluble reactive P, and reductive dissolution of Fe-Mn oxide mineral phases, and 3) estimate the potential for diffusive and advective fluxes of these solutes from the sediment to the overlying water column.  Advective fluxes may result from two processes: hyporheic exchange of water across the sediment-water interface and from unidirectional flow from the underlying Floridan Aquifer through the sediment.</v>
      </c>
      <c r="F53" s="81">
        <f>'Project Data Collection'!P52</f>
        <v>222720</v>
      </c>
    </row>
    <row r="54" spans="1:6" ht="195" x14ac:dyDescent="0.25">
      <c r="A54" s="79" t="str">
        <f>IF('Project Data Collection'!A53="Both", "Rainbow and Silver", 'Project Data Collection'!A53)&amp;" Springs"</f>
        <v>Silver Springs</v>
      </c>
      <c r="B54" s="79" t="str">
        <f>'Project Data Collection'!C53&amp;" - "&amp;'Project Data Collection'!B53</f>
        <v>Trophic Interactions Work Plan - SJRWMD03</v>
      </c>
      <c r="C54" s="79" t="str">
        <f>'Project Data Collection'!D53&amp;"/"&amp;'Project Data Collection'!S53</f>
        <v>SJRWMD/UF</v>
      </c>
      <c r="D54" s="79" t="str">
        <f>'Project Data Collection'!H130&amp;"/"&amp;'Project Data Collection'!I53</f>
        <v>/TBD</v>
      </c>
      <c r="E54" s="79" t="str">
        <f>'Project Data Collection'!F53&amp;" - "&amp;'Project Data Collection'!G53</f>
        <v xml:space="preserve">Studies - The purpose of this work plan is to identify and prioritize research activities that will allow for the acquisition of biological data necessary to make informed management decisions regarding potential control measures that can be used to suppress algal dominance in Florida’s spring systems and enhance possible restoration efforts.  This is one of several plans of work that have been developed as part of the joint effort between UF and SJRWMD known as “Collaborative Research Initiative on Sustainability and Protection of Springs” (CRISPS).   </v>
      </c>
      <c r="F54" s="81">
        <f>'Project Data Collection'!P53</f>
        <v>363021</v>
      </c>
    </row>
    <row r="55" spans="1:6" ht="30" x14ac:dyDescent="0.25">
      <c r="A55" s="79" t="str">
        <f>IF('Project Data Collection'!A54="Both", "Rainbow and Silver", 'Project Data Collection'!A54)&amp;" Springs"</f>
        <v>Silver Springs</v>
      </c>
      <c r="B55" s="79" t="str">
        <f>'Project Data Collection'!C54&amp;" - "&amp;'Project Data Collection'!B54</f>
        <v>Evaluation of Subaqueous Sonification for Algae Control - SJRWMD04</v>
      </c>
      <c r="C55" s="79" t="str">
        <f>'Project Data Collection'!D54&amp;"/"&amp;'Project Data Collection'!S54</f>
        <v>SJRWMD/n/a</v>
      </c>
      <c r="D55" s="79" t="str">
        <f>'Project Data Collection'!H131&amp;"/"&amp;'Project Data Collection'!I54</f>
        <v>/TBD</v>
      </c>
      <c r="E55" s="79" t="str">
        <f>'Project Data Collection'!F54&amp;" - "&amp;'Project Data Collection'!G54</f>
        <v>Studies - Install subaqueous sonication devices in boat basin and side channel and to conduct follow-up monitoring to evaluate the effectiveness of the devices</v>
      </c>
      <c r="F55" s="81">
        <f>'Project Data Collection'!P54</f>
        <v>0</v>
      </c>
    </row>
    <row r="56" spans="1:6" ht="75" x14ac:dyDescent="0.25">
      <c r="A56" s="79" t="str">
        <f>IF('Project Data Collection'!A55="Both", "Rainbow and Silver", 'Project Data Collection'!A55)&amp;" Springs"</f>
        <v>Silver Springs</v>
      </c>
      <c r="B56" s="79" t="str">
        <f>'Project Data Collection'!C55&amp;" - "&amp;'Project Data Collection'!B55</f>
        <v>SJRWMD Springs Protection Initiative Science (SPIS) - SJRWMD05</v>
      </c>
      <c r="C56" s="79" t="str">
        <f>'Project Data Collection'!D55&amp;"/"&amp;'Project Data Collection'!S55</f>
        <v>SJRWMD/UF</v>
      </c>
      <c r="D56" s="79" t="str">
        <f>'Project Data Collection'!H132&amp;"/"&amp;'Project Data Collection'!I55</f>
        <v>/2017</v>
      </c>
      <c r="E56" s="79" t="str">
        <f>'Project Data Collection'!F55&amp;" - "&amp;'Project Data Collection'!G55</f>
        <v xml:space="preserve">Studies - The SJRWMD has initiated a Springs Protection Initiative and the District recognizes this effort as a strategic priority for the agency.  The initiative will include the three major components of projects, regulation, and science.  The science component (SPIS) acknowledges that effective management of springs requires that we understand the relative influences and manageabilities of the numerous natural and anthropogenic forcings that affect their ecological health and that additional interdisciplinary research is needed to achieve this goal (FDEP, 2007).  Workgroups have been estabilished and include the Springshed Supergroup (Surface Water, Ground Water, and Nitrogenbiogeochemistry) and the Springs Ecosystem Supergruop (Hydrology and Hydrodynamics, Biology, and Physicochemistry).  Also, the District has contracted with the UF Water Institute for support for this integrated work.  The work of these groups will focus around the Silver Springs system and its' springshed.  Interdisciplinary workgroups will build upon existing work and develop and merge data and models that will focus on the goal of providing sound scientific foundation for the development of cost-effective approaches for the management of activities to address the issues in Silver Springs.  The findings and results of this three-year effort is expected to support future BMAP activities.   </v>
      </c>
      <c r="F56" s="81" t="str">
        <f>'Project Data Collection'!P55</f>
        <v>n/a</v>
      </c>
    </row>
    <row r="57" spans="1:6" ht="75" x14ac:dyDescent="0.25">
      <c r="A57" s="79" t="str">
        <f>IF('Project Data Collection'!A56="Both", "Rainbow and Silver", 'Project Data Collection'!A56)&amp;" Springs"</f>
        <v>Rainbow Springs</v>
      </c>
      <c r="B57" s="79" t="str">
        <f>'Project Data Collection'!C56&amp;" - "&amp;'Project Data Collection'!B56</f>
        <v>Efficient Irrigation Workshops - SWFWMD029</v>
      </c>
      <c r="C57" s="79" t="str">
        <f>'Project Data Collection'!D56&amp;"/"&amp;'Project Data Collection'!S56</f>
        <v>SWFWMD/Florida Irrigation Society</v>
      </c>
      <c r="D57" s="79" t="str">
        <f>'Project Data Collection'!H133&amp;"/"&amp;'Project Data Collection'!I56</f>
        <v>/2005</v>
      </c>
      <c r="E57" s="79" t="str">
        <f>'Project Data Collection'!F56&amp;" - "&amp;'Project Data Collection'!G56</f>
        <v xml:space="preserve">Education and Outreach - Community presentations on efficient-irrigation practices. </v>
      </c>
      <c r="F57" s="81">
        <f>'Project Data Collection'!P56</f>
        <v>2500</v>
      </c>
    </row>
    <row r="58" spans="1:6" ht="30" x14ac:dyDescent="0.25">
      <c r="A58" s="79" t="str">
        <f>IF('Project Data Collection'!A57="Both", "Rainbow and Silver", 'Project Data Collection'!A57)&amp;" Springs"</f>
        <v>Rainbow Springs</v>
      </c>
      <c r="B58" s="79" t="str">
        <f>'Project Data Collection'!C57&amp;" - "&amp;'Project Data Collection'!B57</f>
        <v>Florida-Friendly Landscaping Coordinator - SWFWMD06</v>
      </c>
      <c r="C58" s="79" t="str">
        <f>'Project Data Collection'!D57&amp;"/"&amp;'Project Data Collection'!S57</f>
        <v>SWFWMD/University of Florida, the counties of: Charlotte, Citrus, Hernando, Hillsborough, Manatee, Marion, Pasco, Pinellas, Polk, Sarasota and Sumter</v>
      </c>
      <c r="D58" s="79" t="str">
        <f>'Project Data Collection'!H134&amp;"/"&amp;'Project Data Collection'!I57</f>
        <v>/2013</v>
      </c>
      <c r="E58" s="79" t="str">
        <f>'Project Data Collection'!F57&amp;" - "&amp;'Project Data Collection'!G57</f>
        <v>Education and Outreach - The University of Florida’s Florida-Friendly Landscaping™ (FFL) program educates homeowners about how to design, install and maintain healthy landscapes that use a minimum of water, fertilizer and pesticides. The Southwest Florida Water Management District funds FFL programs in 11 of its 16 counties in partnership with county governments and the university.</v>
      </c>
      <c r="F58" s="81">
        <f>'Project Data Collection'!P57</f>
        <v>279000</v>
      </c>
    </row>
    <row r="59" spans="1:6" ht="45" x14ac:dyDescent="0.25">
      <c r="A59" s="79" t="str">
        <f>IF('Project Data Collection'!A58="Both", "Rainbow and Silver", 'Project Data Collection'!A58)&amp;" Springs"</f>
        <v>Rainbow Springs</v>
      </c>
      <c r="B59" s="79" t="str">
        <f>'Project Data Collection'!C58&amp;" - "&amp;'Project Data Collection'!B58</f>
        <v>Restoring Our Springs! media campaign - SWFWMD07</v>
      </c>
      <c r="C59" s="79" t="str">
        <f>'Project Data Collection'!D58&amp;"/"&amp;'Project Data Collection'!S58</f>
        <v>SWFWMD/n/a</v>
      </c>
      <c r="D59" s="79" t="str">
        <f>'Project Data Collection'!H135&amp;"/"&amp;'Project Data Collection'!I58</f>
        <v>/2014</v>
      </c>
      <c r="E59" s="79" t="str">
        <f>'Project Data Collection'!F58&amp;" - "&amp;'Project Data Collection'!G58</f>
        <v xml:space="preserve">Education and Outreach - Public service advertising to promote the District’s “Restoring Our Springs!” media campaign. Advertising will be in Citrus, Hernando and Marion counties and will direct people to "Join us in the community effort to restore our springs." </v>
      </c>
      <c r="F59" s="81">
        <f>'Project Data Collection'!P58</f>
        <v>35698</v>
      </c>
    </row>
    <row r="60" spans="1:6" ht="30" x14ac:dyDescent="0.25">
      <c r="A60" s="79" t="str">
        <f>IF('Project Data Collection'!A59="Both", "Rainbow and Silver", 'Project Data Collection'!A59)&amp;" Springs"</f>
        <v>Rainbow Springs</v>
      </c>
      <c r="B60" s="79" t="str">
        <f>'Project Data Collection'!C59&amp;" - "&amp;'Project Data Collection'!B59</f>
        <v>Newspaper in Education: Springs in west-central Florida - SWFWMD08</v>
      </c>
      <c r="C60" s="79" t="str">
        <f>'Project Data Collection'!D59&amp;"/"&amp;'Project Data Collection'!S59</f>
        <v>SWFWMD/n/a</v>
      </c>
      <c r="D60" s="79" t="str">
        <f>'Project Data Collection'!H136&amp;"/"&amp;'Project Data Collection'!I59</f>
        <v>/2014</v>
      </c>
      <c r="E60" s="79" t="str">
        <f>'Project Data Collection'!F59&amp;" - "&amp;'Project Data Collection'!G59</f>
        <v>Education and Outreach - An in-depth look at springs in west-central Florida through a Newspaper in Education produced by the Tampa Bay Times. Distributed to middle school students in Citrus, Hernando and Marion counties as well as Tampa Bay Times and Citrus County Chronicle readers.</v>
      </c>
      <c r="F60" s="81">
        <f>'Project Data Collection'!P59</f>
        <v>16600</v>
      </c>
    </row>
    <row r="61" spans="1:6" ht="30" x14ac:dyDescent="0.25">
      <c r="A61" s="79" t="str">
        <f>IF('Project Data Collection'!A60="Both", "Rainbow and Silver", 'Project Data Collection'!A60)&amp;" Springs"</f>
        <v>Rainbow Springs</v>
      </c>
      <c r="B61" s="79" t="str">
        <f>'Project Data Collection'!C60&amp;" - "&amp;'Project Data Collection'!B60</f>
        <v>Crystal River/King's Bay/Rainbow River Public Service Advertising - SWFWMD09</v>
      </c>
      <c r="C61" s="79" t="str">
        <f>'Project Data Collection'!D60&amp;"/"&amp;'Project Data Collection'!S60</f>
        <v>SWFWMD/n/a</v>
      </c>
      <c r="D61" s="79" t="str">
        <f>'Project Data Collection'!H137&amp;"/"&amp;'Project Data Collection'!I60</f>
        <v>/2011</v>
      </c>
      <c r="E61" s="79" t="str">
        <f>'Project Data Collection'!F60&amp;" - "&amp;'Project Data Collection'!G60</f>
        <v xml:space="preserve">Education and Outreach - Messaging on how residents can help protect the quality of local springs through proper application of fertilizer. Social research was used to help develop messages. </v>
      </c>
      <c r="F61" s="81">
        <f>'Project Data Collection'!P60</f>
        <v>83641</v>
      </c>
    </row>
    <row r="62" spans="1:6" ht="30" x14ac:dyDescent="0.25">
      <c r="A62" s="79" t="str">
        <f>IF('Project Data Collection'!A61="Both", "Rainbow and Silver", 'Project Data Collection'!A61)&amp;" Springs"</f>
        <v>Rainbow Springs</v>
      </c>
      <c r="B62" s="79" t="str">
        <f>'Project Data Collection'!C61&amp;" - "&amp;'Project Data Collection'!B61</f>
        <v>Crystal River/King's Bay/Rainbow River Outreach Coordinator - SWFWMD10</v>
      </c>
      <c r="C62" s="79" t="str">
        <f>'Project Data Collection'!D61&amp;"/"&amp;'Project Data Collection'!S61</f>
        <v>SWFWMD/n/a</v>
      </c>
      <c r="D62" s="79" t="str">
        <f>'Project Data Collection'!H138&amp;"/"&amp;'Project Data Collection'!I61</f>
        <v>/2011</v>
      </c>
      <c r="E62" s="79" t="str">
        <f>'Project Data Collection'!F61&amp;" - "&amp;'Project Data Collection'!G61</f>
        <v>Education and Outreach - Education effort to reduce water quality impacts from landscaping and other homeowner practices — like over-fertilization and leaky septic tanks — that increase nitrates in springs. Targeted homeowners, landscape professionals, retail outlets, septic tank maintenance companies and others. Included education effort titled "You want your lawn green, not your water. Don't over-fertilize."</v>
      </c>
      <c r="F62" s="81">
        <f>'Project Data Collection'!P61</f>
        <v>82600</v>
      </c>
    </row>
    <row r="63" spans="1:6" ht="90" x14ac:dyDescent="0.25">
      <c r="A63" s="79" t="str">
        <f>IF('Project Data Collection'!A62="Both", "Rainbow and Silver", 'Project Data Collection'!A62)&amp;" Springs"</f>
        <v>Rainbow Springs</v>
      </c>
      <c r="B63" s="79" t="str">
        <f>'Project Data Collection'!C62&amp;" - "&amp;'Project Data Collection'!B62</f>
        <v>Marion County Springs Festival Sponsorship - SWFWMD11</v>
      </c>
      <c r="C63" s="79" t="str">
        <f>'Project Data Collection'!D62&amp;"/"&amp;'Project Data Collection'!S62</f>
        <v>SWFWMD/n/a</v>
      </c>
      <c r="D63" s="79" t="str">
        <f>'Project Data Collection'!H139&amp;"/"&amp;'Project Data Collection'!I62</f>
        <v>/2014</v>
      </c>
      <c r="E63" s="79" t="str">
        <f>'Project Data Collection'!F62&amp;" - "&amp;'Project Data Collection'!G62</f>
        <v xml:space="preserve">Education and Outreach - Event to educate the public on the protection of Marion County's springs and other water resources. Event alternates between Rainbow Springs State Park and Silver Springs State Park. </v>
      </c>
      <c r="F63" s="81">
        <f>'Project Data Collection'!P62</f>
        <v>25598</v>
      </c>
    </row>
    <row r="64" spans="1:6" ht="75" x14ac:dyDescent="0.25">
      <c r="A64" s="79" t="str">
        <f>IF('Project Data Collection'!A63="Both", "Rainbow and Silver", 'Project Data Collection'!A63)&amp;" Springs"</f>
        <v>Rainbow Springs</v>
      </c>
      <c r="B64" s="79" t="str">
        <f>'Project Data Collection'!C63&amp;" - "&amp;'Project Data Collection'!B63</f>
        <v>Marion County Master Gardeners Spring Festival Sponsorship - SWFWMD12</v>
      </c>
      <c r="C64" s="79" t="str">
        <f>'Project Data Collection'!D63&amp;"/"&amp;'Project Data Collection'!S63</f>
        <v>SWFWMD/n/a</v>
      </c>
      <c r="D64" s="79" t="str">
        <f>'Project Data Collection'!H140&amp;"/"&amp;'Project Data Collection'!I63</f>
        <v>/2011</v>
      </c>
      <c r="E64" s="79" t="str">
        <f>'Project Data Collection'!F63&amp;" - "&amp;'Project Data Collection'!G63</f>
        <v>Education and Outreach - Festival supporting Florida Friendly Landscaping outreach and education including a focus on water conservation, watersheds and water quality.</v>
      </c>
      <c r="F64" s="81">
        <f>'Project Data Collection'!P63</f>
        <v>30750</v>
      </c>
    </row>
    <row r="65" spans="1:6" ht="45" x14ac:dyDescent="0.25">
      <c r="A65" s="79" t="e">
        <f>IF('Project Data Collection'!#REF!="Both", "Rainbow and Silver", 'Project Data Collection'!#REF!)&amp;" Springs"</f>
        <v>#REF!</v>
      </c>
      <c r="B65" s="79" t="e">
        <f>'Project Data Collection'!#REF!&amp;" - "&amp;'Project Data Collection'!#REF!</f>
        <v>#REF!</v>
      </c>
      <c r="C65" s="79" t="e">
        <f>'Project Data Collection'!#REF!&amp;"/"&amp;'Project Data Collection'!#REF!</f>
        <v>#REF!</v>
      </c>
      <c r="D65" s="79" t="e">
        <f>'Project Data Collection'!H141&amp;"/"&amp;'Project Data Collection'!#REF!</f>
        <v>#REF!</v>
      </c>
      <c r="E65" s="79" t="e">
        <f>'Project Data Collection'!#REF!&amp;" - "&amp;'Project Data Collection'!#REF!</f>
        <v>#REF!</v>
      </c>
      <c r="F65" s="81" t="e">
        <f>'Project Data Collection'!#REF!</f>
        <v>#REF!</v>
      </c>
    </row>
    <row r="66" spans="1:6" ht="105" x14ac:dyDescent="0.25">
      <c r="A66" s="79" t="str">
        <f>IF('Project Data Collection'!A64="Both", "Rainbow and Silver", 'Project Data Collection'!A64)&amp;" Springs"</f>
        <v>Rainbow Springs</v>
      </c>
      <c r="B66" s="79" t="str">
        <f>'Project Data Collection'!C64&amp;" - "&amp;'Project Data Collection'!B64</f>
        <v>Get Out and Explore Marion County Springs - SWFWMD13</v>
      </c>
      <c r="C66" s="79" t="str">
        <f>'Project Data Collection'!D64&amp;"/"&amp;'Project Data Collection'!S64</f>
        <v>SWFWMD/Marion County UF/IFAS Extension Office</v>
      </c>
      <c r="D66" s="79" t="str">
        <f>'Project Data Collection'!H142&amp;"/"&amp;'Project Data Collection'!I64</f>
        <v>/2012</v>
      </c>
      <c r="E66" s="79" t="str">
        <f>'Project Data Collection'!F64&amp;" - "&amp;'Project Data Collection'!G64</f>
        <v>Education and Outreach - Guided canoe trip, hiking trip and water quality demonstration to educate residents about aquatic ecology, karst geology, native and invasive plants, water sampling and human impacts to springs.</v>
      </c>
      <c r="F66" s="81">
        <f>'Project Data Collection'!P64</f>
        <v>1945</v>
      </c>
    </row>
    <row r="67" spans="1:6" ht="60" x14ac:dyDescent="0.25">
      <c r="A67" s="79" t="str">
        <f>IF('Project Data Collection'!A65="Both", "Rainbow and Silver", 'Project Data Collection'!A65)&amp;" Springs"</f>
        <v>Rainbow Springs</v>
      </c>
      <c r="B67" s="79" t="str">
        <f>'Project Data Collection'!C65&amp;" - "&amp;'Project Data Collection'!B65</f>
        <v>Springs Awareness Week - Springs Neighborhood Challenge - SWFWMD14</v>
      </c>
      <c r="C67" s="79" t="str">
        <f>'Project Data Collection'!D65&amp;"/"&amp;'Project Data Collection'!S65</f>
        <v>SWFWMD/Howard T. Odum Florida Springs Institute</v>
      </c>
      <c r="D67" s="79" t="str">
        <f>'Project Data Collection'!H143&amp;"/"&amp;'Project Data Collection'!I65</f>
        <v>/2011</v>
      </c>
      <c r="E67" s="79" t="str">
        <f>'Project Data Collection'!F65&amp;" - "&amp;'Project Data Collection'!G65</f>
        <v>Education and Outreach - One-day workshop taught participants about water quality issues specific to Rainbow Springs and Crystal River/Kings Bay. Proper fertilizer application was a main focus of the workshop.</v>
      </c>
      <c r="F67" s="81">
        <f>'Project Data Collection'!P65</f>
        <v>3000</v>
      </c>
    </row>
    <row r="68" spans="1:6" ht="120" x14ac:dyDescent="0.25">
      <c r="A68" s="79" t="str">
        <f>IF('Project Data Collection'!A66="Both", "Rainbow and Silver", 'Project Data Collection'!A66)&amp;" Springs"</f>
        <v>Rainbow Springs</v>
      </c>
      <c r="B68" s="79" t="str">
        <f>'Project Data Collection'!C66&amp;" - "&amp;'Project Data Collection'!B66</f>
        <v>Marion County Earth Day - SWFWMD15</v>
      </c>
      <c r="C68" s="79" t="str">
        <f>'Project Data Collection'!D66&amp;"/"&amp;'Project Data Collection'!S66</f>
        <v>SWFWMD/Marion County UF/IFAS Extension Office</v>
      </c>
      <c r="D68" s="79" t="str">
        <f>'Project Data Collection'!H144&amp;"/"&amp;'Project Data Collection'!I66</f>
        <v>/2011</v>
      </c>
      <c r="E68" s="79" t="str">
        <f>'Project Data Collection'!F66&amp;" - "&amp;'Project Data Collection'!G66</f>
        <v>Education and Outreach - This one-day event educated approximately Marion County residents about springs and water quality protection.</v>
      </c>
      <c r="F68" s="81">
        <f>'Project Data Collection'!P66</f>
        <v>1500</v>
      </c>
    </row>
    <row r="69" spans="1:6" ht="409.5" x14ac:dyDescent="0.25">
      <c r="A69" s="79" t="str">
        <f>IF('Project Data Collection'!A67="Both", "Rainbow and Silver", 'Project Data Collection'!A67)&amp;" Springs"</f>
        <v>Rainbow Springs</v>
      </c>
      <c r="B69" s="79" t="str">
        <f>'Project Data Collection'!C67&amp;" - "&amp;'Project Data Collection'!B67</f>
        <v>Micro-irrigation workshops - SWFWMD16</v>
      </c>
      <c r="C69" s="79" t="str">
        <f>'Project Data Collection'!D67&amp;"/"&amp;'Project Data Collection'!S67</f>
        <v>SWFWMD/Marion County BOCC, Clean Water Department</v>
      </c>
      <c r="D69" s="79" t="str">
        <f>'Project Data Collection'!H145&amp;"/"&amp;'Project Data Collection'!I67</f>
        <v>/2011</v>
      </c>
      <c r="E69" s="79" t="str">
        <f>'Project Data Collection'!F67&amp;" - "&amp;'Project Data Collection'!G67</f>
        <v>Education and Outreach - Through three educational workshops and distribution of micro-irrigation kits, this project educated homeowners living in 55+ communities about Florida-Friendly Landscaping principles and the benefits of using micro-irrigation.</v>
      </c>
      <c r="F69" s="81">
        <f>'Project Data Collection'!P67</f>
        <v>4800</v>
      </c>
    </row>
    <row r="70" spans="1:6" ht="375" x14ac:dyDescent="0.25">
      <c r="A70" s="79" t="str">
        <f>IF('Project Data Collection'!A68="Both", "Rainbow and Silver", 'Project Data Collection'!A68)&amp;" Springs"</f>
        <v>Rainbow Springs</v>
      </c>
      <c r="B70" s="79" t="str">
        <f>'Project Data Collection'!C68&amp;" - "&amp;'Project Data Collection'!B68</f>
        <v>Rainbow River Vegetation Education - SWFWMD17</v>
      </c>
      <c r="C70" s="79" t="str">
        <f>'Project Data Collection'!D68&amp;"/"&amp;'Project Data Collection'!S68</f>
        <v>SWFWMD/Rainbow River Conservation</v>
      </c>
      <c r="D70" s="79" t="str">
        <f>'Project Data Collection'!H146&amp;"/"&amp;'Project Data Collection'!I68</f>
        <v>/2010</v>
      </c>
      <c r="E70" s="79" t="str">
        <f>'Project Data Collection'!F68&amp;" - "&amp;'Project Data Collection'!G68</f>
        <v>Education and Outreach - Funding helped develop DVDs, brochures and posters describing the value of aquatic vegetation to the sustainability of the aquatic community and recommending proper etiquette of river use.</v>
      </c>
      <c r="F70" s="81">
        <f>'Project Data Collection'!P68</f>
        <v>2690</v>
      </c>
    </row>
    <row r="71" spans="1:6" ht="75" x14ac:dyDescent="0.25">
      <c r="A71" s="79" t="str">
        <f>IF('Project Data Collection'!A69="Both", "Rainbow and Silver", 'Project Data Collection'!A69)&amp;" Springs"</f>
        <v>Rainbow Springs</v>
      </c>
      <c r="B71" s="79" t="str">
        <f>'Project Data Collection'!C69&amp;" - "&amp;'Project Data Collection'!B69</f>
        <v>Soil Analysis by UF - SWFWMD18</v>
      </c>
      <c r="C71" s="79" t="str">
        <f>'Project Data Collection'!D69&amp;"/"&amp;'Project Data Collection'!S69</f>
        <v>SWFWMD/University of Florida, IFAS</v>
      </c>
      <c r="D71" s="79" t="str">
        <f>'Project Data Collection'!H147&amp;"/"&amp;'Project Data Collection'!I69</f>
        <v>/2010</v>
      </c>
      <c r="E71" s="79" t="str">
        <f>'Project Data Collection'!F69&amp;" - "&amp;'Project Data Collection'!G69</f>
        <v>Education and Outreach - Up to 200 soil analysis tests were conducted as part of the CR/KB/RR Watershed Education project.</v>
      </c>
      <c r="F71" s="81">
        <f>'Project Data Collection'!P69</f>
        <v>1400</v>
      </c>
    </row>
    <row r="72" spans="1:6" ht="45" x14ac:dyDescent="0.25">
      <c r="A72" s="79" t="str">
        <f>IF('Project Data Collection'!A70="Both", "Rainbow and Silver", 'Project Data Collection'!A70)&amp;" Springs"</f>
        <v>Rainbow Springs</v>
      </c>
      <c r="B72" s="79" t="str">
        <f>'Project Data Collection'!C70&amp;" - "&amp;'Project Data Collection'!B70</f>
        <v>Best Management Practices Awareness Campaign - SWFWMD19</v>
      </c>
      <c r="C72" s="79" t="str">
        <f>'Project Data Collection'!D70&amp;"/"&amp;'Project Data Collection'!S70</f>
        <v>SWFWMD/Marion Soil and Water Conservation District</v>
      </c>
      <c r="D72" s="79" t="str">
        <f>'Project Data Collection'!H148&amp;"/"&amp;'Project Data Collection'!I70</f>
        <v>/2010</v>
      </c>
      <c r="E72" s="79" t="str">
        <f>'Project Data Collection'!F70&amp;" - "&amp;'Project Data Collection'!G70</f>
        <v xml:space="preserve">Education and Outreach - This project educated equine enthusiasts on the importance of protecting water resources to ensure water quality by utilizing proper manure management, fertilization techniques and water conservation practices. </v>
      </c>
      <c r="F72" s="81">
        <f>'Project Data Collection'!P70</f>
        <v>4988</v>
      </c>
    </row>
    <row r="73" spans="1:6" ht="75" x14ac:dyDescent="0.25">
      <c r="A73" s="79" t="str">
        <f>IF('Project Data Collection'!A71="Both", "Rainbow and Silver", 'Project Data Collection'!A71)&amp;" Springs"</f>
        <v>Rainbow Springs</v>
      </c>
      <c r="B73" s="79" t="str">
        <f>'Project Data Collection'!C71&amp;" - "&amp;'Project Data Collection'!B71</f>
        <v>Florida-Friendly Landscaping Expo - SWFWMD20</v>
      </c>
      <c r="C73" s="79" t="str">
        <f>'Project Data Collection'!D71&amp;"/"&amp;'Project Data Collection'!S71</f>
        <v>SWFWMD/Marion County UF/IFAS Extension Office</v>
      </c>
      <c r="D73" s="79" t="str">
        <f>'Project Data Collection'!H149&amp;"/"&amp;'Project Data Collection'!I71</f>
        <v>/2010</v>
      </c>
      <c r="E73" s="79" t="str">
        <f>'Project Data Collection'!F71&amp;" - "&amp;'Project Data Collection'!G71</f>
        <v>Education and Outreach - This project encouraged Marion County homeowners to reduce water use by incorporating Florida-Friendly Landscaping principles.</v>
      </c>
      <c r="F73" s="81">
        <f>'Project Data Collection'!P71</f>
        <v>4999</v>
      </c>
    </row>
    <row r="74" spans="1:6" ht="75" x14ac:dyDescent="0.25">
      <c r="A74" s="79" t="str">
        <f>IF('Project Data Collection'!A72="Both", "Rainbow and Silver", 'Project Data Collection'!A72)&amp;" Springs"</f>
        <v>Rainbow Springs</v>
      </c>
      <c r="B74" s="79" t="str">
        <f>'Project Data Collection'!C72&amp;" - "&amp;'Project Data Collection'!B72</f>
        <v>Stormdrain markers - SWFWMD21</v>
      </c>
      <c r="C74" s="79" t="str">
        <f>'Project Data Collection'!D72&amp;"/"&amp;'Project Data Collection'!S72</f>
        <v>SWFWMD/n/a</v>
      </c>
      <c r="D74" s="79" t="str">
        <f>'Project Data Collection'!H150&amp;"/"&amp;'Project Data Collection'!I72</f>
        <v>/2009</v>
      </c>
      <c r="E74" s="79" t="str">
        <f>'Project Data Collection'!F72&amp;" - "&amp;'Project Data Collection'!G72</f>
        <v xml:space="preserve">Education and Outreach - Stormdrain markers will be purchased to conduct stormdrain marking events in Marion County. </v>
      </c>
      <c r="F74" s="81">
        <f>'Project Data Collection'!P72</f>
        <v>2695</v>
      </c>
    </row>
    <row r="75" spans="1:6" ht="30" x14ac:dyDescent="0.25">
      <c r="A75" s="79" t="str">
        <f>IF('Project Data Collection'!A73="Both", "Rainbow and Silver", 'Project Data Collection'!A73)&amp;" Springs"</f>
        <v>Rainbow Springs</v>
      </c>
      <c r="B75" s="79" t="str">
        <f>'Project Data Collection'!C73&amp;" - "&amp;'Project Data Collection'!B73</f>
        <v>Blue Run Aquatic Planting - SWFWMD22</v>
      </c>
      <c r="C75" s="79" t="str">
        <f>'Project Data Collection'!D73&amp;"/"&amp;'Project Data Collection'!S73</f>
        <v>SWFWMD/Marion County Parks and Recreation</v>
      </c>
      <c r="D75" s="79" t="str">
        <f>'Project Data Collection'!H151&amp;"/"&amp;'Project Data Collection'!I73</f>
        <v>/2009</v>
      </c>
      <c r="E75" s="79" t="str">
        <f>'Project Data Collection'!F73&amp;" - "&amp;'Project Data Collection'!G73</f>
        <v>Education and Outreach - Approx. 30 volunteers learned how aquatic plants help filter stormwater and participated in planting at Blue Run.</v>
      </c>
      <c r="F75" s="81">
        <f>'Project Data Collection'!P73</f>
        <v>2000</v>
      </c>
    </row>
    <row r="76" spans="1:6" ht="30" x14ac:dyDescent="0.25">
      <c r="A76" s="79" t="str">
        <f>IF('Project Data Collection'!A74="Both", "Rainbow and Silver", 'Project Data Collection'!A74)&amp;" Springs"</f>
        <v>Rainbow Springs</v>
      </c>
      <c r="B76" s="79" t="str">
        <f>'Project Data Collection'!C74&amp;" - "&amp;'Project Data Collection'!B74</f>
        <v>Community Landscape/Irrigation Evaluation Specialist - SWFWMD23</v>
      </c>
      <c r="C76" s="79" t="str">
        <f>'Project Data Collection'!D74&amp;"/"&amp;'Project Data Collection'!S74</f>
        <v>SWFWMD/n/a</v>
      </c>
      <c r="D76" s="79" t="str">
        <f>'Project Data Collection'!H152&amp;"/"&amp;'Project Data Collection'!I74</f>
        <v>/2009</v>
      </c>
      <c r="E76" s="79" t="str">
        <f>'Project Data Collection'!F74&amp;" - "&amp;'Project Data Collection'!G74</f>
        <v xml:space="preserve">Education and Outreach - Consultant evaluated ten locations in five counties, including Marion, and made recommendations for water conservation in community landscapes and irrigation. </v>
      </c>
      <c r="F76" s="81">
        <f>'Project Data Collection'!P74</f>
        <v>6000</v>
      </c>
    </row>
    <row r="77" spans="1:6" ht="30" x14ac:dyDescent="0.25">
      <c r="A77" s="79" t="str">
        <f>IF('Project Data Collection'!A75="Both", "Rainbow and Silver", 'Project Data Collection'!A75)&amp;" Springs"</f>
        <v>Rainbow Springs</v>
      </c>
      <c r="B77" s="79" t="str">
        <f>'Project Data Collection'!C75&amp;" - "&amp;'Project Data Collection'!B75</f>
        <v>Rainbow River Springshed Tour - SWFWMD24</v>
      </c>
      <c r="C77" s="79" t="str">
        <f>'Project Data Collection'!D75&amp;"/"&amp;'Project Data Collection'!S75</f>
        <v>SWFWMD/n/a</v>
      </c>
      <c r="D77" s="79" t="str">
        <f>'Project Data Collection'!H153&amp;"/"&amp;'Project Data Collection'!I75</f>
        <v>/2009</v>
      </c>
      <c r="E77" s="79" t="str">
        <f>'Project Data Collection'!F75&amp;" - "&amp;'Project Data Collection'!G75</f>
        <v>Education and Outreach - An educational program to inform local officials, homeowners, retail store managers and lawn care providers of how fertilizer impacts the local springshed.</v>
      </c>
      <c r="F77" s="81">
        <f>'Project Data Collection'!P75</f>
        <v>1500</v>
      </c>
    </row>
    <row r="78" spans="1:6" ht="30" x14ac:dyDescent="0.25">
      <c r="A78" s="79" t="str">
        <f>IF('Project Data Collection'!A76="Both", "Rainbow and Silver", 'Project Data Collection'!A76)&amp;" Springs"</f>
        <v>Rainbow Springs</v>
      </c>
      <c r="B78" s="79" t="str">
        <f>'Project Data Collection'!C76&amp;" - "&amp;'Project Data Collection'!B76</f>
        <v>Florida Friendly Demonstration Garden at the Dunnellon Library - SWFWMD25</v>
      </c>
      <c r="C78" s="79" t="str">
        <f>'Project Data Collection'!D76&amp;"/"&amp;'Project Data Collection'!S76</f>
        <v>SWFWMD/Friends of the Dunnellon Library</v>
      </c>
      <c r="D78" s="79" t="str">
        <f>'Project Data Collection'!H154&amp;"/"&amp;'Project Data Collection'!I76</f>
        <v>/2009</v>
      </c>
      <c r="E78" s="79" t="str">
        <f>'Project Data Collection'!F76&amp;" - "&amp;'Project Data Collection'!G76</f>
        <v>Education and Outreach - Florida Friendly Demonstration Garden was installed to educate visitors to the Dunnellon Library about the benefits of Florida-Friendly landscaping principles.</v>
      </c>
      <c r="F78" s="81">
        <f>'Project Data Collection'!P76</f>
        <v>4550</v>
      </c>
    </row>
    <row r="79" spans="1:6" ht="60" x14ac:dyDescent="0.25">
      <c r="A79" s="79" t="str">
        <f>IF('Project Data Collection'!A77="Both", "Rainbow and Silver", 'Project Data Collection'!A77)&amp;" Springs"</f>
        <v>Rainbow Springs</v>
      </c>
      <c r="B79" s="79" t="str">
        <f>'Project Data Collection'!C77&amp;" - "&amp;'Project Data Collection'!B77</f>
        <v>Riverfront Homeowner Water Protection Handbook - SWFWMD26</v>
      </c>
      <c r="C79" s="79" t="str">
        <f>'Project Data Collection'!D77&amp;"/"&amp;'Project Data Collection'!S77</f>
        <v>SWFWMD/Paul and Sandra Marraffino</v>
      </c>
      <c r="D79" s="79" t="str">
        <f>'Project Data Collection'!H155&amp;"/"&amp;'Project Data Collection'!I77</f>
        <v>/2007</v>
      </c>
      <c r="E79" s="79" t="str">
        <f>'Project Data Collection'!F77&amp;" - "&amp;'Project Data Collection'!G77</f>
        <v>Education and Outreach - Funding helped create and distribute a Riverfront Homeowner Water Protection Handbook to homeowners on the Rainbow River. A workshop was also held.</v>
      </c>
      <c r="F79" s="81">
        <f>'Project Data Collection'!P77</f>
        <v>4289</v>
      </c>
    </row>
    <row r="80" spans="1:6" ht="75" x14ac:dyDescent="0.25">
      <c r="A80" s="79" t="str">
        <f>IF('Project Data Collection'!A78="Both", "Rainbow and Silver", 'Project Data Collection'!A78)&amp;" Springs"</f>
        <v>Rainbow Springs</v>
      </c>
      <c r="B80" s="79" t="str">
        <f>'Project Data Collection'!C78&amp;" - "&amp;'Project Data Collection'!B78</f>
        <v>Transferring Development Rights for Watershed Protection - SWFWMD27</v>
      </c>
      <c r="C80" s="79" t="str">
        <f>'Project Data Collection'!D78&amp;"/"&amp;'Project Data Collection'!S78</f>
        <v>SWFWMD/Marion County Citizens Coalition, Inc.</v>
      </c>
      <c r="D80" s="79" t="str">
        <f>'Project Data Collection'!H156&amp;"/"&amp;'Project Data Collection'!I78</f>
        <v>/2007</v>
      </c>
      <c r="E80" s="79" t="str">
        <f>'Project Data Collection'!F78&amp;" - "&amp;'Project Data Collection'!G78</f>
        <v>Education and Outreach - Through a series of five workshops, landowners, developers and citizens were educated about the Transfer of Development Rights program and the Farmland Preservation Area in Northwest Marion County.</v>
      </c>
      <c r="F80" s="81">
        <f>'Project Data Collection'!P78</f>
        <v>3000</v>
      </c>
    </row>
    <row r="81" spans="1:6" ht="45" x14ac:dyDescent="0.25">
      <c r="A81" s="79" t="str">
        <f>IF('Project Data Collection'!A79="Both", "Rainbow and Silver", 'Project Data Collection'!A79)&amp;" Springs"</f>
        <v>Rainbow Springs</v>
      </c>
      <c r="B81" s="79" t="str">
        <f>'Project Data Collection'!C79&amp;" - "&amp;'Project Data Collection'!B79</f>
        <v>FYN-Color in the Landscape Spring Festival - SWFWMD28</v>
      </c>
      <c r="C81" s="79" t="str">
        <f>'Project Data Collection'!D79&amp;"/"&amp;'Project Data Collection'!S79</f>
        <v>SWFWMD/Marion County UF/IFAS Extension Office</v>
      </c>
      <c r="D81" s="79" t="str">
        <f>'Project Data Collection'!H157&amp;"/"&amp;'Project Data Collection'!I79</f>
        <v>/2006</v>
      </c>
      <c r="E81" s="79" t="str">
        <f>'Project Data Collection'!F79&amp;" - "&amp;'Project Data Collection'!G79</f>
        <v>Education and Outreach - This Florida-Friendly Landscaping festival provided information workshops on FFL practices.</v>
      </c>
      <c r="F81" s="81">
        <f>'Project Data Collection'!P79</f>
        <v>5000</v>
      </c>
    </row>
    <row r="82" spans="1:6" ht="45" x14ac:dyDescent="0.25">
      <c r="A82" s="79" t="str">
        <f>IF('Project Data Collection'!A80="Both", "Rainbow and Silver", 'Project Data Collection'!A80)&amp;" Springs"</f>
        <v>Rainbow Springs</v>
      </c>
      <c r="B82" s="79" t="str">
        <f>'Project Data Collection'!C80&amp;" - "&amp;'Project Data Collection'!B80</f>
        <v>Splash! grants to teachers in Marion County - SWFWMD30</v>
      </c>
      <c r="C82" s="79" t="str">
        <f>'Project Data Collection'!D80&amp;"/"&amp;'Project Data Collection'!S80</f>
        <v>SWFWMD/Marion County School District</v>
      </c>
      <c r="D82" s="79" t="str">
        <f>'Project Data Collection'!H158&amp;"/"&amp;'Project Data Collection'!I80</f>
        <v>/2013</v>
      </c>
      <c r="E82" s="79" t="str">
        <f>'Project Data Collection'!F80&amp;" - "&amp;'Project Data Collection'!G80</f>
        <v xml:space="preserve">Education and Outreach - Various water resources grants most projects were directly related to education about Rainbow Springs. </v>
      </c>
      <c r="F82" s="81">
        <f>'Project Data Collection'!P80</f>
        <v>35240</v>
      </c>
    </row>
    <row r="83" spans="1:6" ht="75" x14ac:dyDescent="0.25">
      <c r="A83" s="79" t="str">
        <f>IF('Project Data Collection'!A81="Both", "Rainbow and Silver", 'Project Data Collection'!A81)&amp;" Springs"</f>
        <v>Rainbow Springs</v>
      </c>
      <c r="B83" s="79" t="str">
        <f>'Project Data Collection'!C81&amp;" - "&amp;'Project Data Collection'!B81</f>
        <v>Dunnellon High School Legacy Program - SWFWMD31</v>
      </c>
      <c r="C83" s="79" t="str">
        <f>'Project Data Collection'!D81&amp;"/"&amp;'Project Data Collection'!S81</f>
        <v>SWFWMD/Marion County School District</v>
      </c>
      <c r="D83" s="79" t="str">
        <f>'Project Data Collection'!H159&amp;"/"&amp;'Project Data Collection'!I81</f>
        <v>/2007</v>
      </c>
      <c r="E83" s="79" t="str">
        <f>'Project Data Collection'!F81&amp;" - "&amp;'Project Data Collection'!G81</f>
        <v xml:space="preserve">Education and Outreach - This program taught students basic land management techniques. Students also educated the community, which included promoting springshed protection. In 2007, educational signage about watershed protection was placed in kiosks at drop-in and take-out tubing sites at Rainbow River State Park. </v>
      </c>
      <c r="F83" s="81">
        <f>'Project Data Collection'!P81</f>
        <v>11853</v>
      </c>
    </row>
    <row r="84" spans="1:6" ht="60" x14ac:dyDescent="0.25">
      <c r="A84" s="79" t="str">
        <f>IF('Project Data Collection'!A82="Both", "Rainbow and Silver", 'Project Data Collection'!A82)&amp;" Springs"</f>
        <v>Rainbow Springs</v>
      </c>
      <c r="B84" s="79" t="str">
        <f>'Project Data Collection'!C82&amp;" - "&amp;'Project Data Collection'!B82</f>
        <v>Dunnellon Elementary School Rain Barrels - SWFWMD32</v>
      </c>
      <c r="C84" s="79" t="str">
        <f>'Project Data Collection'!D82&amp;"/"&amp;'Project Data Collection'!S82</f>
        <v>SWFWMD/Marion County School District</v>
      </c>
      <c r="D84" s="79" t="str">
        <f>'Project Data Collection'!H160&amp;"/"&amp;'Project Data Collection'!I82</f>
        <v>/2003</v>
      </c>
      <c r="E84" s="79" t="str">
        <f>'Project Data Collection'!F82&amp;" - "&amp;'Project Data Collection'!G82</f>
        <v>Education and Outreach - Students and families were educated on the use of rain barrels for irrigation as a way of conserving water.</v>
      </c>
      <c r="F84" s="81">
        <f>'Project Data Collection'!P82</f>
        <v>2975</v>
      </c>
    </row>
    <row r="85" spans="1:6" ht="45" x14ac:dyDescent="0.25">
      <c r="A85" s="79" t="str">
        <f>IF('Project Data Collection'!A83="Both", "Rainbow and Silver", 'Project Data Collection'!A83)&amp;" Springs"</f>
        <v>Rainbow Springs</v>
      </c>
      <c r="B85" s="79" t="str">
        <f>'Project Data Collection'!C83&amp;" - "&amp;'Project Data Collection'!B83</f>
        <v>WR01 Rainbow River Phosphate Mine Pit Feasibility Study  - SWFWMD34</v>
      </c>
      <c r="C85" s="79" t="str">
        <f>'Project Data Collection'!D83&amp;"/"&amp;'Project Data Collection'!S83</f>
        <v>SWFWMD/n/a</v>
      </c>
      <c r="D85" s="79" t="str">
        <f>'Project Data Collection'!H161&amp;"/"&amp;'Project Data Collection'!I83</f>
        <v>/2015</v>
      </c>
      <c r="E85" s="79" t="str">
        <f>'Project Data Collection'!F83&amp;" - "&amp;'Project Data Collection'!G83</f>
        <v>Studies - Feasibility study to assess restoration alternatives in lower Rainbow River and adjacent phosphate mine pits</v>
      </c>
      <c r="F85" s="81" t="str">
        <f>'Project Data Collection'!P83</f>
        <v>n/a</v>
      </c>
    </row>
    <row r="86" spans="1:6" ht="60" x14ac:dyDescent="0.25">
      <c r="A86" s="79" t="str">
        <f>IF('Project Data Collection'!A84="Both", "Rainbow and Silver", 'Project Data Collection'!A84)&amp;" Springs"</f>
        <v>Rainbow Springs</v>
      </c>
      <c r="B86" s="79" t="str">
        <f>'Project Data Collection'!C84&amp;" - "&amp;'Project Data Collection'!B84</f>
        <v>WR01 Rainbow River Phosphate Mine Pit Restoration - SWFWMD35</v>
      </c>
      <c r="C86" s="79" t="str">
        <f>'Project Data Collection'!D84&amp;"/"&amp;'Project Data Collection'!S84</f>
        <v>SWFWMD/n/a</v>
      </c>
      <c r="D86" s="79" t="str">
        <f>'Project Data Collection'!H162&amp;"/"&amp;'Project Data Collection'!I84</f>
        <v>/2016</v>
      </c>
      <c r="E86" s="79" t="str">
        <f>'Project Data Collection'!F84&amp;" - "&amp;'Project Data Collection'!G84</f>
        <v>Urban Structural BMP - Implementation of restoration alternatives in lower Rainbow River and adjacent phosphate mine pits</v>
      </c>
      <c r="F86" s="81" t="str">
        <f>'Project Data Collection'!P84</f>
        <v>n/a</v>
      </c>
    </row>
    <row r="87" spans="1:6" ht="90" x14ac:dyDescent="0.25">
      <c r="A87" s="79" t="str">
        <f>IF('Project Data Collection'!A85="Both", "Rainbow and Silver", 'Project Data Collection'!A85)&amp;" Springs"</f>
        <v>Silver Springs</v>
      </c>
      <c r="B87" s="79" t="str">
        <f>'Project Data Collection'!C85&amp;" - "&amp;'Project Data Collection'!B85</f>
        <v>Stormwater Management-Amenity Bill Inserts - Villages01</v>
      </c>
      <c r="C87" s="79" t="str">
        <f>'Project Data Collection'!D85&amp;"/"&amp;'Project Data Collection'!S85</f>
        <v>Villages Center CDD/Not Applicable</v>
      </c>
      <c r="D87" s="79" t="str">
        <f>'Project Data Collection'!H163&amp;"/"&amp;'Project Data Collection'!I85</f>
        <v>/Ongoing</v>
      </c>
      <c r="E87" s="79" t="str">
        <f>'Project Data Collection'!F85&amp;" - "&amp;'Project Data Collection'!G85</f>
        <v>Education and Outreach - Amenity Bill Inserts to address what residents can do to reduce impacts to stormwater</v>
      </c>
      <c r="F87" s="81" t="str">
        <f>'Project Data Collection'!P85</f>
        <v>n/a</v>
      </c>
    </row>
    <row r="88" spans="1:6" ht="90" x14ac:dyDescent="0.25">
      <c r="A88" s="79" t="str">
        <f>IF('Project Data Collection'!A86="Both", "Rainbow and Silver", 'Project Data Collection'!A86)&amp;" Springs"</f>
        <v>Silver Springs</v>
      </c>
      <c r="B88" s="79" t="str">
        <f>'Project Data Collection'!C86&amp;" - "&amp;'Project Data Collection'!B86</f>
        <v>Stormwater Management-Telephone Book Aid - Villages02</v>
      </c>
      <c r="C88" s="79" t="str">
        <f>'Project Data Collection'!D86&amp;"/"&amp;'Project Data Collection'!S86</f>
        <v>Villages Center CDD/The Villages Media Group</v>
      </c>
      <c r="D88" s="79" t="str">
        <f>'Project Data Collection'!H164&amp;"/"&amp;'Project Data Collection'!I86</f>
        <v>/Ongoing</v>
      </c>
      <c r="E88" s="79" t="str">
        <f>'Project Data Collection'!F86&amp;" - "&amp;'Project Data Collection'!G86</f>
        <v>Education and Outreach - A Villages public service telephone book aid explaining the purpose of a stormwater program and how to participate in stormwater activities</v>
      </c>
      <c r="F88" s="81" t="str">
        <f>'Project Data Collection'!P86</f>
        <v>n/a</v>
      </c>
    </row>
    <row r="89" spans="1:6" ht="120" x14ac:dyDescent="0.25">
      <c r="A89" s="79" t="str">
        <f>IF('Project Data Collection'!A87="Both", "Rainbow and Silver", 'Project Data Collection'!A87)&amp;" Springs"</f>
        <v>Silver Springs</v>
      </c>
      <c r="B89" s="79" t="str">
        <f>'Project Data Collection'!C87&amp;" - "&amp;'Project Data Collection'!B87</f>
        <v>Stormwater Management-Public Service Newspaper Column - Villages03</v>
      </c>
      <c r="C89" s="79" t="str">
        <f>'Project Data Collection'!D87&amp;"/"&amp;'Project Data Collection'!S87</f>
        <v>Villages Center CDD/The Villages Media Group</v>
      </c>
      <c r="D89" s="79" t="str">
        <f>'Project Data Collection'!H165&amp;"/"&amp;'Project Data Collection'!I87</f>
        <v>/Ongoing</v>
      </c>
      <c r="E89" s="79" t="str">
        <f>'Project Data Collection'!F87&amp;" - "&amp;'Project Data Collection'!G87</f>
        <v>Education and Outreach - Created a public service newspaper column that is placed in the Villages newspaper to create awareness of the effects of illicit discharges and illegal disposal</v>
      </c>
      <c r="F89" s="81" t="str">
        <f>'Project Data Collection'!P87</f>
        <v>n/a</v>
      </c>
    </row>
    <row r="90" spans="1:6" ht="30" x14ac:dyDescent="0.25">
      <c r="A90" s="79" t="str">
        <f>IF('Project Data Collection'!A88="Both", "Rainbow and Silver", 'Project Data Collection'!A88)&amp;" Springs"</f>
        <v>Silver Springs</v>
      </c>
      <c r="B90" s="79" t="str">
        <f>'Project Data Collection'!C88&amp;" - "&amp;'Project Data Collection'!B88</f>
        <v>Stormwater Management-CDD School/Hometown Social - Villages04</v>
      </c>
      <c r="C90" s="79" t="str">
        <f>'Project Data Collection'!D88&amp;"/"&amp;'Project Data Collection'!S88</f>
        <v>Villages Center CDD/IFAS</v>
      </c>
      <c r="D90" s="79" t="str">
        <f>'Project Data Collection'!H166&amp;"/"&amp;'Project Data Collection'!I88</f>
        <v>/Ongoing</v>
      </c>
      <c r="E90" s="79" t="str">
        <f>'Project Data Collection'!F88&amp;" - "&amp;'Project Data Collection'!G88</f>
        <v>Education and Outreach - Monthly public educational meeting with residents</v>
      </c>
      <c r="F90" s="81" t="str">
        <f>'Project Data Collection'!P88</f>
        <v>n/a</v>
      </c>
    </row>
    <row r="91" spans="1:6" ht="45" x14ac:dyDescent="0.25">
      <c r="A91" s="79" t="str">
        <f>IF('Project Data Collection'!A89="Both", "Rainbow and Silver", 'Project Data Collection'!A89)&amp;" Springs"</f>
        <v>Silver Springs</v>
      </c>
      <c r="B91" s="79" t="str">
        <f>'Project Data Collection'!C89&amp;" - "&amp;'Project Data Collection'!B89</f>
        <v>Stormwater Management-Policy Adoption - Villages05</v>
      </c>
      <c r="C91" s="79" t="str">
        <f>'Project Data Collection'!D89&amp;"/"&amp;'Project Data Collection'!S89</f>
        <v>Villages Center CDD/n/a</v>
      </c>
      <c r="D91" s="79" t="str">
        <f>'Project Data Collection'!H167&amp;"/"&amp;'Project Data Collection'!I89</f>
        <v>/Ongoing</v>
      </c>
      <c r="E91" s="79" t="str">
        <f>'Project Data Collection'!F89&amp;" - "&amp;'Project Data Collection'!G89</f>
        <v>Regulation or Ordinance - Adopted policy that prohibits illicit discharges for VCDD No. 1</v>
      </c>
      <c r="F91" s="81" t="str">
        <f>'Project Data Collection'!P89</f>
        <v>n/a</v>
      </c>
    </row>
    <row r="92" spans="1:6" ht="45" x14ac:dyDescent="0.25">
      <c r="A92" s="79" t="str">
        <f>IF('Project Data Collection'!A90="Both", "Rainbow and Silver", 'Project Data Collection'!A90)&amp;" Springs"</f>
        <v>Silver Springs</v>
      </c>
      <c r="B92" s="79" t="str">
        <f>'Project Data Collection'!C90&amp;" - "&amp;'Project Data Collection'!B90</f>
        <v>Illicit Discharge Awareness Notifications - Villages06</v>
      </c>
      <c r="C92" s="79" t="str">
        <f>'Project Data Collection'!D90&amp;"/"&amp;'Project Data Collection'!S90</f>
        <v>Villages Center CDD/n/a</v>
      </c>
      <c r="D92" s="79" t="str">
        <f>'Project Data Collection'!H168&amp;"/"&amp;'Project Data Collection'!I90</f>
        <v>/Ongoing</v>
      </c>
      <c r="E92" s="79" t="str">
        <f>'Project Data Collection'!F90&amp;" - "&amp;'Project Data Collection'!G90</f>
        <v>Education and Outreach - Provide illicit discharge awareness notifications and educational material to area businesses to make them aware of hazards associated with illicit discharges and improper disposal of waste</v>
      </c>
      <c r="F92" s="81" t="str">
        <f>'Project Data Collection'!P90</f>
        <v>n/a</v>
      </c>
    </row>
    <row r="93" spans="1:6" ht="30" x14ac:dyDescent="0.25">
      <c r="A93" s="79" t="str">
        <f>IF('Project Data Collection'!A91="Both", "Rainbow and Silver", 'Project Data Collection'!A91)&amp;" Springs"</f>
        <v>Silver Springs</v>
      </c>
      <c r="B93" s="79" t="str">
        <f>'Project Data Collection'!C91&amp;" - "&amp;'Project Data Collection'!B91</f>
        <v>Staff Training - Villages07</v>
      </c>
      <c r="C93" s="79" t="str">
        <f>'Project Data Collection'!D91&amp;"/"&amp;'Project Data Collection'!S91</f>
        <v>Villages Center CDD/n/a</v>
      </c>
      <c r="D93" s="79" t="str">
        <f>'Project Data Collection'!H169&amp;"/"&amp;'Project Data Collection'!I91</f>
        <v>/Ongoing</v>
      </c>
      <c r="E93" s="79" t="str">
        <f>'Project Data Collection'!F91&amp;" - "&amp;'Project Data Collection'!G91</f>
        <v>Stormwater Operation and Maintenance - Train staff and certain subcontractors to aid in identification of illicit discharges as well as to reduce/eliminate illicit discharges and improper disposal of waste internally</v>
      </c>
      <c r="F93" s="81" t="str">
        <f>'Project Data Collection'!P91</f>
        <v>n/a</v>
      </c>
    </row>
    <row r="94" spans="1:6" ht="60" x14ac:dyDescent="0.25">
      <c r="A94" s="79" t="str">
        <f>IF('Project Data Collection'!A92="Both", "Rainbow and Silver", 'Project Data Collection'!A92)&amp;" Springs"</f>
        <v>Silver Springs</v>
      </c>
      <c r="B94" s="79" t="str">
        <f>'Project Data Collection'!C92&amp;" - "&amp;'Project Data Collection'!B92</f>
        <v>Stormwater Pollution on Website - Villages08</v>
      </c>
      <c r="C94" s="79" t="str">
        <f>'Project Data Collection'!D92&amp;"/"&amp;'Project Data Collection'!S92</f>
        <v>Villages Center CDD/n/a</v>
      </c>
      <c r="D94" s="79" t="str">
        <f>'Project Data Collection'!H170&amp;"/"&amp;'Project Data Collection'!I92</f>
        <v>/Ongoing</v>
      </c>
      <c r="E94" s="79" t="str">
        <f>'Project Data Collection'!F92&amp;" - "&amp;'Project Data Collection'!G92</f>
        <v>Education and Outreach - Section of District website for residents dedicated to  providing education and links on stormwater pollution</v>
      </c>
      <c r="F94" s="81" t="str">
        <f>'Project Data Collection'!P92</f>
        <v>n/a</v>
      </c>
    </row>
    <row r="95" spans="1:6" ht="60" x14ac:dyDescent="0.25">
      <c r="A95" s="79" t="str">
        <f>IF('Project Data Collection'!A93="Both", "Rainbow and Silver", 'Project Data Collection'!A93)&amp;" Springs"</f>
        <v>Silver Springs</v>
      </c>
      <c r="B95" s="79" t="str">
        <f>'Project Data Collection'!C93&amp;" - "&amp;'Project Data Collection'!B93</f>
        <v>Street Sweeping - Villages09</v>
      </c>
      <c r="C95" s="79" t="str">
        <f>'Project Data Collection'!D93&amp;"/"&amp;'Project Data Collection'!S93</f>
        <v>Villages Center CDD/n/a</v>
      </c>
      <c r="D95" s="79" t="str">
        <f>'Project Data Collection'!H171&amp;"/"&amp;'Project Data Collection'!I93</f>
        <v>/Ongoing</v>
      </c>
      <c r="E95" s="79" t="str">
        <f>'Project Data Collection'!F93&amp;" - "&amp;'Project Data Collection'!G93</f>
        <v>Street Sweeping - All shopping centers and all 3 downtown areas  anywhere from 3 times per week to quarterly, depending on the location</v>
      </c>
      <c r="F95" s="81" t="str">
        <f>'Project Data Collection'!P93</f>
        <v>n/a</v>
      </c>
    </row>
    <row r="96" spans="1:6" ht="45" x14ac:dyDescent="0.25">
      <c r="A96" s="79" t="str">
        <f>IF('Project Data Collection'!A94="Both", "Rainbow and Silver", 'Project Data Collection'!A94)&amp;" Springs"</f>
        <v>Silver Springs</v>
      </c>
      <c r="B96" s="79" t="str">
        <f>'Project Data Collection'!C94&amp;" - "&amp;'Project Data Collection'!B94</f>
        <v>Pond Maintenance - Villages10</v>
      </c>
      <c r="C96" s="79" t="str">
        <f>'Project Data Collection'!D94&amp;"/"&amp;'Project Data Collection'!S94</f>
        <v>Villages Center CDD/n/a</v>
      </c>
      <c r="D96" s="79" t="str">
        <f>'Project Data Collection'!H172&amp;"/"&amp;'Project Data Collection'!I94</f>
        <v>/Ongoing</v>
      </c>
      <c r="E96" s="79" t="str">
        <f>'Project Data Collection'!F94&amp;" - "&amp;'Project Data Collection'!G94</f>
        <v>Stormwater Operation and Maintenance - Pond maintenance to ensure optimal pollutant removal and verify performance is at design criteria by monthly checks and treating nuisance species such as algae, grasses, hydrilla, spike rush, duckweed, cattails, etc. as necessary</v>
      </c>
      <c r="F96" s="81" t="str">
        <f>'Project Data Collection'!P94</f>
        <v>n/a</v>
      </c>
    </row>
    <row r="97" spans="4:4" x14ac:dyDescent="0.25">
      <c r="D97" s="79" t="str">
        <f>'Project Data Collection'!H173&amp;"/"&amp;'Project Data Collection'!I95</f>
        <v>/Ongoing</v>
      </c>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F42"/>
  <sheetViews>
    <sheetView zoomScale="80" zoomScaleNormal="80" workbookViewId="0">
      <pane ySplit="1" topLeftCell="A14" activePane="bottomLeft" state="frozen"/>
      <selection pane="bottomLeft" activeCell="C4" sqref="C4"/>
    </sheetView>
  </sheetViews>
  <sheetFormatPr defaultRowHeight="15" x14ac:dyDescent="0.25"/>
  <cols>
    <col min="1" max="1" width="9.140625" style="10"/>
    <col min="2" max="4" width="21.7109375" style="10" customWidth="1"/>
    <col min="5" max="5" width="19.42578125" style="10" customWidth="1"/>
    <col min="6" max="6" width="19.28515625" style="10" customWidth="1"/>
    <col min="7" max="7" width="69.7109375" style="10" customWidth="1"/>
    <col min="8" max="8" width="19.140625" style="10" customWidth="1"/>
    <col min="9" max="9" width="14.28515625" style="10" customWidth="1"/>
    <col min="10" max="12" width="25.140625" style="10" customWidth="1"/>
    <col min="13" max="13" width="22" style="10" customWidth="1"/>
    <col min="14" max="14" width="17.7109375" style="10" customWidth="1"/>
    <col min="15" max="15" width="19.140625" style="10" customWidth="1"/>
    <col min="16" max="16" width="20" style="10" customWidth="1"/>
    <col min="17" max="17" width="24.28515625" style="10" customWidth="1"/>
    <col min="18" max="18" width="26.140625" style="10" customWidth="1"/>
    <col min="19" max="19" width="21.42578125" style="10" customWidth="1"/>
    <col min="20" max="20" width="18.140625" style="10" customWidth="1"/>
    <col min="21" max="21" width="19.140625" style="10" customWidth="1"/>
    <col min="22" max="24" width="17" style="10" customWidth="1"/>
    <col min="25" max="25" width="21.42578125" style="10" customWidth="1"/>
    <col min="26" max="26" width="31.140625" style="10" customWidth="1"/>
    <col min="27" max="27" width="21" style="10" customWidth="1"/>
    <col min="28" max="28" width="17" style="10" customWidth="1"/>
    <col min="29" max="30" width="17" customWidth="1"/>
    <col min="31" max="31" width="9.140625" style="10" customWidth="1"/>
    <col min="32" max="16384" width="9.140625" style="10"/>
  </cols>
  <sheetData>
    <row r="1" spans="1:32" ht="75" customHeight="1" x14ac:dyDescent="0.25">
      <c r="A1" s="29" t="s">
        <v>182</v>
      </c>
      <c r="B1" s="29" t="s">
        <v>52</v>
      </c>
      <c r="C1" s="29" t="s">
        <v>60</v>
      </c>
      <c r="D1" s="29" t="s">
        <v>59</v>
      </c>
      <c r="E1" s="29" t="s">
        <v>12</v>
      </c>
      <c r="F1" s="29" t="s">
        <v>30</v>
      </c>
      <c r="G1" s="29" t="s">
        <v>35</v>
      </c>
      <c r="H1" s="29" t="s">
        <v>34</v>
      </c>
      <c r="I1" s="29" t="s">
        <v>32</v>
      </c>
      <c r="J1" s="29" t="s">
        <v>0</v>
      </c>
      <c r="K1" s="29" t="s">
        <v>694</v>
      </c>
      <c r="L1" s="29" t="s">
        <v>691</v>
      </c>
      <c r="M1" s="29" t="s">
        <v>692</v>
      </c>
      <c r="N1" s="29" t="s">
        <v>693</v>
      </c>
      <c r="O1" s="29" t="s">
        <v>9</v>
      </c>
      <c r="P1" s="29" t="s">
        <v>10</v>
      </c>
      <c r="Q1" s="29" t="s">
        <v>695</v>
      </c>
      <c r="R1" s="29" t="s">
        <v>8</v>
      </c>
      <c r="S1" s="29" t="s">
        <v>7</v>
      </c>
      <c r="T1" s="29" t="s">
        <v>11</v>
      </c>
      <c r="U1" s="29" t="s">
        <v>18</v>
      </c>
      <c r="V1" s="29" t="s">
        <v>3</v>
      </c>
      <c r="W1" s="29" t="s">
        <v>4</v>
      </c>
      <c r="X1" s="29" t="s">
        <v>5</v>
      </c>
      <c r="Y1" s="29" t="s">
        <v>17</v>
      </c>
      <c r="Z1" s="29" t="s">
        <v>1</v>
      </c>
      <c r="AA1" s="29" t="s">
        <v>673</v>
      </c>
      <c r="AB1" s="29" t="s">
        <v>66</v>
      </c>
    </row>
    <row r="2" spans="1:32" ht="83.25" customHeight="1" x14ac:dyDescent="0.25">
      <c r="A2" s="6" t="s">
        <v>183</v>
      </c>
      <c r="B2" s="6" t="s">
        <v>649</v>
      </c>
      <c r="C2" s="6" t="s">
        <v>386</v>
      </c>
      <c r="D2" s="6" t="s">
        <v>113</v>
      </c>
      <c r="E2" s="6" t="s">
        <v>390</v>
      </c>
      <c r="F2" s="6" t="s">
        <v>50</v>
      </c>
      <c r="G2" s="6" t="s">
        <v>391</v>
      </c>
      <c r="H2" s="6">
        <v>2000</v>
      </c>
      <c r="I2" s="53" t="s">
        <v>110</v>
      </c>
      <c r="J2" s="53" t="s">
        <v>377</v>
      </c>
      <c r="K2" s="6" t="s">
        <v>180</v>
      </c>
      <c r="L2" s="30" t="s">
        <v>38</v>
      </c>
      <c r="M2" s="6" t="s">
        <v>180</v>
      </c>
      <c r="N2" s="6" t="s">
        <v>180</v>
      </c>
      <c r="O2" s="6" t="s">
        <v>180</v>
      </c>
      <c r="P2" s="6" t="s">
        <v>180</v>
      </c>
      <c r="Q2" s="6" t="s">
        <v>180</v>
      </c>
      <c r="R2" s="6" t="s">
        <v>180</v>
      </c>
      <c r="S2" s="6" t="s">
        <v>180</v>
      </c>
      <c r="T2" s="6" t="s">
        <v>180</v>
      </c>
      <c r="U2" s="6" t="s">
        <v>180</v>
      </c>
      <c r="V2" s="57" t="s">
        <v>389</v>
      </c>
      <c r="W2" s="6" t="s">
        <v>180</v>
      </c>
      <c r="X2" s="30" t="s">
        <v>378</v>
      </c>
      <c r="Y2" s="6" t="s">
        <v>180</v>
      </c>
      <c r="Z2" s="6" t="s">
        <v>180</v>
      </c>
      <c r="AA2" s="6" t="s">
        <v>180</v>
      </c>
      <c r="AB2" s="6" t="s">
        <v>38</v>
      </c>
      <c r="AE2" s="9"/>
      <c r="AF2" s="14"/>
    </row>
    <row r="3" spans="1:32" ht="33.75" x14ac:dyDescent="0.25">
      <c r="A3" s="30" t="s">
        <v>183</v>
      </c>
      <c r="B3" s="30" t="s">
        <v>539</v>
      </c>
      <c r="C3" s="30" t="s">
        <v>104</v>
      </c>
      <c r="D3" s="30" t="s">
        <v>512</v>
      </c>
      <c r="E3" s="30" t="s">
        <v>109</v>
      </c>
      <c r="F3" s="30" t="s">
        <v>50</v>
      </c>
      <c r="G3" s="30" t="s">
        <v>111</v>
      </c>
      <c r="H3" s="30">
        <v>2000</v>
      </c>
      <c r="I3" s="30">
        <v>2010</v>
      </c>
      <c r="J3" s="30" t="s">
        <v>180</v>
      </c>
      <c r="K3" s="30" t="s">
        <v>180</v>
      </c>
      <c r="L3" s="30" t="s">
        <v>38</v>
      </c>
      <c r="M3" s="30" t="s">
        <v>180</v>
      </c>
      <c r="N3" s="30" t="s">
        <v>180</v>
      </c>
      <c r="O3" s="30" t="s">
        <v>180</v>
      </c>
      <c r="P3" s="30" t="s">
        <v>180</v>
      </c>
      <c r="Q3" s="30" t="s">
        <v>180</v>
      </c>
      <c r="R3" s="30" t="s">
        <v>180</v>
      </c>
      <c r="S3" s="30">
        <v>200</v>
      </c>
      <c r="T3" s="30" t="s">
        <v>180</v>
      </c>
      <c r="U3" s="30" t="s">
        <v>180</v>
      </c>
      <c r="V3" s="30" t="s">
        <v>180</v>
      </c>
      <c r="W3" s="30" t="s">
        <v>180</v>
      </c>
      <c r="X3" s="30" t="s">
        <v>180</v>
      </c>
      <c r="Y3" s="30" t="s">
        <v>180</v>
      </c>
      <c r="Z3" s="30" t="s">
        <v>180</v>
      </c>
      <c r="AA3" s="30" t="s">
        <v>180</v>
      </c>
      <c r="AB3" s="30" t="s">
        <v>38</v>
      </c>
      <c r="AE3" s="9"/>
      <c r="AF3" s="14"/>
    </row>
    <row r="4" spans="1:32" ht="72" customHeight="1" x14ac:dyDescent="0.25">
      <c r="A4" s="6" t="s">
        <v>183</v>
      </c>
      <c r="B4" s="6" t="s">
        <v>540</v>
      </c>
      <c r="C4" s="30" t="s">
        <v>104</v>
      </c>
      <c r="D4" s="30" t="s">
        <v>512</v>
      </c>
      <c r="E4" s="6" t="s">
        <v>112</v>
      </c>
      <c r="F4" s="6" t="s">
        <v>49</v>
      </c>
      <c r="G4" s="6" t="s">
        <v>676</v>
      </c>
      <c r="H4" s="46">
        <v>2014</v>
      </c>
      <c r="I4" s="46" t="s">
        <v>296</v>
      </c>
      <c r="J4" s="30" t="s">
        <v>679</v>
      </c>
      <c r="K4" s="30" t="s">
        <v>180</v>
      </c>
      <c r="L4" s="30" t="s">
        <v>37</v>
      </c>
      <c r="M4" s="30" t="s">
        <v>180</v>
      </c>
      <c r="N4" s="30">
        <v>1.94</v>
      </c>
      <c r="O4" s="6">
        <v>0.76</v>
      </c>
      <c r="P4" s="6">
        <v>0.36</v>
      </c>
      <c r="Q4" s="6" t="s">
        <v>180</v>
      </c>
      <c r="R4" s="6" t="s">
        <v>180</v>
      </c>
      <c r="S4" s="6" t="s">
        <v>180</v>
      </c>
      <c r="T4" s="6" t="s">
        <v>180</v>
      </c>
      <c r="U4" s="6" t="s">
        <v>180</v>
      </c>
      <c r="V4" s="11">
        <v>1000000</v>
      </c>
      <c r="W4" s="6" t="s">
        <v>180</v>
      </c>
      <c r="X4" s="6" t="s">
        <v>513</v>
      </c>
      <c r="Y4" s="6" t="s">
        <v>180</v>
      </c>
      <c r="Z4" s="6" t="s">
        <v>180</v>
      </c>
      <c r="AA4" s="6" t="s">
        <v>180</v>
      </c>
      <c r="AB4" s="6" t="s">
        <v>38</v>
      </c>
      <c r="AE4" s="9"/>
      <c r="AF4" s="14"/>
    </row>
    <row r="5" spans="1:32" ht="44.25" customHeight="1" x14ac:dyDescent="0.25">
      <c r="A5" s="6" t="s">
        <v>184</v>
      </c>
      <c r="B5" s="6" t="s">
        <v>533</v>
      </c>
      <c r="C5" s="6" t="s">
        <v>418</v>
      </c>
      <c r="D5" s="6" t="s">
        <v>427</v>
      </c>
      <c r="E5" s="6" t="s">
        <v>436</v>
      </c>
      <c r="F5" s="6" t="s">
        <v>49</v>
      </c>
      <c r="G5" s="6" t="s">
        <v>671</v>
      </c>
      <c r="H5" s="6">
        <v>2000</v>
      </c>
      <c r="I5" s="6">
        <v>2012</v>
      </c>
      <c r="J5" s="6" t="s">
        <v>180</v>
      </c>
      <c r="K5" s="6" t="s">
        <v>180</v>
      </c>
      <c r="L5" s="30" t="s">
        <v>38</v>
      </c>
      <c r="M5" s="6" t="s">
        <v>180</v>
      </c>
      <c r="N5" s="6" t="s">
        <v>180</v>
      </c>
      <c r="O5" s="6" t="s">
        <v>180</v>
      </c>
      <c r="P5" s="6" t="s">
        <v>180</v>
      </c>
      <c r="Q5" s="6" t="s">
        <v>180</v>
      </c>
      <c r="R5" s="6">
        <v>140</v>
      </c>
      <c r="S5" s="6" t="s">
        <v>180</v>
      </c>
      <c r="T5" s="6" t="s">
        <v>180</v>
      </c>
      <c r="U5" s="6" t="s">
        <v>180</v>
      </c>
      <c r="V5" s="30" t="s">
        <v>180</v>
      </c>
      <c r="W5" s="6" t="s">
        <v>180</v>
      </c>
      <c r="X5" s="6" t="s">
        <v>418</v>
      </c>
      <c r="Y5" s="6" t="s">
        <v>180</v>
      </c>
      <c r="Z5" s="6" t="s">
        <v>180</v>
      </c>
      <c r="AA5" s="8" t="s">
        <v>36</v>
      </c>
      <c r="AB5" s="6" t="s">
        <v>38</v>
      </c>
      <c r="AE5" s="9"/>
      <c r="AF5" s="9"/>
    </row>
    <row r="6" spans="1:32" ht="22.5" x14ac:dyDescent="0.25">
      <c r="A6" s="6" t="s">
        <v>184</v>
      </c>
      <c r="B6" s="6" t="s">
        <v>535</v>
      </c>
      <c r="C6" s="6" t="s">
        <v>418</v>
      </c>
      <c r="D6" s="6" t="s">
        <v>427</v>
      </c>
      <c r="E6" s="6" t="s">
        <v>437</v>
      </c>
      <c r="F6" s="6" t="s">
        <v>48</v>
      </c>
      <c r="G6" s="6" t="s">
        <v>441</v>
      </c>
      <c r="H6" s="6" t="s">
        <v>296</v>
      </c>
      <c r="I6" s="6" t="s">
        <v>296</v>
      </c>
      <c r="J6" s="6" t="s">
        <v>672</v>
      </c>
      <c r="K6" s="30">
        <v>12</v>
      </c>
      <c r="L6" s="30" t="s">
        <v>38</v>
      </c>
      <c r="M6" s="6">
        <v>7.4</v>
      </c>
      <c r="N6" s="86" t="s">
        <v>36</v>
      </c>
      <c r="O6" s="6">
        <v>2.5000000000000001E-2</v>
      </c>
      <c r="P6" s="6">
        <v>6.0000000000000001E-3</v>
      </c>
      <c r="Q6" s="86" t="s">
        <v>36</v>
      </c>
      <c r="R6" s="6" t="s">
        <v>180</v>
      </c>
      <c r="S6" s="6" t="s">
        <v>180</v>
      </c>
      <c r="T6" s="6" t="s">
        <v>180</v>
      </c>
      <c r="U6" s="6" t="s">
        <v>180</v>
      </c>
      <c r="V6" s="30" t="s">
        <v>180</v>
      </c>
      <c r="W6" s="6" t="s">
        <v>180</v>
      </c>
      <c r="X6" s="6" t="s">
        <v>418</v>
      </c>
      <c r="Y6" s="6" t="s">
        <v>180</v>
      </c>
      <c r="Z6" s="6" t="s">
        <v>180</v>
      </c>
      <c r="AA6" s="6" t="s">
        <v>180</v>
      </c>
      <c r="AB6" s="6" t="s">
        <v>38</v>
      </c>
      <c r="AF6" s="9"/>
    </row>
    <row r="7" spans="1:32" ht="22.5" x14ac:dyDescent="0.25">
      <c r="A7" s="6" t="s">
        <v>184</v>
      </c>
      <c r="B7" s="6" t="s">
        <v>536</v>
      </c>
      <c r="C7" s="6" t="s">
        <v>418</v>
      </c>
      <c r="D7" s="6" t="s">
        <v>427</v>
      </c>
      <c r="E7" s="6" t="s">
        <v>438</v>
      </c>
      <c r="F7" s="6" t="s">
        <v>50</v>
      </c>
      <c r="G7" s="6" t="s">
        <v>442</v>
      </c>
      <c r="H7" s="6" t="s">
        <v>296</v>
      </c>
      <c r="I7" s="6" t="s">
        <v>296</v>
      </c>
      <c r="J7" s="30" t="s">
        <v>180</v>
      </c>
      <c r="K7" s="6" t="s">
        <v>180</v>
      </c>
      <c r="L7" s="30" t="s">
        <v>38</v>
      </c>
      <c r="M7" s="6" t="s">
        <v>180</v>
      </c>
      <c r="N7" s="6" t="s">
        <v>180</v>
      </c>
      <c r="O7" s="6" t="s">
        <v>180</v>
      </c>
      <c r="P7" s="6" t="s">
        <v>180</v>
      </c>
      <c r="Q7" s="6" t="s">
        <v>180</v>
      </c>
      <c r="R7" s="6" t="s">
        <v>180</v>
      </c>
      <c r="S7" s="6" t="s">
        <v>180</v>
      </c>
      <c r="T7" s="6" t="s">
        <v>180</v>
      </c>
      <c r="U7" s="6" t="s">
        <v>180</v>
      </c>
      <c r="V7" s="30" t="s">
        <v>180</v>
      </c>
      <c r="W7" s="6" t="s">
        <v>180</v>
      </c>
      <c r="X7" s="6" t="s">
        <v>418</v>
      </c>
      <c r="Y7" s="6" t="s">
        <v>180</v>
      </c>
      <c r="Z7" s="6" t="s">
        <v>180</v>
      </c>
      <c r="AA7" s="6" t="s">
        <v>180</v>
      </c>
      <c r="AB7" s="6" t="s">
        <v>38</v>
      </c>
      <c r="AF7" s="9"/>
    </row>
    <row r="8" spans="1:32" ht="22.5" x14ac:dyDescent="0.25">
      <c r="A8" s="6" t="s">
        <v>184</v>
      </c>
      <c r="B8" s="6" t="s">
        <v>538</v>
      </c>
      <c r="C8" s="6" t="s">
        <v>418</v>
      </c>
      <c r="D8" s="6" t="s">
        <v>427</v>
      </c>
      <c r="E8" s="6" t="s">
        <v>439</v>
      </c>
      <c r="F8" s="6" t="s">
        <v>50</v>
      </c>
      <c r="G8" s="6" t="s">
        <v>443</v>
      </c>
      <c r="H8" s="6" t="s">
        <v>296</v>
      </c>
      <c r="I8" s="6" t="s">
        <v>296</v>
      </c>
      <c r="J8" s="30" t="s">
        <v>180</v>
      </c>
      <c r="K8" s="6" t="s">
        <v>180</v>
      </c>
      <c r="L8" s="30" t="s">
        <v>38</v>
      </c>
      <c r="M8" s="6" t="s">
        <v>180</v>
      </c>
      <c r="N8" s="6" t="s">
        <v>180</v>
      </c>
      <c r="O8" s="6" t="s">
        <v>180</v>
      </c>
      <c r="P8" s="6" t="s">
        <v>180</v>
      </c>
      <c r="Q8" s="30" t="s">
        <v>180</v>
      </c>
      <c r="R8" s="6" t="s">
        <v>180</v>
      </c>
      <c r="S8" s="6" t="s">
        <v>180</v>
      </c>
      <c r="T8" s="6" t="s">
        <v>180</v>
      </c>
      <c r="U8" s="6" t="s">
        <v>180</v>
      </c>
      <c r="V8" s="30" t="s">
        <v>180</v>
      </c>
      <c r="W8" s="6" t="s">
        <v>180</v>
      </c>
      <c r="X8" s="6" t="s">
        <v>418</v>
      </c>
      <c r="Y8" s="6" t="s">
        <v>180</v>
      </c>
      <c r="Z8" s="6" t="s">
        <v>180</v>
      </c>
      <c r="AA8" s="6" t="s">
        <v>180</v>
      </c>
      <c r="AB8" s="6" t="s">
        <v>38</v>
      </c>
      <c r="AE8" s="9"/>
      <c r="AF8" s="9"/>
    </row>
    <row r="9" spans="1:32" ht="22.5" x14ac:dyDescent="0.25">
      <c r="A9" s="6" t="s">
        <v>184</v>
      </c>
      <c r="B9" s="6" t="s">
        <v>541</v>
      </c>
      <c r="C9" s="6" t="s">
        <v>418</v>
      </c>
      <c r="D9" s="6" t="s">
        <v>427</v>
      </c>
      <c r="E9" s="6" t="s">
        <v>440</v>
      </c>
      <c r="F9" s="6" t="s">
        <v>48</v>
      </c>
      <c r="G9" s="6" t="s">
        <v>444</v>
      </c>
      <c r="H9" s="6" t="s">
        <v>296</v>
      </c>
      <c r="I9" s="6" t="s">
        <v>296</v>
      </c>
      <c r="J9" s="6" t="s">
        <v>675</v>
      </c>
      <c r="K9" s="30">
        <v>12</v>
      </c>
      <c r="L9" s="30" t="s">
        <v>37</v>
      </c>
      <c r="M9" s="30" t="s">
        <v>180</v>
      </c>
      <c r="N9" s="30">
        <v>11.1</v>
      </c>
      <c r="O9" s="6">
        <v>0.23</v>
      </c>
      <c r="P9" s="6">
        <v>0.13500000000000001</v>
      </c>
      <c r="Q9" s="30">
        <f>N9-3</f>
        <v>8.1</v>
      </c>
      <c r="R9" s="6" t="s">
        <v>180</v>
      </c>
      <c r="S9" s="6" t="s">
        <v>180</v>
      </c>
      <c r="T9" s="6" t="s">
        <v>180</v>
      </c>
      <c r="U9" s="6" t="s">
        <v>180</v>
      </c>
      <c r="V9" s="30" t="s">
        <v>180</v>
      </c>
      <c r="W9" s="6" t="s">
        <v>180</v>
      </c>
      <c r="X9" s="6" t="s">
        <v>418</v>
      </c>
      <c r="Y9" s="6" t="s">
        <v>180</v>
      </c>
      <c r="Z9" s="6" t="s">
        <v>180</v>
      </c>
      <c r="AA9" s="103">
        <f>Q9*8.3435*O9*365</f>
        <v>5673.5382825000006</v>
      </c>
      <c r="AB9" s="6" t="s">
        <v>697</v>
      </c>
      <c r="AE9" s="9"/>
      <c r="AF9" s="9"/>
    </row>
    <row r="10" spans="1:32" ht="22.5" x14ac:dyDescent="0.25">
      <c r="A10" s="6" t="s">
        <v>184</v>
      </c>
      <c r="B10" s="6" t="s">
        <v>542</v>
      </c>
      <c r="C10" s="6" t="s">
        <v>418</v>
      </c>
      <c r="D10" s="6" t="s">
        <v>427</v>
      </c>
      <c r="E10" s="6" t="s">
        <v>445</v>
      </c>
      <c r="F10" s="6" t="s">
        <v>48</v>
      </c>
      <c r="G10" s="6" t="s">
        <v>674</v>
      </c>
      <c r="H10" s="6" t="s">
        <v>296</v>
      </c>
      <c r="I10" s="6" t="s">
        <v>296</v>
      </c>
      <c r="J10" s="6" t="s">
        <v>677</v>
      </c>
      <c r="K10" s="30" t="s">
        <v>180</v>
      </c>
      <c r="L10" s="30" t="s">
        <v>37</v>
      </c>
      <c r="M10" s="30" t="s">
        <v>180</v>
      </c>
      <c r="N10" s="30">
        <v>3.67</v>
      </c>
      <c r="O10" s="6">
        <v>0.35</v>
      </c>
      <c r="P10" s="6">
        <v>0.16200000000000001</v>
      </c>
      <c r="Q10" s="30">
        <f>N10-3</f>
        <v>0.66999999999999993</v>
      </c>
      <c r="R10" s="6" t="s">
        <v>180</v>
      </c>
      <c r="S10" s="6" t="s">
        <v>180</v>
      </c>
      <c r="T10" s="6" t="s">
        <v>180</v>
      </c>
      <c r="U10" s="6" t="s">
        <v>180</v>
      </c>
      <c r="V10" s="30" t="s">
        <v>180</v>
      </c>
      <c r="W10" s="6" t="s">
        <v>180</v>
      </c>
      <c r="X10" s="6" t="s">
        <v>418</v>
      </c>
      <c r="Y10" s="6" t="s">
        <v>180</v>
      </c>
      <c r="Z10" s="6" t="s">
        <v>180</v>
      </c>
      <c r="AA10" s="103">
        <f>Q10*8.3435*O10*365</f>
        <v>714.14102374999993</v>
      </c>
      <c r="AB10" s="6" t="s">
        <v>697</v>
      </c>
    </row>
    <row r="11" spans="1:32" ht="78.75" x14ac:dyDescent="0.25">
      <c r="A11" s="6" t="s">
        <v>184</v>
      </c>
      <c r="B11" s="6" t="s">
        <v>543</v>
      </c>
      <c r="C11" s="6" t="s">
        <v>418</v>
      </c>
      <c r="D11" s="6" t="s">
        <v>427</v>
      </c>
      <c r="E11" s="6" t="s">
        <v>446</v>
      </c>
      <c r="F11" s="6" t="s">
        <v>51</v>
      </c>
      <c r="G11" s="6" t="s">
        <v>448</v>
      </c>
      <c r="H11" s="6" t="s">
        <v>296</v>
      </c>
      <c r="I11" s="6" t="s">
        <v>296</v>
      </c>
      <c r="J11" s="6" t="s">
        <v>675</v>
      </c>
      <c r="K11" s="30" t="s">
        <v>180</v>
      </c>
      <c r="L11" s="30" t="s">
        <v>37</v>
      </c>
      <c r="M11" s="30" t="s">
        <v>180</v>
      </c>
      <c r="N11" s="30">
        <v>11.1</v>
      </c>
      <c r="O11" s="6">
        <v>0.35</v>
      </c>
      <c r="P11" s="6">
        <v>0.16200000000000001</v>
      </c>
      <c r="Q11" s="30" t="s">
        <v>180</v>
      </c>
      <c r="R11" s="6" t="s">
        <v>180</v>
      </c>
      <c r="S11" s="6" t="s">
        <v>180</v>
      </c>
      <c r="T11" s="6">
        <v>0.1</v>
      </c>
      <c r="U11" s="6" t="s">
        <v>447</v>
      </c>
      <c r="V11" s="30" t="s">
        <v>180</v>
      </c>
      <c r="W11" s="6" t="s">
        <v>180</v>
      </c>
      <c r="X11" s="6" t="s">
        <v>418</v>
      </c>
      <c r="Y11" s="6" t="s">
        <v>180</v>
      </c>
      <c r="Z11" s="6" t="s">
        <v>180</v>
      </c>
      <c r="AA11" s="30" t="s">
        <v>36</v>
      </c>
      <c r="AB11" s="6" t="s">
        <v>697</v>
      </c>
    </row>
    <row r="12" spans="1:32" ht="67.5" x14ac:dyDescent="0.25">
      <c r="A12" s="6" t="s">
        <v>184</v>
      </c>
      <c r="B12" s="6" t="s">
        <v>544</v>
      </c>
      <c r="C12" s="6" t="s">
        <v>418</v>
      </c>
      <c r="D12" s="6" t="s">
        <v>427</v>
      </c>
      <c r="E12" s="6" t="s">
        <v>449</v>
      </c>
      <c r="F12" s="6" t="s">
        <v>49</v>
      </c>
      <c r="G12" s="6" t="s">
        <v>690</v>
      </c>
      <c r="H12" s="6" t="s">
        <v>296</v>
      </c>
      <c r="I12" s="6" t="s">
        <v>296</v>
      </c>
      <c r="J12" s="6" t="s">
        <v>678</v>
      </c>
      <c r="K12" s="30" t="s">
        <v>180</v>
      </c>
      <c r="L12" s="30" t="s">
        <v>37</v>
      </c>
      <c r="M12" s="6">
        <v>0</v>
      </c>
      <c r="N12" s="6">
        <v>0</v>
      </c>
      <c r="O12" s="6">
        <v>0.1</v>
      </c>
      <c r="P12" s="6">
        <v>0</v>
      </c>
      <c r="Q12" s="30">
        <v>0</v>
      </c>
      <c r="R12" s="84">
        <v>4</v>
      </c>
      <c r="S12" s="6" t="s">
        <v>180</v>
      </c>
      <c r="T12" s="6" t="s">
        <v>180</v>
      </c>
      <c r="U12" s="6" t="s">
        <v>180</v>
      </c>
      <c r="V12" s="30" t="s">
        <v>180</v>
      </c>
      <c r="W12" s="6" t="s">
        <v>180</v>
      </c>
      <c r="X12" s="6" t="s">
        <v>418</v>
      </c>
      <c r="Y12" s="6" t="s">
        <v>338</v>
      </c>
      <c r="Z12" s="6" t="s">
        <v>180</v>
      </c>
      <c r="AA12" s="30" t="s">
        <v>36</v>
      </c>
      <c r="AB12" s="6" t="s">
        <v>696</v>
      </c>
    </row>
    <row r="13" spans="1:32" ht="123.75" x14ac:dyDescent="0.25">
      <c r="A13" s="6" t="s">
        <v>183</v>
      </c>
      <c r="B13" s="6" t="s">
        <v>552</v>
      </c>
      <c r="C13" s="6" t="s">
        <v>69</v>
      </c>
      <c r="D13" s="6" t="s">
        <v>36</v>
      </c>
      <c r="E13" s="6" t="s">
        <v>70</v>
      </c>
      <c r="F13" s="6" t="s">
        <v>49</v>
      </c>
      <c r="G13" s="6" t="s">
        <v>71</v>
      </c>
      <c r="H13" s="6" t="s">
        <v>296</v>
      </c>
      <c r="I13" s="6" t="s">
        <v>296</v>
      </c>
      <c r="J13" s="6" t="s">
        <v>180</v>
      </c>
      <c r="K13" s="6" t="s">
        <v>180</v>
      </c>
      <c r="L13" s="30" t="s">
        <v>38</v>
      </c>
      <c r="M13" s="6" t="s">
        <v>180</v>
      </c>
      <c r="N13" s="6" t="s">
        <v>180</v>
      </c>
      <c r="O13" s="6" t="s">
        <v>180</v>
      </c>
      <c r="P13" s="6" t="s">
        <v>180</v>
      </c>
      <c r="Q13" s="30" t="s">
        <v>180</v>
      </c>
      <c r="R13" s="6" t="s">
        <v>180</v>
      </c>
      <c r="S13" s="6" t="s">
        <v>180</v>
      </c>
      <c r="T13" s="6" t="s">
        <v>180</v>
      </c>
      <c r="U13" s="6" t="s">
        <v>180</v>
      </c>
      <c r="V13" s="11">
        <v>900000</v>
      </c>
      <c r="W13" s="6" t="s">
        <v>180</v>
      </c>
      <c r="X13" s="6" t="s">
        <v>180</v>
      </c>
      <c r="Y13" s="6" t="s">
        <v>180</v>
      </c>
      <c r="Z13" s="6" t="s">
        <v>180</v>
      </c>
      <c r="AA13" s="6" t="s">
        <v>180</v>
      </c>
      <c r="AB13" s="6" t="s">
        <v>696</v>
      </c>
    </row>
    <row r="14" spans="1:32" ht="33.75" x14ac:dyDescent="0.25">
      <c r="A14" s="6" t="s">
        <v>183</v>
      </c>
      <c r="B14" s="6" t="s">
        <v>593</v>
      </c>
      <c r="C14" s="6" t="s">
        <v>267</v>
      </c>
      <c r="D14" s="6" t="s">
        <v>340</v>
      </c>
      <c r="E14" s="6" t="s">
        <v>272</v>
      </c>
      <c r="F14" s="6" t="s">
        <v>49</v>
      </c>
      <c r="G14" s="6" t="s">
        <v>273</v>
      </c>
      <c r="H14" s="6" t="s">
        <v>296</v>
      </c>
      <c r="I14" s="6" t="s">
        <v>296</v>
      </c>
      <c r="J14" s="6" t="s">
        <v>180</v>
      </c>
      <c r="K14" s="6" t="s">
        <v>180</v>
      </c>
      <c r="L14" s="30" t="s">
        <v>38</v>
      </c>
      <c r="M14" s="6" t="s">
        <v>180</v>
      </c>
      <c r="N14" s="6" t="s">
        <v>180</v>
      </c>
      <c r="O14" s="6" t="s">
        <v>180</v>
      </c>
      <c r="P14" s="6" t="s">
        <v>180</v>
      </c>
      <c r="Q14" s="30" t="s">
        <v>180</v>
      </c>
      <c r="R14" s="84">
        <v>3</v>
      </c>
      <c r="S14" s="6" t="s">
        <v>180</v>
      </c>
      <c r="T14" s="6" t="s">
        <v>180</v>
      </c>
      <c r="U14" s="6" t="s">
        <v>180</v>
      </c>
      <c r="V14" s="6" t="s">
        <v>180</v>
      </c>
      <c r="W14" s="6" t="s">
        <v>180</v>
      </c>
      <c r="X14" s="6" t="s">
        <v>268</v>
      </c>
      <c r="Y14" s="6" t="s">
        <v>180</v>
      </c>
      <c r="Z14" s="6" t="s">
        <v>180</v>
      </c>
      <c r="AA14" s="6" t="s">
        <v>180</v>
      </c>
      <c r="AB14" s="6" t="s">
        <v>697</v>
      </c>
    </row>
    <row r="15" spans="1:32" ht="22.5" x14ac:dyDescent="0.25">
      <c r="A15" s="6" t="s">
        <v>183</v>
      </c>
      <c r="B15" s="6" t="s">
        <v>594</v>
      </c>
      <c r="C15" s="6" t="s">
        <v>267</v>
      </c>
      <c r="D15" s="6" t="s">
        <v>340</v>
      </c>
      <c r="E15" s="6" t="s">
        <v>274</v>
      </c>
      <c r="F15" s="6" t="s">
        <v>48</v>
      </c>
      <c r="G15" s="6" t="s">
        <v>275</v>
      </c>
      <c r="H15" s="6" t="s">
        <v>296</v>
      </c>
      <c r="I15" s="6" t="s">
        <v>296</v>
      </c>
      <c r="J15" s="6" t="s">
        <v>180</v>
      </c>
      <c r="K15" s="6" t="s">
        <v>180</v>
      </c>
      <c r="L15" s="30" t="s">
        <v>38</v>
      </c>
      <c r="M15" s="6" t="s">
        <v>180</v>
      </c>
      <c r="N15" s="6" t="s">
        <v>180</v>
      </c>
      <c r="O15" s="6" t="s">
        <v>180</v>
      </c>
      <c r="P15" s="6" t="s">
        <v>180</v>
      </c>
      <c r="Q15" s="30" t="s">
        <v>180</v>
      </c>
      <c r="R15" s="6" t="s">
        <v>180</v>
      </c>
      <c r="S15" s="6" t="s">
        <v>180</v>
      </c>
      <c r="T15" s="6" t="s">
        <v>180</v>
      </c>
      <c r="U15" s="6" t="s">
        <v>180</v>
      </c>
      <c r="V15" s="6" t="s">
        <v>180</v>
      </c>
      <c r="W15" s="6" t="s">
        <v>180</v>
      </c>
      <c r="X15" s="6" t="s">
        <v>268</v>
      </c>
      <c r="Y15" s="6" t="s">
        <v>180</v>
      </c>
      <c r="Z15" s="6" t="s">
        <v>180</v>
      </c>
      <c r="AA15" s="6" t="s">
        <v>180</v>
      </c>
      <c r="AB15" s="6" t="s">
        <v>697</v>
      </c>
    </row>
    <row r="16" spans="1:32" ht="39.75" customHeight="1" x14ac:dyDescent="0.25">
      <c r="A16" s="30" t="s">
        <v>185</v>
      </c>
      <c r="B16" s="30" t="s">
        <v>595</v>
      </c>
      <c r="C16" s="30" t="s">
        <v>57</v>
      </c>
      <c r="D16" s="30" t="s">
        <v>61</v>
      </c>
      <c r="E16" s="30" t="s">
        <v>122</v>
      </c>
      <c r="F16" s="6" t="s">
        <v>49</v>
      </c>
      <c r="G16" s="30" t="s">
        <v>125</v>
      </c>
      <c r="H16" s="30">
        <v>2014</v>
      </c>
      <c r="I16" s="30" t="s">
        <v>296</v>
      </c>
      <c r="J16" s="30" t="s">
        <v>180</v>
      </c>
      <c r="K16" s="30" t="s">
        <v>180</v>
      </c>
      <c r="L16" s="30" t="s">
        <v>38</v>
      </c>
      <c r="M16" s="30" t="s">
        <v>180</v>
      </c>
      <c r="N16" s="6" t="s">
        <v>180</v>
      </c>
      <c r="O16" s="30" t="s">
        <v>180</v>
      </c>
      <c r="P16" s="30" t="s">
        <v>180</v>
      </c>
      <c r="Q16" s="30" t="s">
        <v>180</v>
      </c>
      <c r="R16" s="84">
        <v>3</v>
      </c>
      <c r="S16" s="30" t="s">
        <v>180</v>
      </c>
      <c r="T16" s="30" t="s">
        <v>180</v>
      </c>
      <c r="U16" s="30" t="s">
        <v>180</v>
      </c>
      <c r="V16" s="30" t="s">
        <v>180</v>
      </c>
      <c r="W16" s="30" t="s">
        <v>180</v>
      </c>
      <c r="X16" s="30" t="s">
        <v>180</v>
      </c>
      <c r="Y16" s="30" t="s">
        <v>180</v>
      </c>
      <c r="Z16" s="30" t="s">
        <v>180</v>
      </c>
      <c r="AA16" s="30" t="s">
        <v>180</v>
      </c>
      <c r="AB16" s="30" t="s">
        <v>38</v>
      </c>
    </row>
    <row r="17" spans="1:30" ht="22.5" x14ac:dyDescent="0.25">
      <c r="A17" s="6" t="s">
        <v>183</v>
      </c>
      <c r="B17" s="6" t="s">
        <v>596</v>
      </c>
      <c r="C17" s="6" t="s">
        <v>57</v>
      </c>
      <c r="D17" s="6" t="s">
        <v>61</v>
      </c>
      <c r="E17" s="6" t="s">
        <v>58</v>
      </c>
      <c r="F17" s="6" t="s">
        <v>49</v>
      </c>
      <c r="G17" s="6" t="s">
        <v>62</v>
      </c>
      <c r="H17" s="6">
        <v>2014</v>
      </c>
      <c r="I17" s="6">
        <v>2015</v>
      </c>
      <c r="J17" s="6" t="s">
        <v>415</v>
      </c>
      <c r="K17" s="87">
        <v>12</v>
      </c>
      <c r="L17" s="30" t="s">
        <v>37</v>
      </c>
      <c r="M17" s="30">
        <v>5.92</v>
      </c>
      <c r="N17" s="30">
        <v>6.12</v>
      </c>
      <c r="O17" s="7">
        <v>0.45</v>
      </c>
      <c r="P17" s="6">
        <v>0.13300000000000001</v>
      </c>
      <c r="Q17" s="30">
        <f>N17-3</f>
        <v>3.12</v>
      </c>
      <c r="R17" s="6" t="s">
        <v>180</v>
      </c>
      <c r="S17" s="6" t="s">
        <v>180</v>
      </c>
      <c r="T17" s="6" t="s">
        <v>180</v>
      </c>
      <c r="U17" s="6" t="s">
        <v>180</v>
      </c>
      <c r="V17" s="33">
        <v>1023113.91</v>
      </c>
      <c r="W17" s="6" t="s">
        <v>180</v>
      </c>
      <c r="X17" s="6" t="s">
        <v>74</v>
      </c>
      <c r="Y17" s="6" t="s">
        <v>63</v>
      </c>
      <c r="Z17" s="6" t="s">
        <v>180</v>
      </c>
      <c r="AA17" s="8">
        <v>16438</v>
      </c>
      <c r="AB17" s="6" t="s">
        <v>38</v>
      </c>
    </row>
    <row r="18" spans="1:30" ht="33.75" x14ac:dyDescent="0.25">
      <c r="A18" s="6" t="s">
        <v>183</v>
      </c>
      <c r="B18" s="6" t="s">
        <v>597</v>
      </c>
      <c r="C18" s="6" t="s">
        <v>57</v>
      </c>
      <c r="D18" s="6" t="s">
        <v>61</v>
      </c>
      <c r="E18" s="6" t="s">
        <v>73</v>
      </c>
      <c r="F18" s="6" t="s">
        <v>51</v>
      </c>
      <c r="G18" s="6" t="s">
        <v>699</v>
      </c>
      <c r="H18" s="6" t="s">
        <v>296</v>
      </c>
      <c r="I18" s="6" t="s">
        <v>296</v>
      </c>
      <c r="J18" s="6" t="s">
        <v>683</v>
      </c>
      <c r="K18" s="87">
        <v>12</v>
      </c>
      <c r="L18" s="30" t="s">
        <v>37</v>
      </c>
      <c r="M18" s="30">
        <v>1.46</v>
      </c>
      <c r="N18" s="30">
        <v>3.24</v>
      </c>
      <c r="O18" s="6">
        <v>1.5</v>
      </c>
      <c r="P18" s="6">
        <v>0.97199999999999998</v>
      </c>
      <c r="Q18" s="30">
        <f>N18-3</f>
        <v>0.24000000000000021</v>
      </c>
      <c r="R18" s="6" t="s">
        <v>180</v>
      </c>
      <c r="S18" s="6" t="s">
        <v>180</v>
      </c>
      <c r="T18" s="6">
        <v>1</v>
      </c>
      <c r="U18" s="6" t="s">
        <v>180</v>
      </c>
      <c r="V18" s="11">
        <v>3192000</v>
      </c>
      <c r="W18" s="6" t="s">
        <v>180</v>
      </c>
      <c r="X18" s="6" t="s">
        <v>688</v>
      </c>
      <c r="Y18" s="6" t="s">
        <v>78</v>
      </c>
      <c r="Z18" s="6" t="s">
        <v>180</v>
      </c>
      <c r="AA18" s="8">
        <v>54794</v>
      </c>
      <c r="AB18" s="6" t="s">
        <v>697</v>
      </c>
    </row>
    <row r="19" spans="1:30" ht="168.75" x14ac:dyDescent="0.25">
      <c r="A19" s="6" t="s">
        <v>183</v>
      </c>
      <c r="B19" s="6" t="s">
        <v>598</v>
      </c>
      <c r="C19" s="6" t="s">
        <v>57</v>
      </c>
      <c r="D19" s="6" t="s">
        <v>61</v>
      </c>
      <c r="E19" s="6" t="s">
        <v>685</v>
      </c>
      <c r="F19" s="6" t="s">
        <v>48</v>
      </c>
      <c r="G19" s="6" t="s">
        <v>686</v>
      </c>
      <c r="H19" s="6" t="s">
        <v>296</v>
      </c>
      <c r="I19" s="6" t="s">
        <v>296</v>
      </c>
      <c r="J19" s="6" t="s">
        <v>683</v>
      </c>
      <c r="K19" s="87">
        <v>12</v>
      </c>
      <c r="L19" s="30" t="s">
        <v>37</v>
      </c>
      <c r="M19" s="30">
        <v>1.46</v>
      </c>
      <c r="N19" s="30">
        <v>3.24</v>
      </c>
      <c r="O19" s="6">
        <v>1.5</v>
      </c>
      <c r="P19" s="6">
        <v>0.97199999999999998</v>
      </c>
      <c r="Q19" s="30">
        <f>N19-3</f>
        <v>0.24000000000000021</v>
      </c>
      <c r="R19" s="6" t="s">
        <v>180</v>
      </c>
      <c r="S19" s="6" t="s">
        <v>180</v>
      </c>
      <c r="T19" s="6" t="s">
        <v>180</v>
      </c>
      <c r="U19" s="6" t="s">
        <v>180</v>
      </c>
      <c r="V19" s="11">
        <v>5031738</v>
      </c>
      <c r="W19" s="6" t="s">
        <v>180</v>
      </c>
      <c r="X19" s="6" t="s">
        <v>687</v>
      </c>
      <c r="Y19" s="6" t="s">
        <v>180</v>
      </c>
      <c r="Z19" s="6" t="s">
        <v>180</v>
      </c>
      <c r="AA19" s="104">
        <f>Q19*8.3435*O19*365</f>
        <v>1096.3359000000009</v>
      </c>
      <c r="AB19" s="6" t="s">
        <v>38</v>
      </c>
    </row>
    <row r="20" spans="1:30" ht="180" x14ac:dyDescent="0.25">
      <c r="A20" s="6" t="s">
        <v>183</v>
      </c>
      <c r="B20" s="6" t="s">
        <v>605</v>
      </c>
      <c r="C20" s="6" t="s">
        <v>57</v>
      </c>
      <c r="D20" s="6" t="s">
        <v>61</v>
      </c>
      <c r="E20" s="6" t="s">
        <v>109</v>
      </c>
      <c r="F20" s="6" t="s">
        <v>50</v>
      </c>
      <c r="G20" s="6" t="s">
        <v>124</v>
      </c>
      <c r="H20" s="6">
        <v>2000</v>
      </c>
      <c r="I20" s="6" t="s">
        <v>110</v>
      </c>
      <c r="J20" s="6" t="s">
        <v>180</v>
      </c>
      <c r="K20" s="6" t="s">
        <v>180</v>
      </c>
      <c r="L20" s="30" t="s">
        <v>38</v>
      </c>
      <c r="M20" s="6" t="s">
        <v>180</v>
      </c>
      <c r="N20" s="6" t="s">
        <v>180</v>
      </c>
      <c r="O20" s="6" t="s">
        <v>180</v>
      </c>
      <c r="P20" s="6" t="s">
        <v>180</v>
      </c>
      <c r="Q20" s="30" t="s">
        <v>180</v>
      </c>
      <c r="R20" s="6" t="s">
        <v>180</v>
      </c>
      <c r="S20" s="6" t="s">
        <v>180</v>
      </c>
      <c r="T20" s="6" t="s">
        <v>180</v>
      </c>
      <c r="U20" s="6" t="s">
        <v>180</v>
      </c>
      <c r="V20" s="6" t="s">
        <v>180</v>
      </c>
      <c r="W20" s="6" t="s">
        <v>180</v>
      </c>
      <c r="X20" s="6" t="s">
        <v>180</v>
      </c>
      <c r="Y20" s="6" t="s">
        <v>180</v>
      </c>
      <c r="Z20" s="6" t="s">
        <v>180</v>
      </c>
      <c r="AA20" s="6" t="s">
        <v>180</v>
      </c>
      <c r="AB20" s="6" t="s">
        <v>38</v>
      </c>
    </row>
    <row r="21" spans="1:30" s="60" customFormat="1" ht="22.5" x14ac:dyDescent="0.25">
      <c r="A21" s="6" t="s">
        <v>185</v>
      </c>
      <c r="B21" s="6" t="s">
        <v>599</v>
      </c>
      <c r="C21" s="6" t="s">
        <v>307</v>
      </c>
      <c r="D21" s="6" t="s">
        <v>308</v>
      </c>
      <c r="E21" s="6" t="s">
        <v>309</v>
      </c>
      <c r="F21" s="6" t="s">
        <v>48</v>
      </c>
      <c r="G21" s="6" t="s">
        <v>317</v>
      </c>
      <c r="H21" s="6" t="s">
        <v>296</v>
      </c>
      <c r="I21" s="6" t="s">
        <v>296</v>
      </c>
      <c r="J21" s="6" t="s">
        <v>180</v>
      </c>
      <c r="K21" s="6" t="s">
        <v>180</v>
      </c>
      <c r="L21" s="30" t="s">
        <v>38</v>
      </c>
      <c r="M21" s="6" t="s">
        <v>180</v>
      </c>
      <c r="N21" s="6" t="s">
        <v>180</v>
      </c>
      <c r="O21" s="6" t="s">
        <v>180</v>
      </c>
      <c r="P21" s="6" t="s">
        <v>180</v>
      </c>
      <c r="Q21" s="6">
        <v>0</v>
      </c>
      <c r="R21" s="6" t="s">
        <v>180</v>
      </c>
      <c r="S21" s="6" t="s">
        <v>180</v>
      </c>
      <c r="T21" s="6" t="s">
        <v>180</v>
      </c>
      <c r="U21" s="6" t="s">
        <v>180</v>
      </c>
      <c r="V21" s="11">
        <v>750000</v>
      </c>
      <c r="W21" s="6" t="s">
        <v>180</v>
      </c>
      <c r="X21" s="6" t="s">
        <v>296</v>
      </c>
      <c r="Y21" s="6" t="s">
        <v>296</v>
      </c>
      <c r="Z21" s="6" t="s">
        <v>310</v>
      </c>
      <c r="AA21" s="8">
        <v>150000</v>
      </c>
      <c r="AB21" s="6" t="s">
        <v>697</v>
      </c>
      <c r="AC21" s="61"/>
      <c r="AD21" s="61"/>
    </row>
    <row r="22" spans="1:30" ht="67.5" x14ac:dyDescent="0.25">
      <c r="A22" s="6" t="s">
        <v>183</v>
      </c>
      <c r="B22" s="6" t="s">
        <v>548</v>
      </c>
      <c r="C22" s="6" t="s">
        <v>64</v>
      </c>
      <c r="D22" s="6" t="s">
        <v>108</v>
      </c>
      <c r="E22" s="6" t="s">
        <v>65</v>
      </c>
      <c r="F22" s="6" t="s">
        <v>48</v>
      </c>
      <c r="G22" s="6" t="s">
        <v>67</v>
      </c>
      <c r="H22" s="6" t="s">
        <v>296</v>
      </c>
      <c r="I22" s="6" t="s">
        <v>296</v>
      </c>
      <c r="J22" s="6" t="s">
        <v>680</v>
      </c>
      <c r="K22" s="30">
        <v>12</v>
      </c>
      <c r="L22" s="30" t="s">
        <v>37</v>
      </c>
      <c r="M22" s="30">
        <v>5.68</v>
      </c>
      <c r="N22" s="30">
        <v>20.010000000000002</v>
      </c>
      <c r="O22" s="6">
        <v>2.46</v>
      </c>
      <c r="P22" s="6">
        <v>0.66</v>
      </c>
      <c r="Q22" s="30">
        <f>N22-3</f>
        <v>17.010000000000002</v>
      </c>
      <c r="R22" s="6" t="s">
        <v>180</v>
      </c>
      <c r="S22" s="6" t="s">
        <v>180</v>
      </c>
      <c r="T22" s="6" t="s">
        <v>180</v>
      </c>
      <c r="U22" s="6" t="s">
        <v>180</v>
      </c>
      <c r="V22" s="11">
        <v>16000000</v>
      </c>
      <c r="W22" s="6" t="s">
        <v>180</v>
      </c>
      <c r="X22" s="6" t="s">
        <v>75</v>
      </c>
      <c r="Y22" s="6" t="s">
        <v>68</v>
      </c>
      <c r="Z22" s="6" t="s">
        <v>180</v>
      </c>
      <c r="AA22" s="8">
        <v>372810</v>
      </c>
      <c r="AB22" s="6" t="s">
        <v>696</v>
      </c>
    </row>
    <row r="23" spans="1:30" ht="146.25" x14ac:dyDescent="0.25">
      <c r="A23" s="6" t="s">
        <v>183</v>
      </c>
      <c r="B23" s="6" t="s">
        <v>534</v>
      </c>
      <c r="C23" s="6" t="s">
        <v>64</v>
      </c>
      <c r="D23" s="6" t="s">
        <v>108</v>
      </c>
      <c r="E23" s="6" t="s">
        <v>76</v>
      </c>
      <c r="F23" s="6" t="s">
        <v>48</v>
      </c>
      <c r="G23" s="6" t="s">
        <v>681</v>
      </c>
      <c r="H23" s="6" t="s">
        <v>296</v>
      </c>
      <c r="I23" s="6" t="s">
        <v>296</v>
      </c>
      <c r="J23" s="6" t="s">
        <v>682</v>
      </c>
      <c r="K23" s="30" t="s">
        <v>180</v>
      </c>
      <c r="L23" s="30" t="s">
        <v>37</v>
      </c>
      <c r="M23" s="30">
        <v>2.88</v>
      </c>
      <c r="N23" s="30">
        <v>19.84</v>
      </c>
      <c r="O23" s="6">
        <v>6.5</v>
      </c>
      <c r="P23" s="6">
        <v>2.15</v>
      </c>
      <c r="Q23" s="30">
        <f>N23-3</f>
        <v>16.84</v>
      </c>
      <c r="R23" s="6" t="s">
        <v>180</v>
      </c>
      <c r="S23" s="6" t="s">
        <v>180</v>
      </c>
      <c r="T23" s="6">
        <v>0.5</v>
      </c>
      <c r="U23" s="6" t="s">
        <v>180</v>
      </c>
      <c r="V23" s="11">
        <v>12144000</v>
      </c>
      <c r="W23" s="6" t="s">
        <v>180</v>
      </c>
      <c r="X23" s="6" t="s">
        <v>77</v>
      </c>
      <c r="Y23" s="6" t="s">
        <v>78</v>
      </c>
      <c r="Z23" s="6" t="s">
        <v>180</v>
      </c>
      <c r="AA23" s="8">
        <v>623000</v>
      </c>
      <c r="AB23" s="6" t="s">
        <v>696</v>
      </c>
    </row>
    <row r="24" spans="1:30" ht="33.75" x14ac:dyDescent="0.25">
      <c r="A24" s="6" t="s">
        <v>183</v>
      </c>
      <c r="B24" s="6" t="s">
        <v>537</v>
      </c>
      <c r="C24" s="6" t="s">
        <v>64</v>
      </c>
      <c r="D24" s="6" t="s">
        <v>108</v>
      </c>
      <c r="E24" s="30" t="s">
        <v>109</v>
      </c>
      <c r="F24" s="6" t="s">
        <v>50</v>
      </c>
      <c r="G24" s="6" t="s">
        <v>118</v>
      </c>
      <c r="H24" s="6">
        <v>2000</v>
      </c>
      <c r="I24" s="6" t="s">
        <v>296</v>
      </c>
      <c r="J24" s="6" t="s">
        <v>180</v>
      </c>
      <c r="K24" s="6" t="s">
        <v>180</v>
      </c>
      <c r="L24" s="30" t="s">
        <v>38</v>
      </c>
      <c r="M24" s="6" t="s">
        <v>180</v>
      </c>
      <c r="N24" s="6" t="s">
        <v>180</v>
      </c>
      <c r="O24" s="6" t="s">
        <v>180</v>
      </c>
      <c r="P24" s="6" t="s">
        <v>180</v>
      </c>
      <c r="Q24" s="30" t="s">
        <v>180</v>
      </c>
      <c r="R24" s="6" t="s">
        <v>180</v>
      </c>
      <c r="S24" s="6" t="s">
        <v>180</v>
      </c>
      <c r="T24" s="6" t="s">
        <v>180</v>
      </c>
      <c r="U24" s="6" t="s">
        <v>180</v>
      </c>
      <c r="V24" s="6" t="s">
        <v>180</v>
      </c>
      <c r="W24" s="6" t="s">
        <v>180</v>
      </c>
      <c r="X24" s="6" t="s">
        <v>180</v>
      </c>
      <c r="Y24" s="6" t="s">
        <v>180</v>
      </c>
      <c r="Z24" s="6" t="s">
        <v>180</v>
      </c>
      <c r="AA24" s="6" t="s">
        <v>180</v>
      </c>
      <c r="AB24" s="6" t="s">
        <v>38</v>
      </c>
    </row>
    <row r="25" spans="1:30" s="60" customFormat="1" ht="33.75" x14ac:dyDescent="0.25">
      <c r="A25" s="6" t="s">
        <v>183</v>
      </c>
      <c r="B25" s="6" t="s">
        <v>549</v>
      </c>
      <c r="C25" s="6" t="s">
        <v>64</v>
      </c>
      <c r="D25" s="6" t="s">
        <v>108</v>
      </c>
      <c r="E25" s="6" t="s">
        <v>119</v>
      </c>
      <c r="F25" s="6" t="s">
        <v>51</v>
      </c>
      <c r="G25" s="6" t="s">
        <v>684</v>
      </c>
      <c r="H25" s="6" t="s">
        <v>296</v>
      </c>
      <c r="I25" s="6" t="s">
        <v>296</v>
      </c>
      <c r="J25" s="6" t="s">
        <v>180</v>
      </c>
      <c r="K25" s="6" t="s">
        <v>180</v>
      </c>
      <c r="L25" s="30" t="s">
        <v>38</v>
      </c>
      <c r="M25" s="6" t="s">
        <v>180</v>
      </c>
      <c r="N25" s="6" t="s">
        <v>180</v>
      </c>
      <c r="O25" s="6" t="s">
        <v>180</v>
      </c>
      <c r="P25" s="6" t="s">
        <v>180</v>
      </c>
      <c r="Q25" s="30" t="s">
        <v>180</v>
      </c>
      <c r="R25" s="6" t="s">
        <v>180</v>
      </c>
      <c r="S25" s="6" t="s">
        <v>180</v>
      </c>
      <c r="T25" s="6" t="s">
        <v>180</v>
      </c>
      <c r="U25" s="6" t="s">
        <v>180</v>
      </c>
      <c r="V25" s="6" t="s">
        <v>180</v>
      </c>
      <c r="W25" s="6" t="s">
        <v>180</v>
      </c>
      <c r="X25" s="6" t="s">
        <v>180</v>
      </c>
      <c r="Y25" s="6" t="s">
        <v>180</v>
      </c>
      <c r="Z25" s="6" t="s">
        <v>180</v>
      </c>
      <c r="AA25" s="6" t="s">
        <v>180</v>
      </c>
      <c r="AB25" s="6" t="s">
        <v>38</v>
      </c>
      <c r="AC25" s="61"/>
      <c r="AD25" s="61"/>
    </row>
    <row r="26" spans="1:30" s="60" customFormat="1" ht="45" x14ac:dyDescent="0.25">
      <c r="A26" s="6" t="s">
        <v>183</v>
      </c>
      <c r="B26" s="6" t="s">
        <v>550</v>
      </c>
      <c r="C26" s="6" t="s">
        <v>64</v>
      </c>
      <c r="D26" s="6" t="s">
        <v>108</v>
      </c>
      <c r="E26" s="6" t="s">
        <v>120</v>
      </c>
      <c r="F26" s="6" t="s">
        <v>49</v>
      </c>
      <c r="G26" s="6" t="s">
        <v>121</v>
      </c>
      <c r="H26" s="6" t="s">
        <v>296</v>
      </c>
      <c r="I26" s="6" t="s">
        <v>296</v>
      </c>
      <c r="J26" s="6" t="s">
        <v>180</v>
      </c>
      <c r="K26" s="6" t="s">
        <v>180</v>
      </c>
      <c r="L26" s="30" t="s">
        <v>38</v>
      </c>
      <c r="M26" s="6" t="s">
        <v>180</v>
      </c>
      <c r="N26" s="6" t="s">
        <v>180</v>
      </c>
      <c r="O26" s="6" t="s">
        <v>180</v>
      </c>
      <c r="P26" s="6" t="s">
        <v>180</v>
      </c>
      <c r="Q26" s="30" t="s">
        <v>180</v>
      </c>
      <c r="R26" s="6">
        <v>176</v>
      </c>
      <c r="S26" s="6" t="s">
        <v>180</v>
      </c>
      <c r="T26" s="6" t="s">
        <v>180</v>
      </c>
      <c r="U26" s="6" t="s">
        <v>180</v>
      </c>
      <c r="V26" s="6" t="s">
        <v>180</v>
      </c>
      <c r="W26" s="6" t="s">
        <v>180</v>
      </c>
      <c r="X26" s="6" t="s">
        <v>180</v>
      </c>
      <c r="Y26" s="6" t="s">
        <v>180</v>
      </c>
      <c r="Z26" s="6" t="s">
        <v>180</v>
      </c>
      <c r="AA26" s="6" t="s">
        <v>180</v>
      </c>
      <c r="AB26" s="6" t="s">
        <v>38</v>
      </c>
      <c r="AC26" s="61"/>
      <c r="AD26" s="61"/>
    </row>
    <row r="27" spans="1:30" ht="33.75" x14ac:dyDescent="0.25">
      <c r="A27" s="6" t="s">
        <v>183</v>
      </c>
      <c r="B27" s="6" t="s">
        <v>551</v>
      </c>
      <c r="C27" s="6" t="s">
        <v>64</v>
      </c>
      <c r="D27" s="6" t="s">
        <v>108</v>
      </c>
      <c r="E27" s="6" t="s">
        <v>122</v>
      </c>
      <c r="F27" s="6" t="s">
        <v>49</v>
      </c>
      <c r="G27" s="6" t="s">
        <v>123</v>
      </c>
      <c r="H27" s="6" t="s">
        <v>296</v>
      </c>
      <c r="I27" s="6" t="s">
        <v>296</v>
      </c>
      <c r="J27" s="6" t="s">
        <v>180</v>
      </c>
      <c r="K27" s="6" t="s">
        <v>180</v>
      </c>
      <c r="L27" s="30" t="s">
        <v>38</v>
      </c>
      <c r="M27" s="6" t="s">
        <v>180</v>
      </c>
      <c r="N27" s="6" t="s">
        <v>180</v>
      </c>
      <c r="O27" s="6" t="s">
        <v>180</v>
      </c>
      <c r="P27" s="6" t="s">
        <v>180</v>
      </c>
      <c r="Q27" s="30" t="s">
        <v>180</v>
      </c>
      <c r="R27" s="84">
        <v>2</v>
      </c>
      <c r="S27" s="6" t="s">
        <v>180</v>
      </c>
      <c r="T27" s="6" t="s">
        <v>180</v>
      </c>
      <c r="U27" s="6" t="s">
        <v>180</v>
      </c>
      <c r="V27" s="6" t="s">
        <v>180</v>
      </c>
      <c r="W27" s="6" t="s">
        <v>180</v>
      </c>
      <c r="X27" s="6" t="s">
        <v>180</v>
      </c>
      <c r="Y27" s="6" t="s">
        <v>180</v>
      </c>
      <c r="Z27" s="6" t="s">
        <v>180</v>
      </c>
      <c r="AA27" s="6" t="s">
        <v>180</v>
      </c>
      <c r="AB27" s="6" t="s">
        <v>38</v>
      </c>
    </row>
    <row r="28" spans="1:30" ht="45" x14ac:dyDescent="0.25">
      <c r="A28" s="6" t="s">
        <v>184</v>
      </c>
      <c r="B28" s="6" t="s">
        <v>635</v>
      </c>
      <c r="C28" s="6" t="s">
        <v>136</v>
      </c>
      <c r="D28" s="6" t="s">
        <v>327</v>
      </c>
      <c r="E28" s="6" t="s">
        <v>322</v>
      </c>
      <c r="F28" s="6" t="s">
        <v>48</v>
      </c>
      <c r="G28" s="6" t="s">
        <v>330</v>
      </c>
      <c r="H28" s="6">
        <v>2014</v>
      </c>
      <c r="I28" s="6">
        <v>2015</v>
      </c>
      <c r="J28" s="6" t="s">
        <v>180</v>
      </c>
      <c r="K28" s="6" t="s">
        <v>180</v>
      </c>
      <c r="L28" s="30" t="s">
        <v>38</v>
      </c>
      <c r="M28" s="6" t="s">
        <v>180</v>
      </c>
      <c r="N28" s="6" t="s">
        <v>180</v>
      </c>
      <c r="O28" s="6" t="s">
        <v>180</v>
      </c>
      <c r="P28" s="6" t="s">
        <v>180</v>
      </c>
      <c r="Q28" s="6" t="s">
        <v>180</v>
      </c>
      <c r="R28" s="6" t="s">
        <v>180</v>
      </c>
      <c r="S28" s="6" t="s">
        <v>180</v>
      </c>
      <c r="T28" s="6" t="s">
        <v>180</v>
      </c>
      <c r="U28" s="6" t="s">
        <v>180</v>
      </c>
      <c r="V28" s="6" t="s">
        <v>180</v>
      </c>
      <c r="W28" s="6" t="s">
        <v>180</v>
      </c>
      <c r="X28" s="6" t="s">
        <v>136</v>
      </c>
      <c r="Y28" s="6" t="s">
        <v>180</v>
      </c>
      <c r="Z28" s="6" t="s">
        <v>180</v>
      </c>
      <c r="AA28" s="6" t="s">
        <v>180</v>
      </c>
      <c r="AB28" s="6" t="s">
        <v>38</v>
      </c>
    </row>
    <row r="29" spans="1:30" ht="45" x14ac:dyDescent="0.25">
      <c r="A29" s="6" t="s">
        <v>184</v>
      </c>
      <c r="B29" s="6" t="s">
        <v>636</v>
      </c>
      <c r="C29" s="6" t="s">
        <v>136</v>
      </c>
      <c r="D29" s="6" t="s">
        <v>327</v>
      </c>
      <c r="E29" s="6" t="s">
        <v>323</v>
      </c>
      <c r="F29" s="6" t="s">
        <v>48</v>
      </c>
      <c r="G29" s="6" t="s">
        <v>331</v>
      </c>
      <c r="H29" s="6">
        <v>2015</v>
      </c>
      <c r="I29" s="6">
        <v>2016</v>
      </c>
      <c r="J29" s="6" t="s">
        <v>180</v>
      </c>
      <c r="K29" s="6" t="s">
        <v>180</v>
      </c>
      <c r="L29" s="30" t="s">
        <v>38</v>
      </c>
      <c r="M29" s="6" t="s">
        <v>180</v>
      </c>
      <c r="N29" s="6" t="s">
        <v>180</v>
      </c>
      <c r="O29" s="6" t="s">
        <v>180</v>
      </c>
      <c r="P29" s="72" t="s">
        <v>180</v>
      </c>
      <c r="Q29" s="6" t="s">
        <v>180</v>
      </c>
      <c r="R29" s="6" t="s">
        <v>180</v>
      </c>
      <c r="S29" s="6" t="s">
        <v>180</v>
      </c>
      <c r="T29" s="6" t="s">
        <v>180</v>
      </c>
      <c r="U29" s="6" t="s">
        <v>180</v>
      </c>
      <c r="V29" s="6" t="s">
        <v>180</v>
      </c>
      <c r="W29" s="6" t="s">
        <v>180</v>
      </c>
      <c r="X29" s="6" t="s">
        <v>136</v>
      </c>
      <c r="Y29" s="6" t="s">
        <v>180</v>
      </c>
      <c r="Z29" s="6" t="s">
        <v>180</v>
      </c>
      <c r="AA29" s="6" t="s">
        <v>180</v>
      </c>
      <c r="AB29" s="6" t="s">
        <v>697</v>
      </c>
    </row>
    <row r="30" spans="1:30" ht="67.5" x14ac:dyDescent="0.25">
      <c r="A30" s="6" t="s">
        <v>184</v>
      </c>
      <c r="B30" s="6" t="s">
        <v>637</v>
      </c>
      <c r="C30" s="6" t="s">
        <v>136</v>
      </c>
      <c r="D30" s="6" t="s">
        <v>327</v>
      </c>
      <c r="E30" s="6" t="s">
        <v>324</v>
      </c>
      <c r="F30" s="6" t="s">
        <v>48</v>
      </c>
      <c r="G30" s="6" t="s">
        <v>332</v>
      </c>
      <c r="H30" s="6">
        <v>2016</v>
      </c>
      <c r="I30" s="6">
        <v>2017</v>
      </c>
      <c r="J30" s="6" t="s">
        <v>180</v>
      </c>
      <c r="K30" s="6" t="s">
        <v>180</v>
      </c>
      <c r="L30" s="30" t="s">
        <v>38</v>
      </c>
      <c r="M30" s="6" t="s">
        <v>180</v>
      </c>
      <c r="N30" s="6" t="s">
        <v>180</v>
      </c>
      <c r="O30" s="6" t="s">
        <v>180</v>
      </c>
      <c r="P30" s="6" t="s">
        <v>180</v>
      </c>
      <c r="Q30" s="6" t="s">
        <v>180</v>
      </c>
      <c r="R30" s="6" t="s">
        <v>180</v>
      </c>
      <c r="S30" s="6" t="s">
        <v>180</v>
      </c>
      <c r="T30" s="6" t="s">
        <v>180</v>
      </c>
      <c r="U30" s="6" t="s">
        <v>180</v>
      </c>
      <c r="V30" s="6" t="s">
        <v>180</v>
      </c>
      <c r="W30" s="6" t="s">
        <v>180</v>
      </c>
      <c r="X30" s="6" t="s">
        <v>136</v>
      </c>
      <c r="Y30" s="6" t="s">
        <v>180</v>
      </c>
      <c r="Z30" s="6" t="s">
        <v>180</v>
      </c>
      <c r="AA30" s="6" t="s">
        <v>180</v>
      </c>
      <c r="AB30" s="6" t="s">
        <v>697</v>
      </c>
    </row>
    <row r="31" spans="1:30" ht="67.5" x14ac:dyDescent="0.25">
      <c r="A31" s="6" t="s">
        <v>183</v>
      </c>
      <c r="B31" s="6" t="s">
        <v>649</v>
      </c>
      <c r="C31" s="6" t="s">
        <v>386</v>
      </c>
      <c r="D31" s="6" t="s">
        <v>113</v>
      </c>
      <c r="E31" s="6" t="s">
        <v>387</v>
      </c>
      <c r="F31" s="6" t="s">
        <v>50</v>
      </c>
      <c r="G31" s="6" t="s">
        <v>388</v>
      </c>
      <c r="H31" s="6">
        <v>2013</v>
      </c>
      <c r="I31" s="53" t="s">
        <v>110</v>
      </c>
      <c r="J31" s="53" t="s">
        <v>377</v>
      </c>
      <c r="K31" s="6" t="s">
        <v>180</v>
      </c>
      <c r="L31" s="30" t="s">
        <v>38</v>
      </c>
      <c r="M31" s="6" t="s">
        <v>180</v>
      </c>
      <c r="N31" s="6" t="s">
        <v>180</v>
      </c>
      <c r="O31" s="6" t="s">
        <v>180</v>
      </c>
      <c r="P31" s="6" t="s">
        <v>180</v>
      </c>
      <c r="Q31" s="6" t="s">
        <v>180</v>
      </c>
      <c r="R31" s="6" t="s">
        <v>180</v>
      </c>
      <c r="S31" s="6" t="s">
        <v>180</v>
      </c>
      <c r="T31" s="6" t="s">
        <v>180</v>
      </c>
      <c r="U31" s="6" t="s">
        <v>180</v>
      </c>
      <c r="V31" s="57" t="s">
        <v>389</v>
      </c>
      <c r="W31" s="6" t="s">
        <v>180</v>
      </c>
      <c r="X31" s="30" t="s">
        <v>378</v>
      </c>
      <c r="Y31" s="6" t="s">
        <v>180</v>
      </c>
      <c r="Z31" s="6" t="s">
        <v>180</v>
      </c>
      <c r="AA31" s="6" t="s">
        <v>180</v>
      </c>
      <c r="AB31" s="6" t="s">
        <v>38</v>
      </c>
    </row>
    <row r="32" spans="1:30" ht="33.75" x14ac:dyDescent="0.25">
      <c r="A32" s="6" t="s">
        <v>183</v>
      </c>
      <c r="B32" s="6" t="s">
        <v>650</v>
      </c>
      <c r="C32" s="6" t="s">
        <v>386</v>
      </c>
      <c r="D32" s="6" t="s">
        <v>113</v>
      </c>
      <c r="E32" s="6" t="s">
        <v>392</v>
      </c>
      <c r="F32" s="6" t="s">
        <v>50</v>
      </c>
      <c r="G32" s="6" t="s">
        <v>393</v>
      </c>
      <c r="H32" s="53">
        <v>2012</v>
      </c>
      <c r="I32" s="53">
        <v>2013</v>
      </c>
      <c r="J32" s="6" t="s">
        <v>180</v>
      </c>
      <c r="K32" s="6" t="s">
        <v>180</v>
      </c>
      <c r="L32" s="30" t="s">
        <v>38</v>
      </c>
      <c r="M32" s="6" t="s">
        <v>180</v>
      </c>
      <c r="N32" s="6" t="s">
        <v>180</v>
      </c>
      <c r="O32" s="6" t="s">
        <v>180</v>
      </c>
      <c r="P32" s="72" t="s">
        <v>180</v>
      </c>
      <c r="Q32" s="6" t="s">
        <v>180</v>
      </c>
      <c r="R32" s="6" t="s">
        <v>180</v>
      </c>
      <c r="S32" s="6" t="s">
        <v>180</v>
      </c>
      <c r="T32" s="6" t="s">
        <v>180</v>
      </c>
      <c r="U32" s="6" t="s">
        <v>180</v>
      </c>
      <c r="V32" s="57">
        <v>75000</v>
      </c>
      <c r="W32" s="6" t="s">
        <v>180</v>
      </c>
      <c r="X32" s="30" t="s">
        <v>394</v>
      </c>
      <c r="Y32" s="6" t="s">
        <v>180</v>
      </c>
      <c r="Z32" s="6" t="s">
        <v>180</v>
      </c>
      <c r="AA32" s="6" t="s">
        <v>180</v>
      </c>
      <c r="AB32" s="6" t="s">
        <v>38</v>
      </c>
    </row>
    <row r="33" spans="1:28" ht="33.75" x14ac:dyDescent="0.25">
      <c r="A33" s="30" t="s">
        <v>183</v>
      </c>
      <c r="B33" s="6" t="s">
        <v>651</v>
      </c>
      <c r="C33" s="6" t="s">
        <v>386</v>
      </c>
      <c r="D33" s="6" t="s">
        <v>113</v>
      </c>
      <c r="E33" s="30" t="s">
        <v>392</v>
      </c>
      <c r="F33" s="6" t="s">
        <v>50</v>
      </c>
      <c r="G33" s="30" t="s">
        <v>413</v>
      </c>
      <c r="H33" s="36">
        <v>2013</v>
      </c>
      <c r="I33" s="36">
        <v>2014</v>
      </c>
      <c r="J33" s="6" t="s">
        <v>180</v>
      </c>
      <c r="K33" s="6" t="s">
        <v>180</v>
      </c>
      <c r="L33" s="30" t="s">
        <v>38</v>
      </c>
      <c r="M33" s="6" t="s">
        <v>180</v>
      </c>
      <c r="N33" s="6" t="s">
        <v>180</v>
      </c>
      <c r="O33" s="6" t="s">
        <v>180</v>
      </c>
      <c r="P33" s="6" t="s">
        <v>180</v>
      </c>
      <c r="Q33" s="6" t="s">
        <v>180</v>
      </c>
      <c r="R33" s="6" t="s">
        <v>180</v>
      </c>
      <c r="S33" s="6" t="s">
        <v>180</v>
      </c>
      <c r="T33" s="72" t="s">
        <v>180</v>
      </c>
      <c r="U33" s="6" t="s">
        <v>180</v>
      </c>
      <c r="V33" s="40">
        <v>150000</v>
      </c>
      <c r="W33" s="6" t="s">
        <v>180</v>
      </c>
      <c r="X33" s="30" t="s">
        <v>394</v>
      </c>
      <c r="Y33" s="6" t="s">
        <v>180</v>
      </c>
      <c r="Z33" s="6" t="s">
        <v>180</v>
      </c>
      <c r="AA33" s="6" t="s">
        <v>180</v>
      </c>
      <c r="AB33" s="30" t="s">
        <v>38</v>
      </c>
    </row>
    <row r="34" spans="1:28" ht="33.75" x14ac:dyDescent="0.25">
      <c r="A34" s="30" t="s">
        <v>183</v>
      </c>
      <c r="B34" s="6" t="s">
        <v>652</v>
      </c>
      <c r="C34" s="6" t="s">
        <v>386</v>
      </c>
      <c r="D34" s="6" t="s">
        <v>113</v>
      </c>
      <c r="E34" s="30" t="s">
        <v>392</v>
      </c>
      <c r="F34" s="6" t="s">
        <v>50</v>
      </c>
      <c r="G34" s="30" t="s">
        <v>414</v>
      </c>
      <c r="H34" s="36">
        <v>2015</v>
      </c>
      <c r="I34" s="36">
        <v>2016</v>
      </c>
      <c r="J34" s="6" t="s">
        <v>180</v>
      </c>
      <c r="K34" s="6" t="s">
        <v>180</v>
      </c>
      <c r="L34" s="30" t="s">
        <v>38</v>
      </c>
      <c r="M34" s="6" t="s">
        <v>180</v>
      </c>
      <c r="N34" s="6" t="s">
        <v>180</v>
      </c>
      <c r="O34" s="6" t="s">
        <v>180</v>
      </c>
      <c r="P34" s="6" t="s">
        <v>180</v>
      </c>
      <c r="Q34" s="6" t="s">
        <v>180</v>
      </c>
      <c r="R34" s="6" t="s">
        <v>180</v>
      </c>
      <c r="S34" s="6" t="s">
        <v>180</v>
      </c>
      <c r="T34" s="6" t="s">
        <v>180</v>
      </c>
      <c r="U34" s="6" t="s">
        <v>180</v>
      </c>
      <c r="V34" s="40">
        <v>118000</v>
      </c>
      <c r="W34" s="6" t="s">
        <v>180</v>
      </c>
      <c r="X34" s="30" t="s">
        <v>394</v>
      </c>
      <c r="Y34" s="6" t="s">
        <v>180</v>
      </c>
      <c r="Z34" s="6" t="s">
        <v>180</v>
      </c>
      <c r="AA34" s="6" t="s">
        <v>180</v>
      </c>
      <c r="AB34" s="30" t="s">
        <v>38</v>
      </c>
    </row>
    <row r="35" spans="1:28" ht="33.75" x14ac:dyDescent="0.25">
      <c r="A35" s="6" t="s">
        <v>183</v>
      </c>
      <c r="B35" s="6" t="s">
        <v>653</v>
      </c>
      <c r="C35" s="6" t="s">
        <v>386</v>
      </c>
      <c r="D35" s="6" t="s">
        <v>113</v>
      </c>
      <c r="E35" s="6" t="s">
        <v>395</v>
      </c>
      <c r="F35" s="6" t="s">
        <v>50</v>
      </c>
      <c r="G35" s="6" t="s">
        <v>396</v>
      </c>
      <c r="H35" s="53">
        <v>2014</v>
      </c>
      <c r="I35" s="53">
        <v>2015</v>
      </c>
      <c r="J35" s="6" t="s">
        <v>180</v>
      </c>
      <c r="K35" s="6" t="s">
        <v>180</v>
      </c>
      <c r="L35" s="30" t="s">
        <v>38</v>
      </c>
      <c r="M35" s="6" t="s">
        <v>180</v>
      </c>
      <c r="N35" s="6" t="s">
        <v>180</v>
      </c>
      <c r="O35" s="6" t="s">
        <v>180</v>
      </c>
      <c r="P35" s="6" t="s">
        <v>180</v>
      </c>
      <c r="Q35" s="6" t="s">
        <v>180</v>
      </c>
      <c r="R35" s="6" t="s">
        <v>180</v>
      </c>
      <c r="S35" s="6" t="s">
        <v>180</v>
      </c>
      <c r="T35" s="6" t="s">
        <v>180</v>
      </c>
      <c r="U35" s="6" t="s">
        <v>180</v>
      </c>
      <c r="V35" s="57">
        <v>250000</v>
      </c>
      <c r="W35" s="6" t="s">
        <v>180</v>
      </c>
      <c r="X35" s="30" t="s">
        <v>394</v>
      </c>
      <c r="Y35" s="6" t="s">
        <v>180</v>
      </c>
      <c r="Z35" s="6" t="s">
        <v>180</v>
      </c>
      <c r="AA35" s="6" t="s">
        <v>180</v>
      </c>
      <c r="AB35" s="6" t="s">
        <v>38</v>
      </c>
    </row>
    <row r="36" spans="1:28" ht="33.75" x14ac:dyDescent="0.25">
      <c r="A36" s="6" t="s">
        <v>183</v>
      </c>
      <c r="B36" s="6" t="s">
        <v>654</v>
      </c>
      <c r="C36" s="6" t="s">
        <v>386</v>
      </c>
      <c r="D36" s="6" t="s">
        <v>113</v>
      </c>
      <c r="E36" s="6" t="s">
        <v>397</v>
      </c>
      <c r="F36" s="6" t="s">
        <v>48</v>
      </c>
      <c r="G36" s="6" t="s">
        <v>398</v>
      </c>
      <c r="H36" s="53">
        <v>1991</v>
      </c>
      <c r="I36" s="53">
        <v>2012</v>
      </c>
      <c r="J36" s="88" t="s">
        <v>399</v>
      </c>
      <c r="K36" s="6" t="s">
        <v>180</v>
      </c>
      <c r="L36" s="30" t="s">
        <v>38</v>
      </c>
      <c r="M36" s="59">
        <v>4.2866666666666662</v>
      </c>
      <c r="N36" s="59"/>
      <c r="O36" s="53">
        <v>1.64</v>
      </c>
      <c r="P36" s="58">
        <v>0.99</v>
      </c>
      <c r="Q36" s="6" t="s">
        <v>180</v>
      </c>
      <c r="R36" s="6" t="s">
        <v>180</v>
      </c>
      <c r="S36" s="6" t="s">
        <v>180</v>
      </c>
      <c r="T36" s="6" t="s">
        <v>180</v>
      </c>
      <c r="U36" s="6" t="s">
        <v>180</v>
      </c>
      <c r="V36" s="57" t="s">
        <v>389</v>
      </c>
      <c r="W36" s="57" t="s">
        <v>389</v>
      </c>
      <c r="X36" s="30" t="s">
        <v>394</v>
      </c>
      <c r="Y36" s="6" t="s">
        <v>180</v>
      </c>
      <c r="Z36" s="6" t="s">
        <v>180</v>
      </c>
      <c r="AA36" s="6" t="s">
        <v>180</v>
      </c>
      <c r="AB36" s="6" t="s">
        <v>38</v>
      </c>
    </row>
    <row r="37" spans="1:28" ht="33.75" x14ac:dyDescent="0.25">
      <c r="A37" s="6" t="s">
        <v>183</v>
      </c>
      <c r="B37" s="6" t="s">
        <v>655</v>
      </c>
      <c r="C37" s="6" t="s">
        <v>386</v>
      </c>
      <c r="D37" s="6" t="s">
        <v>113</v>
      </c>
      <c r="E37" s="6" t="s">
        <v>400</v>
      </c>
      <c r="F37" s="6" t="s">
        <v>48</v>
      </c>
      <c r="G37" s="14" t="s">
        <v>398</v>
      </c>
      <c r="H37" s="53">
        <v>1997</v>
      </c>
      <c r="I37" s="53">
        <v>2012</v>
      </c>
      <c r="J37" s="88" t="s">
        <v>401</v>
      </c>
      <c r="K37" s="6" t="s">
        <v>180</v>
      </c>
      <c r="L37" s="30" t="s">
        <v>38</v>
      </c>
      <c r="M37" s="59">
        <v>4.1379999999999999</v>
      </c>
      <c r="N37" s="59"/>
      <c r="O37" s="53">
        <v>3</v>
      </c>
      <c r="P37" s="71">
        <v>1.6</v>
      </c>
      <c r="Q37" s="6" t="s">
        <v>180</v>
      </c>
      <c r="R37" s="6" t="s">
        <v>180</v>
      </c>
      <c r="S37" s="6" t="s">
        <v>180</v>
      </c>
      <c r="T37" s="6" t="s">
        <v>180</v>
      </c>
      <c r="U37" s="6" t="s">
        <v>180</v>
      </c>
      <c r="V37" s="57" t="s">
        <v>389</v>
      </c>
      <c r="W37" s="57" t="s">
        <v>389</v>
      </c>
      <c r="X37" s="30" t="s">
        <v>394</v>
      </c>
      <c r="Y37" s="6" t="s">
        <v>180</v>
      </c>
      <c r="Z37" s="6" t="s">
        <v>180</v>
      </c>
      <c r="AA37" s="6" t="s">
        <v>180</v>
      </c>
      <c r="AB37" s="6" t="s">
        <v>38</v>
      </c>
    </row>
    <row r="38" spans="1:28" ht="33.75" x14ac:dyDescent="0.25">
      <c r="A38" s="64" t="s">
        <v>183</v>
      </c>
      <c r="B38" s="6" t="s">
        <v>656</v>
      </c>
      <c r="C38" s="64" t="s">
        <v>386</v>
      </c>
      <c r="D38" s="64" t="s">
        <v>113</v>
      </c>
      <c r="E38" s="64" t="s">
        <v>402</v>
      </c>
      <c r="F38" s="64" t="s">
        <v>48</v>
      </c>
      <c r="G38" s="14" t="s">
        <v>398</v>
      </c>
      <c r="H38" s="69">
        <v>2003</v>
      </c>
      <c r="I38" s="53">
        <v>2012</v>
      </c>
      <c r="J38" s="89" t="s">
        <v>403</v>
      </c>
      <c r="K38" s="64" t="s">
        <v>180</v>
      </c>
      <c r="L38" s="30" t="s">
        <v>38</v>
      </c>
      <c r="M38" s="70">
        <v>3.3947222222222222</v>
      </c>
      <c r="N38" s="70"/>
      <c r="O38" s="69">
        <v>2.8</v>
      </c>
      <c r="P38" s="73">
        <v>2.1</v>
      </c>
      <c r="Q38" s="64" t="s">
        <v>180</v>
      </c>
      <c r="R38" s="64" t="s">
        <v>180</v>
      </c>
      <c r="S38" s="64" t="s">
        <v>180</v>
      </c>
      <c r="T38" s="64" t="s">
        <v>180</v>
      </c>
      <c r="U38" s="64" t="s">
        <v>180</v>
      </c>
      <c r="V38" s="74" t="s">
        <v>389</v>
      </c>
      <c r="W38" s="74" t="s">
        <v>389</v>
      </c>
      <c r="X38" s="75" t="s">
        <v>404</v>
      </c>
      <c r="Y38" s="64" t="s">
        <v>180</v>
      </c>
      <c r="Z38" s="64" t="s">
        <v>180</v>
      </c>
      <c r="AA38" s="64" t="s">
        <v>180</v>
      </c>
      <c r="AB38" s="64" t="s">
        <v>38</v>
      </c>
    </row>
    <row r="39" spans="1:28" ht="33.75" x14ac:dyDescent="0.25">
      <c r="A39" s="6" t="s">
        <v>183</v>
      </c>
      <c r="B39" s="6" t="s">
        <v>657</v>
      </c>
      <c r="C39" s="6" t="s">
        <v>386</v>
      </c>
      <c r="D39" s="6" t="s">
        <v>113</v>
      </c>
      <c r="E39" s="6" t="s">
        <v>397</v>
      </c>
      <c r="F39" s="6" t="s">
        <v>51</v>
      </c>
      <c r="G39" s="6" t="s">
        <v>405</v>
      </c>
      <c r="H39" s="53">
        <v>1991</v>
      </c>
      <c r="I39" s="53">
        <v>2012</v>
      </c>
      <c r="J39" s="88" t="s">
        <v>399</v>
      </c>
      <c r="K39" s="6" t="s">
        <v>180</v>
      </c>
      <c r="L39" s="30" t="s">
        <v>38</v>
      </c>
      <c r="M39" s="6" t="s">
        <v>180</v>
      </c>
      <c r="N39" s="6"/>
      <c r="O39" s="53">
        <v>1.64</v>
      </c>
      <c r="P39" s="58">
        <v>0.99</v>
      </c>
      <c r="Q39" s="6" t="s">
        <v>180</v>
      </c>
      <c r="R39" s="6" t="s">
        <v>180</v>
      </c>
      <c r="S39" s="6" t="s">
        <v>180</v>
      </c>
      <c r="T39" s="58">
        <v>0.64</v>
      </c>
      <c r="U39" s="59" t="s">
        <v>406</v>
      </c>
      <c r="V39" s="57" t="s">
        <v>389</v>
      </c>
      <c r="W39" s="57" t="s">
        <v>389</v>
      </c>
      <c r="X39" s="30" t="s">
        <v>394</v>
      </c>
      <c r="Y39" s="6" t="s">
        <v>180</v>
      </c>
      <c r="Z39" s="6" t="s">
        <v>180</v>
      </c>
      <c r="AA39" s="6" t="s">
        <v>180</v>
      </c>
      <c r="AB39" s="6" t="s">
        <v>38</v>
      </c>
    </row>
    <row r="40" spans="1:28" ht="33.75" x14ac:dyDescent="0.25">
      <c r="A40" s="6" t="s">
        <v>183</v>
      </c>
      <c r="B40" s="6" t="s">
        <v>658</v>
      </c>
      <c r="C40" s="6" t="s">
        <v>386</v>
      </c>
      <c r="D40" s="6" t="s">
        <v>113</v>
      </c>
      <c r="E40" s="6" t="s">
        <v>400</v>
      </c>
      <c r="F40" s="6" t="s">
        <v>51</v>
      </c>
      <c r="G40" s="6" t="s">
        <v>405</v>
      </c>
      <c r="H40" s="53">
        <v>1997</v>
      </c>
      <c r="I40" s="53">
        <v>2012</v>
      </c>
      <c r="J40" s="88" t="s">
        <v>401</v>
      </c>
      <c r="K40" s="6" t="s">
        <v>180</v>
      </c>
      <c r="L40" s="30" t="s">
        <v>38</v>
      </c>
      <c r="M40" s="6" t="s">
        <v>180</v>
      </c>
      <c r="N40" s="6"/>
      <c r="O40" s="53">
        <v>3</v>
      </c>
      <c r="P40" s="71">
        <v>1.6</v>
      </c>
      <c r="Q40" s="6" t="s">
        <v>180</v>
      </c>
      <c r="R40" s="6" t="s">
        <v>180</v>
      </c>
      <c r="S40" s="6" t="s">
        <v>180</v>
      </c>
      <c r="T40" s="58">
        <v>1.4</v>
      </c>
      <c r="U40" s="59" t="s">
        <v>407</v>
      </c>
      <c r="V40" s="57" t="s">
        <v>389</v>
      </c>
      <c r="W40" s="57" t="s">
        <v>389</v>
      </c>
      <c r="X40" s="30" t="s">
        <v>394</v>
      </c>
      <c r="Y40" s="6" t="s">
        <v>180</v>
      </c>
      <c r="Z40" s="6" t="s">
        <v>180</v>
      </c>
      <c r="AA40" s="6" t="s">
        <v>180</v>
      </c>
      <c r="AB40" s="6" t="s">
        <v>38</v>
      </c>
    </row>
    <row r="41" spans="1:28" ht="33.75" x14ac:dyDescent="0.25">
      <c r="A41" s="6" t="s">
        <v>183</v>
      </c>
      <c r="B41" s="6" t="s">
        <v>659</v>
      </c>
      <c r="C41" s="6" t="s">
        <v>386</v>
      </c>
      <c r="D41" s="6" t="s">
        <v>113</v>
      </c>
      <c r="E41" s="6" t="s">
        <v>402</v>
      </c>
      <c r="F41" s="6" t="s">
        <v>51</v>
      </c>
      <c r="G41" s="6" t="s">
        <v>405</v>
      </c>
      <c r="H41" s="53">
        <v>2003</v>
      </c>
      <c r="I41" s="53">
        <v>2012</v>
      </c>
      <c r="J41" s="88" t="s">
        <v>403</v>
      </c>
      <c r="K41" s="6" t="s">
        <v>180</v>
      </c>
      <c r="L41" s="30" t="s">
        <v>38</v>
      </c>
      <c r="M41" s="6" t="s">
        <v>180</v>
      </c>
      <c r="N41" s="6"/>
      <c r="O41" s="53">
        <v>2.8</v>
      </c>
      <c r="P41" s="58">
        <v>2.1</v>
      </c>
      <c r="Q41" s="6" t="s">
        <v>180</v>
      </c>
      <c r="R41" s="6" t="s">
        <v>180</v>
      </c>
      <c r="S41" s="6" t="s">
        <v>180</v>
      </c>
      <c r="T41" s="71">
        <v>1.6</v>
      </c>
      <c r="U41" s="59" t="s">
        <v>408</v>
      </c>
      <c r="V41" s="57" t="s">
        <v>389</v>
      </c>
      <c r="W41" s="57" t="s">
        <v>389</v>
      </c>
      <c r="X41" s="30" t="s">
        <v>404</v>
      </c>
      <c r="Y41" s="6" t="s">
        <v>180</v>
      </c>
      <c r="Z41" s="6" t="s">
        <v>180</v>
      </c>
      <c r="AA41" s="6" t="s">
        <v>180</v>
      </c>
      <c r="AB41" s="6" t="s">
        <v>38</v>
      </c>
    </row>
    <row r="42" spans="1:28" x14ac:dyDescent="0.25">
      <c r="A42" s="6" t="s">
        <v>183</v>
      </c>
      <c r="B42" s="6" t="s">
        <v>660</v>
      </c>
      <c r="C42" s="6" t="s">
        <v>386</v>
      </c>
      <c r="D42" s="6" t="s">
        <v>113</v>
      </c>
      <c r="E42" s="6" t="s">
        <v>409</v>
      </c>
      <c r="F42" s="6" t="s">
        <v>51</v>
      </c>
      <c r="G42" s="6" t="s">
        <v>405</v>
      </c>
      <c r="H42" s="53">
        <v>2012</v>
      </c>
      <c r="I42" s="53">
        <v>2013</v>
      </c>
      <c r="J42" s="88" t="s">
        <v>410</v>
      </c>
      <c r="K42" s="6" t="s">
        <v>180</v>
      </c>
      <c r="L42" s="30" t="s">
        <v>38</v>
      </c>
      <c r="M42" s="6" t="s">
        <v>180</v>
      </c>
      <c r="N42" s="6"/>
      <c r="O42" s="53">
        <v>1.6</v>
      </c>
      <c r="P42" s="58">
        <v>0.4</v>
      </c>
      <c r="Q42" s="6" t="s">
        <v>180</v>
      </c>
      <c r="R42" s="6" t="s">
        <v>180</v>
      </c>
      <c r="S42" s="6" t="s">
        <v>180</v>
      </c>
      <c r="T42" s="58">
        <v>0.35</v>
      </c>
      <c r="U42" s="59" t="s">
        <v>411</v>
      </c>
      <c r="V42" s="57" t="s">
        <v>389</v>
      </c>
      <c r="W42" s="57" t="s">
        <v>389</v>
      </c>
      <c r="X42" s="30" t="s">
        <v>412</v>
      </c>
      <c r="Y42" s="6" t="s">
        <v>180</v>
      </c>
      <c r="Z42" s="6" t="s">
        <v>180</v>
      </c>
      <c r="AA42" s="6" t="s">
        <v>180</v>
      </c>
      <c r="AB42" s="6" t="s">
        <v>38</v>
      </c>
    </row>
  </sheetData>
  <sortState ref="A2:AB42">
    <sortCondition ref="B2:B42"/>
  </sortState>
  <dataValidations count="3">
    <dataValidation type="list" showInputMessage="1" showErrorMessage="1" sqref="F2:F495">
      <formula1>Wastewater</formula1>
    </dataValidation>
    <dataValidation type="list" allowBlank="1" showInputMessage="1" showErrorMessage="1" sqref="A2:A495">
      <formula1>Basin</formula1>
    </dataValidation>
    <dataValidation type="list" allowBlank="1" showInputMessage="1" showErrorMessage="1" sqref="AB2:AB42 L2:L42">
      <formula1>YesNo</formula1>
    </dataValidation>
  </dataValidations>
  <pageMargins left="0.7" right="0.7" top="0.75" bottom="0.75" header="0.3" footer="0.3"/>
  <pageSetup paperSize="3" scale="35" fitToHeight="0" orientation="landscape"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workbookViewId="0">
      <selection activeCell="G3" sqref="G3"/>
    </sheetView>
  </sheetViews>
  <sheetFormatPr defaultRowHeight="15" x14ac:dyDescent="0.25"/>
  <sheetData>
    <row r="1" spans="1:21" ht="33.75" x14ac:dyDescent="0.25">
      <c r="A1" s="15" t="s">
        <v>47</v>
      </c>
      <c r="B1" s="14" t="s">
        <v>38</v>
      </c>
      <c r="C1" s="14" t="s">
        <v>183</v>
      </c>
      <c r="D1" s="9" t="s">
        <v>48</v>
      </c>
      <c r="E1" s="14"/>
      <c r="T1" s="30"/>
      <c r="U1" s="30"/>
    </row>
    <row r="2" spans="1:21" ht="45" x14ac:dyDescent="0.25">
      <c r="A2" s="15" t="s">
        <v>44</v>
      </c>
      <c r="B2" s="14" t="s">
        <v>697</v>
      </c>
      <c r="C2" s="14" t="s">
        <v>184</v>
      </c>
      <c r="D2" s="9" t="s">
        <v>49</v>
      </c>
      <c r="E2" s="14"/>
      <c r="T2" s="30"/>
      <c r="U2" s="30"/>
    </row>
    <row r="3" spans="1:21" ht="56.25" x14ac:dyDescent="0.25">
      <c r="A3" s="15" t="s">
        <v>45</v>
      </c>
      <c r="B3" s="14" t="s">
        <v>696</v>
      </c>
      <c r="C3" s="14" t="s">
        <v>185</v>
      </c>
      <c r="D3" s="9" t="s">
        <v>50</v>
      </c>
      <c r="E3" s="14"/>
      <c r="T3" s="30"/>
      <c r="U3" s="30"/>
    </row>
    <row r="4" spans="1:21" ht="22.5" x14ac:dyDescent="0.25">
      <c r="A4" s="15" t="s">
        <v>46</v>
      </c>
      <c r="B4" s="14"/>
      <c r="C4" s="14"/>
      <c r="D4" s="9" t="s">
        <v>51</v>
      </c>
      <c r="E4" s="9"/>
      <c r="T4" s="6"/>
      <c r="U4" s="6"/>
    </row>
    <row r="5" spans="1:21" ht="33.75" x14ac:dyDescent="0.25">
      <c r="A5" s="9" t="s">
        <v>39</v>
      </c>
      <c r="B5" s="14"/>
      <c r="C5" s="14"/>
      <c r="T5" s="6"/>
      <c r="U5" s="6"/>
    </row>
    <row r="6" spans="1:21" ht="33.75" x14ac:dyDescent="0.25">
      <c r="A6" s="9" t="s">
        <v>40</v>
      </c>
      <c r="B6" s="14"/>
      <c r="C6" s="14"/>
      <c r="T6" s="30"/>
      <c r="U6" s="30"/>
    </row>
    <row r="7" spans="1:21" ht="22.5" x14ac:dyDescent="0.25">
      <c r="A7" s="9" t="s">
        <v>41</v>
      </c>
      <c r="B7" s="14"/>
      <c r="C7" s="14"/>
      <c r="T7" s="30"/>
      <c r="U7" s="30"/>
    </row>
    <row r="8" spans="1:21" ht="33.75" x14ac:dyDescent="0.25">
      <c r="A8" s="9" t="s">
        <v>42</v>
      </c>
      <c r="B8" s="14"/>
      <c r="C8" s="14"/>
      <c r="T8" s="30"/>
      <c r="U8" s="30"/>
    </row>
    <row r="9" spans="1:21" ht="56.25" x14ac:dyDescent="0.25">
      <c r="A9" s="9" t="s">
        <v>43</v>
      </c>
      <c r="B9" s="14"/>
      <c r="C9" s="14"/>
      <c r="T9" s="36"/>
      <c r="U9" s="45"/>
    </row>
    <row r="10" spans="1:21" x14ac:dyDescent="0.25">
      <c r="A10" s="9"/>
      <c r="B10" s="14"/>
      <c r="C10" s="14"/>
      <c r="T10" s="30"/>
      <c r="U10" s="30"/>
    </row>
    <row r="11" spans="1:21" x14ac:dyDescent="0.25">
      <c r="A11" s="9"/>
      <c r="B11" s="14"/>
      <c r="C11" s="14"/>
      <c r="T11" s="30"/>
      <c r="U11" s="30"/>
    </row>
  </sheetData>
  <sortState ref="B1:B3">
    <sortCondition ref="B1:B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Contact Information</vt:lpstr>
      <vt:lpstr>Project Data Collection</vt:lpstr>
      <vt:lpstr>BMAP Doc Table</vt:lpstr>
      <vt:lpstr>Utility Project Data Collection</vt:lpstr>
      <vt:lpstr>Sheet1</vt:lpstr>
      <vt:lpstr>Basin</vt:lpstr>
      <vt:lpstr>OtherProj</vt:lpstr>
      <vt:lpstr>'Utility Project Data Collection'!Print_Area</vt:lpstr>
      <vt:lpstr>Spring</vt:lpstr>
      <vt:lpstr>Springs</vt:lpstr>
      <vt:lpstr>Wastewater</vt:lpstr>
      <vt:lpstr>YesNo</vt:lpstr>
    </vt:vector>
  </TitlesOfParts>
  <Company>Marion County BCC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Williams, Evan</cp:lastModifiedBy>
  <cp:lastPrinted>2014-05-14T17:51:44Z</cp:lastPrinted>
  <dcterms:created xsi:type="dcterms:W3CDTF">2014-02-17T20:36:35Z</dcterms:created>
  <dcterms:modified xsi:type="dcterms:W3CDTF">2014-06-02T20:22:12Z</dcterms:modified>
</cp:coreProperties>
</file>