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 Calcs" sheetId="2" r:id="rId2"/>
    <sheet name="Retention Calcs" sheetId="4" r:id="rId3"/>
    <sheet name="230108-1 Pond 3" sheetId="3" r:id="rId4"/>
    <sheet name="230108-1 Pond 4" sheetId="5" r:id="rId5"/>
    <sheet name="230262-4" sheetId="7" r:id="rId6"/>
    <sheet name="230262-5" sheetId="8" r:id="rId7"/>
    <sheet name="230262-3" sheetId="9" r:id="rId8"/>
    <sheet name="230262-2" sheetId="10" r:id="rId9"/>
    <sheet name="23062" sheetId="11" r:id="rId10"/>
    <sheet name="230295-1" sheetId="12" r:id="rId11"/>
    <sheet name="SPN 99004-1585" sheetId="13" r:id="rId12"/>
    <sheet name="SPN 99004-1585 Lake 3" sheetId="14" r:id="rId13"/>
    <sheet name="228819-1 Basins A and B" sheetId="16" r:id="rId14"/>
    <sheet name="228821-1 West" sheetId="18" r:id="rId15"/>
    <sheet name="228821-1 East" sheetId="19" r:id="rId16"/>
    <sheet name="228831-1" sheetId="20" r:id="rId17"/>
    <sheet name="228801-1" sheetId="22" r:id="rId18"/>
    <sheet name="405504-1" sheetId="23" r:id="rId19"/>
    <sheet name="230288-2" sheetId="28" r:id="rId20"/>
    <sheet name="231812-2" sheetId="30" r:id="rId21"/>
    <sheet name="426373-3" sheetId="31" r:id="rId22"/>
    <sheet name="419890-1" sheetId="32" r:id="rId23"/>
    <sheet name="Street Sweeping" sheetId="38" r:id="rId24"/>
    <sheet name="Education" sheetId="37" r:id="rId25"/>
    <sheet name="Indian River Pond East" sheetId="47" r:id="rId26"/>
    <sheet name="Indian River Pond West" sheetId="48" r:id="rId27"/>
    <sheet name="SR615 Basin B-1" sheetId="39" r:id="rId28"/>
    <sheet name="SR615 Basin E" sheetId="40" r:id="rId29"/>
    <sheet name="SR70 West Basin" sheetId="41" r:id="rId30"/>
    <sheet name="Turn Lanes" sheetId="42" r:id="rId31"/>
    <sheet name="Johnson Honda" sheetId="43" r:id="rId32"/>
    <sheet name="SR76 Pond 9A" sheetId="44" r:id="rId33"/>
    <sheet name="Osprey Ridge" sheetId="45" r:id="rId34"/>
    <sheet name="Kanner Professional Center" sheetId="46" r:id="rId35"/>
  </sheets>
  <externalReferences>
    <externalReference r:id="rId36"/>
  </externalReferences>
  <definedNames>
    <definedName name="_xlnm._FilterDatabase" localSheetId="6" hidden="1">'230262-5'!$A$1:$J$44</definedName>
    <definedName name="_xlnm._FilterDatabase" localSheetId="21" hidden="1">'426373-3'!$A$1:$K$18</definedName>
    <definedName name="_xlnm._FilterDatabase" localSheetId="24" hidden="1">Education!$A$1:$N$994</definedName>
    <definedName name="FLUCCS">[1]FLUCCS!$A$1:$B$500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D56" i="2"/>
  <c r="B56"/>
  <c r="H22" i="1" l="1"/>
  <c r="E22"/>
  <c r="D22"/>
  <c r="L19" i="47"/>
  <c r="K25" i="48"/>
  <c r="L25"/>
  <c r="M25"/>
  <c r="N2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"/>
  <c r="M2"/>
  <c r="N2"/>
  <c r="H21" i="1"/>
  <c r="J21" s="1"/>
  <c r="E21"/>
  <c r="G21" s="1"/>
  <c r="D21"/>
  <c r="K19" i="47"/>
  <c r="M19"/>
  <c r="N19"/>
  <c r="N3"/>
  <c r="N4"/>
  <c r="N5"/>
  <c r="N6"/>
  <c r="N7"/>
  <c r="N8"/>
  <c r="N9"/>
  <c r="N10"/>
  <c r="N11"/>
  <c r="N12"/>
  <c r="N13"/>
  <c r="N14"/>
  <c r="N15"/>
  <c r="N16"/>
  <c r="N17"/>
  <c r="N18"/>
  <c r="M3"/>
  <c r="M4"/>
  <c r="M5"/>
  <c r="M6"/>
  <c r="M7"/>
  <c r="M8"/>
  <c r="M9"/>
  <c r="M10"/>
  <c r="M11"/>
  <c r="M12"/>
  <c r="M13"/>
  <c r="M14"/>
  <c r="M15"/>
  <c r="M16"/>
  <c r="M17"/>
  <c r="M18"/>
  <c r="L3"/>
  <c r="L4"/>
  <c r="L5"/>
  <c r="L6"/>
  <c r="L7"/>
  <c r="L8"/>
  <c r="L9"/>
  <c r="L10"/>
  <c r="L11"/>
  <c r="L12"/>
  <c r="L13"/>
  <c r="L14"/>
  <c r="L15"/>
  <c r="L16"/>
  <c r="L17"/>
  <c r="L18"/>
  <c r="L2"/>
  <c r="M2" s="1"/>
  <c r="F38" i="4"/>
  <c r="F33"/>
  <c r="D38"/>
  <c r="F28"/>
  <c r="D23" i="2"/>
  <c r="D24" s="1"/>
  <c r="H30" i="1"/>
  <c r="E30"/>
  <c r="D30"/>
  <c r="K7" i="46"/>
  <c r="L7"/>
  <c r="M7"/>
  <c r="N7"/>
  <c r="N3"/>
  <c r="N4"/>
  <c r="N5"/>
  <c r="N6"/>
  <c r="M3"/>
  <c r="M4"/>
  <c r="M5"/>
  <c r="M6"/>
  <c r="L3"/>
  <c r="L4"/>
  <c r="L5"/>
  <c r="L6"/>
  <c r="M2"/>
  <c r="L2"/>
  <c r="N2" s="1"/>
  <c r="H29" i="1"/>
  <c r="E29"/>
  <c r="D29"/>
  <c r="M2" i="45"/>
  <c r="L2"/>
  <c r="N2" s="1"/>
  <c r="B82" i="2"/>
  <c r="H28" i="1"/>
  <c r="E28"/>
  <c r="D28"/>
  <c r="K10" i="44"/>
  <c r="L10"/>
  <c r="M10"/>
  <c r="N10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L2"/>
  <c r="N2" s="1"/>
  <c r="H27" i="1"/>
  <c r="E27"/>
  <c r="D27"/>
  <c r="K4" i="43"/>
  <c r="L4"/>
  <c r="M4"/>
  <c r="N4"/>
  <c r="N3"/>
  <c r="M3"/>
  <c r="L3"/>
  <c r="M2"/>
  <c r="L2"/>
  <c r="N2" s="1"/>
  <c r="H26" i="1"/>
  <c r="E26"/>
  <c r="D26"/>
  <c r="L2" i="42"/>
  <c r="M2" s="1"/>
  <c r="H25" i="1"/>
  <c r="J25" s="1"/>
  <c r="E25"/>
  <c r="G25" s="1"/>
  <c r="D25"/>
  <c r="K14" i="41"/>
  <c r="L14"/>
  <c r="M14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M2"/>
  <c r="L2"/>
  <c r="N2" s="1"/>
  <c r="D74" i="2"/>
  <c r="B74"/>
  <c r="H24" i="1"/>
  <c r="E24"/>
  <c r="D24"/>
  <c r="K18" i="40"/>
  <c r="L18"/>
  <c r="M18"/>
  <c r="N18"/>
  <c r="N3"/>
  <c r="N4"/>
  <c r="N5"/>
  <c r="N6"/>
  <c r="N7"/>
  <c r="N8"/>
  <c r="N9"/>
  <c r="N10"/>
  <c r="N11"/>
  <c r="N12"/>
  <c r="N13"/>
  <c r="N14"/>
  <c r="N15"/>
  <c r="N16"/>
  <c r="N17"/>
  <c r="M3"/>
  <c r="M4"/>
  <c r="M5"/>
  <c r="M6"/>
  <c r="M7"/>
  <c r="M8"/>
  <c r="M9"/>
  <c r="M10"/>
  <c r="M11"/>
  <c r="M12"/>
  <c r="M13"/>
  <c r="M14"/>
  <c r="M15"/>
  <c r="M16"/>
  <c r="M17"/>
  <c r="L3"/>
  <c r="L4"/>
  <c r="L5"/>
  <c r="L6"/>
  <c r="L7"/>
  <c r="L8"/>
  <c r="L9"/>
  <c r="L10"/>
  <c r="L11"/>
  <c r="L12"/>
  <c r="L13"/>
  <c r="L14"/>
  <c r="L15"/>
  <c r="L16"/>
  <c r="L17"/>
  <c r="L2"/>
  <c r="M2" s="1"/>
  <c r="D65" i="2"/>
  <c r="B65"/>
  <c r="H23" i="1"/>
  <c r="E23"/>
  <c r="D23"/>
  <c r="L16" i="39"/>
  <c r="K16"/>
  <c r="M16"/>
  <c r="N16"/>
  <c r="N3"/>
  <c r="N4"/>
  <c r="N5"/>
  <c r="N6"/>
  <c r="N7"/>
  <c r="N8"/>
  <c r="N9"/>
  <c r="N10"/>
  <c r="N11"/>
  <c r="N12"/>
  <c r="N13"/>
  <c r="N14"/>
  <c r="N15"/>
  <c r="M3"/>
  <c r="M4"/>
  <c r="M5"/>
  <c r="M6"/>
  <c r="M7"/>
  <c r="M8"/>
  <c r="M9"/>
  <c r="M10"/>
  <c r="M11"/>
  <c r="M12"/>
  <c r="M13"/>
  <c r="M14"/>
  <c r="M15"/>
  <c r="L3"/>
  <c r="L4"/>
  <c r="L5"/>
  <c r="L6"/>
  <c r="L7"/>
  <c r="L8"/>
  <c r="L9"/>
  <c r="L10"/>
  <c r="L11"/>
  <c r="L12"/>
  <c r="L13"/>
  <c r="L14"/>
  <c r="L15"/>
  <c r="L2"/>
  <c r="M2" s="1"/>
  <c r="F27" i="4"/>
  <c r="B28"/>
  <c r="D28"/>
  <c r="L920" i="37"/>
  <c r="L919"/>
  <c r="L918"/>
  <c r="L917"/>
  <c r="L916"/>
  <c r="L915"/>
  <c r="L914"/>
  <c r="L913"/>
  <c r="L912"/>
  <c r="L911"/>
  <c r="L910"/>
  <c r="L909"/>
  <c r="L908"/>
  <c r="L907"/>
  <c r="L906"/>
  <c r="L905"/>
  <c r="L904"/>
  <c r="L903"/>
  <c r="L902"/>
  <c r="L901"/>
  <c r="L900"/>
  <c r="L899"/>
  <c r="L898"/>
  <c r="L897"/>
  <c r="L896"/>
  <c r="L895"/>
  <c r="L894"/>
  <c r="L893"/>
  <c r="L892"/>
  <c r="L891"/>
  <c r="L890"/>
  <c r="L889"/>
  <c r="L888"/>
  <c r="L887"/>
  <c r="L886"/>
  <c r="L885"/>
  <c r="L884"/>
  <c r="L883"/>
  <c r="L882"/>
  <c r="L881"/>
  <c r="L880"/>
  <c r="L879"/>
  <c r="L878"/>
  <c r="L877"/>
  <c r="L876"/>
  <c r="L875"/>
  <c r="L874"/>
  <c r="L873"/>
  <c r="L872"/>
  <c r="L871"/>
  <c r="L870"/>
  <c r="L869"/>
  <c r="L868"/>
  <c r="L867"/>
  <c r="L866"/>
  <c r="L865"/>
  <c r="L864"/>
  <c r="L863"/>
  <c r="L862"/>
  <c r="L861"/>
  <c r="L860"/>
  <c r="L851"/>
  <c r="L850"/>
  <c r="L818"/>
  <c r="L763"/>
  <c r="L762"/>
  <c r="L761"/>
  <c r="L760"/>
  <c r="L759"/>
  <c r="L758"/>
  <c r="L757"/>
  <c r="L756"/>
  <c r="L755"/>
  <c r="L754"/>
  <c r="L753"/>
  <c r="L752"/>
  <c r="L751"/>
  <c r="L750"/>
  <c r="L749"/>
  <c r="L419"/>
  <c r="L386"/>
  <c r="L240"/>
  <c r="L179"/>
  <c r="L178"/>
  <c r="L177"/>
  <c r="L153"/>
  <c r="L143"/>
  <c r="L133"/>
  <c r="L13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4"/>
  <c r="L135"/>
  <c r="L136"/>
  <c r="L137"/>
  <c r="L138"/>
  <c r="L139"/>
  <c r="L140"/>
  <c r="L141"/>
  <c r="L142"/>
  <c r="L144"/>
  <c r="L145"/>
  <c r="L146"/>
  <c r="L147"/>
  <c r="L148"/>
  <c r="L149"/>
  <c r="L150"/>
  <c r="L151"/>
  <c r="L152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2"/>
  <c r="L853"/>
  <c r="L854"/>
  <c r="L855"/>
  <c r="L856"/>
  <c r="L857"/>
  <c r="L858"/>
  <c r="L859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2"/>
  <c r="M2" s="1"/>
  <c r="D48" i="4"/>
  <c r="F48"/>
  <c r="F30" i="1" s="1"/>
  <c r="F47" i="4"/>
  <c r="D43"/>
  <c r="N2" i="47" l="1"/>
  <c r="G30" i="1"/>
  <c r="D25" i="2"/>
  <c r="D26"/>
  <c r="N2" i="42"/>
  <c r="N2" i="40"/>
  <c r="N2" i="39"/>
  <c r="F43" i="4"/>
  <c r="F29" i="1"/>
  <c r="G29" s="1"/>
  <c r="I29"/>
  <c r="J29" s="1"/>
  <c r="I30"/>
  <c r="J30" s="1"/>
  <c r="N992" i="37"/>
  <c r="M992"/>
  <c r="N988"/>
  <c r="M988"/>
  <c r="N984"/>
  <c r="M984"/>
  <c r="N980"/>
  <c r="M980"/>
  <c r="N976"/>
  <c r="M976"/>
  <c r="N972"/>
  <c r="M972"/>
  <c r="N968"/>
  <c r="M968"/>
  <c r="N964"/>
  <c r="M964"/>
  <c r="N993"/>
  <c r="M993"/>
  <c r="N991"/>
  <c r="M991"/>
  <c r="N989"/>
  <c r="M989"/>
  <c r="N987"/>
  <c r="M987"/>
  <c r="N985"/>
  <c r="M985"/>
  <c r="N983"/>
  <c r="M983"/>
  <c r="N981"/>
  <c r="M981"/>
  <c r="N979"/>
  <c r="M979"/>
  <c r="N977"/>
  <c r="M977"/>
  <c r="N975"/>
  <c r="M975"/>
  <c r="N973"/>
  <c r="M973"/>
  <c r="N971"/>
  <c r="M971"/>
  <c r="N969"/>
  <c r="M969"/>
  <c r="N967"/>
  <c r="M967"/>
  <c r="N965"/>
  <c r="M965"/>
  <c r="N963"/>
  <c r="M963"/>
  <c r="N961"/>
  <c r="M961"/>
  <c r="N959"/>
  <c r="M959"/>
  <c r="N957"/>
  <c r="M957"/>
  <c r="N955"/>
  <c r="M955"/>
  <c r="N953"/>
  <c r="M953"/>
  <c r="N951"/>
  <c r="M951"/>
  <c r="N949"/>
  <c r="M949"/>
  <c r="N947"/>
  <c r="M947"/>
  <c r="N945"/>
  <c r="M945"/>
  <c r="N943"/>
  <c r="M943"/>
  <c r="N941"/>
  <c r="M941"/>
  <c r="N939"/>
  <c r="M939"/>
  <c r="N937"/>
  <c r="M937"/>
  <c r="N935"/>
  <c r="M935"/>
  <c r="N933"/>
  <c r="M933"/>
  <c r="N931"/>
  <c r="M931"/>
  <c r="N929"/>
  <c r="M929"/>
  <c r="N927"/>
  <c r="M927"/>
  <c r="N925"/>
  <c r="M925"/>
  <c r="N923"/>
  <c r="M923"/>
  <c r="N921"/>
  <c r="M921"/>
  <c r="N919"/>
  <c r="M919"/>
  <c r="N917"/>
  <c r="M917"/>
  <c r="N915"/>
  <c r="M915"/>
  <c r="N913"/>
  <c r="M913"/>
  <c r="N911"/>
  <c r="M911"/>
  <c r="N909"/>
  <c r="M909"/>
  <c r="N907"/>
  <c r="M907"/>
  <c r="N905"/>
  <c r="M905"/>
  <c r="N903"/>
  <c r="M903"/>
  <c r="N901"/>
  <c r="M901"/>
  <c r="N899"/>
  <c r="M899"/>
  <c r="N897"/>
  <c r="M897"/>
  <c r="N895"/>
  <c r="M895"/>
  <c r="N893"/>
  <c r="M893"/>
  <c r="N891"/>
  <c r="M891"/>
  <c r="N889"/>
  <c r="M889"/>
  <c r="N887"/>
  <c r="M887"/>
  <c r="N885"/>
  <c r="M885"/>
  <c r="N883"/>
  <c r="M883"/>
  <c r="N881"/>
  <c r="M881"/>
  <c r="N879"/>
  <c r="M879"/>
  <c r="N877"/>
  <c r="M877"/>
  <c r="N875"/>
  <c r="M875"/>
  <c r="N873"/>
  <c r="M873"/>
  <c r="N871"/>
  <c r="M871"/>
  <c r="N869"/>
  <c r="M869"/>
  <c r="N867"/>
  <c r="M867"/>
  <c r="N865"/>
  <c r="M865"/>
  <c r="N863"/>
  <c r="M863"/>
  <c r="N861"/>
  <c r="M861"/>
  <c r="N859"/>
  <c r="M859"/>
  <c r="N857"/>
  <c r="M857"/>
  <c r="N855"/>
  <c r="M855"/>
  <c r="N853"/>
  <c r="M853"/>
  <c r="N851"/>
  <c r="M851"/>
  <c r="N849"/>
  <c r="M849"/>
  <c r="N847"/>
  <c r="M847"/>
  <c r="N845"/>
  <c r="M845"/>
  <c r="N843"/>
  <c r="M843"/>
  <c r="N841"/>
  <c r="M841"/>
  <c r="N839"/>
  <c r="M839"/>
  <c r="N837"/>
  <c r="M837"/>
  <c r="N835"/>
  <c r="M835"/>
  <c r="N833"/>
  <c r="M833"/>
  <c r="N831"/>
  <c r="M831"/>
  <c r="N829"/>
  <c r="M829"/>
  <c r="N827"/>
  <c r="M827"/>
  <c r="N825"/>
  <c r="M825"/>
  <c r="N823"/>
  <c r="M823"/>
  <c r="N821"/>
  <c r="M821"/>
  <c r="N819"/>
  <c r="M819"/>
  <c r="N817"/>
  <c r="M817"/>
  <c r="N815"/>
  <c r="M815"/>
  <c r="N813"/>
  <c r="M813"/>
  <c r="N811"/>
  <c r="M811"/>
  <c r="N809"/>
  <c r="M809"/>
  <c r="N807"/>
  <c r="M807"/>
  <c r="N805"/>
  <c r="M805"/>
  <c r="N803"/>
  <c r="M803"/>
  <c r="N801"/>
  <c r="M801"/>
  <c r="N799"/>
  <c r="M799"/>
  <c r="N797"/>
  <c r="M797"/>
  <c r="N795"/>
  <c r="M795"/>
  <c r="N793"/>
  <c r="M793"/>
  <c r="N791"/>
  <c r="M791"/>
  <c r="N789"/>
  <c r="M789"/>
  <c r="N787"/>
  <c r="M787"/>
  <c r="N785"/>
  <c r="M785"/>
  <c r="N783"/>
  <c r="M783"/>
  <c r="N781"/>
  <c r="M781"/>
  <c r="N779"/>
  <c r="M779"/>
  <c r="N777"/>
  <c r="M777"/>
  <c r="N775"/>
  <c r="M775"/>
  <c r="N773"/>
  <c r="M773"/>
  <c r="N771"/>
  <c r="M771"/>
  <c r="N769"/>
  <c r="M769"/>
  <c r="N767"/>
  <c r="M767"/>
  <c r="N765"/>
  <c r="M765"/>
  <c r="N763"/>
  <c r="M763"/>
  <c r="N761"/>
  <c r="M761"/>
  <c r="N759"/>
  <c r="M759"/>
  <c r="N757"/>
  <c r="M757"/>
  <c r="N755"/>
  <c r="M755"/>
  <c r="N753"/>
  <c r="M753"/>
  <c r="N751"/>
  <c r="M751"/>
  <c r="N749"/>
  <c r="M749"/>
  <c r="N747"/>
  <c r="M747"/>
  <c r="N745"/>
  <c r="M745"/>
  <c r="N743"/>
  <c r="M743"/>
  <c r="N741"/>
  <c r="M741"/>
  <c r="N739"/>
  <c r="M739"/>
  <c r="N737"/>
  <c r="M737"/>
  <c r="N735"/>
  <c r="M735"/>
  <c r="N733"/>
  <c r="M733"/>
  <c r="N731"/>
  <c r="M731"/>
  <c r="N729"/>
  <c r="M729"/>
  <c r="N727"/>
  <c r="M727"/>
  <c r="N725"/>
  <c r="M725"/>
  <c r="N723"/>
  <c r="M723"/>
  <c r="N721"/>
  <c r="M721"/>
  <c r="N719"/>
  <c r="M719"/>
  <c r="N717"/>
  <c r="M717"/>
  <c r="N715"/>
  <c r="M715"/>
  <c r="N713"/>
  <c r="M713"/>
  <c r="N711"/>
  <c r="M711"/>
  <c r="N709"/>
  <c r="M709"/>
  <c r="N707"/>
  <c r="M707"/>
  <c r="N705"/>
  <c r="M705"/>
  <c r="N703"/>
  <c r="M703"/>
  <c r="N701"/>
  <c r="M701"/>
  <c r="N699"/>
  <c r="M699"/>
  <c r="N697"/>
  <c r="M697"/>
  <c r="N695"/>
  <c r="M695"/>
  <c r="N693"/>
  <c r="M693"/>
  <c r="N691"/>
  <c r="M691"/>
  <c r="N689"/>
  <c r="M689"/>
  <c r="N687"/>
  <c r="M687"/>
  <c r="N685"/>
  <c r="M685"/>
  <c r="N683"/>
  <c r="M683"/>
  <c r="N681"/>
  <c r="M681"/>
  <c r="N679"/>
  <c r="M679"/>
  <c r="N677"/>
  <c r="M677"/>
  <c r="N675"/>
  <c r="M675"/>
  <c r="N673"/>
  <c r="M673"/>
  <c r="N671"/>
  <c r="M671"/>
  <c r="N669"/>
  <c r="M669"/>
  <c r="N667"/>
  <c r="M667"/>
  <c r="N665"/>
  <c r="M665"/>
  <c r="N663"/>
  <c r="M663"/>
  <c r="N661"/>
  <c r="M661"/>
  <c r="N659"/>
  <c r="M659"/>
  <c r="N657"/>
  <c r="M657"/>
  <c r="N655"/>
  <c r="M655"/>
  <c r="N653"/>
  <c r="M653"/>
  <c r="N651"/>
  <c r="M651"/>
  <c r="N649"/>
  <c r="M649"/>
  <c r="N647"/>
  <c r="M647"/>
  <c r="N645"/>
  <c r="M645"/>
  <c r="N643"/>
  <c r="M643"/>
  <c r="N641"/>
  <c r="M641"/>
  <c r="N639"/>
  <c r="M639"/>
  <c r="N637"/>
  <c r="M637"/>
  <c r="N635"/>
  <c r="M635"/>
  <c r="N633"/>
  <c r="M633"/>
  <c r="N631"/>
  <c r="M631"/>
  <c r="N629"/>
  <c r="M629"/>
  <c r="N627"/>
  <c r="M627"/>
  <c r="N625"/>
  <c r="M625"/>
  <c r="N623"/>
  <c r="M623"/>
  <c r="N621"/>
  <c r="M621"/>
  <c r="N619"/>
  <c r="M619"/>
  <c r="N617"/>
  <c r="M617"/>
  <c r="N615"/>
  <c r="M615"/>
  <c r="N613"/>
  <c r="M613"/>
  <c r="N611"/>
  <c r="M611"/>
  <c r="N609"/>
  <c r="M609"/>
  <c r="N607"/>
  <c r="M607"/>
  <c r="N605"/>
  <c r="M605"/>
  <c r="N603"/>
  <c r="M603"/>
  <c r="N601"/>
  <c r="M601"/>
  <c r="N599"/>
  <c r="M599"/>
  <c r="N597"/>
  <c r="M597"/>
  <c r="N595"/>
  <c r="M595"/>
  <c r="N593"/>
  <c r="M593"/>
  <c r="N591"/>
  <c r="M591"/>
  <c r="N589"/>
  <c r="M589"/>
  <c r="N587"/>
  <c r="M587"/>
  <c r="N585"/>
  <c r="M585"/>
  <c r="N583"/>
  <c r="M583"/>
  <c r="N581"/>
  <c r="M581"/>
  <c r="N579"/>
  <c r="M579"/>
  <c r="N577"/>
  <c r="M577"/>
  <c r="N575"/>
  <c r="M575"/>
  <c r="N573"/>
  <c r="M573"/>
  <c r="N571"/>
  <c r="M571"/>
  <c r="N569"/>
  <c r="M569"/>
  <c r="N567"/>
  <c r="M567"/>
  <c r="N565"/>
  <c r="M565"/>
  <c r="N563"/>
  <c r="M563"/>
  <c r="N561"/>
  <c r="M561"/>
  <c r="N559"/>
  <c r="M559"/>
  <c r="N557"/>
  <c r="M557"/>
  <c r="N555"/>
  <c r="M555"/>
  <c r="N553"/>
  <c r="M553"/>
  <c r="N551"/>
  <c r="M551"/>
  <c r="N549"/>
  <c r="M549"/>
  <c r="N547"/>
  <c r="M547"/>
  <c r="N545"/>
  <c r="M545"/>
  <c r="N543"/>
  <c r="M543"/>
  <c r="N541"/>
  <c r="M541"/>
  <c r="N539"/>
  <c r="M539"/>
  <c r="N537"/>
  <c r="M537"/>
  <c r="N535"/>
  <c r="M535"/>
  <c r="N533"/>
  <c r="M533"/>
  <c r="N531"/>
  <c r="M531"/>
  <c r="N529"/>
  <c r="M529"/>
  <c r="N527"/>
  <c r="M527"/>
  <c r="N525"/>
  <c r="M525"/>
  <c r="N523"/>
  <c r="M523"/>
  <c r="N521"/>
  <c r="M521"/>
  <c r="N519"/>
  <c r="M519"/>
  <c r="N517"/>
  <c r="M517"/>
  <c r="N515"/>
  <c r="M515"/>
  <c r="N990"/>
  <c r="M990"/>
  <c r="N986"/>
  <c r="M986"/>
  <c r="N982"/>
  <c r="M982"/>
  <c r="N978"/>
  <c r="M978"/>
  <c r="N974"/>
  <c r="M974"/>
  <c r="N970"/>
  <c r="M970"/>
  <c r="N966"/>
  <c r="M966"/>
  <c r="N962"/>
  <c r="M962"/>
  <c r="N960"/>
  <c r="M960"/>
  <c r="N958"/>
  <c r="M958"/>
  <c r="N956"/>
  <c r="M956"/>
  <c r="N954"/>
  <c r="M954"/>
  <c r="N952"/>
  <c r="M952"/>
  <c r="N950"/>
  <c r="M950"/>
  <c r="N948"/>
  <c r="M948"/>
  <c r="N946"/>
  <c r="M946"/>
  <c r="N944"/>
  <c r="M944"/>
  <c r="N942"/>
  <c r="M942"/>
  <c r="N940"/>
  <c r="M940"/>
  <c r="N938"/>
  <c r="M938"/>
  <c r="N936"/>
  <c r="M936"/>
  <c r="N934"/>
  <c r="M934"/>
  <c r="N932"/>
  <c r="M932"/>
  <c r="N930"/>
  <c r="M930"/>
  <c r="N928"/>
  <c r="M928"/>
  <c r="N926"/>
  <c r="M926"/>
  <c r="N924"/>
  <c r="M924"/>
  <c r="N922"/>
  <c r="M922"/>
  <c r="N920"/>
  <c r="M920"/>
  <c r="N918"/>
  <c r="M918"/>
  <c r="N916"/>
  <c r="M916"/>
  <c r="N914"/>
  <c r="M914"/>
  <c r="N912"/>
  <c r="M912"/>
  <c r="N910"/>
  <c r="M910"/>
  <c r="N908"/>
  <c r="M908"/>
  <c r="N906"/>
  <c r="M906"/>
  <c r="N904"/>
  <c r="M904"/>
  <c r="N902"/>
  <c r="M902"/>
  <c r="N900"/>
  <c r="M900"/>
  <c r="N898"/>
  <c r="M898"/>
  <c r="N896"/>
  <c r="M896"/>
  <c r="N894"/>
  <c r="M894"/>
  <c r="N892"/>
  <c r="M892"/>
  <c r="N890"/>
  <c r="M890"/>
  <c r="N888"/>
  <c r="M888"/>
  <c r="N886"/>
  <c r="M886"/>
  <c r="N884"/>
  <c r="M884"/>
  <c r="N882"/>
  <c r="M882"/>
  <c r="N880"/>
  <c r="M880"/>
  <c r="N878"/>
  <c r="M878"/>
  <c r="N876"/>
  <c r="M876"/>
  <c r="N874"/>
  <c r="M874"/>
  <c r="N872"/>
  <c r="M872"/>
  <c r="N870"/>
  <c r="M870"/>
  <c r="N868"/>
  <c r="M868"/>
  <c r="N866"/>
  <c r="M866"/>
  <c r="N864"/>
  <c r="M864"/>
  <c r="N862"/>
  <c r="M862"/>
  <c r="N860"/>
  <c r="M860"/>
  <c r="N858"/>
  <c r="M858"/>
  <c r="N856"/>
  <c r="M856"/>
  <c r="N854"/>
  <c r="M854"/>
  <c r="N852"/>
  <c r="M852"/>
  <c r="N850"/>
  <c r="M850"/>
  <c r="N848"/>
  <c r="M848"/>
  <c r="N846"/>
  <c r="M846"/>
  <c r="N844"/>
  <c r="M844"/>
  <c r="N842"/>
  <c r="M842"/>
  <c r="N840"/>
  <c r="M840"/>
  <c r="N838"/>
  <c r="M838"/>
  <c r="N836"/>
  <c r="M836"/>
  <c r="N834"/>
  <c r="M834"/>
  <c r="N832"/>
  <c r="M832"/>
  <c r="N830"/>
  <c r="M830"/>
  <c r="N828"/>
  <c r="M828"/>
  <c r="N826"/>
  <c r="M826"/>
  <c r="N824"/>
  <c r="M824"/>
  <c r="N822"/>
  <c r="M822"/>
  <c r="N820"/>
  <c r="M820"/>
  <c r="N818"/>
  <c r="M818"/>
  <c r="N816"/>
  <c r="M816"/>
  <c r="N814"/>
  <c r="M814"/>
  <c r="N812"/>
  <c r="M812"/>
  <c r="N810"/>
  <c r="M810"/>
  <c r="N808"/>
  <c r="M808"/>
  <c r="N806"/>
  <c r="M806"/>
  <c r="N804"/>
  <c r="M804"/>
  <c r="N802"/>
  <c r="M802"/>
  <c r="N800"/>
  <c r="M800"/>
  <c r="N798"/>
  <c r="M798"/>
  <c r="N796"/>
  <c r="M796"/>
  <c r="N794"/>
  <c r="M794"/>
  <c r="N792"/>
  <c r="M792"/>
  <c r="N790"/>
  <c r="M790"/>
  <c r="N788"/>
  <c r="M788"/>
  <c r="N786"/>
  <c r="M786"/>
  <c r="N784"/>
  <c r="M784"/>
  <c r="N782"/>
  <c r="M782"/>
  <c r="N780"/>
  <c r="M780"/>
  <c r="N778"/>
  <c r="M778"/>
  <c r="N776"/>
  <c r="M776"/>
  <c r="N774"/>
  <c r="M774"/>
  <c r="N772"/>
  <c r="M772"/>
  <c r="N770"/>
  <c r="M770"/>
  <c r="N768"/>
  <c r="M768"/>
  <c r="N766"/>
  <c r="M766"/>
  <c r="N764"/>
  <c r="M764"/>
  <c r="N762"/>
  <c r="M762"/>
  <c r="N760"/>
  <c r="M760"/>
  <c r="N758"/>
  <c r="M758"/>
  <c r="N756"/>
  <c r="M756"/>
  <c r="N754"/>
  <c r="M754"/>
  <c r="N752"/>
  <c r="M752"/>
  <c r="N750"/>
  <c r="M750"/>
  <c r="N748"/>
  <c r="M748"/>
  <c r="N746"/>
  <c r="M746"/>
  <c r="N744"/>
  <c r="M744"/>
  <c r="N742"/>
  <c r="M742"/>
  <c r="N740"/>
  <c r="M740"/>
  <c r="N738"/>
  <c r="M738"/>
  <c r="N736"/>
  <c r="M736"/>
  <c r="N734"/>
  <c r="M734"/>
  <c r="N732"/>
  <c r="M732"/>
  <c r="N730"/>
  <c r="M730"/>
  <c r="N728"/>
  <c r="M728"/>
  <c r="N726"/>
  <c r="M726"/>
  <c r="N724"/>
  <c r="M724"/>
  <c r="N722"/>
  <c r="M722"/>
  <c r="N720"/>
  <c r="M720"/>
  <c r="N718"/>
  <c r="M718"/>
  <c r="N716"/>
  <c r="M716"/>
  <c r="N714"/>
  <c r="M714"/>
  <c r="N712"/>
  <c r="M712"/>
  <c r="N710"/>
  <c r="M710"/>
  <c r="N708"/>
  <c r="M708"/>
  <c r="N706"/>
  <c r="M706"/>
  <c r="N704"/>
  <c r="M704"/>
  <c r="N702"/>
  <c r="M702"/>
  <c r="N700"/>
  <c r="M700"/>
  <c r="N698"/>
  <c r="M698"/>
  <c r="N696"/>
  <c r="M696"/>
  <c r="N694"/>
  <c r="M694"/>
  <c r="N692"/>
  <c r="M692"/>
  <c r="N690"/>
  <c r="M690"/>
  <c r="N688"/>
  <c r="M688"/>
  <c r="N686"/>
  <c r="M686"/>
  <c r="N684"/>
  <c r="M684"/>
  <c r="N682"/>
  <c r="M682"/>
  <c r="N680"/>
  <c r="M680"/>
  <c r="N678"/>
  <c r="M678"/>
  <c r="N676"/>
  <c r="M676"/>
  <c r="N674"/>
  <c r="M674"/>
  <c r="N672"/>
  <c r="M672"/>
  <c r="N670"/>
  <c r="M670"/>
  <c r="N668"/>
  <c r="M668"/>
  <c r="N666"/>
  <c r="M666"/>
  <c r="N664"/>
  <c r="M664"/>
  <c r="N662"/>
  <c r="M662"/>
  <c r="N660"/>
  <c r="M660"/>
  <c r="N658"/>
  <c r="M658"/>
  <c r="N656"/>
  <c r="M656"/>
  <c r="N654"/>
  <c r="M654"/>
  <c r="N652"/>
  <c r="M652"/>
  <c r="N650"/>
  <c r="M650"/>
  <c r="N648"/>
  <c r="M648"/>
  <c r="N646"/>
  <c r="M646"/>
  <c r="N644"/>
  <c r="M644"/>
  <c r="N642"/>
  <c r="M642"/>
  <c r="N640"/>
  <c r="M640"/>
  <c r="N638"/>
  <c r="M638"/>
  <c r="N636"/>
  <c r="M636"/>
  <c r="N634"/>
  <c r="M634"/>
  <c r="N632"/>
  <c r="M632"/>
  <c r="N630"/>
  <c r="M630"/>
  <c r="N628"/>
  <c r="M628"/>
  <c r="N626"/>
  <c r="M626"/>
  <c r="N624"/>
  <c r="M624"/>
  <c r="N622"/>
  <c r="M622"/>
  <c r="N620"/>
  <c r="M620"/>
  <c r="N618"/>
  <c r="M618"/>
  <c r="N616"/>
  <c r="M616"/>
  <c r="N614"/>
  <c r="M614"/>
  <c r="N612"/>
  <c r="M612"/>
  <c r="N610"/>
  <c r="M610"/>
  <c r="N608"/>
  <c r="M608"/>
  <c r="N606"/>
  <c r="M606"/>
  <c r="N604"/>
  <c r="M604"/>
  <c r="N602"/>
  <c r="M602"/>
  <c r="N600"/>
  <c r="M600"/>
  <c r="N598"/>
  <c r="M598"/>
  <c r="N596"/>
  <c r="M596"/>
  <c r="N594"/>
  <c r="M594"/>
  <c r="N592"/>
  <c r="M592"/>
  <c r="N590"/>
  <c r="M590"/>
  <c r="N588"/>
  <c r="M588"/>
  <c r="N586"/>
  <c r="M586"/>
  <c r="N584"/>
  <c r="M584"/>
  <c r="N582"/>
  <c r="M582"/>
  <c r="N580"/>
  <c r="M580"/>
  <c r="N578"/>
  <c r="M578"/>
  <c r="N576"/>
  <c r="M576"/>
  <c r="N574"/>
  <c r="M574"/>
  <c r="N572"/>
  <c r="M572"/>
  <c r="N570"/>
  <c r="M570"/>
  <c r="N568"/>
  <c r="M568"/>
  <c r="N566"/>
  <c r="M566"/>
  <c r="N564"/>
  <c r="M564"/>
  <c r="N562"/>
  <c r="M562"/>
  <c r="N560"/>
  <c r="M560"/>
  <c r="N558"/>
  <c r="M558"/>
  <c r="N556"/>
  <c r="M556"/>
  <c r="N554"/>
  <c r="M554"/>
  <c r="N552"/>
  <c r="M552"/>
  <c r="N550"/>
  <c r="M550"/>
  <c r="N548"/>
  <c r="M548"/>
  <c r="N546"/>
  <c r="M546"/>
  <c r="N544"/>
  <c r="M544"/>
  <c r="N542"/>
  <c r="M542"/>
  <c r="N540"/>
  <c r="M540"/>
  <c r="N538"/>
  <c r="M538"/>
  <c r="N536"/>
  <c r="M536"/>
  <c r="N534"/>
  <c r="M534"/>
  <c r="N532"/>
  <c r="M532"/>
  <c r="N530"/>
  <c r="M530"/>
  <c r="N528"/>
  <c r="M528"/>
  <c r="N526"/>
  <c r="M526"/>
  <c r="N524"/>
  <c r="M524"/>
  <c r="N522"/>
  <c r="M522"/>
  <c r="N520"/>
  <c r="M520"/>
  <c r="N518"/>
  <c r="M518"/>
  <c r="N516"/>
  <c r="M516"/>
  <c r="N514"/>
  <c r="M514"/>
  <c r="N512"/>
  <c r="M512"/>
  <c r="N513"/>
  <c r="M513"/>
  <c r="N511"/>
  <c r="M511"/>
  <c r="N509"/>
  <c r="M509"/>
  <c r="N507"/>
  <c r="M507"/>
  <c r="N505"/>
  <c r="M505"/>
  <c r="N503"/>
  <c r="M503"/>
  <c r="N501"/>
  <c r="M501"/>
  <c r="N499"/>
  <c r="M499"/>
  <c r="N497"/>
  <c r="M497"/>
  <c r="N495"/>
  <c r="M495"/>
  <c r="N493"/>
  <c r="M493"/>
  <c r="N491"/>
  <c r="M491"/>
  <c r="N489"/>
  <c r="M489"/>
  <c r="N487"/>
  <c r="M487"/>
  <c r="N485"/>
  <c r="M485"/>
  <c r="N483"/>
  <c r="M483"/>
  <c r="N481"/>
  <c r="M481"/>
  <c r="N479"/>
  <c r="M479"/>
  <c r="N477"/>
  <c r="M477"/>
  <c r="N475"/>
  <c r="M475"/>
  <c r="N473"/>
  <c r="M473"/>
  <c r="N471"/>
  <c r="M471"/>
  <c r="N469"/>
  <c r="M469"/>
  <c r="N467"/>
  <c r="M467"/>
  <c r="N465"/>
  <c r="M465"/>
  <c r="N463"/>
  <c r="M463"/>
  <c r="N461"/>
  <c r="M461"/>
  <c r="N459"/>
  <c r="M459"/>
  <c r="N457"/>
  <c r="M457"/>
  <c r="N455"/>
  <c r="M455"/>
  <c r="N453"/>
  <c r="M453"/>
  <c r="N451"/>
  <c r="M451"/>
  <c r="N449"/>
  <c r="M449"/>
  <c r="N447"/>
  <c r="M447"/>
  <c r="N445"/>
  <c r="M445"/>
  <c r="N443"/>
  <c r="M443"/>
  <c r="N441"/>
  <c r="M441"/>
  <c r="N439"/>
  <c r="M439"/>
  <c r="N437"/>
  <c r="M437"/>
  <c r="N435"/>
  <c r="M435"/>
  <c r="N433"/>
  <c r="M433"/>
  <c r="N431"/>
  <c r="M431"/>
  <c r="N429"/>
  <c r="M429"/>
  <c r="N427"/>
  <c r="M427"/>
  <c r="N425"/>
  <c r="M425"/>
  <c r="N423"/>
  <c r="M423"/>
  <c r="N421"/>
  <c r="M421"/>
  <c r="N419"/>
  <c r="M419"/>
  <c r="N417"/>
  <c r="M417"/>
  <c r="N415"/>
  <c r="M415"/>
  <c r="N413"/>
  <c r="M413"/>
  <c r="N411"/>
  <c r="M411"/>
  <c r="N409"/>
  <c r="M409"/>
  <c r="N407"/>
  <c r="M407"/>
  <c r="N405"/>
  <c r="M405"/>
  <c r="N403"/>
  <c r="M403"/>
  <c r="N401"/>
  <c r="M401"/>
  <c r="N399"/>
  <c r="M399"/>
  <c r="N397"/>
  <c r="M397"/>
  <c r="N395"/>
  <c r="M395"/>
  <c r="N393"/>
  <c r="M393"/>
  <c r="N391"/>
  <c r="M391"/>
  <c r="N389"/>
  <c r="M389"/>
  <c r="N387"/>
  <c r="M387"/>
  <c r="N385"/>
  <c r="M385"/>
  <c r="N383"/>
  <c r="M383"/>
  <c r="N381"/>
  <c r="M381"/>
  <c r="N379"/>
  <c r="M379"/>
  <c r="N377"/>
  <c r="M377"/>
  <c r="N375"/>
  <c r="M375"/>
  <c r="N373"/>
  <c r="M373"/>
  <c r="N371"/>
  <c r="M371"/>
  <c r="N369"/>
  <c r="M369"/>
  <c r="N367"/>
  <c r="M367"/>
  <c r="N365"/>
  <c r="M365"/>
  <c r="N363"/>
  <c r="M363"/>
  <c r="N361"/>
  <c r="M361"/>
  <c r="N359"/>
  <c r="M359"/>
  <c r="N357"/>
  <c r="M357"/>
  <c r="N355"/>
  <c r="M355"/>
  <c r="N353"/>
  <c r="M353"/>
  <c r="N351"/>
  <c r="M351"/>
  <c r="N349"/>
  <c r="M349"/>
  <c r="N347"/>
  <c r="M347"/>
  <c r="N345"/>
  <c r="M345"/>
  <c r="N343"/>
  <c r="M343"/>
  <c r="N341"/>
  <c r="M341"/>
  <c r="N339"/>
  <c r="M339"/>
  <c r="N337"/>
  <c r="M337"/>
  <c r="N335"/>
  <c r="M335"/>
  <c r="N333"/>
  <c r="M333"/>
  <c r="N331"/>
  <c r="M331"/>
  <c r="N329"/>
  <c r="M329"/>
  <c r="N327"/>
  <c r="M327"/>
  <c r="N325"/>
  <c r="M325"/>
  <c r="N323"/>
  <c r="M323"/>
  <c r="N321"/>
  <c r="M321"/>
  <c r="N319"/>
  <c r="M319"/>
  <c r="N317"/>
  <c r="M317"/>
  <c r="N315"/>
  <c r="M315"/>
  <c r="N313"/>
  <c r="M313"/>
  <c r="N311"/>
  <c r="M311"/>
  <c r="N309"/>
  <c r="M309"/>
  <c r="N307"/>
  <c r="M307"/>
  <c r="N305"/>
  <c r="M305"/>
  <c r="N303"/>
  <c r="M303"/>
  <c r="N301"/>
  <c r="M301"/>
  <c r="N299"/>
  <c r="M299"/>
  <c r="N297"/>
  <c r="M297"/>
  <c r="N295"/>
  <c r="M295"/>
  <c r="N293"/>
  <c r="M293"/>
  <c r="N291"/>
  <c r="M291"/>
  <c r="N289"/>
  <c r="M289"/>
  <c r="N287"/>
  <c r="M287"/>
  <c r="N285"/>
  <c r="M285"/>
  <c r="N283"/>
  <c r="M283"/>
  <c r="N281"/>
  <c r="M281"/>
  <c r="N279"/>
  <c r="M279"/>
  <c r="N277"/>
  <c r="M277"/>
  <c r="N275"/>
  <c r="M275"/>
  <c r="N273"/>
  <c r="M273"/>
  <c r="N271"/>
  <c r="M271"/>
  <c r="N269"/>
  <c r="M269"/>
  <c r="N267"/>
  <c r="M267"/>
  <c r="N265"/>
  <c r="M265"/>
  <c r="N263"/>
  <c r="M263"/>
  <c r="N261"/>
  <c r="M261"/>
  <c r="N259"/>
  <c r="M259"/>
  <c r="N257"/>
  <c r="M257"/>
  <c r="N255"/>
  <c r="M255"/>
  <c r="N253"/>
  <c r="M253"/>
  <c r="N251"/>
  <c r="M251"/>
  <c r="N249"/>
  <c r="M249"/>
  <c r="N247"/>
  <c r="M247"/>
  <c r="N245"/>
  <c r="M245"/>
  <c r="N243"/>
  <c r="M243"/>
  <c r="N241"/>
  <c r="M241"/>
  <c r="N239"/>
  <c r="M239"/>
  <c r="N237"/>
  <c r="M237"/>
  <c r="N235"/>
  <c r="M235"/>
  <c r="N233"/>
  <c r="M233"/>
  <c r="N231"/>
  <c r="M231"/>
  <c r="N229"/>
  <c r="M229"/>
  <c r="N227"/>
  <c r="M227"/>
  <c r="N225"/>
  <c r="M225"/>
  <c r="N223"/>
  <c r="M223"/>
  <c r="N221"/>
  <c r="M221"/>
  <c r="N219"/>
  <c r="M219"/>
  <c r="N217"/>
  <c r="M217"/>
  <c r="N215"/>
  <c r="M215"/>
  <c r="N213"/>
  <c r="M213"/>
  <c r="N211"/>
  <c r="M211"/>
  <c r="N209"/>
  <c r="M209"/>
  <c r="N207"/>
  <c r="M207"/>
  <c r="N205"/>
  <c r="M205"/>
  <c r="N203"/>
  <c r="M203"/>
  <c r="N201"/>
  <c r="M201"/>
  <c r="N199"/>
  <c r="M199"/>
  <c r="N197"/>
  <c r="M197"/>
  <c r="N195"/>
  <c r="M195"/>
  <c r="N193"/>
  <c r="M193"/>
  <c r="N191"/>
  <c r="M191"/>
  <c r="N189"/>
  <c r="M189"/>
  <c r="N187"/>
  <c r="M187"/>
  <c r="N185"/>
  <c r="M185"/>
  <c r="N183"/>
  <c r="M183"/>
  <c r="N181"/>
  <c r="M181"/>
  <c r="N179"/>
  <c r="M179"/>
  <c r="N177"/>
  <c r="M177"/>
  <c r="N175"/>
  <c r="M175"/>
  <c r="N173"/>
  <c r="M173"/>
  <c r="N171"/>
  <c r="M171"/>
  <c r="N169"/>
  <c r="M169"/>
  <c r="N167"/>
  <c r="M167"/>
  <c r="N165"/>
  <c r="M165"/>
  <c r="N163"/>
  <c r="M163"/>
  <c r="N161"/>
  <c r="M161"/>
  <c r="N159"/>
  <c r="M159"/>
  <c r="N157"/>
  <c r="M157"/>
  <c r="N155"/>
  <c r="M155"/>
  <c r="N153"/>
  <c r="M153"/>
  <c r="N151"/>
  <c r="M151"/>
  <c r="N149"/>
  <c r="M149"/>
  <c r="N147"/>
  <c r="M147"/>
  <c r="N145"/>
  <c r="M145"/>
  <c r="N143"/>
  <c r="M143"/>
  <c r="N141"/>
  <c r="M141"/>
  <c r="N139"/>
  <c r="M139"/>
  <c r="N137"/>
  <c r="M137"/>
  <c r="N135"/>
  <c r="M135"/>
  <c r="N133"/>
  <c r="M133"/>
  <c r="N131"/>
  <c r="M131"/>
  <c r="N129"/>
  <c r="M129"/>
  <c r="N127"/>
  <c r="M127"/>
  <c r="N125"/>
  <c r="M125"/>
  <c r="N123"/>
  <c r="M123"/>
  <c r="N121"/>
  <c r="M121"/>
  <c r="N119"/>
  <c r="M119"/>
  <c r="N117"/>
  <c r="M117"/>
  <c r="N115"/>
  <c r="M115"/>
  <c r="N113"/>
  <c r="M113"/>
  <c r="N111"/>
  <c r="M111"/>
  <c r="N109"/>
  <c r="M109"/>
  <c r="N107"/>
  <c r="M107"/>
  <c r="N105"/>
  <c r="M105"/>
  <c r="N103"/>
  <c r="M103"/>
  <c r="N101"/>
  <c r="M101"/>
  <c r="N99"/>
  <c r="M99"/>
  <c r="N97"/>
  <c r="M97"/>
  <c r="N95"/>
  <c r="M95"/>
  <c r="N93"/>
  <c r="M93"/>
  <c r="N91"/>
  <c r="M91"/>
  <c r="N89"/>
  <c r="M89"/>
  <c r="N87"/>
  <c r="M87"/>
  <c r="N85"/>
  <c r="M85"/>
  <c r="N83"/>
  <c r="M83"/>
  <c r="N81"/>
  <c r="M81"/>
  <c r="N79"/>
  <c r="M79"/>
  <c r="N77"/>
  <c r="M77"/>
  <c r="N75"/>
  <c r="M75"/>
  <c r="N73"/>
  <c r="M73"/>
  <c r="N71"/>
  <c r="M71"/>
  <c r="N69"/>
  <c r="M69"/>
  <c r="N67"/>
  <c r="M67"/>
  <c r="N65"/>
  <c r="M65"/>
  <c r="N63"/>
  <c r="M63"/>
  <c r="N61"/>
  <c r="M61"/>
  <c r="N59"/>
  <c r="M59"/>
  <c r="N57"/>
  <c r="M57"/>
  <c r="N55"/>
  <c r="M55"/>
  <c r="N53"/>
  <c r="M53"/>
  <c r="N51"/>
  <c r="M51"/>
  <c r="N49"/>
  <c r="M49"/>
  <c r="N47"/>
  <c r="M47"/>
  <c r="N45"/>
  <c r="M45"/>
  <c r="N43"/>
  <c r="M43"/>
  <c r="N41"/>
  <c r="M41"/>
  <c r="N39"/>
  <c r="M39"/>
  <c r="N37"/>
  <c r="M37"/>
  <c r="N35"/>
  <c r="M35"/>
  <c r="N33"/>
  <c r="M33"/>
  <c r="N31"/>
  <c r="M31"/>
  <c r="N29"/>
  <c r="M29"/>
  <c r="N27"/>
  <c r="M27"/>
  <c r="N25"/>
  <c r="M25"/>
  <c r="N23"/>
  <c r="M23"/>
  <c r="N21"/>
  <c r="M21"/>
  <c r="N19"/>
  <c r="M19"/>
  <c r="N17"/>
  <c r="M17"/>
  <c r="N15"/>
  <c r="M15"/>
  <c r="N13"/>
  <c r="M13"/>
  <c r="N11"/>
  <c r="M11"/>
  <c r="N9"/>
  <c r="M9"/>
  <c r="N7"/>
  <c r="M7"/>
  <c r="N5"/>
  <c r="M5"/>
  <c r="N3"/>
  <c r="M3"/>
  <c r="N510"/>
  <c r="M510"/>
  <c r="N508"/>
  <c r="M508"/>
  <c r="N506"/>
  <c r="M506"/>
  <c r="N504"/>
  <c r="M504"/>
  <c r="N502"/>
  <c r="M502"/>
  <c r="N500"/>
  <c r="M500"/>
  <c r="N498"/>
  <c r="M498"/>
  <c r="N496"/>
  <c r="M496"/>
  <c r="N494"/>
  <c r="M494"/>
  <c r="N492"/>
  <c r="M492"/>
  <c r="N490"/>
  <c r="M490"/>
  <c r="N488"/>
  <c r="M488"/>
  <c r="N486"/>
  <c r="M486"/>
  <c r="N484"/>
  <c r="M484"/>
  <c r="N482"/>
  <c r="M482"/>
  <c r="N480"/>
  <c r="M480"/>
  <c r="N478"/>
  <c r="M478"/>
  <c r="N476"/>
  <c r="M476"/>
  <c r="N474"/>
  <c r="M474"/>
  <c r="N472"/>
  <c r="M472"/>
  <c r="N470"/>
  <c r="M470"/>
  <c r="N468"/>
  <c r="M468"/>
  <c r="N466"/>
  <c r="M466"/>
  <c r="N464"/>
  <c r="M464"/>
  <c r="N462"/>
  <c r="M462"/>
  <c r="N460"/>
  <c r="M460"/>
  <c r="N458"/>
  <c r="M458"/>
  <c r="N456"/>
  <c r="M456"/>
  <c r="N454"/>
  <c r="M454"/>
  <c r="N452"/>
  <c r="M452"/>
  <c r="N450"/>
  <c r="M450"/>
  <c r="N448"/>
  <c r="M448"/>
  <c r="N446"/>
  <c r="M446"/>
  <c r="N444"/>
  <c r="M444"/>
  <c r="N442"/>
  <c r="M442"/>
  <c r="N440"/>
  <c r="M440"/>
  <c r="N438"/>
  <c r="M438"/>
  <c r="N436"/>
  <c r="M436"/>
  <c r="N434"/>
  <c r="M434"/>
  <c r="N432"/>
  <c r="M432"/>
  <c r="N430"/>
  <c r="M430"/>
  <c r="N428"/>
  <c r="M428"/>
  <c r="N426"/>
  <c r="M426"/>
  <c r="N424"/>
  <c r="M424"/>
  <c r="N422"/>
  <c r="M422"/>
  <c r="N420"/>
  <c r="M420"/>
  <c r="N418"/>
  <c r="M418"/>
  <c r="N416"/>
  <c r="M416"/>
  <c r="N414"/>
  <c r="M414"/>
  <c r="N412"/>
  <c r="M412"/>
  <c r="N410"/>
  <c r="M410"/>
  <c r="N408"/>
  <c r="M408"/>
  <c r="N406"/>
  <c r="M406"/>
  <c r="N404"/>
  <c r="M404"/>
  <c r="N402"/>
  <c r="M402"/>
  <c r="N400"/>
  <c r="M400"/>
  <c r="N398"/>
  <c r="M398"/>
  <c r="N396"/>
  <c r="M396"/>
  <c r="N394"/>
  <c r="M394"/>
  <c r="N392"/>
  <c r="M392"/>
  <c r="N390"/>
  <c r="M390"/>
  <c r="N388"/>
  <c r="M388"/>
  <c r="N386"/>
  <c r="M386"/>
  <c r="N384"/>
  <c r="M384"/>
  <c r="N382"/>
  <c r="M382"/>
  <c r="N380"/>
  <c r="M380"/>
  <c r="N378"/>
  <c r="M378"/>
  <c r="N376"/>
  <c r="M376"/>
  <c r="N374"/>
  <c r="M374"/>
  <c r="N372"/>
  <c r="M372"/>
  <c r="N370"/>
  <c r="M370"/>
  <c r="N368"/>
  <c r="M368"/>
  <c r="N366"/>
  <c r="M366"/>
  <c r="N364"/>
  <c r="M364"/>
  <c r="N362"/>
  <c r="M362"/>
  <c r="N360"/>
  <c r="M360"/>
  <c r="N358"/>
  <c r="M358"/>
  <c r="N356"/>
  <c r="M356"/>
  <c r="N354"/>
  <c r="M354"/>
  <c r="N352"/>
  <c r="M352"/>
  <c r="N350"/>
  <c r="M350"/>
  <c r="N348"/>
  <c r="M348"/>
  <c r="N346"/>
  <c r="M346"/>
  <c r="N344"/>
  <c r="M344"/>
  <c r="N342"/>
  <c r="M342"/>
  <c r="N340"/>
  <c r="M340"/>
  <c r="N338"/>
  <c r="M338"/>
  <c r="N336"/>
  <c r="M336"/>
  <c r="N334"/>
  <c r="M334"/>
  <c r="N332"/>
  <c r="M332"/>
  <c r="N330"/>
  <c r="M330"/>
  <c r="N328"/>
  <c r="M328"/>
  <c r="N326"/>
  <c r="M326"/>
  <c r="N324"/>
  <c r="M324"/>
  <c r="N322"/>
  <c r="M322"/>
  <c r="N320"/>
  <c r="M320"/>
  <c r="N318"/>
  <c r="M318"/>
  <c r="N316"/>
  <c r="M316"/>
  <c r="N314"/>
  <c r="M314"/>
  <c r="N312"/>
  <c r="M312"/>
  <c r="N310"/>
  <c r="M310"/>
  <c r="N308"/>
  <c r="M308"/>
  <c r="N306"/>
  <c r="M306"/>
  <c r="N304"/>
  <c r="M304"/>
  <c r="N302"/>
  <c r="M302"/>
  <c r="N300"/>
  <c r="M300"/>
  <c r="N298"/>
  <c r="M298"/>
  <c r="N296"/>
  <c r="M296"/>
  <c r="N294"/>
  <c r="M294"/>
  <c r="N292"/>
  <c r="M292"/>
  <c r="N290"/>
  <c r="M290"/>
  <c r="N288"/>
  <c r="M288"/>
  <c r="N286"/>
  <c r="M286"/>
  <c r="N284"/>
  <c r="M284"/>
  <c r="N282"/>
  <c r="M282"/>
  <c r="N280"/>
  <c r="M280"/>
  <c r="N278"/>
  <c r="M278"/>
  <c r="N276"/>
  <c r="M276"/>
  <c r="N274"/>
  <c r="M274"/>
  <c r="N272"/>
  <c r="M272"/>
  <c r="N270"/>
  <c r="M270"/>
  <c r="N268"/>
  <c r="M268"/>
  <c r="N266"/>
  <c r="M266"/>
  <c r="N264"/>
  <c r="M264"/>
  <c r="N262"/>
  <c r="M262"/>
  <c r="N260"/>
  <c r="M260"/>
  <c r="N258"/>
  <c r="M258"/>
  <c r="N256"/>
  <c r="M256"/>
  <c r="N254"/>
  <c r="M254"/>
  <c r="N252"/>
  <c r="M252"/>
  <c r="N250"/>
  <c r="M250"/>
  <c r="N248"/>
  <c r="M248"/>
  <c r="N246"/>
  <c r="M246"/>
  <c r="N244"/>
  <c r="M244"/>
  <c r="N242"/>
  <c r="M242"/>
  <c r="N240"/>
  <c r="M240"/>
  <c r="N238"/>
  <c r="M238"/>
  <c r="N236"/>
  <c r="M236"/>
  <c r="N234"/>
  <c r="M234"/>
  <c r="N232"/>
  <c r="M232"/>
  <c r="N230"/>
  <c r="M230"/>
  <c r="N228"/>
  <c r="M228"/>
  <c r="N226"/>
  <c r="M226"/>
  <c r="N224"/>
  <c r="M224"/>
  <c r="N222"/>
  <c r="M222"/>
  <c r="N220"/>
  <c r="M220"/>
  <c r="N218"/>
  <c r="M218"/>
  <c r="N216"/>
  <c r="M216"/>
  <c r="N214"/>
  <c r="M214"/>
  <c r="N212"/>
  <c r="M212"/>
  <c r="N210"/>
  <c r="M210"/>
  <c r="N208"/>
  <c r="M208"/>
  <c r="N206"/>
  <c r="M206"/>
  <c r="N204"/>
  <c r="M204"/>
  <c r="N202"/>
  <c r="M202"/>
  <c r="N200"/>
  <c r="M200"/>
  <c r="N198"/>
  <c r="M198"/>
  <c r="N196"/>
  <c r="M196"/>
  <c r="N194"/>
  <c r="M194"/>
  <c r="N192"/>
  <c r="M192"/>
  <c r="N190"/>
  <c r="M190"/>
  <c r="N188"/>
  <c r="M188"/>
  <c r="N186"/>
  <c r="M186"/>
  <c r="N184"/>
  <c r="M184"/>
  <c r="N182"/>
  <c r="M182"/>
  <c r="N180"/>
  <c r="M180"/>
  <c r="N178"/>
  <c r="M178"/>
  <c r="N176"/>
  <c r="M176"/>
  <c r="N174"/>
  <c r="M174"/>
  <c r="N172"/>
  <c r="M172"/>
  <c r="N170"/>
  <c r="M170"/>
  <c r="N168"/>
  <c r="M168"/>
  <c r="N166"/>
  <c r="M166"/>
  <c r="N164"/>
  <c r="M164"/>
  <c r="N162"/>
  <c r="M162"/>
  <c r="N160"/>
  <c r="M160"/>
  <c r="N158"/>
  <c r="M158"/>
  <c r="N156"/>
  <c r="M156"/>
  <c r="N154"/>
  <c r="M154"/>
  <c r="N152"/>
  <c r="M152"/>
  <c r="N150"/>
  <c r="M150"/>
  <c r="N148"/>
  <c r="M148"/>
  <c r="N146"/>
  <c r="M146"/>
  <c r="N144"/>
  <c r="M144"/>
  <c r="N142"/>
  <c r="M142"/>
  <c r="N140"/>
  <c r="M140"/>
  <c r="N138"/>
  <c r="M138"/>
  <c r="N136"/>
  <c r="M136"/>
  <c r="N134"/>
  <c r="M134"/>
  <c r="N132"/>
  <c r="M132"/>
  <c r="N130"/>
  <c r="M130"/>
  <c r="N128"/>
  <c r="M128"/>
  <c r="N126"/>
  <c r="M126"/>
  <c r="N124"/>
  <c r="M124"/>
  <c r="N122"/>
  <c r="M122"/>
  <c r="N120"/>
  <c r="M120"/>
  <c r="N118"/>
  <c r="M118"/>
  <c r="N116"/>
  <c r="M116"/>
  <c r="N114"/>
  <c r="M114"/>
  <c r="N112"/>
  <c r="M112"/>
  <c r="N110"/>
  <c r="M110"/>
  <c r="N108"/>
  <c r="M108"/>
  <c r="N106"/>
  <c r="M106"/>
  <c r="N104"/>
  <c r="M104"/>
  <c r="N102"/>
  <c r="M102"/>
  <c r="N100"/>
  <c r="M100"/>
  <c r="N98"/>
  <c r="M98"/>
  <c r="N96"/>
  <c r="M96"/>
  <c r="N94"/>
  <c r="M94"/>
  <c r="N92"/>
  <c r="M92"/>
  <c r="N90"/>
  <c r="M90"/>
  <c r="N88"/>
  <c r="M88"/>
  <c r="N86"/>
  <c r="M86"/>
  <c r="N84"/>
  <c r="M84"/>
  <c r="N82"/>
  <c r="M82"/>
  <c r="N80"/>
  <c r="M80"/>
  <c r="N78"/>
  <c r="M78"/>
  <c r="N76"/>
  <c r="M76"/>
  <c r="N74"/>
  <c r="M74"/>
  <c r="N72"/>
  <c r="M72"/>
  <c r="N70"/>
  <c r="M70"/>
  <c r="N68"/>
  <c r="M68"/>
  <c r="N66"/>
  <c r="M66"/>
  <c r="N64"/>
  <c r="M64"/>
  <c r="N62"/>
  <c r="M62"/>
  <c r="N60"/>
  <c r="M60"/>
  <c r="N58"/>
  <c r="M58"/>
  <c r="N56"/>
  <c r="M56"/>
  <c r="N54"/>
  <c r="M54"/>
  <c r="N52"/>
  <c r="M52"/>
  <c r="N50"/>
  <c r="M50"/>
  <c r="N48"/>
  <c r="M48"/>
  <c r="N46"/>
  <c r="M46"/>
  <c r="N44"/>
  <c r="M44"/>
  <c r="N42"/>
  <c r="M42"/>
  <c r="N40"/>
  <c r="M40"/>
  <c r="N38"/>
  <c r="M38"/>
  <c r="N36"/>
  <c r="M36"/>
  <c r="N34"/>
  <c r="M34"/>
  <c r="N32"/>
  <c r="M32"/>
  <c r="N30"/>
  <c r="M30"/>
  <c r="N28"/>
  <c r="M28"/>
  <c r="N26"/>
  <c r="M26"/>
  <c r="N24"/>
  <c r="M24"/>
  <c r="N22"/>
  <c r="M22"/>
  <c r="N20"/>
  <c r="M20"/>
  <c r="N18"/>
  <c r="M18"/>
  <c r="N16"/>
  <c r="M16"/>
  <c r="N14"/>
  <c r="M14"/>
  <c r="N12"/>
  <c r="M12"/>
  <c r="N10"/>
  <c r="M10"/>
  <c r="N8"/>
  <c r="M8"/>
  <c r="N6"/>
  <c r="M6"/>
  <c r="N4"/>
  <c r="M4"/>
  <c r="N2"/>
  <c r="N994" s="1"/>
  <c r="H20" i="1" s="1"/>
  <c r="I12"/>
  <c r="F12"/>
  <c r="B11" i="4"/>
  <c r="B7"/>
  <c r="F42"/>
  <c r="I27" i="1"/>
  <c r="J27" s="1"/>
  <c r="F27"/>
  <c r="G27" s="1"/>
  <c r="F37" i="4"/>
  <c r="F32"/>
  <c r="B83" i="2"/>
  <c r="B84" s="1"/>
  <c r="F28" i="1" s="1"/>
  <c r="G28" s="1"/>
  <c r="M994" i="37" l="1"/>
  <c r="E20" i="1" s="1"/>
  <c r="I26"/>
  <c r="J26" s="1"/>
  <c r="F26"/>
  <c r="G26" s="1"/>
  <c r="B85" i="2"/>
  <c r="I28" i="1" s="1"/>
  <c r="J28" s="1"/>
  <c r="D75" i="2"/>
  <c r="D76" s="1"/>
  <c r="B75"/>
  <c r="B77" s="1"/>
  <c r="D66"/>
  <c r="D68" s="1"/>
  <c r="B66"/>
  <c r="B67" s="1"/>
  <c r="G23" i="1" s="1"/>
  <c r="D57" i="2"/>
  <c r="D58" s="1"/>
  <c r="B57"/>
  <c r="B58" s="1"/>
  <c r="D77" l="1"/>
  <c r="F77" s="1"/>
  <c r="J24" i="1" s="1"/>
  <c r="B76" i="2"/>
  <c r="B68"/>
  <c r="J23" i="1" s="1"/>
  <c r="D67" i="2"/>
  <c r="F67" s="1"/>
  <c r="D59"/>
  <c r="F58"/>
  <c r="F22" i="1" s="1"/>
  <c r="G22" s="1"/>
  <c r="B59" i="2"/>
  <c r="F59" s="1"/>
  <c r="I22" i="1" s="1"/>
  <c r="J22" s="1"/>
  <c r="B47" i="2"/>
  <c r="D47" s="1"/>
  <c r="H18" i="1"/>
  <c r="E18"/>
  <c r="D18"/>
  <c r="K17" i="32"/>
  <c r="L17"/>
  <c r="M17"/>
  <c r="N17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3"/>
  <c r="M3"/>
  <c r="N3"/>
  <c r="L4"/>
  <c r="M4" s="1"/>
  <c r="N4"/>
  <c r="L2"/>
  <c r="M2" s="1"/>
  <c r="B38" i="2"/>
  <c r="D38" s="1"/>
  <c r="H17" i="1"/>
  <c r="E17"/>
  <c r="D17"/>
  <c r="K26" i="28"/>
  <c r="L26"/>
  <c r="M26"/>
  <c r="N2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M2"/>
  <c r="L2"/>
  <c r="N2" s="1"/>
  <c r="H16" i="1"/>
  <c r="E16"/>
  <c r="G16" s="1"/>
  <c r="D16"/>
  <c r="K11" i="23"/>
  <c r="L11"/>
  <c r="M11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M2"/>
  <c r="L2"/>
  <c r="N2" s="1"/>
  <c r="H15" i="1"/>
  <c r="E15"/>
  <c r="D15"/>
  <c r="K4" i="22"/>
  <c r="L4"/>
  <c r="M4"/>
  <c r="N4"/>
  <c r="N3"/>
  <c r="M3"/>
  <c r="L3"/>
  <c r="M2"/>
  <c r="L2"/>
  <c r="N2" s="1"/>
  <c r="H14" i="1"/>
  <c r="E14"/>
  <c r="D14"/>
  <c r="K14" i="20"/>
  <c r="L14"/>
  <c r="M14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M2"/>
  <c r="L2"/>
  <c r="N2" s="1"/>
  <c r="F68" i="2" l="1"/>
  <c r="F76"/>
  <c r="G24" i="1" s="1"/>
  <c r="N2" i="32"/>
  <c r="H13" i="1"/>
  <c r="E13"/>
  <c r="D13"/>
  <c r="K6" i="19"/>
  <c r="L6"/>
  <c r="M6"/>
  <c r="N6"/>
  <c r="N3"/>
  <c r="N4"/>
  <c r="N5"/>
  <c r="M3"/>
  <c r="M4"/>
  <c r="M5"/>
  <c r="L3"/>
  <c r="L4"/>
  <c r="L5"/>
  <c r="L2"/>
  <c r="M2" s="1"/>
  <c r="H12" i="1"/>
  <c r="E12"/>
  <c r="D12"/>
  <c r="K6" i="18"/>
  <c r="L6"/>
  <c r="M6"/>
  <c r="N6"/>
  <c r="N3"/>
  <c r="N4"/>
  <c r="N5"/>
  <c r="M3"/>
  <c r="M4"/>
  <c r="M5"/>
  <c r="L3"/>
  <c r="L4"/>
  <c r="L5"/>
  <c r="L2"/>
  <c r="M2" s="1"/>
  <c r="H11" i="1"/>
  <c r="E11"/>
  <c r="D11"/>
  <c r="K5" i="16"/>
  <c r="L5"/>
  <c r="M5"/>
  <c r="N5"/>
  <c r="N3"/>
  <c r="N4"/>
  <c r="M3"/>
  <c r="M4"/>
  <c r="L3"/>
  <c r="L4"/>
  <c r="M2"/>
  <c r="L2"/>
  <c r="N2" s="1"/>
  <c r="B23" i="2"/>
  <c r="H10" i="1"/>
  <c r="E10"/>
  <c r="D10"/>
  <c r="K12" i="14"/>
  <c r="L12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L2"/>
  <c r="N2" s="1"/>
  <c r="H9" i="1"/>
  <c r="E9"/>
  <c r="D9"/>
  <c r="K20" i="13"/>
  <c r="L20"/>
  <c r="M20"/>
  <c r="N20"/>
  <c r="N3"/>
  <c r="N4"/>
  <c r="N5"/>
  <c r="N6"/>
  <c r="N7"/>
  <c r="N8"/>
  <c r="N9"/>
  <c r="N10"/>
  <c r="N11"/>
  <c r="N12"/>
  <c r="N13"/>
  <c r="N14"/>
  <c r="N15"/>
  <c r="N16"/>
  <c r="N17"/>
  <c r="N18"/>
  <c r="N19"/>
  <c r="M3"/>
  <c r="M4"/>
  <c r="M5"/>
  <c r="M6"/>
  <c r="M7"/>
  <c r="M8"/>
  <c r="M9"/>
  <c r="M10"/>
  <c r="M11"/>
  <c r="M12"/>
  <c r="M13"/>
  <c r="M14"/>
  <c r="M15"/>
  <c r="M16"/>
  <c r="M17"/>
  <c r="M18"/>
  <c r="M19"/>
  <c r="L3"/>
  <c r="L4"/>
  <c r="L5"/>
  <c r="L6"/>
  <c r="L7"/>
  <c r="L8"/>
  <c r="L9"/>
  <c r="L10"/>
  <c r="L11"/>
  <c r="L12"/>
  <c r="L13"/>
  <c r="L14"/>
  <c r="L15"/>
  <c r="L16"/>
  <c r="L17"/>
  <c r="L18"/>
  <c r="L19"/>
  <c r="M2"/>
  <c r="L2"/>
  <c r="N2" s="1"/>
  <c r="H8" i="1"/>
  <c r="E8"/>
  <c r="D8"/>
  <c r="K8" i="12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H7" i="1"/>
  <c r="E7"/>
  <c r="D7"/>
  <c r="K41" i="10"/>
  <c r="L41"/>
  <c r="M41"/>
  <c r="N41"/>
  <c r="M40"/>
  <c r="L40"/>
  <c r="N40" s="1"/>
  <c r="L39"/>
  <c r="N39" s="1"/>
  <c r="M38"/>
  <c r="L38"/>
  <c r="N38" s="1"/>
  <c r="L37"/>
  <c r="N37" s="1"/>
  <c r="M36"/>
  <c r="L36"/>
  <c r="N36" s="1"/>
  <c r="L35"/>
  <c r="N35" s="1"/>
  <c r="M34"/>
  <c r="L34"/>
  <c r="N34" s="1"/>
  <c r="L33"/>
  <c r="N33" s="1"/>
  <c r="M32"/>
  <c r="L32"/>
  <c r="N32" s="1"/>
  <c r="L31"/>
  <c r="N31" s="1"/>
  <c r="M30"/>
  <c r="L30"/>
  <c r="N30" s="1"/>
  <c r="L3"/>
  <c r="M3" s="1"/>
  <c r="N3"/>
  <c r="L4"/>
  <c r="M4"/>
  <c r="N4"/>
  <c r="L5"/>
  <c r="M5" s="1"/>
  <c r="N5"/>
  <c r="L6"/>
  <c r="M6"/>
  <c r="N6"/>
  <c r="L7"/>
  <c r="M7" s="1"/>
  <c r="N7"/>
  <c r="L8"/>
  <c r="M8"/>
  <c r="N8"/>
  <c r="L9"/>
  <c r="M9" s="1"/>
  <c r="N9"/>
  <c r="L10"/>
  <c r="M10"/>
  <c r="N10"/>
  <c r="L11"/>
  <c r="M11" s="1"/>
  <c r="N11"/>
  <c r="L12"/>
  <c r="M12"/>
  <c r="N12"/>
  <c r="L13"/>
  <c r="M13" s="1"/>
  <c r="N13"/>
  <c r="L14"/>
  <c r="M14"/>
  <c r="N14"/>
  <c r="L15"/>
  <c r="M15" s="1"/>
  <c r="N15"/>
  <c r="L16"/>
  <c r="M16"/>
  <c r="N16"/>
  <c r="L17"/>
  <c r="M17" s="1"/>
  <c r="N17"/>
  <c r="L18"/>
  <c r="M18"/>
  <c r="N18"/>
  <c r="L19"/>
  <c r="M19" s="1"/>
  <c r="N19"/>
  <c r="L20"/>
  <c r="M20"/>
  <c r="N20"/>
  <c r="L21"/>
  <c r="M21" s="1"/>
  <c r="N21"/>
  <c r="L22"/>
  <c r="M22"/>
  <c r="N22"/>
  <c r="L23"/>
  <c r="M23" s="1"/>
  <c r="N23"/>
  <c r="L24"/>
  <c r="M24"/>
  <c r="N24"/>
  <c r="L25"/>
  <c r="M25" s="1"/>
  <c r="N25"/>
  <c r="L26"/>
  <c r="M26"/>
  <c r="N26"/>
  <c r="L27"/>
  <c r="M27" s="1"/>
  <c r="N27"/>
  <c r="L28"/>
  <c r="M28"/>
  <c r="N28"/>
  <c r="L29"/>
  <c r="M29" s="1"/>
  <c r="N29"/>
  <c r="M2"/>
  <c r="L2"/>
  <c r="N2" s="1"/>
  <c r="H6" i="1"/>
  <c r="E6"/>
  <c r="D6"/>
  <c r="K21" i="9"/>
  <c r="L21"/>
  <c r="M21"/>
  <c r="N21"/>
  <c r="N3"/>
  <c r="N4"/>
  <c r="N5"/>
  <c r="N6"/>
  <c r="N7"/>
  <c r="N8"/>
  <c r="N9"/>
  <c r="N10"/>
  <c r="N11"/>
  <c r="N12"/>
  <c r="N13"/>
  <c r="N14"/>
  <c r="N15"/>
  <c r="N16"/>
  <c r="N17"/>
  <c r="N18"/>
  <c r="N19"/>
  <c r="N20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L2"/>
  <c r="M2" s="1"/>
  <c r="H5" i="1"/>
  <c r="E5"/>
  <c r="D5"/>
  <c r="K25" i="8"/>
  <c r="L25"/>
  <c r="M25"/>
  <c r="N25"/>
  <c r="M24"/>
  <c r="L24"/>
  <c r="N24" s="1"/>
  <c r="L23"/>
  <c r="N23" s="1"/>
  <c r="M22"/>
  <c r="L22"/>
  <c r="N22" s="1"/>
  <c r="L21"/>
  <c r="N21" s="1"/>
  <c r="M20"/>
  <c r="L20"/>
  <c r="N20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M2"/>
  <c r="L2"/>
  <c r="N2" s="1"/>
  <c r="H4" i="1"/>
  <c r="E4"/>
  <c r="D4"/>
  <c r="K20" i="7"/>
  <c r="L20"/>
  <c r="M20"/>
  <c r="N20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9"/>
  <c r="L3"/>
  <c r="M3"/>
  <c r="N3"/>
  <c r="L4"/>
  <c r="M4" s="1"/>
  <c r="N4"/>
  <c r="L5"/>
  <c r="M5"/>
  <c r="N5"/>
  <c r="L6"/>
  <c r="M6" s="1"/>
  <c r="N6"/>
  <c r="L7"/>
  <c r="M7"/>
  <c r="N7"/>
  <c r="L8"/>
  <c r="N8" s="1"/>
  <c r="M9"/>
  <c r="N9"/>
  <c r="M2"/>
  <c r="L2"/>
  <c r="N2" s="1"/>
  <c r="B14" i="2"/>
  <c r="D14" s="1"/>
  <c r="H3" i="1"/>
  <c r="E3"/>
  <c r="D3"/>
  <c r="K6" i="5"/>
  <c r="L6"/>
  <c r="M6"/>
  <c r="N6"/>
  <c r="N3"/>
  <c r="N4"/>
  <c r="N5"/>
  <c r="M3"/>
  <c r="M4"/>
  <c r="M5"/>
  <c r="L3"/>
  <c r="L4"/>
  <c r="L5"/>
  <c r="L2"/>
  <c r="M2" s="1"/>
  <c r="D5" i="2"/>
  <c r="B5"/>
  <c r="H2" i="1"/>
  <c r="E2"/>
  <c r="D2"/>
  <c r="K6" i="3"/>
  <c r="L6"/>
  <c r="M6"/>
  <c r="N6"/>
  <c r="N3"/>
  <c r="N4"/>
  <c r="N5"/>
  <c r="M3"/>
  <c r="M4"/>
  <c r="M5"/>
  <c r="L3"/>
  <c r="L4"/>
  <c r="L5"/>
  <c r="M2"/>
  <c r="L2"/>
  <c r="N2" s="1"/>
  <c r="N2" i="19" l="1"/>
  <c r="N2" i="18"/>
  <c r="M31" i="10"/>
  <c r="M33"/>
  <c r="M35"/>
  <c r="M37"/>
  <c r="M39"/>
  <c r="N2" i="9"/>
  <c r="M21" i="8"/>
  <c r="M23"/>
  <c r="M8" i="7"/>
  <c r="N2" i="5"/>
  <c r="A2" i="38" l="1"/>
  <c r="J20" i="1" l="1"/>
  <c r="G20"/>
  <c r="J12" l="1"/>
  <c r="G4"/>
  <c r="D32" i="2"/>
  <c r="B32"/>
  <c r="D31"/>
  <c r="B31"/>
  <c r="J7" i="1" l="1"/>
  <c r="G7"/>
  <c r="J4"/>
  <c r="J6"/>
  <c r="G6"/>
  <c r="J15"/>
  <c r="G15"/>
  <c r="J14"/>
  <c r="G14"/>
  <c r="J16"/>
  <c r="G12"/>
  <c r="B48" i="2"/>
  <c r="D48"/>
  <c r="J9" i="1"/>
  <c r="J8"/>
  <c r="J5"/>
  <c r="D49" i="2" l="1"/>
  <c r="D50"/>
  <c r="B49"/>
  <c r="F49" s="1"/>
  <c r="F18" i="1" s="1"/>
  <c r="G18" s="1"/>
  <c r="B50" i="2"/>
  <c r="G9" i="1"/>
  <c r="G8"/>
  <c r="G5"/>
  <c r="F50" i="2" l="1"/>
  <c r="I18" i="1" s="1"/>
  <c r="J18" s="1"/>
  <c r="I13"/>
  <c r="J13" s="1"/>
  <c r="F13"/>
  <c r="G13" s="1"/>
  <c r="B3" i="4"/>
  <c r="B24" i="2" l="1"/>
  <c r="D39"/>
  <c r="B39"/>
  <c r="D41" l="1"/>
  <c r="D40"/>
  <c r="B41"/>
  <c r="J17" i="1" s="1"/>
  <c r="B40" i="2"/>
  <c r="G17" i="1" s="1"/>
  <c r="B25" i="2"/>
  <c r="B26"/>
  <c r="F32"/>
  <c r="I11" i="1" s="1"/>
  <c r="J11" s="1"/>
  <c r="F31" i="2"/>
  <c r="F11" i="1" s="1"/>
  <c r="G11" s="1"/>
  <c r="F25" i="2" l="1"/>
  <c r="G10" i="1"/>
  <c r="F26" i="2"/>
  <c r="J10" i="1"/>
  <c r="F40" i="2"/>
  <c r="F41"/>
  <c r="D15"/>
  <c r="B15"/>
  <c r="D6"/>
  <c r="B6"/>
  <c r="D17" l="1"/>
  <c r="D16"/>
  <c r="D7"/>
  <c r="D8"/>
  <c r="B7"/>
  <c r="B8"/>
  <c r="B16"/>
  <c r="B17"/>
  <c r="F7"/>
  <c r="G2" i="1" s="1"/>
  <c r="F16" i="2" l="1"/>
  <c r="G3" i="1" s="1"/>
  <c r="F17" i="2"/>
  <c r="J3" i="1" s="1"/>
  <c r="F8" i="2"/>
  <c r="G35" i="1" l="1"/>
  <c r="G37" s="1"/>
  <c r="J2"/>
  <c r="J35" l="1"/>
  <c r="J37" s="1"/>
</calcChain>
</file>

<file path=xl/sharedStrings.xml><?xml version="1.0" encoding="utf-8"?>
<sst xmlns="http://schemas.openxmlformats.org/spreadsheetml/2006/main" count="4669" uniqueCount="182">
  <si>
    <t>Project Number</t>
  </si>
  <si>
    <t>Project Name</t>
  </si>
  <si>
    <t>Project Type</t>
  </si>
  <si>
    <t>N/A</t>
  </si>
  <si>
    <t>FM# 230108-1 (Pond 3)</t>
  </si>
  <si>
    <t>Wet detention</t>
  </si>
  <si>
    <t>FM# 230108-1 (Pond 4)</t>
  </si>
  <si>
    <t>Dry detention</t>
  </si>
  <si>
    <t>FM# 230262-4</t>
  </si>
  <si>
    <t>FM# 230262-5</t>
  </si>
  <si>
    <t>FM# 230262-3</t>
  </si>
  <si>
    <t>FM# 230262-2</t>
  </si>
  <si>
    <t>FM# 230295-1</t>
  </si>
  <si>
    <t>SPN 99004-1585</t>
  </si>
  <si>
    <t>SPN 99004-1585 (Lake 3)</t>
  </si>
  <si>
    <t>FM# 228758-1</t>
  </si>
  <si>
    <t>FM# 228819-1
(Basin A and B)</t>
  </si>
  <si>
    <t>Exfiltration trench</t>
  </si>
  <si>
    <t>FM# 228821-1 (East)</t>
  </si>
  <si>
    <t>FM# 228831-1</t>
  </si>
  <si>
    <t>FM# 228801-1</t>
  </si>
  <si>
    <t>FM# 405504-1</t>
  </si>
  <si>
    <t>FM# 405167-1</t>
  </si>
  <si>
    <t>FM# 230288-2</t>
  </si>
  <si>
    <t>FM# 231812-2</t>
  </si>
  <si>
    <t>FM# 426373-3</t>
  </si>
  <si>
    <t>FM# 419890-1</t>
  </si>
  <si>
    <t>Wet and dry detention</t>
  </si>
  <si>
    <t>FDOT-1</t>
  </si>
  <si>
    <t>FDOT-2</t>
  </si>
  <si>
    <t>FDOT-3</t>
  </si>
  <si>
    <t>FDOT-4</t>
  </si>
  <si>
    <t>FDOT-5</t>
  </si>
  <si>
    <t>FDOT-6</t>
  </si>
  <si>
    <t>FDOT-7</t>
  </si>
  <si>
    <t>FDOT-8</t>
  </si>
  <si>
    <t>FDOT-9</t>
  </si>
  <si>
    <t>FDOT-10</t>
  </si>
  <si>
    <t>FDOT-11</t>
  </si>
  <si>
    <t>FDOT-12</t>
  </si>
  <si>
    <t>FDOT-13</t>
  </si>
  <si>
    <t>FDOT-14</t>
  </si>
  <si>
    <t>FDOT-15</t>
  </si>
  <si>
    <t>FDOT-16</t>
  </si>
  <si>
    <t>FDOT-17</t>
  </si>
  <si>
    <t>FDOT-18</t>
  </si>
  <si>
    <t>FDOT-19</t>
  </si>
  <si>
    <t>FDOT-20</t>
  </si>
  <si>
    <t>FDOT-21</t>
  </si>
  <si>
    <t>FDOT-22</t>
  </si>
  <si>
    <t>FDOT-23</t>
  </si>
  <si>
    <t>FDOT-24</t>
  </si>
  <si>
    <t>FDOT-25</t>
  </si>
  <si>
    <t>FDOT-26</t>
  </si>
  <si>
    <t>FDOT-27</t>
  </si>
  <si>
    <t>FDOT-28</t>
  </si>
  <si>
    <t>FDOT-29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</si>
  <si>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</si>
  <si>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</si>
  <si>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</si>
  <si>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</si>
  <si>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</si>
  <si>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</si>
  <si>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</si>
  <si>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</si>
  <si>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</si>
  <si>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</si>
  <si>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</si>
  <si>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</si>
  <si>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Street Sweeping</t>
  </si>
  <si>
    <t>Education</t>
  </si>
  <si>
    <t>Pamphlets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</si>
  <si>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</si>
  <si>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</si>
  <si>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</si>
  <si>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</si>
  <si>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</si>
  <si>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</si>
  <si>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</si>
  <si>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 xml:space="preserve">residence time = </t>
  </si>
  <si>
    <t>(wet pond volume)/(annual runoff)*365</t>
  </si>
  <si>
    <t>wet pond volume:</t>
  </si>
  <si>
    <t>annual runoff:</t>
  </si>
  <si>
    <t>ac-ft/yr</t>
  </si>
  <si>
    <t>2 to 4 lanes</t>
  </si>
  <si>
    <t>(wet pond volume)/(annual runoff)</t>
  </si>
  <si>
    <t>ac-ft</t>
  </si>
  <si>
    <t>runoff</t>
  </si>
  <si>
    <t>wet pond</t>
  </si>
  <si>
    <t>retention</t>
  </si>
  <si>
    <t>inches</t>
  </si>
  <si>
    <t>efficiency</t>
  </si>
  <si>
    <t>FM# 228821-1 (West 1 A)</t>
  </si>
  <si>
    <t>HYDGRP</t>
  </si>
  <si>
    <t>B/D</t>
  </si>
  <si>
    <t>NORTH FORK</t>
  </si>
  <si>
    <t>C/D</t>
  </si>
  <si>
    <t>C-24</t>
  </si>
  <si>
    <t>A</t>
  </si>
  <si>
    <t>A/D</t>
  </si>
  <si>
    <t>D</t>
  </si>
  <si>
    <t>C-23</t>
  </si>
  <si>
    <t>waiting on map</t>
  </si>
  <si>
    <t>SOUTH FORK</t>
  </si>
  <si>
    <t>FM# 228821-1 (West)</t>
  </si>
  <si>
    <t>BASINS 4 5 6</t>
  </si>
  <si>
    <t>ROC</t>
  </si>
  <si>
    <t>Runoff Ac-ft</t>
  </si>
  <si>
    <t>TN lbs/yr</t>
  </si>
  <si>
    <t>TP lbs/yr</t>
  </si>
  <si>
    <t>70.6%/1.6%</t>
  </si>
  <si>
    <t>FM# 228819-1 (Basins A and B)</t>
  </si>
  <si>
    <t>42.7%/0.0%</t>
  </si>
  <si>
    <t>80.1%/0.0</t>
  </si>
  <si>
    <t>Entity</t>
  </si>
  <si>
    <t>2 to 4 lanes - only treatment for half the lanes</t>
  </si>
  <si>
    <t>cy/yr</t>
  </si>
  <si>
    <t>from FDOT</t>
  </si>
  <si>
    <t>cf/yr</t>
  </si>
  <si>
    <t>see separate spreadsheet for credit calculations</t>
  </si>
  <si>
    <t>PROJ_NAME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</si>
  <si>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</si>
  <si>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</si>
  <si>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</si>
  <si>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</si>
  <si>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</si>
  <si>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</si>
  <si>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</si>
  <si>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</si>
  <si>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42.0%/0.8%</t>
  </si>
  <si>
    <t>76.2%/2.7%</t>
  </si>
  <si>
    <t>40.2%/0.9%</t>
  </si>
  <si>
    <t>FM# 228819-1 (Basin D)</t>
  </si>
  <si>
    <t>FM# 228819-1 (Basin E)</t>
  </si>
  <si>
    <t>FM# 230978-1 (Pond West)</t>
  </si>
  <si>
    <t>FM# 410717-1 SR-70 Widening Kings Highway To Jenkins Road (West Basin)</t>
  </si>
  <si>
    <t>FDOT-38</t>
  </si>
  <si>
    <t>FDOT-41</t>
  </si>
  <si>
    <t>FDOT-43</t>
  </si>
  <si>
    <t>FDOT-44</t>
  </si>
  <si>
    <t>SR 615 Midway Road to Edwards Road (Basin E)</t>
  </si>
  <si>
    <t>SR 713 (King's Hwy) Turn Lanes</t>
  </si>
  <si>
    <t>FM# 230297-1 SR A1A Roadway Improvements (S-335D)</t>
  </si>
  <si>
    <t>Johnson Honda of Stuart Turn Lane (Basin A &amp; B)</t>
  </si>
  <si>
    <t>FM# 228852-1 SR 76 Drainage Improvements at Cabana Point</t>
  </si>
  <si>
    <t>FM# 228852-1 Osprey Ridge Pud-SR 76 Improvements</t>
  </si>
  <si>
    <t>FM# 228852-1 SR 76 Improvements - Kanner Professional Center</t>
  </si>
  <si>
    <t>Swales</t>
  </si>
  <si>
    <t>Acres</t>
  </si>
  <si>
    <t>TP_Add</t>
  </si>
  <si>
    <t>Rain_in</t>
  </si>
  <si>
    <t>Baseflw_ft</t>
  </si>
  <si>
    <t>C-44 S-153</t>
  </si>
  <si>
    <t>Subbasin</t>
  </si>
  <si>
    <t>FDOT District 4 MS4</t>
  </si>
  <si>
    <t>SR 615 Midway Road to Edwards Road (Basin B-1)</t>
  </si>
  <si>
    <t>FM# 228852-1 SR 76 Drainage Improvements at Cabana Point (Pond 9A)</t>
  </si>
  <si>
    <t>FM# 230978-1 Indian Street Bridge (Pond West)</t>
  </si>
  <si>
    <t>Prjct_Name</t>
  </si>
  <si>
    <t>SLRWPP_wsh</t>
  </si>
  <si>
    <t>FDOT-35 (Basin B-1)</t>
  </si>
  <si>
    <t>FDOT-36 (Basin E)</t>
  </si>
  <si>
    <t>FDOT-37 (West Basin)</t>
  </si>
  <si>
    <t>FDOT-42 (Pond 9A)</t>
  </si>
  <si>
    <t>39.5%/0%</t>
  </si>
  <si>
    <t>69.4%/0%</t>
  </si>
  <si>
    <t>41.1%/1.5%</t>
  </si>
  <si>
    <t>72.9%/3.4%</t>
  </si>
  <si>
    <t>4 to 6 lanes</t>
  </si>
  <si>
    <t>6 to 8 lanes</t>
  </si>
  <si>
    <t>38.3%/0%</t>
  </si>
  <si>
    <t>67.3%/0%</t>
  </si>
  <si>
    <t>FM# 230978-1 Indian Street Bridge (Pond East)</t>
  </si>
  <si>
    <t>Name</t>
  </si>
  <si>
    <t>East Pond</t>
  </si>
  <si>
    <t>Indian River Project</t>
  </si>
  <si>
    <t>split 25% FDOT/75% Martin County</t>
  </si>
  <si>
    <t>FDOT-30</t>
  </si>
  <si>
    <t>FDOT-31</t>
  </si>
  <si>
    <t>FM# 228851-1 (Basin A)</t>
  </si>
  <si>
    <t>FM# 228851-1</t>
  </si>
  <si>
    <t>located in the South Coastal sub-basin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</si>
</sst>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#,##0.0"/>
    <numFmt numFmtId="165" formatCode="0.0%"/>
    <numFmt numFmtId="166" formatCode="0.0"/>
    <numFmt numFmtId="167" formatCode="0.00000000000"/>
    <numFmt numFmtId="168" formatCode="0.000"/>
    <numFmt numFmtId="169" formatCode="0.00000000000000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7.7"/>
      <color theme="10"/>
      <name val="Calibri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6" applyNumberFormat="0" applyAlignment="0" applyProtection="0"/>
    <xf numFmtId="0" fontId="16" fillId="8" borderId="7" applyNumberFormat="0" applyAlignment="0" applyProtection="0"/>
    <xf numFmtId="0" fontId="17" fillId="8" borderId="6" applyNumberFormat="0" applyAlignment="0" applyProtection="0"/>
    <xf numFmtId="0" fontId="18" fillId="0" borderId="8" applyNumberFormat="0" applyFill="0" applyAlignment="0" applyProtection="0"/>
    <xf numFmtId="0" fontId="19" fillId="9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  <xf numFmtId="0" fontId="23" fillId="0" borderId="0"/>
    <xf numFmtId="0" fontId="1" fillId="0" borderId="0"/>
    <xf numFmtId="0" fontId="1" fillId="10" borderId="10" applyNumberFormat="0" applyFon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10" borderId="10" applyNumberFormat="0" applyFont="0" applyAlignment="0" applyProtection="0"/>
  </cellStyleXfs>
  <cellXfs count="7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0" fontId="6" fillId="0" borderId="0" xfId="0" applyFont="1" applyFill="1"/>
    <xf numFmtId="164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164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165" fontId="6" fillId="0" borderId="1" xfId="0" applyNumberFormat="1" applyFont="1" applyBorder="1"/>
    <xf numFmtId="0" fontId="7" fillId="0" borderId="0" xfId="0" applyFont="1"/>
    <xf numFmtId="165" fontId="0" fillId="0" borderId="0" xfId="0" applyNumberFormat="1"/>
    <xf numFmtId="0" fontId="0" fillId="0" borderId="0" xfId="0" applyFont="1"/>
    <xf numFmtId="1" fontId="0" fillId="0" borderId="0" xfId="0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wrapText="1"/>
    </xf>
    <xf numFmtId="168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6" fontId="3" fillId="2" borderId="1" xfId="1" applyNumberFormat="1" applyFont="1" applyFill="1" applyBorder="1" applyAlignment="1">
      <alignment horizontal="center" vertical="center" wrapText="1"/>
    </xf>
    <xf numFmtId="166" fontId="6" fillId="0" borderId="0" xfId="0" applyNumberFormat="1" applyFont="1"/>
    <xf numFmtId="164" fontId="6" fillId="0" borderId="1" xfId="0" applyNumberFormat="1" applyFont="1" applyBorder="1"/>
    <xf numFmtId="164" fontId="2" fillId="0" borderId="1" xfId="0" applyNumberFormat="1" applyFont="1" applyBorder="1"/>
    <xf numFmtId="165" fontId="0" fillId="0" borderId="0" xfId="0" applyNumberFormat="1" applyFont="1"/>
    <xf numFmtId="165" fontId="6" fillId="0" borderId="1" xfId="0" applyNumberFormat="1" applyFont="1" applyBorder="1" applyAlignment="1">
      <alignment horizontal="right"/>
    </xf>
    <xf numFmtId="2" fontId="0" fillId="0" borderId="0" xfId="0" applyNumberFormat="1" applyFont="1"/>
    <xf numFmtId="0" fontId="2" fillId="0" borderId="1" xfId="1" applyFont="1" applyFill="1" applyBorder="1" applyAlignment="1">
      <alignment horizontal="left" wrapText="1"/>
    </xf>
    <xf numFmtId="166" fontId="2" fillId="0" borderId="1" xfId="3" applyNumberFormat="1" applyFont="1" applyFill="1" applyBorder="1" applyAlignment="1">
      <alignment horizontal="center" wrapText="1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1" fontId="0" fillId="0" borderId="0" xfId="0" applyNumberFormat="1" applyAlignment="1">
      <alignment horizontal="left"/>
    </xf>
    <xf numFmtId="166" fontId="5" fillId="3" borderId="1" xfId="0" applyNumberFormat="1" applyFont="1" applyFill="1" applyBorder="1" applyAlignment="1">
      <alignment horizontal="center" wrapText="1"/>
    </xf>
    <xf numFmtId="166" fontId="6" fillId="0" borderId="1" xfId="0" applyNumberFormat="1" applyFont="1" applyBorder="1"/>
    <xf numFmtId="166" fontId="5" fillId="0" borderId="0" xfId="0" applyNumberFormat="1" applyFont="1" applyFill="1" applyBorder="1" applyAlignment="1">
      <alignment horizontal="center"/>
    </xf>
    <xf numFmtId="0" fontId="2" fillId="0" borderId="1" xfId="3" applyFont="1" applyBorder="1" applyAlignment="1">
      <alignment horizontal="left" wrapText="1"/>
    </xf>
    <xf numFmtId="0" fontId="2" fillId="0" borderId="1" xfId="3" applyFont="1" applyFill="1" applyBorder="1" applyAlignment="1">
      <alignment horizontal="left" wrapText="1"/>
    </xf>
    <xf numFmtId="166" fontId="2" fillId="0" borderId="1" xfId="3" applyNumberFormat="1" applyFont="1" applyBorder="1" applyAlignment="1">
      <alignment horizontal="center" wrapText="1"/>
    </xf>
    <xf numFmtId="165" fontId="2" fillId="0" borderId="1" xfId="0" applyNumberFormat="1" applyFont="1" applyBorder="1"/>
    <xf numFmtId="166" fontId="2" fillId="0" borderId="1" xfId="0" applyNumberFormat="1" applyFont="1" applyBorder="1"/>
    <xf numFmtId="164" fontId="6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/>
    <xf numFmtId="164" fontId="5" fillId="0" borderId="0" xfId="0" applyNumberFormat="1" applyFont="1" applyFill="1" applyBorder="1"/>
    <xf numFmtId="4" fontId="0" fillId="0" borderId="0" xfId="0" applyNumberFormat="1"/>
    <xf numFmtId="164" fontId="6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horizontal="left" wrapText="1"/>
    </xf>
    <xf numFmtId="166" fontId="2" fillId="0" borderId="2" xfId="3" applyNumberFormat="1" applyFont="1" applyFill="1" applyBorder="1" applyAlignment="1">
      <alignment horizontal="center" wrapText="1"/>
    </xf>
    <xf numFmtId="166" fontId="2" fillId="0" borderId="1" xfId="1" applyNumberFormat="1" applyFont="1" applyFill="1" applyBorder="1" applyAlignment="1">
      <alignment horizontal="center" wrapText="1"/>
    </xf>
    <xf numFmtId="0" fontId="2" fillId="0" borderId="0" xfId="1" applyFont="1"/>
    <xf numFmtId="166" fontId="2" fillId="0" borderId="0" xfId="1" applyNumberFormat="1" applyFont="1"/>
    <xf numFmtId="169" fontId="0" fillId="0" borderId="0" xfId="0" applyNumberFormat="1"/>
    <xf numFmtId="10" fontId="6" fillId="0" borderId="1" xfId="0" applyNumberFormat="1" applyFont="1" applyFill="1" applyBorder="1"/>
    <xf numFmtId="166" fontId="2" fillId="0" borderId="1" xfId="0" applyNumberFormat="1" applyFont="1" applyFill="1" applyBorder="1"/>
    <xf numFmtId="164" fontId="2" fillId="0" borderId="1" xfId="0" applyNumberFormat="1" applyFont="1" applyFill="1" applyBorder="1"/>
    <xf numFmtId="0" fontId="2" fillId="0" borderId="1" xfId="46" applyFont="1" applyFill="1" applyBorder="1" applyAlignment="1">
      <alignment horizontal="left" vertical="center" wrapText="1"/>
    </xf>
    <xf numFmtId="0" fontId="2" fillId="0" borderId="1" xfId="3" applyFont="1" applyFill="1" applyBorder="1" applyAlignment="1">
      <alignment horizontal="right" wrapText="1"/>
    </xf>
    <xf numFmtId="166" fontId="6" fillId="0" borderId="1" xfId="0" applyNumberFormat="1" applyFont="1" applyFill="1" applyBorder="1"/>
    <xf numFmtId="0" fontId="2" fillId="0" borderId="1" xfId="46" applyFont="1" applyFill="1" applyBorder="1" applyAlignment="1">
      <alignment horizontal="left" wrapText="1"/>
    </xf>
    <xf numFmtId="165" fontId="6" fillId="0" borderId="1" xfId="0" applyNumberFormat="1" applyFont="1" applyFill="1" applyBorder="1"/>
    <xf numFmtId="166" fontId="2" fillId="0" borderId="1" xfId="3" applyNumberFormat="1" applyFont="1" applyFill="1" applyBorder="1" applyAlignment="1">
      <alignment horizontal="right" wrapText="1"/>
    </xf>
    <xf numFmtId="166" fontId="2" fillId="0" borderId="1" xfId="3" applyNumberFormat="1" applyFont="1" applyFill="1" applyBorder="1" applyAlignment="1">
      <alignment wrapText="1"/>
    </xf>
    <xf numFmtId="0" fontId="2" fillId="0" borderId="13" xfId="1" applyFont="1" applyFill="1" applyBorder="1" applyAlignment="1">
      <alignment horizontal="left" wrapText="1"/>
    </xf>
    <xf numFmtId="0" fontId="2" fillId="0" borderId="15" xfId="46" applyFont="1" applyFill="1" applyBorder="1" applyAlignment="1">
      <alignment horizontal="left" vertical="center" wrapText="1"/>
    </xf>
    <xf numFmtId="0" fontId="2" fillId="0" borderId="15" xfId="46" applyFont="1" applyFill="1" applyBorder="1" applyAlignment="1">
      <alignment horizontal="left" wrapText="1"/>
    </xf>
    <xf numFmtId="166" fontId="2" fillId="0" borderId="15" xfId="1" applyNumberFormat="1" applyFont="1" applyFill="1" applyBorder="1" applyAlignment="1">
      <alignment horizontal="center" wrapText="1"/>
    </xf>
    <xf numFmtId="0" fontId="6" fillId="0" borderId="12" xfId="0" applyFont="1" applyBorder="1" applyAlignment="1">
      <alignment horizontal="left" wrapText="1"/>
    </xf>
    <xf numFmtId="0" fontId="6" fillId="0" borderId="12" xfId="0" applyFont="1" applyBorder="1" applyAlignment="1">
      <alignment horizontal="center" wrapText="1"/>
    </xf>
    <xf numFmtId="166" fontId="2" fillId="0" borderId="14" xfId="3" applyNumberFormat="1" applyFont="1" applyFill="1" applyBorder="1" applyAlignment="1"/>
  </cellXfs>
  <cellStyles count="51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 2" xfId="2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 2" xfId="49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3"/>
    <cellStyle name="Normal 2 2" xfId="47"/>
    <cellStyle name="Normal 3" xfId="4"/>
    <cellStyle name="Normal 4" xfId="5"/>
    <cellStyle name="Normal 5" xfId="1"/>
    <cellStyle name="Normal 6" xfId="46"/>
    <cellStyle name="Note 2" xfId="50"/>
    <cellStyle name="Note 3" xfId="48"/>
    <cellStyle name="Output" xfId="15" builtinId="21" customBuiltin="1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zoomScaleNormal="100" workbookViewId="0">
      <pane ySplit="1" topLeftCell="A2" activePane="bottomLeft" state="frozen"/>
      <selection pane="bottomLeft" activeCell="G56" sqref="G56"/>
    </sheetView>
  </sheetViews>
  <sheetFormatPr defaultRowHeight="12.75"/>
  <cols>
    <col min="1" max="1" width="9.85546875" style="2" customWidth="1"/>
    <col min="2" max="2" width="29.140625" style="2" bestFit="1" customWidth="1"/>
    <col min="3" max="3" width="16.28515625" style="2" customWidth="1"/>
    <col min="4" max="4" width="9" style="29" customWidth="1"/>
    <col min="5" max="5" width="13.7109375" style="11" bestFit="1" customWidth="1"/>
    <col min="6" max="6" width="12.7109375" style="2" bestFit="1" customWidth="1"/>
    <col min="7" max="7" width="9.42578125" style="29" bestFit="1" customWidth="1"/>
    <col min="8" max="8" width="13.7109375" style="11" bestFit="1" customWidth="1"/>
    <col min="9" max="9" width="12.7109375" style="2" bestFit="1" customWidth="1"/>
    <col min="10" max="10" width="9.42578125" style="2" bestFit="1" customWidth="1"/>
    <col min="11" max="16384" width="9.140625" style="2"/>
  </cols>
  <sheetData>
    <row r="1" spans="1:11" ht="25.5">
      <c r="A1" s="1" t="s">
        <v>0</v>
      </c>
      <c r="B1" s="1" t="s">
        <v>1</v>
      </c>
      <c r="C1" s="1" t="s">
        <v>2</v>
      </c>
      <c r="D1" s="28" t="s">
        <v>57</v>
      </c>
      <c r="E1" s="5" t="s">
        <v>58</v>
      </c>
      <c r="F1" s="6" t="s">
        <v>59</v>
      </c>
      <c r="G1" s="40" t="s">
        <v>60</v>
      </c>
      <c r="H1" s="5" t="s">
        <v>61</v>
      </c>
      <c r="I1" s="6" t="s">
        <v>62</v>
      </c>
      <c r="J1" s="5" t="s">
        <v>63</v>
      </c>
    </row>
    <row r="2" spans="1:11">
      <c r="A2" s="35" t="s">
        <v>28</v>
      </c>
      <c r="B2" s="35" t="s">
        <v>4</v>
      </c>
      <c r="C2" s="35" t="s">
        <v>5</v>
      </c>
      <c r="D2" s="55">
        <f>'230108-1 Pond 3'!K6</f>
        <v>2.01081677851711</v>
      </c>
      <c r="E2" s="30">
        <f>'230108-1 Pond 3'!M6</f>
        <v>12.799999999999999</v>
      </c>
      <c r="F2" s="33" t="s">
        <v>129</v>
      </c>
      <c r="G2" s="41">
        <f>ROUND(((E2/2)*'Wet Detention Calcs'!B7)+((Summary!E2/2)*'Wet Detention Calcs'!F7),1)</f>
        <v>2.7</v>
      </c>
      <c r="H2" s="30">
        <f>'230108-1 Pond 3'!N6</f>
        <v>2.2999999999999998</v>
      </c>
      <c r="I2" s="33" t="s">
        <v>130</v>
      </c>
      <c r="J2" s="3">
        <f>ROUND(((H2/2)*'Wet Detention Calcs'!B8)+((Summary!H2/2)*'Wet Detention Calcs'!F8),1)</f>
        <v>0.9</v>
      </c>
      <c r="K2" s="2" t="s">
        <v>84</v>
      </c>
    </row>
    <row r="3" spans="1:11">
      <c r="A3" s="35" t="s">
        <v>29</v>
      </c>
      <c r="B3" s="35" t="s">
        <v>6</v>
      </c>
      <c r="C3" s="35" t="s">
        <v>5</v>
      </c>
      <c r="D3" s="36">
        <f>'230108-1 Pond 4'!K6</f>
        <v>4.0303833224624999</v>
      </c>
      <c r="E3" s="30">
        <f>'230108-1 Pond 4'!M6</f>
        <v>14.299999999999999</v>
      </c>
      <c r="F3" s="33" t="s">
        <v>131</v>
      </c>
      <c r="G3" s="41">
        <f>ROUND(((E3/2)*'Wet Detention Calcs'!B16)+((Summary!E3/2)*'Wet Detention Calcs'!F16),1)</f>
        <v>2.9</v>
      </c>
      <c r="H3" s="30">
        <f>'230108-1 Pond 4'!N6</f>
        <v>3.5</v>
      </c>
      <c r="I3" s="33" t="s">
        <v>110</v>
      </c>
      <c r="J3" s="3">
        <f>ROUND(((H3/2)*'Wet Detention Calcs'!B17)+((Summary!H3/2)*'Wet Detention Calcs'!F17),1)</f>
        <v>1.3</v>
      </c>
      <c r="K3" s="2" t="s">
        <v>84</v>
      </c>
    </row>
    <row r="4" spans="1:11">
      <c r="A4" s="35" t="s">
        <v>30</v>
      </c>
      <c r="B4" s="35" t="s">
        <v>8</v>
      </c>
      <c r="C4" s="35" t="s">
        <v>7</v>
      </c>
      <c r="D4" s="36">
        <f>'230262-4'!K20</f>
        <v>102.04711712160753</v>
      </c>
      <c r="E4" s="30">
        <f>'230262-4'!M20</f>
        <v>691.60000000000014</v>
      </c>
      <c r="F4" s="14">
        <v>0.1</v>
      </c>
      <c r="G4" s="41">
        <f t="shared" ref="G4:G9" si="0">ROUND(E4*F4,1)</f>
        <v>69.2</v>
      </c>
      <c r="H4" s="30">
        <f>'230262-4'!N20</f>
        <v>179.7</v>
      </c>
      <c r="I4" s="14">
        <v>0.1</v>
      </c>
      <c r="J4" s="3">
        <f t="shared" ref="J4:J9" si="1">ROUND(H4*I4,1)</f>
        <v>18</v>
      </c>
    </row>
    <row r="5" spans="1:11">
      <c r="A5" s="35" t="s">
        <v>31</v>
      </c>
      <c r="B5" s="35" t="s">
        <v>9</v>
      </c>
      <c r="C5" s="35" t="s">
        <v>7</v>
      </c>
      <c r="D5" s="36">
        <f>'230262-5'!K25</f>
        <v>123.69308130068377</v>
      </c>
      <c r="E5" s="30">
        <f>'230262-5'!M25</f>
        <v>600.1</v>
      </c>
      <c r="F5" s="14">
        <v>0.1</v>
      </c>
      <c r="G5" s="41">
        <f t="shared" si="0"/>
        <v>60</v>
      </c>
      <c r="H5" s="30">
        <f>'230262-5'!N25</f>
        <v>152.59999999999997</v>
      </c>
      <c r="I5" s="14">
        <v>0.1</v>
      </c>
      <c r="J5" s="3">
        <f t="shared" si="1"/>
        <v>15.3</v>
      </c>
    </row>
    <row r="6" spans="1:11">
      <c r="A6" s="35" t="s">
        <v>32</v>
      </c>
      <c r="B6" s="35" t="s">
        <v>10</v>
      </c>
      <c r="C6" s="35" t="s">
        <v>7</v>
      </c>
      <c r="D6" s="36">
        <f>'230262-3'!K21</f>
        <v>195.08899701450386</v>
      </c>
      <c r="E6" s="30">
        <f>'230262-3'!M21</f>
        <v>1684.1999999999998</v>
      </c>
      <c r="F6" s="14">
        <v>0.1</v>
      </c>
      <c r="G6" s="41">
        <f t="shared" si="0"/>
        <v>168.4</v>
      </c>
      <c r="H6" s="30">
        <f>'230262-3'!N21</f>
        <v>378.2000000000001</v>
      </c>
      <c r="I6" s="14">
        <v>0.1</v>
      </c>
      <c r="J6" s="3">
        <f t="shared" si="1"/>
        <v>37.799999999999997</v>
      </c>
    </row>
    <row r="7" spans="1:11">
      <c r="A7" s="35" t="s">
        <v>33</v>
      </c>
      <c r="B7" s="35" t="s">
        <v>11</v>
      </c>
      <c r="C7" s="35" t="s">
        <v>7</v>
      </c>
      <c r="D7" s="36">
        <f>'230262-2'!K41</f>
        <v>238.35256638974082</v>
      </c>
      <c r="E7" s="30">
        <f>'230262-2'!M41</f>
        <v>1097.8000000000004</v>
      </c>
      <c r="F7" s="14">
        <v>0.1</v>
      </c>
      <c r="G7" s="41">
        <f t="shared" si="0"/>
        <v>109.8</v>
      </c>
      <c r="H7" s="30">
        <f>'230262-2'!N41</f>
        <v>356.19999999999993</v>
      </c>
      <c r="I7" s="14">
        <v>0.1</v>
      </c>
      <c r="J7" s="3">
        <f t="shared" si="1"/>
        <v>35.6</v>
      </c>
    </row>
    <row r="8" spans="1:11">
      <c r="A8" s="35" t="s">
        <v>34</v>
      </c>
      <c r="B8" s="35" t="s">
        <v>12</v>
      </c>
      <c r="C8" s="35" t="s">
        <v>7</v>
      </c>
      <c r="D8" s="36">
        <f>'230295-1'!K8</f>
        <v>17.133796373808099</v>
      </c>
      <c r="E8" s="30">
        <f>'230295-1'!M8</f>
        <v>85.899999999999991</v>
      </c>
      <c r="F8" s="14">
        <v>0.1</v>
      </c>
      <c r="G8" s="41">
        <f t="shared" si="0"/>
        <v>8.6</v>
      </c>
      <c r="H8" s="30">
        <f>'230295-1'!N8</f>
        <v>16.2</v>
      </c>
      <c r="I8" s="14">
        <v>0.1</v>
      </c>
      <c r="J8" s="3">
        <f t="shared" si="1"/>
        <v>1.6</v>
      </c>
    </row>
    <row r="9" spans="1:11">
      <c r="A9" s="35" t="s">
        <v>35</v>
      </c>
      <c r="B9" s="35" t="s">
        <v>13</v>
      </c>
      <c r="C9" s="35" t="s">
        <v>7</v>
      </c>
      <c r="D9" s="36">
        <f>'SPN 99004-1585'!K20</f>
        <v>30.785989384005322</v>
      </c>
      <c r="E9" s="30">
        <f>'SPN 99004-1585'!M20</f>
        <v>155.1</v>
      </c>
      <c r="F9" s="14">
        <v>0.1</v>
      </c>
      <c r="G9" s="41">
        <f t="shared" si="0"/>
        <v>15.5</v>
      </c>
      <c r="H9" s="30">
        <f>'SPN 99004-1585'!N20</f>
        <v>29.3</v>
      </c>
      <c r="I9" s="14">
        <v>0.1</v>
      </c>
      <c r="J9" s="3">
        <f t="shared" si="1"/>
        <v>2.9</v>
      </c>
    </row>
    <row r="10" spans="1:11">
      <c r="A10" s="35" t="s">
        <v>36</v>
      </c>
      <c r="B10" s="35" t="s">
        <v>14</v>
      </c>
      <c r="C10" s="35" t="s">
        <v>5</v>
      </c>
      <c r="D10" s="36">
        <f>'SPN 99004-1585 Lake 3'!K12</f>
        <v>13.11357304860997</v>
      </c>
      <c r="E10" s="30">
        <f>'SPN 99004-1585 Lake 3'!M12</f>
        <v>50.300000000000004</v>
      </c>
      <c r="F10" s="33" t="s">
        <v>170</v>
      </c>
      <c r="G10" s="41">
        <f>ROUND(((E10*3)/4)*'Wet Detention Calcs'!B25,1)</f>
        <v>14.4</v>
      </c>
      <c r="H10" s="30">
        <f>'SPN 99004-1585 Lake 3'!N12</f>
        <v>10.399999999999999</v>
      </c>
      <c r="I10" s="33" t="s">
        <v>171</v>
      </c>
      <c r="J10" s="3">
        <f>ROUND(((H10*3)/4)*'Wet Detention Calcs'!B26,1)</f>
        <v>5.2</v>
      </c>
      <c r="K10" s="2" t="s">
        <v>169</v>
      </c>
    </row>
    <row r="11" spans="1:11" ht="25.5">
      <c r="A11" s="35" t="s">
        <v>37</v>
      </c>
      <c r="B11" s="35" t="s">
        <v>16</v>
      </c>
      <c r="C11" s="35" t="s">
        <v>5</v>
      </c>
      <c r="D11" s="56">
        <f>'228819-1 Basins A and B'!K5</f>
        <v>2.0353234290175002</v>
      </c>
      <c r="E11" s="30">
        <f>'228819-1 Basins A and B'!M5</f>
        <v>10.199999999999999</v>
      </c>
      <c r="F11" s="14">
        <f>'Wet Detention Calcs'!F31</f>
        <v>1.9999999999999962E-2</v>
      </c>
      <c r="G11" s="41">
        <f>ROUND(E11*F11,1)</f>
        <v>0.2</v>
      </c>
      <c r="H11" s="30">
        <f>'228819-1 Basins A and B'!N5</f>
        <v>2.1</v>
      </c>
      <c r="I11" s="14">
        <f>'Wet Detention Calcs'!F32</f>
        <v>2.6000000000000134E-2</v>
      </c>
      <c r="J11" s="30">
        <f>ROUND(H11*I11,1)</f>
        <v>0.1</v>
      </c>
    </row>
    <row r="12" spans="1:11">
      <c r="A12" s="35" t="s">
        <v>38</v>
      </c>
      <c r="B12" s="35" t="s">
        <v>92</v>
      </c>
      <c r="C12" s="35" t="s">
        <v>17</v>
      </c>
      <c r="D12" s="36">
        <f>'228821-1 West'!K6</f>
        <v>2.1690079498545733</v>
      </c>
      <c r="E12" s="30">
        <f>'228821-1 West'!M6</f>
        <v>10.100000000000001</v>
      </c>
      <c r="F12" s="14">
        <f>'Retention Calcs'!B15</f>
        <v>1</v>
      </c>
      <c r="G12" s="41">
        <f>ROUND((E12/2)*F12,1)</f>
        <v>5.0999999999999996</v>
      </c>
      <c r="H12" s="30">
        <f>'228821-1 West'!N6</f>
        <v>2.2000000000000002</v>
      </c>
      <c r="I12" s="14">
        <f>'Retention Calcs'!B15</f>
        <v>1</v>
      </c>
      <c r="J12" s="30">
        <f>ROUND((H12/2)*I12,1)</f>
        <v>1.1000000000000001</v>
      </c>
      <c r="K12" s="2" t="s">
        <v>115</v>
      </c>
    </row>
    <row r="13" spans="1:11">
      <c r="A13" s="35" t="s">
        <v>39</v>
      </c>
      <c r="B13" s="35" t="s">
        <v>18</v>
      </c>
      <c r="C13" s="35" t="s">
        <v>17</v>
      </c>
      <c r="D13" s="36">
        <f>'228821-1 East'!K6</f>
        <v>1.0334229651628111</v>
      </c>
      <c r="E13" s="30">
        <f>'228821-1 East'!M6</f>
        <v>3.5</v>
      </c>
      <c r="F13" s="14">
        <f>'Retention Calcs'!B19</f>
        <v>1</v>
      </c>
      <c r="G13" s="41">
        <f>ROUND((E13/2)*F13,1)</f>
        <v>1.8</v>
      </c>
      <c r="H13" s="30">
        <f>'228821-1 East'!N6</f>
        <v>0.8</v>
      </c>
      <c r="I13" s="14">
        <f>'Retention Calcs'!B19</f>
        <v>1</v>
      </c>
      <c r="J13" s="30">
        <f>ROUND((H13/2)*I13,1)</f>
        <v>0.4</v>
      </c>
      <c r="K13" s="2" t="s">
        <v>115</v>
      </c>
    </row>
    <row r="14" spans="1:11">
      <c r="A14" s="35" t="s">
        <v>40</v>
      </c>
      <c r="B14" s="35" t="s">
        <v>19</v>
      </c>
      <c r="C14" s="35" t="s">
        <v>7</v>
      </c>
      <c r="D14" s="36">
        <f>'228831-1'!K14</f>
        <v>9.1354359351454999</v>
      </c>
      <c r="E14" s="30">
        <f>'228831-1'!M14</f>
        <v>31.6</v>
      </c>
      <c r="F14" s="14">
        <v>0.1</v>
      </c>
      <c r="G14" s="41">
        <f>ROUND(E14*F14,1)</f>
        <v>3.2</v>
      </c>
      <c r="H14" s="30">
        <f>'228831-1'!N14</f>
        <v>8.6999999999999993</v>
      </c>
      <c r="I14" s="14">
        <v>0.1</v>
      </c>
      <c r="J14" s="30">
        <f>ROUND(H14*I14,1)</f>
        <v>0.9</v>
      </c>
    </row>
    <row r="15" spans="1:11">
      <c r="A15" s="35" t="s">
        <v>41</v>
      </c>
      <c r="B15" s="54" t="s">
        <v>20</v>
      </c>
      <c r="C15" s="35" t="s">
        <v>7</v>
      </c>
      <c r="D15" s="45">
        <f>'228801-1'!K4</f>
        <v>1.9790876196130001</v>
      </c>
      <c r="E15" s="30">
        <f>'228801-1'!M4</f>
        <v>10.1</v>
      </c>
      <c r="F15" s="14">
        <v>0.1</v>
      </c>
      <c r="G15" s="41">
        <f>ROUND(E15*F15,1)</f>
        <v>1</v>
      </c>
      <c r="H15" s="30">
        <f>'228801-1'!N4</f>
        <v>1.9</v>
      </c>
      <c r="I15" s="14">
        <v>0.1</v>
      </c>
      <c r="J15" s="30">
        <f>ROUND(H15*I15,1)</f>
        <v>0.2</v>
      </c>
    </row>
    <row r="16" spans="1:11">
      <c r="A16" s="35" t="s">
        <v>42</v>
      </c>
      <c r="B16" s="54" t="s">
        <v>21</v>
      </c>
      <c r="C16" s="35" t="s">
        <v>7</v>
      </c>
      <c r="D16" s="53">
        <f>'405504-1'!K11</f>
        <v>53.600395044387504</v>
      </c>
      <c r="E16" s="11">
        <f>'405504-1'!M11</f>
        <v>239.3</v>
      </c>
      <c r="F16" s="14">
        <v>0.1</v>
      </c>
      <c r="G16" s="41">
        <f>ROUND(E16*F16,1)</f>
        <v>23.9</v>
      </c>
      <c r="H16" s="30">
        <f>'405504-1'!N11</f>
        <v>49</v>
      </c>
      <c r="I16" s="14">
        <v>0.1</v>
      </c>
      <c r="J16" s="30">
        <f>ROUND(H16*I16,1)</f>
        <v>4.9000000000000004</v>
      </c>
    </row>
    <row r="17" spans="1:11">
      <c r="A17" s="35" t="s">
        <v>43</v>
      </c>
      <c r="B17" s="35" t="s">
        <v>23</v>
      </c>
      <c r="C17" s="35" t="s">
        <v>5</v>
      </c>
      <c r="D17" s="36">
        <f>'230288-2'!K26</f>
        <v>44.433586118122953</v>
      </c>
      <c r="E17" s="50">
        <f>'230288-2'!M26</f>
        <v>220.90000000000003</v>
      </c>
      <c r="F17" s="49" t="s">
        <v>112</v>
      </c>
      <c r="G17" s="65">
        <f>ROUND(((E17*2/3)*'Wet Detention Calcs'!B40),1)</f>
        <v>62.9</v>
      </c>
      <c r="H17" s="50">
        <f>'230288-2'!N26</f>
        <v>41.7</v>
      </c>
      <c r="I17" s="49" t="s">
        <v>113</v>
      </c>
      <c r="J17" s="50">
        <f>ROUND(((H17*2/3)*'Wet Detention Calcs'!B41),1)</f>
        <v>22.3</v>
      </c>
      <c r="K17" s="2" t="s">
        <v>168</v>
      </c>
    </row>
    <row r="18" spans="1:11" ht="25.5">
      <c r="A18" s="35" t="s">
        <v>44</v>
      </c>
      <c r="B18" s="43" t="s">
        <v>26</v>
      </c>
      <c r="C18" s="44" t="s">
        <v>27</v>
      </c>
      <c r="D18" s="45">
        <f>'419890-1'!K17</f>
        <v>41.985327598497264</v>
      </c>
      <c r="E18" s="31">
        <f>'419890-1'!M17</f>
        <v>168.6</v>
      </c>
      <c r="F18" s="46">
        <f>'Wet Detention Calcs'!F49</f>
        <v>1.100000000000001E-2</v>
      </c>
      <c r="G18" s="47">
        <f>ROUND(E18*F18,1)</f>
        <v>1.9</v>
      </c>
      <c r="H18" s="31">
        <f>'419890-1'!N17</f>
        <v>55.29999999999999</v>
      </c>
      <c r="I18" s="46">
        <f>'Wet Detention Calcs'!F50</f>
        <v>3.0000000000000027E-2</v>
      </c>
      <c r="J18" s="31">
        <f>ROUND(H18*I18,1)</f>
        <v>1.7</v>
      </c>
    </row>
    <row r="19" spans="1:11">
      <c r="A19" s="35" t="s">
        <v>45</v>
      </c>
      <c r="B19" s="35" t="s">
        <v>69</v>
      </c>
      <c r="C19" s="35" t="s">
        <v>69</v>
      </c>
      <c r="D19" s="36" t="s">
        <v>3</v>
      </c>
      <c r="E19" s="48" t="s">
        <v>3</v>
      </c>
      <c r="F19" s="49" t="s">
        <v>3</v>
      </c>
      <c r="G19" s="50">
        <v>1419</v>
      </c>
      <c r="H19" s="48" t="s">
        <v>3</v>
      </c>
      <c r="I19" s="49" t="s">
        <v>3</v>
      </c>
      <c r="J19" s="50">
        <v>910</v>
      </c>
    </row>
    <row r="20" spans="1:11">
      <c r="A20" s="35" t="s">
        <v>46</v>
      </c>
      <c r="B20" s="35" t="s">
        <v>71</v>
      </c>
      <c r="C20" s="35" t="s">
        <v>70</v>
      </c>
      <c r="D20" s="36" t="s">
        <v>3</v>
      </c>
      <c r="E20" s="50">
        <f>Education!M994</f>
        <v>12513.400000000021</v>
      </c>
      <c r="F20" s="60">
        <v>2.5000000000000001E-3</v>
      </c>
      <c r="G20" s="61">
        <f>ROUND(E20*F20,1)</f>
        <v>31.3</v>
      </c>
      <c r="H20" s="50">
        <f>Education!N994</f>
        <v>2541.6999999999989</v>
      </c>
      <c r="I20" s="60">
        <v>2.5000000000000001E-3</v>
      </c>
      <c r="J20" s="62">
        <f>ROUND(H20*I20,1)</f>
        <v>6.4</v>
      </c>
    </row>
    <row r="21" spans="1:11" ht="25.5">
      <c r="A21" s="35" t="s">
        <v>47</v>
      </c>
      <c r="B21" s="44" t="s">
        <v>172</v>
      </c>
      <c r="C21" s="44" t="s">
        <v>7</v>
      </c>
      <c r="D21" s="36">
        <f>'Indian River Pond East'!K19</f>
        <v>20.669115635745126</v>
      </c>
      <c r="E21" s="50">
        <f>'Indian River Pond East'!M19</f>
        <v>68.300000000000011</v>
      </c>
      <c r="F21" s="67">
        <v>0.1</v>
      </c>
      <c r="G21" s="61">
        <f>ROUND((E21*F21*0.25),1)</f>
        <v>1.7</v>
      </c>
      <c r="H21" s="50">
        <f>'Indian River Pond East'!N19</f>
        <v>14.100000000000001</v>
      </c>
      <c r="I21" s="67">
        <v>0.1</v>
      </c>
      <c r="J21" s="62">
        <f>ROUND((H21*I21*0.25),1)</f>
        <v>0.4</v>
      </c>
      <c r="K21" s="2" t="s">
        <v>176</v>
      </c>
    </row>
    <row r="22" spans="1:11" ht="25.5">
      <c r="A22" s="35" t="s">
        <v>48</v>
      </c>
      <c r="B22" s="44" t="s">
        <v>157</v>
      </c>
      <c r="C22" s="44" t="s">
        <v>5</v>
      </c>
      <c r="D22" s="36">
        <f>'Indian River Pond West'!K25</f>
        <v>33.63493607356957</v>
      </c>
      <c r="E22" s="64">
        <f>'Indian River Pond West'!M25</f>
        <v>154.69999999999999</v>
      </c>
      <c r="F22" s="67">
        <f>'Wet Detention Calcs'!F58</f>
        <v>1.9999999999999463E-3</v>
      </c>
      <c r="G22" s="61">
        <f>ROUND((E22*F22*0.25),1)</f>
        <v>0.1</v>
      </c>
      <c r="H22" s="50">
        <f>'Indian River Pond West'!N25</f>
        <v>34.5</v>
      </c>
      <c r="I22" s="67">
        <f>'Wet Detention Calcs'!F59</f>
        <v>3.0000000000000027E-3</v>
      </c>
      <c r="J22" s="62">
        <f>ROUND((H22*I22*0.25),1)</f>
        <v>0</v>
      </c>
      <c r="K22" s="2" t="s">
        <v>176</v>
      </c>
    </row>
    <row r="23" spans="1:11" s="4" customFormat="1" ht="25.5">
      <c r="A23" s="35" t="s">
        <v>49</v>
      </c>
      <c r="B23" s="63" t="s">
        <v>155</v>
      </c>
      <c r="C23" s="35" t="s">
        <v>5</v>
      </c>
      <c r="D23" s="56">
        <f>'SR615 Basin B-1'!K16</f>
        <v>7.7630348082802074</v>
      </c>
      <c r="E23" s="64">
        <f>'SR615 Basin B-1'!M16</f>
        <v>27.500000000000004</v>
      </c>
      <c r="F23" s="49" t="s">
        <v>164</v>
      </c>
      <c r="G23" s="65">
        <f>ROUND((E23/2)*'Wet Detention Calcs'!B67,1)</f>
        <v>5.4</v>
      </c>
      <c r="H23" s="50">
        <f>'SR615 Basin B-1'!N16</f>
        <v>5.1999999999999993</v>
      </c>
      <c r="I23" s="49" t="s">
        <v>165</v>
      </c>
      <c r="J23" s="50">
        <f>ROUND((H23/2)*'Wet Detention Calcs'!B68,1)</f>
        <v>1.8</v>
      </c>
      <c r="K23" s="4" t="s">
        <v>115</v>
      </c>
    </row>
    <row r="24" spans="1:11" s="4" customFormat="1" ht="25.5">
      <c r="A24" s="35" t="s">
        <v>50</v>
      </c>
      <c r="B24" s="63" t="s">
        <v>140</v>
      </c>
      <c r="C24" s="35" t="s">
        <v>5</v>
      </c>
      <c r="D24" s="56">
        <f>'SR615 Basin E'!K18</f>
        <v>9.3268515809332371</v>
      </c>
      <c r="E24" s="64">
        <f>'SR615 Basin E'!M18</f>
        <v>27.2</v>
      </c>
      <c r="F24" s="49" t="s">
        <v>166</v>
      </c>
      <c r="G24" s="65">
        <f>ROUND(((E24/2)*'Wet Detention Calcs'!B76)+((E24/2)*'Wet Detention Calcs'!F76),1)</f>
        <v>5.8</v>
      </c>
      <c r="H24" s="50">
        <f>'SR615 Basin E'!N18</f>
        <v>5.3</v>
      </c>
      <c r="I24" s="67" t="s">
        <v>167</v>
      </c>
      <c r="J24" s="50">
        <f>ROUND(((H24/2)*'Wet Detention Calcs'!B77)+((H24/2)*'Wet Detention Calcs'!F77),1)</f>
        <v>2</v>
      </c>
      <c r="K24" s="4" t="s">
        <v>84</v>
      </c>
    </row>
    <row r="25" spans="1:11" s="4" customFormat="1" ht="38.25">
      <c r="A25" s="35" t="s">
        <v>51</v>
      </c>
      <c r="B25" s="63" t="s">
        <v>135</v>
      </c>
      <c r="C25" s="66" t="s">
        <v>7</v>
      </c>
      <c r="D25" s="56">
        <f>'SR70 West Basin'!K14</f>
        <v>6.2130637640141959</v>
      </c>
      <c r="E25" s="64">
        <f>'SR70 West Basin'!M14</f>
        <v>31.2</v>
      </c>
      <c r="F25" s="67">
        <v>0.1</v>
      </c>
      <c r="G25" s="65">
        <f t="shared" ref="G25:G30" si="2">ROUND(E25*F25,1)</f>
        <v>3.1</v>
      </c>
      <c r="H25" s="50">
        <f>'SR70 West Basin'!N14</f>
        <v>5.8</v>
      </c>
      <c r="I25" s="67">
        <v>0.1</v>
      </c>
      <c r="J25" s="50">
        <f t="shared" ref="J25:J30" si="3">ROUND(H25*I25,1)</f>
        <v>0.6</v>
      </c>
    </row>
    <row r="26" spans="1:11" s="4" customFormat="1">
      <c r="A26" s="35" t="s">
        <v>52</v>
      </c>
      <c r="B26" s="63" t="s">
        <v>141</v>
      </c>
      <c r="C26" s="66" t="s">
        <v>147</v>
      </c>
      <c r="D26" s="56">
        <f>'Turn Lanes'!K2</f>
        <v>0.64293890569336498</v>
      </c>
      <c r="E26" s="64">
        <f>'Turn Lanes'!M2</f>
        <v>2</v>
      </c>
      <c r="F26" s="67">
        <f>'Retention Calcs'!F33</f>
        <v>0</v>
      </c>
      <c r="G26" s="65">
        <f t="shared" si="2"/>
        <v>0</v>
      </c>
      <c r="H26" s="50">
        <f>'Turn Lanes'!N2</f>
        <v>0.5</v>
      </c>
      <c r="I26" s="67">
        <f>'Retention Calcs'!F33</f>
        <v>0</v>
      </c>
      <c r="J26" s="50">
        <f t="shared" si="3"/>
        <v>0</v>
      </c>
    </row>
    <row r="27" spans="1:11" s="4" customFormat="1" ht="25.5">
      <c r="A27" s="35" t="s">
        <v>53</v>
      </c>
      <c r="B27" s="63" t="s">
        <v>143</v>
      </c>
      <c r="C27" s="66" t="s">
        <v>17</v>
      </c>
      <c r="D27" s="56">
        <f>'Johnson Honda'!K4</f>
        <v>9.6706401259003039E-2</v>
      </c>
      <c r="E27" s="68">
        <f>'Johnson Honda'!M4</f>
        <v>0.5</v>
      </c>
      <c r="F27" s="67">
        <f>'Retention Calcs'!F38</f>
        <v>0.25949999999999995</v>
      </c>
      <c r="G27" s="65">
        <f t="shared" si="2"/>
        <v>0.1</v>
      </c>
      <c r="H27" s="50">
        <f>'Johnson Honda'!N4</f>
        <v>0.1</v>
      </c>
      <c r="I27" s="67">
        <f>'Retention Calcs'!F38</f>
        <v>0.25949999999999995</v>
      </c>
      <c r="J27" s="50">
        <f t="shared" si="3"/>
        <v>0</v>
      </c>
    </row>
    <row r="28" spans="1:11" s="4" customFormat="1" ht="38.25">
      <c r="A28" s="35" t="s">
        <v>54</v>
      </c>
      <c r="B28" s="63" t="s">
        <v>156</v>
      </c>
      <c r="C28" s="66" t="s">
        <v>5</v>
      </c>
      <c r="D28" s="56">
        <f>'SR76 Pond 9A'!K10</f>
        <v>4.7792142992073279</v>
      </c>
      <c r="E28" s="68">
        <f>'SR76 Pond 9A'!M10</f>
        <v>27.2</v>
      </c>
      <c r="F28" s="67">
        <f>'Wet Detention Calcs'!B84</f>
        <v>0.35700000000000004</v>
      </c>
      <c r="G28" s="65">
        <f t="shared" si="2"/>
        <v>9.6999999999999993</v>
      </c>
      <c r="H28" s="50">
        <f>'SR76 Pond 9A'!N10</f>
        <v>4.9000000000000004</v>
      </c>
      <c r="I28" s="67">
        <f>'Wet Detention Calcs'!B85</f>
        <v>0.6409999999999999</v>
      </c>
      <c r="J28" s="50">
        <f t="shared" si="3"/>
        <v>3.1</v>
      </c>
    </row>
    <row r="29" spans="1:11" s="4" customFormat="1" ht="25.5">
      <c r="A29" s="35" t="s">
        <v>55</v>
      </c>
      <c r="B29" s="63" t="s">
        <v>145</v>
      </c>
      <c r="C29" s="66" t="s">
        <v>17</v>
      </c>
      <c r="D29" s="56">
        <f>'Osprey Ridge'!K2</f>
        <v>0.12786575452639901</v>
      </c>
      <c r="E29" s="69">
        <f>'Osprey Ridge'!M2</f>
        <v>0.7</v>
      </c>
      <c r="F29" s="67">
        <f>'Retention Calcs'!F43</f>
        <v>0.13064318864322533</v>
      </c>
      <c r="G29" s="65">
        <f t="shared" si="2"/>
        <v>0.1</v>
      </c>
      <c r="H29" s="50">
        <f>'Osprey Ridge'!N2</f>
        <v>0.1</v>
      </c>
      <c r="I29" s="67">
        <f>'Retention Calcs'!F43</f>
        <v>0.13064318864322533</v>
      </c>
      <c r="J29" s="50">
        <f t="shared" si="3"/>
        <v>0</v>
      </c>
    </row>
    <row r="30" spans="1:11" s="4" customFormat="1" ht="38.25">
      <c r="A30" s="35" t="s">
        <v>56</v>
      </c>
      <c r="B30" s="71" t="s">
        <v>146</v>
      </c>
      <c r="C30" s="72" t="s">
        <v>17</v>
      </c>
      <c r="D30" s="73">
        <f>'Kanner Professional Center'!K7</f>
        <v>0.37730676890340198</v>
      </c>
      <c r="E30" s="69">
        <f>'Kanner Professional Center'!M7</f>
        <v>1.6</v>
      </c>
      <c r="F30" s="67">
        <f>'Retention Calcs'!F48</f>
        <v>0.13064318864322533</v>
      </c>
      <c r="G30" s="65">
        <f t="shared" si="2"/>
        <v>0.2</v>
      </c>
      <c r="H30" s="50">
        <f>'Kanner Professional Center'!N7</f>
        <v>0.2</v>
      </c>
      <c r="I30" s="67">
        <f>'Retention Calcs'!F48</f>
        <v>0.13064318864322533</v>
      </c>
      <c r="J30" s="50">
        <f t="shared" si="3"/>
        <v>0</v>
      </c>
    </row>
    <row r="31" spans="1:11" s="4" customFormat="1">
      <c r="A31" s="70" t="s">
        <v>177</v>
      </c>
      <c r="B31" s="74" t="s">
        <v>179</v>
      </c>
      <c r="C31" s="74" t="s">
        <v>7</v>
      </c>
      <c r="D31" s="75">
        <v>14.12</v>
      </c>
      <c r="E31" s="76" t="s">
        <v>181</v>
      </c>
      <c r="F31" s="67"/>
      <c r="G31" s="65"/>
      <c r="H31" s="50"/>
      <c r="I31" s="67"/>
      <c r="J31" s="50"/>
    </row>
    <row r="32" spans="1:11" s="4" customFormat="1">
      <c r="A32" s="70" t="s">
        <v>178</v>
      </c>
      <c r="B32" s="74" t="s">
        <v>180</v>
      </c>
      <c r="C32" s="74" t="s">
        <v>7</v>
      </c>
      <c r="D32" s="75">
        <v>25.72</v>
      </c>
      <c r="E32" s="76" t="s">
        <v>181</v>
      </c>
      <c r="F32" s="67"/>
      <c r="G32" s="65"/>
      <c r="H32" s="50"/>
      <c r="I32" s="67"/>
      <c r="J32" s="50"/>
    </row>
    <row r="33" spans="1:10">
      <c r="A33" s="57"/>
      <c r="B33" s="57"/>
      <c r="C33" s="57"/>
      <c r="D33" s="58"/>
    </row>
    <row r="34" spans="1:10">
      <c r="A34" s="57"/>
      <c r="B34" s="57"/>
      <c r="C34" s="57"/>
      <c r="D34" s="58"/>
      <c r="G34" s="42" t="s">
        <v>64</v>
      </c>
      <c r="H34" s="7"/>
      <c r="I34" s="8"/>
      <c r="J34" s="9" t="s">
        <v>65</v>
      </c>
    </row>
    <row r="35" spans="1:10">
      <c r="A35" s="57"/>
      <c r="B35" s="57"/>
      <c r="C35" s="57"/>
      <c r="D35" s="58"/>
      <c r="F35" s="10" t="s">
        <v>66</v>
      </c>
      <c r="G35" s="51">
        <f>SUM(G2:G30)</f>
        <v>2027.9999999999998</v>
      </c>
      <c r="I35" s="11"/>
      <c r="J35" s="12">
        <f>SUM(J2:J30)</f>
        <v>1074.5</v>
      </c>
    </row>
    <row r="36" spans="1:10">
      <c r="A36" s="57"/>
      <c r="B36" s="57"/>
      <c r="C36" s="57"/>
      <c r="D36" s="58"/>
      <c r="F36" s="10" t="s">
        <v>67</v>
      </c>
      <c r="G36" s="12">
        <v>5106</v>
      </c>
      <c r="H36" s="12"/>
      <c r="I36" s="12"/>
      <c r="J36" s="12">
        <v>1709</v>
      </c>
    </row>
    <row r="37" spans="1:10">
      <c r="A37" s="57"/>
      <c r="B37" s="57"/>
      <c r="C37" s="57"/>
      <c r="D37" s="58"/>
      <c r="F37" s="10" t="s">
        <v>68</v>
      </c>
      <c r="G37" s="13">
        <f>G35/G36</f>
        <v>0.39717978848413626</v>
      </c>
      <c r="H37" s="12"/>
      <c r="I37" s="12"/>
      <c r="J37" s="13">
        <f>J35/J36</f>
        <v>0.6287302516091281</v>
      </c>
    </row>
    <row r="38" spans="1:10">
      <c r="A38" s="57"/>
      <c r="B38" s="57"/>
      <c r="C38" s="57"/>
      <c r="D38" s="58"/>
    </row>
    <row r="39" spans="1:10">
      <c r="A39" s="57"/>
      <c r="B39" s="57"/>
      <c r="C39" s="57"/>
      <c r="D39" s="58"/>
    </row>
    <row r="40" spans="1:10">
      <c r="A40" s="57"/>
      <c r="B40" s="57"/>
      <c r="C40" s="57"/>
      <c r="D40" s="58"/>
    </row>
  </sheetData>
  <pageMargins left="0.7" right="0.7" top="0.75" bottom="0.75" header="0.3" footer="0.3"/>
  <pageSetup scale="8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"/>
  <sheetViews>
    <sheetView workbookViewId="0">
      <selection activeCell="B1" sqref="A1:F1"/>
    </sheetView>
  </sheetViews>
  <sheetFormatPr defaultRowHeight="15"/>
  <sheetData>
    <row r="1" spans="1:6">
      <c r="A1" s="20" t="s">
        <v>102</v>
      </c>
      <c r="B1" s="20"/>
      <c r="C1" s="20"/>
      <c r="D1" s="20"/>
      <c r="E1" s="20"/>
      <c r="F1" s="2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1406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12</v>
      </c>
      <c r="B2" s="20">
        <v>1110</v>
      </c>
      <c r="C2" s="20" t="s">
        <v>95</v>
      </c>
      <c r="D2" s="20" t="s">
        <v>96</v>
      </c>
      <c r="E2" s="52">
        <v>0.22</v>
      </c>
      <c r="F2" s="52">
        <v>50.8</v>
      </c>
      <c r="G2" s="52">
        <v>0</v>
      </c>
      <c r="H2" s="52">
        <v>0.96799999999999997</v>
      </c>
      <c r="I2" s="52">
        <v>0.125</v>
      </c>
      <c r="J2" s="52">
        <v>0.28799999999999998</v>
      </c>
      <c r="K2" s="52">
        <v>0.17841413964799999</v>
      </c>
      <c r="L2">
        <f>F2*J2*K2/12</f>
        <v>0.21752251905884157</v>
      </c>
      <c r="M2">
        <f>ROUND(2.721*H2*L2,1)</f>
        <v>0.6</v>
      </c>
      <c r="N2">
        <f>ROUND((2.721*I2*L2)+(E2*K2),1)</f>
        <v>0.1</v>
      </c>
    </row>
    <row r="3" spans="1:14">
      <c r="A3" s="20" t="s">
        <v>12</v>
      </c>
      <c r="B3" s="20">
        <v>1210</v>
      </c>
      <c r="C3" s="20" t="s">
        <v>95</v>
      </c>
      <c r="D3" s="20" t="s">
        <v>96</v>
      </c>
      <c r="E3" s="52">
        <v>0.22</v>
      </c>
      <c r="F3" s="52">
        <v>50.8</v>
      </c>
      <c r="G3" s="52">
        <v>0</v>
      </c>
      <c r="H3" s="52">
        <v>1.2450000000000001</v>
      </c>
      <c r="I3" s="52">
        <v>0.21299999999999999</v>
      </c>
      <c r="J3" s="52">
        <v>0.28799999999999998</v>
      </c>
      <c r="K3" s="52">
        <v>0.13347763348399999</v>
      </c>
      <c r="L3">
        <f t="shared" ref="L3:L7" si="0">F3*J3*K3/12</f>
        <v>0.16273593074369277</v>
      </c>
      <c r="M3">
        <f t="shared" ref="M3:M7" si="1">ROUND(2.721*H3*L3,1)</f>
        <v>0.6</v>
      </c>
      <c r="N3">
        <f t="shared" ref="N3:N7" si="2">ROUND((2.721*I3*L3)+(E3*K3),1)</f>
        <v>0.1</v>
      </c>
    </row>
    <row r="4" spans="1:14">
      <c r="A4" s="20" t="s">
        <v>12</v>
      </c>
      <c r="B4" s="20">
        <v>1400</v>
      </c>
      <c r="C4" s="20" t="s">
        <v>95</v>
      </c>
      <c r="D4" s="20" t="s">
        <v>96</v>
      </c>
      <c r="E4" s="52">
        <v>0.22</v>
      </c>
      <c r="F4" s="52">
        <v>50.8</v>
      </c>
      <c r="G4" s="52">
        <v>0</v>
      </c>
      <c r="H4" s="52">
        <v>0.70899999999999996</v>
      </c>
      <c r="I4" s="52">
        <v>0.11700000000000001</v>
      </c>
      <c r="J4" s="52">
        <v>0.43099999999999999</v>
      </c>
      <c r="K4" s="52">
        <v>0.40216197628799999</v>
      </c>
      <c r="L4">
        <f t="shared" si="0"/>
        <v>0.73377133653587512</v>
      </c>
      <c r="M4">
        <f t="shared" si="1"/>
        <v>1.4</v>
      </c>
      <c r="N4">
        <f t="shared" si="2"/>
        <v>0.3</v>
      </c>
    </row>
    <row r="5" spans="1:14">
      <c r="A5" s="20" t="s">
        <v>12</v>
      </c>
      <c r="B5" s="20">
        <v>1411</v>
      </c>
      <c r="C5" s="20" t="s">
        <v>95</v>
      </c>
      <c r="D5" s="20" t="s">
        <v>96</v>
      </c>
      <c r="E5" s="52">
        <v>0.22</v>
      </c>
      <c r="F5" s="52">
        <v>50.8</v>
      </c>
      <c r="G5" s="52">
        <v>0</v>
      </c>
      <c r="H5" s="52">
        <v>1.4430000000000001</v>
      </c>
      <c r="I5" s="52">
        <v>0.22500000000000001</v>
      </c>
      <c r="J5" s="52">
        <v>0.43099999999999999</v>
      </c>
      <c r="K5" s="52">
        <v>7.8039496901600003E-2</v>
      </c>
      <c r="L5">
        <f t="shared" si="0"/>
        <v>0.14238826473009597</v>
      </c>
      <c r="M5">
        <f t="shared" si="1"/>
        <v>0.6</v>
      </c>
      <c r="N5">
        <f t="shared" si="2"/>
        <v>0.1</v>
      </c>
    </row>
    <row r="6" spans="1:14">
      <c r="A6" s="20" t="s">
        <v>12</v>
      </c>
      <c r="B6" s="20">
        <v>1700</v>
      </c>
      <c r="C6" s="20" t="s">
        <v>95</v>
      </c>
      <c r="D6" s="20" t="s">
        <v>96</v>
      </c>
      <c r="E6" s="52">
        <v>0.22</v>
      </c>
      <c r="F6" s="52">
        <v>50.8</v>
      </c>
      <c r="G6" s="52">
        <v>0</v>
      </c>
      <c r="H6" s="52">
        <v>0.96799999999999997</v>
      </c>
      <c r="I6" s="52">
        <v>0.125</v>
      </c>
      <c r="J6" s="52">
        <v>0.34100000000000003</v>
      </c>
      <c r="K6" s="52">
        <v>3.7476059686500002E-2</v>
      </c>
      <c r="L6">
        <f t="shared" si="0"/>
        <v>5.4099190561441857E-2</v>
      </c>
      <c r="M6">
        <f t="shared" si="1"/>
        <v>0.1</v>
      </c>
      <c r="N6">
        <f t="shared" si="2"/>
        <v>0</v>
      </c>
    </row>
    <row r="7" spans="1:14">
      <c r="A7" s="20" t="s">
        <v>12</v>
      </c>
      <c r="B7" s="20">
        <v>8140</v>
      </c>
      <c r="C7" s="20" t="s">
        <v>95</v>
      </c>
      <c r="D7" s="20" t="s">
        <v>96</v>
      </c>
      <c r="E7" s="52">
        <v>0.22</v>
      </c>
      <c r="F7" s="52">
        <v>50.8</v>
      </c>
      <c r="G7" s="52">
        <v>0</v>
      </c>
      <c r="H7" s="52">
        <v>0.98599999999999999</v>
      </c>
      <c r="I7" s="52">
        <v>0.14299999999999999</v>
      </c>
      <c r="J7" s="52">
        <v>0.44600000000000001</v>
      </c>
      <c r="K7" s="52">
        <v>16.304227067799999</v>
      </c>
      <c r="L7">
        <f t="shared" si="0"/>
        <v>30.783467652477587</v>
      </c>
      <c r="M7">
        <f t="shared" si="1"/>
        <v>82.6</v>
      </c>
      <c r="N7">
        <f t="shared" si="2"/>
        <v>15.6</v>
      </c>
    </row>
    <row r="8" spans="1:14">
      <c r="A8" s="20"/>
      <c r="B8" s="20"/>
      <c r="C8" s="20"/>
      <c r="D8" s="20"/>
      <c r="E8" s="20"/>
      <c r="F8" s="20"/>
      <c r="J8" s="21"/>
      <c r="K8">
        <f t="shared" ref="K8:M8" si="3">SUM(K2:K7)</f>
        <v>17.133796373808099</v>
      </c>
      <c r="L8">
        <f t="shared" si="3"/>
        <v>32.093984894107535</v>
      </c>
      <c r="M8">
        <f t="shared" si="3"/>
        <v>85.899999999999991</v>
      </c>
      <c r="N8">
        <f>SUM(N2:N7)</f>
        <v>16.2</v>
      </c>
    </row>
    <row r="9" spans="1:14">
      <c r="J9" s="21"/>
    </row>
  </sheetData>
  <sortState ref="A2:F8">
    <sortCondition ref="D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6"/>
  <sheetViews>
    <sheetView workbookViewId="0">
      <selection activeCell="L1" sqref="L1:N2"/>
    </sheetView>
  </sheetViews>
  <sheetFormatPr defaultRowHeight="15"/>
  <cols>
    <col min="1" max="1" width="14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13</v>
      </c>
      <c r="B2" s="20">
        <v>1400</v>
      </c>
      <c r="C2" s="20" t="s">
        <v>95</v>
      </c>
      <c r="D2" s="20" t="s">
        <v>98</v>
      </c>
      <c r="E2" s="52">
        <v>0.22</v>
      </c>
      <c r="F2" s="52">
        <v>50.8</v>
      </c>
      <c r="G2" s="52">
        <v>0</v>
      </c>
      <c r="H2" s="52">
        <v>0.70899999999999996</v>
      </c>
      <c r="I2" s="52">
        <v>0.11700000000000001</v>
      </c>
      <c r="J2" s="52">
        <v>0.43099999999999999</v>
      </c>
      <c r="K2" s="52">
        <v>8.6966722449299996E-2</v>
      </c>
      <c r="L2">
        <f>F2*J2*K2/12</f>
        <v>0.15867658289024447</v>
      </c>
      <c r="M2">
        <f>ROUND(2.721*H2*L2,1)</f>
        <v>0.3</v>
      </c>
      <c r="N2">
        <f>ROUND((2.721*I2*L2)+(E2*K2),1)</f>
        <v>0.1</v>
      </c>
    </row>
    <row r="3" spans="1:14">
      <c r="A3" s="20" t="s">
        <v>13</v>
      </c>
      <c r="B3" s="20">
        <v>1400</v>
      </c>
      <c r="C3" s="20" t="s">
        <v>95</v>
      </c>
      <c r="D3" s="20" t="s">
        <v>99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8.7583477754099998E-2</v>
      </c>
      <c r="L3">
        <f t="shared" ref="L3:L19" si="0">F3*J3*K3/12</f>
        <v>0.15980189406087239</v>
      </c>
      <c r="M3">
        <f t="shared" ref="M3:M19" si="1">ROUND(2.721*H3*L3,1)</f>
        <v>0.3</v>
      </c>
      <c r="N3">
        <f t="shared" ref="N3:N19" si="2">ROUND((2.721*I3*L3)+(E3*K3),1)</f>
        <v>0.1</v>
      </c>
    </row>
    <row r="4" spans="1:14">
      <c r="A4" s="20" t="s">
        <v>13</v>
      </c>
      <c r="B4" s="20">
        <v>1400</v>
      </c>
      <c r="C4" s="20" t="s">
        <v>95</v>
      </c>
      <c r="D4" s="20" t="s">
        <v>96</v>
      </c>
      <c r="E4" s="52">
        <v>0.22</v>
      </c>
      <c r="F4" s="52">
        <v>50.8</v>
      </c>
      <c r="G4" s="52">
        <v>0</v>
      </c>
      <c r="H4" s="52">
        <v>0.70899999999999996</v>
      </c>
      <c r="I4" s="52">
        <v>0.11700000000000001</v>
      </c>
      <c r="J4" s="52">
        <v>0.43099999999999999</v>
      </c>
      <c r="K4" s="52">
        <v>0.34485017244100002</v>
      </c>
      <c r="L4">
        <f t="shared" si="0"/>
        <v>0.62920212963010058</v>
      </c>
      <c r="M4">
        <f t="shared" si="1"/>
        <v>1.2</v>
      </c>
      <c r="N4">
        <f t="shared" si="2"/>
        <v>0.3</v>
      </c>
    </row>
    <row r="5" spans="1:14">
      <c r="A5" s="20" t="s">
        <v>13</v>
      </c>
      <c r="B5" s="20">
        <v>1411</v>
      </c>
      <c r="C5" s="20" t="s">
        <v>95</v>
      </c>
      <c r="D5" s="20" t="s">
        <v>98</v>
      </c>
      <c r="E5" s="52">
        <v>0.22</v>
      </c>
      <c r="F5" s="52">
        <v>50.8</v>
      </c>
      <c r="G5" s="52">
        <v>0</v>
      </c>
      <c r="H5" s="52">
        <v>1.4430000000000001</v>
      </c>
      <c r="I5" s="52">
        <v>0.22500000000000001</v>
      </c>
      <c r="J5" s="52">
        <v>0.43099999999999999</v>
      </c>
      <c r="K5" s="52">
        <v>5.1254336725800001E-2</v>
      </c>
      <c r="L5">
        <f t="shared" si="0"/>
        <v>9.3516954312003811E-2</v>
      </c>
      <c r="M5">
        <f t="shared" si="1"/>
        <v>0.4</v>
      </c>
      <c r="N5">
        <f t="shared" si="2"/>
        <v>0.1</v>
      </c>
    </row>
    <row r="6" spans="1:14">
      <c r="A6" s="20" t="s">
        <v>13</v>
      </c>
      <c r="B6" s="20">
        <v>1411</v>
      </c>
      <c r="C6" s="20" t="s">
        <v>95</v>
      </c>
      <c r="D6" s="20" t="s">
        <v>99</v>
      </c>
      <c r="E6" s="52">
        <v>0.22</v>
      </c>
      <c r="F6" s="52">
        <v>50.8</v>
      </c>
      <c r="G6" s="52">
        <v>0</v>
      </c>
      <c r="H6" s="52">
        <v>1.4430000000000001</v>
      </c>
      <c r="I6" s="52">
        <v>0.22500000000000001</v>
      </c>
      <c r="J6" s="52">
        <v>0.43099999999999999</v>
      </c>
      <c r="K6" s="52">
        <v>0.17878536977600001</v>
      </c>
      <c r="L6">
        <f t="shared" si="0"/>
        <v>0.32620582618096378</v>
      </c>
      <c r="M6">
        <f t="shared" si="1"/>
        <v>1.3</v>
      </c>
      <c r="N6">
        <f t="shared" si="2"/>
        <v>0.2</v>
      </c>
    </row>
    <row r="7" spans="1:14">
      <c r="A7" s="20" t="s">
        <v>13</v>
      </c>
      <c r="B7" s="20">
        <v>1411</v>
      </c>
      <c r="C7" s="20" t="s">
        <v>95</v>
      </c>
      <c r="D7" s="20" t="s">
        <v>96</v>
      </c>
      <c r="E7" s="52">
        <v>0.22</v>
      </c>
      <c r="F7" s="52">
        <v>50.8</v>
      </c>
      <c r="G7" s="52">
        <v>0</v>
      </c>
      <c r="H7" s="52">
        <v>1.4430000000000001</v>
      </c>
      <c r="I7" s="52">
        <v>0.22500000000000001</v>
      </c>
      <c r="J7" s="52">
        <v>0.43099999999999999</v>
      </c>
      <c r="K7" s="52">
        <v>0.23026262135299999</v>
      </c>
      <c r="L7">
        <f t="shared" si="0"/>
        <v>0.42012950349997197</v>
      </c>
      <c r="M7">
        <f t="shared" si="1"/>
        <v>1.6</v>
      </c>
      <c r="N7">
        <f t="shared" si="2"/>
        <v>0.3</v>
      </c>
    </row>
    <row r="8" spans="1:14">
      <c r="A8" s="20" t="s">
        <v>13</v>
      </c>
      <c r="B8" s="20">
        <v>1490</v>
      </c>
      <c r="C8" s="20" t="s">
        <v>95</v>
      </c>
      <c r="D8" s="20" t="s">
        <v>99</v>
      </c>
      <c r="E8" s="52">
        <v>0.22</v>
      </c>
      <c r="F8" s="52">
        <v>50.8</v>
      </c>
      <c r="G8" s="52">
        <v>0</v>
      </c>
      <c r="H8" s="52">
        <v>1.4430000000000001</v>
      </c>
      <c r="I8" s="52">
        <v>0.22500000000000001</v>
      </c>
      <c r="J8" s="52">
        <v>0.43099999999999999</v>
      </c>
      <c r="K8" s="52">
        <v>2.08281532335E-5</v>
      </c>
      <c r="L8">
        <f t="shared" si="0"/>
        <v>3.8002354118069652E-5</v>
      </c>
      <c r="M8">
        <f t="shared" si="1"/>
        <v>0</v>
      </c>
      <c r="N8">
        <f t="shared" si="2"/>
        <v>0</v>
      </c>
    </row>
    <row r="9" spans="1:14">
      <c r="A9" s="20" t="s">
        <v>13</v>
      </c>
      <c r="B9" s="20">
        <v>1490</v>
      </c>
      <c r="C9" s="20" t="s">
        <v>95</v>
      </c>
      <c r="D9" s="20" t="s">
        <v>96</v>
      </c>
      <c r="E9" s="52">
        <v>0.22</v>
      </c>
      <c r="F9" s="52">
        <v>50.8</v>
      </c>
      <c r="G9" s="52">
        <v>0</v>
      </c>
      <c r="H9" s="52">
        <v>1.4430000000000001</v>
      </c>
      <c r="I9" s="52">
        <v>0.22500000000000001</v>
      </c>
      <c r="J9" s="52">
        <v>0.43099999999999999</v>
      </c>
      <c r="K9" s="52">
        <v>1.6182916732100001E-2</v>
      </c>
      <c r="L9">
        <f t="shared" si="0"/>
        <v>2.9526810438831926E-2</v>
      </c>
      <c r="M9">
        <f t="shared" si="1"/>
        <v>0.1</v>
      </c>
      <c r="N9">
        <f t="shared" si="2"/>
        <v>0</v>
      </c>
    </row>
    <row r="10" spans="1:14">
      <c r="A10" s="20" t="s">
        <v>13</v>
      </c>
      <c r="B10" s="20">
        <v>3100</v>
      </c>
      <c r="C10" s="20" t="s">
        <v>95</v>
      </c>
      <c r="D10" s="20" t="s">
        <v>99</v>
      </c>
      <c r="E10" s="52">
        <v>0.22</v>
      </c>
      <c r="F10" s="52">
        <v>50.8</v>
      </c>
      <c r="G10" s="52">
        <v>0</v>
      </c>
      <c r="H10" s="52">
        <v>0.69099999999999995</v>
      </c>
      <c r="I10" s="52">
        <v>3.5999999999999997E-2</v>
      </c>
      <c r="J10" s="52">
        <v>0.26200000000000001</v>
      </c>
      <c r="K10" s="52">
        <v>0.165563064959</v>
      </c>
      <c r="L10">
        <f t="shared" si="0"/>
        <v>0.18363151411485887</v>
      </c>
      <c r="M10">
        <f t="shared" si="1"/>
        <v>0.3</v>
      </c>
      <c r="N10">
        <f t="shared" si="2"/>
        <v>0.1</v>
      </c>
    </row>
    <row r="11" spans="1:14">
      <c r="A11" s="20" t="s">
        <v>13</v>
      </c>
      <c r="B11" s="20">
        <v>4110</v>
      </c>
      <c r="C11" s="20" t="s">
        <v>95</v>
      </c>
      <c r="D11" s="20" t="s">
        <v>98</v>
      </c>
      <c r="E11" s="52">
        <v>0.22</v>
      </c>
      <c r="F11" s="52">
        <v>50.8</v>
      </c>
      <c r="G11" s="52">
        <v>0</v>
      </c>
      <c r="H11" s="52">
        <v>0.69099999999999995</v>
      </c>
      <c r="I11" s="52">
        <v>3.5999999999999997E-2</v>
      </c>
      <c r="J11" s="52">
        <v>0.26200000000000001</v>
      </c>
      <c r="K11" s="52">
        <v>5.3479072484800001E-2</v>
      </c>
      <c r="L11">
        <f t="shared" si="0"/>
        <v>5.9315421928641171E-2</v>
      </c>
      <c r="M11">
        <f t="shared" si="1"/>
        <v>0.1</v>
      </c>
      <c r="N11">
        <f t="shared" si="2"/>
        <v>0</v>
      </c>
    </row>
    <row r="12" spans="1:14">
      <c r="A12" s="20" t="s">
        <v>13</v>
      </c>
      <c r="B12" s="20">
        <v>4110</v>
      </c>
      <c r="C12" s="20" t="s">
        <v>95</v>
      </c>
      <c r="D12" s="20" t="s">
        <v>99</v>
      </c>
      <c r="E12" s="52">
        <v>0.22</v>
      </c>
      <c r="F12" s="52">
        <v>50.8</v>
      </c>
      <c r="G12" s="52">
        <v>0</v>
      </c>
      <c r="H12" s="52">
        <v>0.69099999999999995</v>
      </c>
      <c r="I12" s="52">
        <v>3.5999999999999997E-2</v>
      </c>
      <c r="J12" s="52">
        <v>0.26200000000000001</v>
      </c>
      <c r="K12" s="52">
        <v>7.8022829044100003E-2</v>
      </c>
      <c r="L12">
        <f t="shared" si="0"/>
        <v>8.6537720453779443E-2</v>
      </c>
      <c r="M12">
        <f t="shared" si="1"/>
        <v>0.2</v>
      </c>
      <c r="N12">
        <f t="shared" si="2"/>
        <v>0</v>
      </c>
    </row>
    <row r="13" spans="1:14">
      <c r="A13" s="20" t="s">
        <v>13</v>
      </c>
      <c r="B13" s="20">
        <v>4110</v>
      </c>
      <c r="C13" s="20" t="s">
        <v>95</v>
      </c>
      <c r="D13" s="20" t="s">
        <v>96</v>
      </c>
      <c r="E13" s="52">
        <v>0.22</v>
      </c>
      <c r="F13" s="52">
        <v>50.8</v>
      </c>
      <c r="G13" s="52">
        <v>0</v>
      </c>
      <c r="H13" s="52">
        <v>0.69099999999999995</v>
      </c>
      <c r="I13" s="52">
        <v>3.5999999999999997E-2</v>
      </c>
      <c r="J13" s="52">
        <v>0.26200000000000001</v>
      </c>
      <c r="K13" s="52">
        <v>1.8439099382300001E-2</v>
      </c>
      <c r="L13">
        <f t="shared" si="0"/>
        <v>2.0451419761555008E-2</v>
      </c>
      <c r="M13">
        <f t="shared" si="1"/>
        <v>0</v>
      </c>
      <c r="N13">
        <f t="shared" si="2"/>
        <v>0</v>
      </c>
    </row>
    <row r="14" spans="1:14">
      <c r="A14" s="20" t="s">
        <v>13</v>
      </c>
      <c r="B14" s="20">
        <v>6410</v>
      </c>
      <c r="C14" s="20" t="s">
        <v>95</v>
      </c>
      <c r="D14" s="20" t="s">
        <v>98</v>
      </c>
      <c r="E14" s="52">
        <v>0.22</v>
      </c>
      <c r="F14" s="52">
        <v>50.8</v>
      </c>
      <c r="G14" s="52">
        <v>0</v>
      </c>
      <c r="H14" s="52">
        <v>0.60699999999999998</v>
      </c>
      <c r="I14" s="52">
        <v>3.3000000000000002E-2</v>
      </c>
      <c r="J14" s="52">
        <v>2.5999999999999999E-2</v>
      </c>
      <c r="K14" s="52">
        <v>3.05997142488E-3</v>
      </c>
      <c r="L14">
        <f t="shared" si="0"/>
        <v>3.3680085483179194E-4</v>
      </c>
      <c r="M14">
        <f t="shared" si="1"/>
        <v>0</v>
      </c>
      <c r="N14">
        <f t="shared" si="2"/>
        <v>0</v>
      </c>
    </row>
    <row r="15" spans="1:14">
      <c r="A15" s="20" t="s">
        <v>13</v>
      </c>
      <c r="B15" s="20">
        <v>6410</v>
      </c>
      <c r="C15" s="20" t="s">
        <v>95</v>
      </c>
      <c r="D15" s="20" t="s">
        <v>99</v>
      </c>
      <c r="E15" s="52">
        <v>0.22</v>
      </c>
      <c r="F15" s="52">
        <v>50.8</v>
      </c>
      <c r="G15" s="52">
        <v>0</v>
      </c>
      <c r="H15" s="52">
        <v>0.60699999999999998</v>
      </c>
      <c r="I15" s="52">
        <v>3.3000000000000002E-2</v>
      </c>
      <c r="J15" s="52">
        <v>2.5999999999999999E-2</v>
      </c>
      <c r="K15" s="52">
        <v>7.5883519995900003E-3</v>
      </c>
      <c r="L15">
        <f t="shared" si="0"/>
        <v>8.3522461008820595E-4</v>
      </c>
      <c r="M15">
        <f t="shared" si="1"/>
        <v>0</v>
      </c>
      <c r="N15">
        <f t="shared" si="2"/>
        <v>0</v>
      </c>
    </row>
    <row r="16" spans="1:14">
      <c r="A16" s="20" t="s">
        <v>13</v>
      </c>
      <c r="B16" s="20">
        <v>6410</v>
      </c>
      <c r="C16" s="20" t="s">
        <v>95</v>
      </c>
      <c r="D16" s="20" t="s">
        <v>96</v>
      </c>
      <c r="E16" s="52">
        <v>0.22</v>
      </c>
      <c r="F16" s="52">
        <v>50.8</v>
      </c>
      <c r="G16" s="52">
        <v>0</v>
      </c>
      <c r="H16" s="52">
        <v>0.60699999999999998</v>
      </c>
      <c r="I16" s="52">
        <v>3.3000000000000002E-2</v>
      </c>
      <c r="J16" s="52">
        <v>2.5999999999999999E-2</v>
      </c>
      <c r="K16" s="52">
        <v>1.8731352761200001E-3</v>
      </c>
      <c r="L16">
        <f t="shared" si="0"/>
        <v>2.0616975605827466E-4</v>
      </c>
      <c r="M16">
        <f t="shared" si="1"/>
        <v>0</v>
      </c>
      <c r="N16">
        <f t="shared" si="2"/>
        <v>0</v>
      </c>
    </row>
    <row r="17" spans="1:14">
      <c r="A17" s="20" t="s">
        <v>13</v>
      </c>
      <c r="B17" s="20">
        <v>8140</v>
      </c>
      <c r="C17" s="20" t="s">
        <v>95</v>
      </c>
      <c r="D17" s="20" t="s">
        <v>98</v>
      </c>
      <c r="E17" s="52">
        <v>0.22</v>
      </c>
      <c r="F17" s="52">
        <v>50.8</v>
      </c>
      <c r="G17" s="52">
        <v>0</v>
      </c>
      <c r="H17" s="52">
        <v>0.98599999999999999</v>
      </c>
      <c r="I17" s="52">
        <v>0.14299999999999999</v>
      </c>
      <c r="J17" s="52">
        <v>0.44600000000000001</v>
      </c>
      <c r="K17" s="52">
        <v>3.2522563891499998</v>
      </c>
      <c r="L17">
        <f t="shared" si="0"/>
        <v>6.1404768798078102</v>
      </c>
      <c r="M17">
        <f t="shared" si="1"/>
        <v>16.5</v>
      </c>
      <c r="N17">
        <f t="shared" si="2"/>
        <v>3.1</v>
      </c>
    </row>
    <row r="18" spans="1:14">
      <c r="A18" s="20" t="s">
        <v>13</v>
      </c>
      <c r="B18" s="20">
        <v>8140</v>
      </c>
      <c r="C18" s="20" t="s">
        <v>95</v>
      </c>
      <c r="D18" s="20" t="s">
        <v>99</v>
      </c>
      <c r="E18" s="52">
        <v>0.22</v>
      </c>
      <c r="F18" s="52">
        <v>50.8</v>
      </c>
      <c r="G18" s="52">
        <v>0</v>
      </c>
      <c r="H18" s="52">
        <v>0.98599999999999999</v>
      </c>
      <c r="I18" s="52">
        <v>0.14299999999999999</v>
      </c>
      <c r="J18" s="52">
        <v>0.44600000000000001</v>
      </c>
      <c r="K18" s="52">
        <v>10.519280356599999</v>
      </c>
      <c r="L18">
        <f t="shared" si="0"/>
        <v>19.861102598617908</v>
      </c>
      <c r="M18">
        <f t="shared" si="1"/>
        <v>53.3</v>
      </c>
      <c r="N18">
        <f t="shared" si="2"/>
        <v>10</v>
      </c>
    </row>
    <row r="19" spans="1:14">
      <c r="A19" s="20" t="s">
        <v>13</v>
      </c>
      <c r="B19" s="20">
        <v>8140</v>
      </c>
      <c r="C19" s="20" t="s">
        <v>95</v>
      </c>
      <c r="D19" s="20" t="s">
        <v>96</v>
      </c>
      <c r="E19" s="52">
        <v>0.22</v>
      </c>
      <c r="F19" s="52">
        <v>50.8</v>
      </c>
      <c r="G19" s="52">
        <v>0</v>
      </c>
      <c r="H19" s="52">
        <v>0.98599999999999999</v>
      </c>
      <c r="I19" s="52">
        <v>0.14299999999999999</v>
      </c>
      <c r="J19" s="52">
        <v>0.44600000000000001</v>
      </c>
      <c r="K19" s="52">
        <v>15.6905206683</v>
      </c>
      <c r="L19">
        <f t="shared" si="0"/>
        <v>29.624749056461621</v>
      </c>
      <c r="M19">
        <f t="shared" si="1"/>
        <v>79.5</v>
      </c>
      <c r="N19">
        <f t="shared" si="2"/>
        <v>15</v>
      </c>
    </row>
    <row r="20" spans="1:14">
      <c r="A20" s="20"/>
      <c r="B20" s="20"/>
      <c r="C20" s="20"/>
      <c r="D20" s="20"/>
      <c r="E20" s="37"/>
      <c r="F20" s="20"/>
      <c r="J20" s="21"/>
      <c r="K20">
        <f t="shared" ref="K20:M20" si="3">SUM(K2:K19)</f>
        <v>30.785989384005322</v>
      </c>
      <c r="L20">
        <f t="shared" si="3"/>
        <v>57.794740509734254</v>
      </c>
      <c r="M20">
        <f t="shared" si="3"/>
        <v>155.1</v>
      </c>
      <c r="N20">
        <f>SUM(N2:N19)</f>
        <v>29.3</v>
      </c>
    </row>
    <row r="21" spans="1:14">
      <c r="A21" s="20"/>
      <c r="B21" s="20"/>
      <c r="C21" s="20"/>
      <c r="D21" s="20"/>
      <c r="E21" s="37"/>
      <c r="F21" s="20"/>
      <c r="J21" s="21"/>
      <c r="K21" s="24"/>
    </row>
    <row r="22" spans="1:14">
      <c r="A22" s="20"/>
      <c r="B22" s="20"/>
      <c r="C22" s="20"/>
      <c r="D22" s="20"/>
      <c r="E22" s="37"/>
      <c r="F22" s="20"/>
      <c r="J22" s="21"/>
      <c r="K22" s="24"/>
    </row>
    <row r="23" spans="1:14">
      <c r="A23" s="20"/>
      <c r="B23" s="20"/>
      <c r="C23" s="20"/>
      <c r="D23" s="20"/>
      <c r="E23" s="20"/>
      <c r="F23" s="20"/>
      <c r="J23" s="21"/>
      <c r="K23" s="24"/>
    </row>
    <row r="24" spans="1:14">
      <c r="A24" s="20"/>
      <c r="B24" s="20"/>
      <c r="C24" s="20"/>
      <c r="D24" s="20"/>
      <c r="E24" s="20"/>
      <c r="F24" s="20"/>
      <c r="J24" s="21"/>
      <c r="K24" s="24"/>
    </row>
    <row r="25" spans="1:14">
      <c r="A25" s="20"/>
      <c r="B25" s="20"/>
      <c r="C25" s="20"/>
      <c r="D25" s="20"/>
      <c r="E25" s="20"/>
      <c r="F25" s="20"/>
      <c r="J25" s="21"/>
      <c r="K25" s="24"/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A32" s="20"/>
      <c r="B32" s="20"/>
      <c r="C32" s="20"/>
      <c r="D32" s="20"/>
      <c r="E32" s="20"/>
      <c r="F32" s="20"/>
      <c r="J32" s="21"/>
      <c r="K32" s="24"/>
    </row>
    <row r="33" spans="1:11">
      <c r="A33" s="20"/>
      <c r="B33" s="20"/>
      <c r="C33" s="20"/>
      <c r="D33" s="20"/>
      <c r="E33" s="20"/>
      <c r="F33" s="20"/>
      <c r="J33" s="21"/>
      <c r="K33" s="24"/>
    </row>
    <row r="34" spans="1:11">
      <c r="A34" s="20"/>
      <c r="B34" s="20"/>
      <c r="C34" s="20"/>
      <c r="D34" s="20"/>
      <c r="E34" s="20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</sheetData>
  <sortState ref="A2:F36">
    <sortCondition ref="D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L1" sqref="L1:N2"/>
    </sheetView>
  </sheetViews>
  <sheetFormatPr defaultRowHeight="15"/>
  <cols>
    <col min="1" max="1" width="22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14</v>
      </c>
      <c r="B2" s="20">
        <v>1330</v>
      </c>
      <c r="C2" s="20" t="s">
        <v>95</v>
      </c>
      <c r="D2" s="20" t="s">
        <v>99</v>
      </c>
      <c r="E2" s="52">
        <v>0.22</v>
      </c>
      <c r="F2" s="52">
        <v>50.8</v>
      </c>
      <c r="G2" s="52">
        <v>0</v>
      </c>
      <c r="H2" s="52">
        <v>1.395</v>
      </c>
      <c r="I2" s="52">
        <v>0.33900000000000002</v>
      </c>
      <c r="J2" s="52">
        <v>0.39300000000000002</v>
      </c>
      <c r="K2" s="52">
        <v>0.13933045167899999</v>
      </c>
      <c r="L2">
        <f>F2*J2*K2/12</f>
        <v>0.2318040724583523</v>
      </c>
      <c r="M2">
        <f>ROUND(2.721*H2*L2,1)</f>
        <v>0.9</v>
      </c>
      <c r="N2">
        <f>ROUND((2.721*I2*L2)+(E2*K2),1)</f>
        <v>0.2</v>
      </c>
    </row>
    <row r="3" spans="1:14">
      <c r="A3" s="20" t="s">
        <v>14</v>
      </c>
      <c r="B3" s="20">
        <v>1411</v>
      </c>
      <c r="C3" s="20" t="s">
        <v>95</v>
      </c>
      <c r="D3" s="20" t="s">
        <v>99</v>
      </c>
      <c r="E3" s="52">
        <v>0.22</v>
      </c>
      <c r="F3" s="52">
        <v>50.8</v>
      </c>
      <c r="G3" s="52">
        <v>0</v>
      </c>
      <c r="H3" s="52">
        <v>1.4430000000000001</v>
      </c>
      <c r="I3" s="52">
        <v>0.22500000000000001</v>
      </c>
      <c r="J3" s="52">
        <v>0.43099999999999999</v>
      </c>
      <c r="K3" s="52">
        <v>1.0479953362600001</v>
      </c>
      <c r="L3">
        <f t="shared" ref="L3:L11" si="0">F3*J3*K3/12</f>
        <v>1.9121373573621208</v>
      </c>
      <c r="M3">
        <f t="shared" ref="M3:M11" si="1">ROUND(2.721*H3*L3,1)</f>
        <v>7.5</v>
      </c>
      <c r="N3">
        <f t="shared" ref="N3:N11" si="2">ROUND((2.721*I3*L3)+(E3*K3),1)</f>
        <v>1.4</v>
      </c>
    </row>
    <row r="4" spans="1:14">
      <c r="A4" s="20" t="s">
        <v>14</v>
      </c>
      <c r="B4" s="20">
        <v>3100</v>
      </c>
      <c r="C4" s="20" t="s">
        <v>95</v>
      </c>
      <c r="D4" s="20" t="s">
        <v>99</v>
      </c>
      <c r="E4" s="52">
        <v>0.22</v>
      </c>
      <c r="F4" s="52">
        <v>50.8</v>
      </c>
      <c r="G4" s="52">
        <v>0</v>
      </c>
      <c r="H4" s="52">
        <v>0.69099999999999995</v>
      </c>
      <c r="I4" s="52">
        <v>3.5999999999999997E-2</v>
      </c>
      <c r="J4" s="52">
        <v>0.26200000000000001</v>
      </c>
      <c r="K4" s="52">
        <v>5.1221085616400003E-3</v>
      </c>
      <c r="L4">
        <f t="shared" si="0"/>
        <v>5.681101342666979E-3</v>
      </c>
      <c r="M4">
        <f t="shared" si="1"/>
        <v>0</v>
      </c>
      <c r="N4">
        <f t="shared" si="2"/>
        <v>0</v>
      </c>
    </row>
    <row r="5" spans="1:14">
      <c r="A5" s="20" t="s">
        <v>14</v>
      </c>
      <c r="B5" s="20">
        <v>4110</v>
      </c>
      <c r="C5" s="20" t="s">
        <v>95</v>
      </c>
      <c r="D5" s="20" t="s">
        <v>99</v>
      </c>
      <c r="E5" s="52">
        <v>0.22</v>
      </c>
      <c r="F5" s="52">
        <v>50.8</v>
      </c>
      <c r="G5" s="52">
        <v>0</v>
      </c>
      <c r="H5" s="52">
        <v>0.69099999999999995</v>
      </c>
      <c r="I5" s="52">
        <v>3.5999999999999997E-2</v>
      </c>
      <c r="J5" s="52">
        <v>0.26200000000000001</v>
      </c>
      <c r="K5" s="52">
        <v>0.213662153366</v>
      </c>
      <c r="L5">
        <f t="shared" si="0"/>
        <v>0.23697981637000945</v>
      </c>
      <c r="M5">
        <f t="shared" si="1"/>
        <v>0.4</v>
      </c>
      <c r="N5">
        <f t="shared" si="2"/>
        <v>0.1</v>
      </c>
    </row>
    <row r="6" spans="1:14">
      <c r="A6" s="20" t="s">
        <v>14</v>
      </c>
      <c r="B6" s="20">
        <v>6300</v>
      </c>
      <c r="C6" s="20" t="s">
        <v>95</v>
      </c>
      <c r="D6" s="20" t="s">
        <v>99</v>
      </c>
      <c r="E6" s="52">
        <v>0.22</v>
      </c>
      <c r="F6" s="52">
        <v>50.8</v>
      </c>
      <c r="G6" s="52">
        <v>0</v>
      </c>
      <c r="H6" s="52">
        <v>0.60699999999999998</v>
      </c>
      <c r="I6" s="52">
        <v>3.3000000000000002E-2</v>
      </c>
      <c r="J6" s="52">
        <v>2.5999999999999999E-2</v>
      </c>
      <c r="K6" s="52">
        <v>2.53805473643E-3</v>
      </c>
      <c r="L6">
        <f t="shared" si="0"/>
        <v>2.7935522465639533E-4</v>
      </c>
      <c r="M6">
        <f t="shared" si="1"/>
        <v>0</v>
      </c>
      <c r="N6">
        <f t="shared" si="2"/>
        <v>0</v>
      </c>
    </row>
    <row r="7" spans="1:14">
      <c r="A7" s="20" t="s">
        <v>14</v>
      </c>
      <c r="B7" s="20">
        <v>6410</v>
      </c>
      <c r="C7" s="20" t="s">
        <v>95</v>
      </c>
      <c r="D7" s="20" t="s">
        <v>99</v>
      </c>
      <c r="E7" s="52">
        <v>0.22</v>
      </c>
      <c r="F7" s="52">
        <v>50.8</v>
      </c>
      <c r="G7" s="52">
        <v>0</v>
      </c>
      <c r="H7" s="52">
        <v>0.60699999999999998</v>
      </c>
      <c r="I7" s="52">
        <v>3.3000000000000002E-2</v>
      </c>
      <c r="J7" s="52">
        <v>2.5999999999999999E-2</v>
      </c>
      <c r="K7" s="52">
        <v>3.5447183393400001</v>
      </c>
      <c r="L7">
        <f t="shared" si="0"/>
        <v>0.39015533188335599</v>
      </c>
      <c r="M7">
        <f t="shared" si="1"/>
        <v>0.6</v>
      </c>
      <c r="N7">
        <f t="shared" si="2"/>
        <v>0.8</v>
      </c>
    </row>
    <row r="8" spans="1:14">
      <c r="A8" s="20" t="s">
        <v>14</v>
      </c>
      <c r="B8" s="20">
        <v>8140</v>
      </c>
      <c r="C8" s="20" t="s">
        <v>95</v>
      </c>
      <c r="D8" s="20" t="s">
        <v>98</v>
      </c>
      <c r="E8" s="52">
        <v>0.22</v>
      </c>
      <c r="F8" s="52">
        <v>50.8</v>
      </c>
      <c r="G8" s="52">
        <v>0</v>
      </c>
      <c r="H8" s="52">
        <v>0.98599999999999999</v>
      </c>
      <c r="I8" s="52">
        <v>0.14299999999999999</v>
      </c>
      <c r="J8" s="52">
        <v>0.44600000000000001</v>
      </c>
      <c r="K8" s="52">
        <v>0.539667898699</v>
      </c>
      <c r="L8">
        <f t="shared" si="0"/>
        <v>1.0189289706036253</v>
      </c>
      <c r="M8">
        <f t="shared" si="1"/>
        <v>2.7</v>
      </c>
      <c r="N8">
        <f t="shared" si="2"/>
        <v>0.5</v>
      </c>
    </row>
    <row r="9" spans="1:14">
      <c r="A9" s="20" t="s">
        <v>14</v>
      </c>
      <c r="B9" s="20">
        <v>8140</v>
      </c>
      <c r="C9" s="20" t="s">
        <v>95</v>
      </c>
      <c r="D9" s="20" t="s">
        <v>99</v>
      </c>
      <c r="E9" s="52">
        <v>0.22</v>
      </c>
      <c r="F9" s="52">
        <v>50.8</v>
      </c>
      <c r="G9" s="52">
        <v>0</v>
      </c>
      <c r="H9" s="52">
        <v>0.98599999999999999</v>
      </c>
      <c r="I9" s="52">
        <v>0.14299999999999999</v>
      </c>
      <c r="J9" s="52">
        <v>0.44600000000000001</v>
      </c>
      <c r="K9" s="52">
        <v>7.3856468200299998</v>
      </c>
      <c r="L9">
        <f t="shared" si="0"/>
        <v>13.944593572671309</v>
      </c>
      <c r="M9">
        <f t="shared" si="1"/>
        <v>37.4</v>
      </c>
      <c r="N9">
        <f t="shared" si="2"/>
        <v>7.1</v>
      </c>
    </row>
    <row r="10" spans="1:14">
      <c r="A10" s="20" t="s">
        <v>14</v>
      </c>
      <c r="B10" s="20">
        <v>8310</v>
      </c>
      <c r="C10" s="20" t="s">
        <v>95</v>
      </c>
      <c r="D10" s="20" t="s">
        <v>98</v>
      </c>
      <c r="E10" s="52">
        <v>0.22</v>
      </c>
      <c r="F10" s="52">
        <v>50.8</v>
      </c>
      <c r="G10" s="52">
        <v>0</v>
      </c>
      <c r="H10" s="52">
        <v>0.72099999999999997</v>
      </c>
      <c r="I10" s="52">
        <v>0.17</v>
      </c>
      <c r="J10" s="52">
        <v>0.43099999999999999</v>
      </c>
      <c r="K10" s="52">
        <v>0.17633181244400001</v>
      </c>
      <c r="L10">
        <f t="shared" si="0"/>
        <v>0.32172914725824092</v>
      </c>
      <c r="M10">
        <f t="shared" si="1"/>
        <v>0.6</v>
      </c>
      <c r="N10">
        <f t="shared" si="2"/>
        <v>0.2</v>
      </c>
    </row>
    <row r="11" spans="1:14">
      <c r="A11" s="20" t="s">
        <v>14</v>
      </c>
      <c r="B11" s="20">
        <v>8310</v>
      </c>
      <c r="C11" s="20" t="s">
        <v>95</v>
      </c>
      <c r="D11" s="20" t="s">
        <v>99</v>
      </c>
      <c r="E11" s="52">
        <v>0.22</v>
      </c>
      <c r="F11" s="52">
        <v>50.8</v>
      </c>
      <c r="G11" s="52">
        <v>0</v>
      </c>
      <c r="H11" s="52">
        <v>0.72099999999999997</v>
      </c>
      <c r="I11" s="52">
        <v>0.17</v>
      </c>
      <c r="J11" s="52">
        <v>0.43099999999999999</v>
      </c>
      <c r="K11" s="52">
        <v>5.8560073493900001E-2</v>
      </c>
      <c r="L11">
        <f t="shared" si="0"/>
        <v>0.10684675809452014</v>
      </c>
      <c r="M11">
        <f t="shared" si="1"/>
        <v>0.2</v>
      </c>
      <c r="N11">
        <f t="shared" si="2"/>
        <v>0.1</v>
      </c>
    </row>
    <row r="12" spans="1:14">
      <c r="A12" s="20"/>
      <c r="B12" s="20"/>
      <c r="C12" s="20"/>
      <c r="D12" s="20"/>
      <c r="E12" s="20"/>
      <c r="F12" s="20"/>
      <c r="J12" s="21"/>
      <c r="K12">
        <f t="shared" ref="K12:M12" si="3">SUM(K2:K11)</f>
        <v>13.11357304860997</v>
      </c>
      <c r="L12">
        <f t="shared" si="3"/>
        <v>18.169135483268857</v>
      </c>
      <c r="M12">
        <f t="shared" si="3"/>
        <v>50.300000000000004</v>
      </c>
      <c r="N12">
        <f>SUM(N2:N11)</f>
        <v>10.399999999999999</v>
      </c>
    </row>
    <row r="13" spans="1:14">
      <c r="A13" s="20"/>
      <c r="B13" s="20"/>
      <c r="C13" s="20"/>
      <c r="D13" s="20"/>
      <c r="E13" s="20"/>
      <c r="F13" s="20"/>
      <c r="J13" s="21"/>
      <c r="K13" s="24"/>
    </row>
    <row r="14" spans="1:14">
      <c r="A14" s="20"/>
      <c r="B14" s="20"/>
      <c r="C14" s="20"/>
      <c r="D14" s="20"/>
      <c r="E14" s="20"/>
      <c r="F14" s="20"/>
      <c r="J14" s="21"/>
      <c r="K14" s="24"/>
    </row>
    <row r="15" spans="1:14">
      <c r="A15" s="20"/>
      <c r="B15" s="20"/>
      <c r="C15" s="20"/>
      <c r="D15" s="20"/>
      <c r="E15" s="20"/>
      <c r="F15" s="20"/>
      <c r="J15" s="21"/>
      <c r="K15" s="24"/>
    </row>
    <row r="16" spans="1:14">
      <c r="A16" s="20"/>
      <c r="B16" s="20"/>
      <c r="C16" s="20"/>
      <c r="D16" s="20"/>
      <c r="E16" s="20"/>
      <c r="F16" s="20"/>
      <c r="J16" s="21"/>
      <c r="K16" s="24"/>
    </row>
    <row r="17" spans="1:11">
      <c r="A17" s="20"/>
      <c r="B17" s="20"/>
      <c r="C17" s="20"/>
      <c r="D17" s="20"/>
      <c r="E17" s="20"/>
      <c r="F17" s="20"/>
      <c r="J17" s="21"/>
      <c r="K17" s="24"/>
    </row>
    <row r="18" spans="1:11">
      <c r="A18" s="20"/>
      <c r="B18" s="20"/>
      <c r="C18" s="20"/>
      <c r="D18" s="20"/>
      <c r="E18" s="20"/>
      <c r="F18" s="20"/>
      <c r="J18" s="21"/>
      <c r="K18" s="24"/>
    </row>
    <row r="19" spans="1:11">
      <c r="A19" s="20"/>
      <c r="B19" s="20"/>
      <c r="C19" s="20"/>
      <c r="D19" s="20"/>
      <c r="E19" s="20"/>
      <c r="F19" s="20"/>
      <c r="J19" s="21"/>
      <c r="K19" s="24"/>
    </row>
    <row r="20" spans="1:11">
      <c r="A20" s="20"/>
      <c r="B20" s="20"/>
      <c r="C20" s="20"/>
      <c r="D20" s="20"/>
      <c r="E20" s="20"/>
      <c r="F20" s="20"/>
      <c r="J20" s="21"/>
      <c r="K20" s="24"/>
    </row>
    <row r="21" spans="1:11">
      <c r="A21" s="20"/>
      <c r="B21" s="20"/>
      <c r="C21" s="20"/>
      <c r="D21" s="20"/>
      <c r="E21" s="20"/>
      <c r="F21" s="20"/>
      <c r="J21" s="21"/>
      <c r="K21" s="24"/>
    </row>
  </sheetData>
  <sortState ref="A2:F21">
    <sortCondition ref="D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L1" sqref="L1:N2"/>
    </sheetView>
  </sheetViews>
  <sheetFormatPr defaultRowHeight="15"/>
  <cols>
    <col min="1" max="1" width="27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2" t="s">
        <v>111</v>
      </c>
      <c r="B2" s="20">
        <v>1210</v>
      </c>
      <c r="C2" s="20" t="s">
        <v>95</v>
      </c>
      <c r="D2" s="20" t="s">
        <v>98</v>
      </c>
      <c r="E2" s="52">
        <v>0.22</v>
      </c>
      <c r="F2" s="52">
        <v>50.8</v>
      </c>
      <c r="G2" s="52">
        <v>0</v>
      </c>
      <c r="H2" s="52">
        <v>1.2450000000000001</v>
      </c>
      <c r="I2" s="52">
        <v>0.21299999999999999</v>
      </c>
      <c r="J2" s="52">
        <v>0.28799999999999998</v>
      </c>
      <c r="K2" s="52">
        <v>4.6530095135E-3</v>
      </c>
      <c r="L2">
        <f>F2*J2*K2/12</f>
        <v>5.6729491988591991E-3</v>
      </c>
      <c r="M2">
        <f>ROUND(2.721*H2*L2,1)</f>
        <v>0</v>
      </c>
      <c r="N2">
        <f>ROUND((2.721*I2*L2)+(E2*K2),1)</f>
        <v>0</v>
      </c>
    </row>
    <row r="3" spans="1:14">
      <c r="A3" s="22" t="s">
        <v>111</v>
      </c>
      <c r="B3" s="20">
        <v>1400</v>
      </c>
      <c r="C3" s="20" t="s">
        <v>95</v>
      </c>
      <c r="D3" s="20" t="s">
        <v>98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1.19390235161</v>
      </c>
      <c r="L3">
        <f t="shared" ref="L3:L4" si="0">F3*J3*K3/12</f>
        <v>2.1783544340025522</v>
      </c>
      <c r="M3">
        <f t="shared" ref="M3:M4" si="1">ROUND(2.721*H3*L3,1)</f>
        <v>4.2</v>
      </c>
      <c r="N3">
        <f t="shared" ref="N3:N4" si="2">ROUND((2.721*I3*L3)+(E3*K3),1)</f>
        <v>1</v>
      </c>
    </row>
    <row r="4" spans="1:14">
      <c r="A4" s="22" t="s">
        <v>111</v>
      </c>
      <c r="B4" s="20">
        <v>1411</v>
      </c>
      <c r="C4" s="20" t="s">
        <v>95</v>
      </c>
      <c r="D4" s="20" t="s">
        <v>98</v>
      </c>
      <c r="E4" s="52">
        <v>0.22</v>
      </c>
      <c r="F4" s="52">
        <v>50.8</v>
      </c>
      <c r="G4" s="52">
        <v>0</v>
      </c>
      <c r="H4" s="52">
        <v>1.4430000000000001</v>
      </c>
      <c r="I4" s="52">
        <v>0.22500000000000001</v>
      </c>
      <c r="J4" s="52">
        <v>0.43099999999999999</v>
      </c>
      <c r="K4" s="52">
        <v>0.83676806789400004</v>
      </c>
      <c r="L4">
        <f t="shared" si="0"/>
        <v>1.5267391244104627</v>
      </c>
      <c r="M4">
        <f t="shared" si="1"/>
        <v>6</v>
      </c>
      <c r="N4">
        <f t="shared" si="2"/>
        <v>1.1000000000000001</v>
      </c>
    </row>
    <row r="5" spans="1:14">
      <c r="A5" s="20"/>
      <c r="B5" s="22"/>
      <c r="C5" s="20"/>
      <c r="D5" s="20"/>
      <c r="E5" s="25"/>
      <c r="F5" s="20"/>
      <c r="J5" s="21"/>
      <c r="K5">
        <f t="shared" ref="K5:M5" si="3">SUM(K2:K4)</f>
        <v>2.0353234290175002</v>
      </c>
      <c r="L5">
        <f t="shared" si="3"/>
        <v>3.7107665076118739</v>
      </c>
      <c r="M5">
        <f t="shared" si="3"/>
        <v>10.199999999999999</v>
      </c>
      <c r="N5">
        <f>SUM(N2:N4)</f>
        <v>2.1</v>
      </c>
    </row>
    <row r="6" spans="1:14">
      <c r="A6" s="20"/>
      <c r="B6" s="22"/>
      <c r="C6" s="20"/>
      <c r="D6" s="20"/>
      <c r="E6" s="20"/>
      <c r="F6" s="20"/>
      <c r="J6" s="21"/>
      <c r="K6" s="24"/>
    </row>
    <row r="7" spans="1:14">
      <c r="A7" s="20"/>
      <c r="B7" s="22"/>
      <c r="C7" s="20"/>
      <c r="D7" s="20"/>
      <c r="E7" s="20"/>
      <c r="F7" s="20"/>
      <c r="J7" s="21"/>
      <c r="K7" s="24"/>
    </row>
    <row r="8" spans="1:14">
      <c r="A8" s="20"/>
      <c r="B8" s="22"/>
      <c r="C8" s="20"/>
      <c r="D8" s="20"/>
      <c r="E8" s="20"/>
      <c r="F8" s="20"/>
      <c r="J8" s="21"/>
      <c r="K8" s="24"/>
    </row>
  </sheetData>
  <sortState ref="A2:F8">
    <sortCondition ref="D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2" sqref="L2:N2"/>
    </sheetView>
  </sheetViews>
  <sheetFormatPr defaultRowHeight="15"/>
  <cols>
    <col min="1" max="1" width="19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104</v>
      </c>
      <c r="B2" s="20">
        <v>1110</v>
      </c>
      <c r="C2" s="20" t="s">
        <v>103</v>
      </c>
      <c r="D2" s="20" t="s">
        <v>98</v>
      </c>
      <c r="E2" s="52">
        <v>0.19</v>
      </c>
      <c r="F2" s="52">
        <v>57.7</v>
      </c>
      <c r="G2" s="52">
        <v>0</v>
      </c>
      <c r="H2" s="52">
        <v>0.96799999999999997</v>
      </c>
      <c r="I2" s="52">
        <v>0.125</v>
      </c>
      <c r="J2" s="52">
        <v>0.28799999999999998</v>
      </c>
      <c r="K2" s="52">
        <v>1.5513318198299999</v>
      </c>
      <c r="L2">
        <f>F2*J2*K2/12</f>
        <v>2.1482843041005837</v>
      </c>
      <c r="M2">
        <f>ROUND(2.721*H2*L2,1)</f>
        <v>5.7</v>
      </c>
      <c r="N2">
        <f>ROUND((2.721*I2*L2)+(E2*K2),1)</f>
        <v>1</v>
      </c>
    </row>
    <row r="3" spans="1:14">
      <c r="A3" s="20" t="s">
        <v>104</v>
      </c>
      <c r="B3" s="20">
        <v>1330</v>
      </c>
      <c r="C3" s="20" t="s">
        <v>103</v>
      </c>
      <c r="D3" s="20" t="s">
        <v>98</v>
      </c>
      <c r="E3" s="52">
        <v>0.19</v>
      </c>
      <c r="F3" s="52">
        <v>57.7</v>
      </c>
      <c r="G3" s="52">
        <v>0</v>
      </c>
      <c r="H3" s="52">
        <v>1.395</v>
      </c>
      <c r="I3" s="52">
        <v>0.33900000000000002</v>
      </c>
      <c r="J3" s="52">
        <v>0.39300000000000002</v>
      </c>
      <c r="K3" s="52">
        <v>0.61023475409799999</v>
      </c>
      <c r="L3">
        <f t="shared" ref="L3:L5" si="0">F3*J3*K3/12</f>
        <v>1.1531453589501381</v>
      </c>
      <c r="M3">
        <f t="shared" ref="M3:M5" si="1">ROUND(2.721*H3*L3,1)</f>
        <v>4.4000000000000004</v>
      </c>
      <c r="N3">
        <f t="shared" ref="N3:N5" si="2">ROUND((2.721*I3*L3)+(E3*K3),1)</f>
        <v>1.2</v>
      </c>
    </row>
    <row r="4" spans="1:14">
      <c r="A4" s="20" t="s">
        <v>104</v>
      </c>
      <c r="B4" s="20">
        <v>5110</v>
      </c>
      <c r="C4" s="20" t="s">
        <v>103</v>
      </c>
      <c r="D4" s="20"/>
      <c r="E4" s="52">
        <v>0.19</v>
      </c>
      <c r="F4" s="52">
        <v>57.7</v>
      </c>
      <c r="G4" s="52">
        <v>0</v>
      </c>
      <c r="H4" s="52">
        <v>0.505</v>
      </c>
      <c r="I4" s="52">
        <v>6.8000000000000005E-2</v>
      </c>
      <c r="J4" s="52">
        <v>5.2999999999999999E-2</v>
      </c>
      <c r="K4" s="52">
        <v>6.8966781543299997E-5</v>
      </c>
      <c r="L4">
        <f t="shared" si="0"/>
        <v>1.7575609553130478E-5</v>
      </c>
      <c r="M4">
        <f t="shared" si="1"/>
        <v>0</v>
      </c>
      <c r="N4">
        <f t="shared" si="2"/>
        <v>0</v>
      </c>
    </row>
    <row r="5" spans="1:14">
      <c r="A5" s="20" t="s">
        <v>104</v>
      </c>
      <c r="B5" s="20">
        <v>5110</v>
      </c>
      <c r="C5" s="20" t="s">
        <v>103</v>
      </c>
      <c r="D5" s="20" t="s">
        <v>98</v>
      </c>
      <c r="E5" s="52">
        <v>0.19</v>
      </c>
      <c r="F5" s="52">
        <v>57.7</v>
      </c>
      <c r="G5" s="52">
        <v>0</v>
      </c>
      <c r="H5" s="52">
        <v>0.505</v>
      </c>
      <c r="I5" s="52">
        <v>6.8000000000000005E-2</v>
      </c>
      <c r="J5" s="52">
        <v>5.2999999999999999E-2</v>
      </c>
      <c r="K5" s="52">
        <v>7.3724091450300001E-3</v>
      </c>
      <c r="L5">
        <f t="shared" si="0"/>
        <v>1.8787970338680203E-3</v>
      </c>
      <c r="M5">
        <f t="shared" si="1"/>
        <v>0</v>
      </c>
      <c r="N5">
        <f t="shared" si="2"/>
        <v>0</v>
      </c>
    </row>
    <row r="6" spans="1:14">
      <c r="J6" s="21"/>
      <c r="K6">
        <f t="shared" ref="K6:M6" si="3">SUM(K2:K5)</f>
        <v>2.1690079498545733</v>
      </c>
      <c r="L6">
        <f t="shared" si="3"/>
        <v>3.3033260356941425</v>
      </c>
      <c r="M6">
        <f t="shared" si="3"/>
        <v>10.100000000000001</v>
      </c>
      <c r="N6">
        <f>SUM(N2:N5)</f>
        <v>2.2000000000000002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1" sqref="L1:N2"/>
    </sheetView>
  </sheetViews>
  <sheetFormatPr defaultRowHeight="15"/>
  <cols>
    <col min="1" max="1" width="18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1.8554687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18</v>
      </c>
      <c r="B2" s="20">
        <v>1400</v>
      </c>
      <c r="C2" s="20" t="s">
        <v>95</v>
      </c>
      <c r="D2" s="20"/>
      <c r="E2" s="52">
        <v>0.22</v>
      </c>
      <c r="F2" s="52">
        <v>50.8</v>
      </c>
      <c r="G2" s="52">
        <v>0</v>
      </c>
      <c r="H2" s="52">
        <v>0.70899999999999996</v>
      </c>
      <c r="I2" s="52">
        <v>0.11700000000000001</v>
      </c>
      <c r="J2" s="52">
        <v>0.43099999999999999</v>
      </c>
      <c r="K2" s="52">
        <v>8.7902275377099996E-4</v>
      </c>
      <c r="L2">
        <f>F2*J2*K2/12</f>
        <v>1.6038356157721074E-3</v>
      </c>
      <c r="M2">
        <f>ROUND(2.721*H2*L2,1)</f>
        <v>0</v>
      </c>
      <c r="N2">
        <f>ROUND((2.721*I2*L2)+(E2*K2),1)</f>
        <v>0</v>
      </c>
    </row>
    <row r="3" spans="1:14">
      <c r="A3" s="20" t="s">
        <v>18</v>
      </c>
      <c r="B3" s="20">
        <v>1400</v>
      </c>
      <c r="C3" s="20" t="s">
        <v>95</v>
      </c>
      <c r="D3" s="20" t="s">
        <v>98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0.99482708858699997</v>
      </c>
      <c r="L3">
        <f t="shared" ref="L3:L5" si="0">F3*J3*K3/12</f>
        <v>1.8151283449328872</v>
      </c>
      <c r="M3">
        <f t="shared" ref="M3:M5" si="1">ROUND(2.721*H3*L3,1)</f>
        <v>3.5</v>
      </c>
      <c r="N3">
        <f t="shared" ref="N3:N5" si="2">ROUND((2.721*I3*L3)+(E3*K3),1)</f>
        <v>0.8</v>
      </c>
    </row>
    <row r="4" spans="1:14">
      <c r="A4" s="20" t="s">
        <v>18</v>
      </c>
      <c r="B4" s="20">
        <v>5110</v>
      </c>
      <c r="C4" s="20" t="s">
        <v>95</v>
      </c>
      <c r="D4" s="20"/>
      <c r="E4" s="52">
        <v>0.22</v>
      </c>
      <c r="F4" s="52">
        <v>50.8</v>
      </c>
      <c r="G4" s="52">
        <v>0</v>
      </c>
      <c r="H4" s="52">
        <v>0.505</v>
      </c>
      <c r="I4" s="52">
        <v>6.8000000000000005E-2</v>
      </c>
      <c r="J4" s="52">
        <v>5.2999999999999999E-2</v>
      </c>
      <c r="K4" s="52">
        <v>3.57649377202E-2</v>
      </c>
      <c r="L4">
        <f t="shared" si="0"/>
        <v>8.0244598598222059E-3</v>
      </c>
      <c r="M4">
        <f t="shared" si="1"/>
        <v>0</v>
      </c>
      <c r="N4">
        <f t="shared" si="2"/>
        <v>0</v>
      </c>
    </row>
    <row r="5" spans="1:14">
      <c r="A5" s="20" t="s">
        <v>18</v>
      </c>
      <c r="B5" s="20">
        <v>5110</v>
      </c>
      <c r="C5" s="20" t="s">
        <v>95</v>
      </c>
      <c r="D5" s="20" t="s">
        <v>98</v>
      </c>
      <c r="E5" s="52">
        <v>0.22</v>
      </c>
      <c r="F5" s="52">
        <v>50.8</v>
      </c>
      <c r="G5" s="52">
        <v>0</v>
      </c>
      <c r="H5" s="52">
        <v>0.505</v>
      </c>
      <c r="I5" s="52">
        <v>6.8000000000000005E-2</v>
      </c>
      <c r="J5" s="52">
        <v>5.2999999999999999E-2</v>
      </c>
      <c r="K5" s="52">
        <v>1.9519161018399999E-3</v>
      </c>
      <c r="L5">
        <f t="shared" si="0"/>
        <v>4.3794490938283461E-4</v>
      </c>
      <c r="M5">
        <f t="shared" si="1"/>
        <v>0</v>
      </c>
      <c r="N5">
        <f t="shared" si="2"/>
        <v>0</v>
      </c>
    </row>
    <row r="6" spans="1:14">
      <c r="J6" s="21"/>
      <c r="K6">
        <f t="shared" ref="K6:M6" si="3">SUM(K2:K5)</f>
        <v>1.0334229651628111</v>
      </c>
      <c r="L6">
        <f t="shared" si="3"/>
        <v>1.8251945853178644</v>
      </c>
      <c r="M6">
        <f t="shared" si="3"/>
        <v>3.5</v>
      </c>
      <c r="N6">
        <f>SUM(N2:N5)</f>
        <v>0.8</v>
      </c>
    </row>
  </sheetData>
  <sortState ref="A2:J5">
    <sortCondition ref="I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19</v>
      </c>
      <c r="B2" s="20">
        <v>1400</v>
      </c>
      <c r="C2" s="20" t="s">
        <v>105</v>
      </c>
      <c r="D2" s="20"/>
      <c r="E2" s="52">
        <v>0.33</v>
      </c>
      <c r="F2" s="52">
        <v>53.9</v>
      </c>
      <c r="G2" s="52">
        <v>0.08</v>
      </c>
      <c r="H2" s="52">
        <v>0.70899999999999996</v>
      </c>
      <c r="I2" s="52">
        <v>0.11700000000000001</v>
      </c>
      <c r="J2" s="52">
        <v>0.43099999999999999</v>
      </c>
      <c r="K2" s="52">
        <v>0.68468676967300002</v>
      </c>
      <c r="L2">
        <f t="shared" ref="L2:L13" si="0">(F2*J2*K2/12)+(G2*K2)</f>
        <v>1.3802657647068814</v>
      </c>
      <c r="M2">
        <f t="shared" ref="M2:M13" si="1">ROUND(2.721*H2*L2,1)</f>
        <v>2.7</v>
      </c>
      <c r="N2">
        <f t="shared" ref="N2:N13" si="2">ROUND((2.721*I2*L2)+(E2*K2),1)</f>
        <v>0.7</v>
      </c>
    </row>
    <row r="3" spans="1:14">
      <c r="A3" s="20" t="s">
        <v>19</v>
      </c>
      <c r="B3" s="20">
        <v>1400</v>
      </c>
      <c r="C3" s="20" t="s">
        <v>105</v>
      </c>
      <c r="D3" s="20" t="s">
        <v>98</v>
      </c>
      <c r="E3" s="52">
        <v>0.33</v>
      </c>
      <c r="F3" s="52">
        <v>53.9</v>
      </c>
      <c r="G3" s="52">
        <v>0.08</v>
      </c>
      <c r="H3" s="52">
        <v>0.70899999999999996</v>
      </c>
      <c r="I3" s="52">
        <v>0.11700000000000001</v>
      </c>
      <c r="J3" s="52">
        <v>0.43099999999999999</v>
      </c>
      <c r="K3" s="52">
        <v>0.59583217857299997</v>
      </c>
      <c r="L3">
        <f t="shared" si="0"/>
        <v>1.2011430540534653</v>
      </c>
      <c r="M3">
        <f t="shared" si="1"/>
        <v>2.2999999999999998</v>
      </c>
      <c r="N3">
        <f t="shared" si="2"/>
        <v>0.6</v>
      </c>
    </row>
    <row r="4" spans="1:14">
      <c r="A4" s="20" t="s">
        <v>19</v>
      </c>
      <c r="B4" s="20">
        <v>1400</v>
      </c>
      <c r="C4" s="20" t="s">
        <v>105</v>
      </c>
      <c r="D4" s="20" t="s">
        <v>96</v>
      </c>
      <c r="E4" s="52">
        <v>0.33</v>
      </c>
      <c r="F4" s="52">
        <v>53.9</v>
      </c>
      <c r="G4" s="52">
        <v>0.08</v>
      </c>
      <c r="H4" s="52">
        <v>0.70899999999999996</v>
      </c>
      <c r="I4" s="52">
        <v>0.11700000000000001</v>
      </c>
      <c r="J4" s="52">
        <v>0.43099999999999999</v>
      </c>
      <c r="K4" s="52">
        <v>5.1943688319899997E-2</v>
      </c>
      <c r="L4">
        <f t="shared" si="0"/>
        <v>0.10471371414815574</v>
      </c>
      <c r="M4">
        <f t="shared" si="1"/>
        <v>0.2</v>
      </c>
      <c r="N4">
        <f t="shared" si="2"/>
        <v>0.1</v>
      </c>
    </row>
    <row r="5" spans="1:14">
      <c r="A5" s="20" t="s">
        <v>19</v>
      </c>
      <c r="B5" s="20">
        <v>1550</v>
      </c>
      <c r="C5" s="20" t="s">
        <v>105</v>
      </c>
      <c r="D5" s="20" t="s">
        <v>98</v>
      </c>
      <c r="E5" s="52">
        <v>0.33</v>
      </c>
      <c r="F5" s="52">
        <v>53.9</v>
      </c>
      <c r="G5" s="52">
        <v>0.08</v>
      </c>
      <c r="H5" s="52">
        <v>0.72099999999999997</v>
      </c>
      <c r="I5" s="52">
        <v>0.17</v>
      </c>
      <c r="J5" s="52">
        <v>0.34100000000000003</v>
      </c>
      <c r="K5" s="52">
        <v>1.8223312753200001</v>
      </c>
      <c r="L5">
        <f t="shared" si="0"/>
        <v>2.9369753859634389</v>
      </c>
      <c r="M5">
        <f t="shared" si="1"/>
        <v>5.8</v>
      </c>
      <c r="N5">
        <f t="shared" si="2"/>
        <v>2</v>
      </c>
    </row>
    <row r="6" spans="1:14">
      <c r="A6" s="20" t="s">
        <v>19</v>
      </c>
      <c r="B6" s="20">
        <v>1550</v>
      </c>
      <c r="C6" s="20" t="s">
        <v>105</v>
      </c>
      <c r="D6" s="20" t="s">
        <v>96</v>
      </c>
      <c r="E6" s="52">
        <v>0.33</v>
      </c>
      <c r="F6" s="52">
        <v>53.9</v>
      </c>
      <c r="G6" s="52">
        <v>0.08</v>
      </c>
      <c r="H6" s="52">
        <v>0.72099999999999997</v>
      </c>
      <c r="I6" s="52">
        <v>0.17</v>
      </c>
      <c r="J6" s="52">
        <v>0.34100000000000003</v>
      </c>
      <c r="K6" s="52">
        <v>1.47948433249</v>
      </c>
      <c r="L6">
        <f t="shared" si="0"/>
        <v>2.3844232534936123</v>
      </c>
      <c r="M6">
        <f t="shared" si="1"/>
        <v>4.7</v>
      </c>
      <c r="N6">
        <f t="shared" si="2"/>
        <v>1.6</v>
      </c>
    </row>
    <row r="7" spans="1:14">
      <c r="A7" s="20" t="s">
        <v>19</v>
      </c>
      <c r="B7" s="20">
        <v>3200</v>
      </c>
      <c r="C7" s="20" t="s">
        <v>105</v>
      </c>
      <c r="D7" s="20" t="s">
        <v>98</v>
      </c>
      <c r="E7" s="52">
        <v>0.33</v>
      </c>
      <c r="F7" s="52">
        <v>53.9</v>
      </c>
      <c r="G7" s="52">
        <v>0.08</v>
      </c>
      <c r="H7" s="52">
        <v>0.69099999999999995</v>
      </c>
      <c r="I7" s="52">
        <v>3.5999999999999997E-2</v>
      </c>
      <c r="J7" s="52">
        <v>0.26200000000000001</v>
      </c>
      <c r="K7" s="52">
        <v>1.0741595148900001</v>
      </c>
      <c r="L7">
        <f t="shared" si="0"/>
        <v>1.3500215809723335</v>
      </c>
      <c r="M7">
        <f t="shared" si="1"/>
        <v>2.5</v>
      </c>
      <c r="N7">
        <f t="shared" si="2"/>
        <v>0.5</v>
      </c>
    </row>
    <row r="8" spans="1:14">
      <c r="A8" s="20" t="s">
        <v>19</v>
      </c>
      <c r="B8" s="20">
        <v>3200</v>
      </c>
      <c r="C8" s="20" t="s">
        <v>105</v>
      </c>
      <c r="D8" s="20" t="s">
        <v>96</v>
      </c>
      <c r="E8" s="52">
        <v>0.33</v>
      </c>
      <c r="F8" s="52">
        <v>53.9</v>
      </c>
      <c r="G8" s="52">
        <v>0.08</v>
      </c>
      <c r="H8" s="52">
        <v>0.69099999999999995</v>
      </c>
      <c r="I8" s="52">
        <v>3.5999999999999997E-2</v>
      </c>
      <c r="J8" s="52">
        <v>0.26200000000000001</v>
      </c>
      <c r="K8" s="52">
        <v>0.23170394078199999</v>
      </c>
      <c r="L8">
        <f t="shared" si="0"/>
        <v>0.29120937450716394</v>
      </c>
      <c r="M8">
        <f t="shared" si="1"/>
        <v>0.5</v>
      </c>
      <c r="N8">
        <f t="shared" si="2"/>
        <v>0.1</v>
      </c>
    </row>
    <row r="9" spans="1:14">
      <c r="A9" s="20" t="s">
        <v>19</v>
      </c>
      <c r="B9" s="20">
        <v>4110</v>
      </c>
      <c r="C9" s="20" t="s">
        <v>105</v>
      </c>
      <c r="D9" s="20" t="s">
        <v>96</v>
      </c>
      <c r="E9" s="52">
        <v>0.33</v>
      </c>
      <c r="F9" s="52">
        <v>53.9</v>
      </c>
      <c r="G9" s="52">
        <v>0.08</v>
      </c>
      <c r="H9" s="52">
        <v>0.69099999999999995</v>
      </c>
      <c r="I9" s="52">
        <v>3.5999999999999997E-2</v>
      </c>
      <c r="J9" s="52">
        <v>0.26200000000000001</v>
      </c>
      <c r="K9" s="52">
        <v>0.961942594333</v>
      </c>
      <c r="L9">
        <f t="shared" si="0"/>
        <v>1.2089854849342867</v>
      </c>
      <c r="M9">
        <f t="shared" si="1"/>
        <v>2.2999999999999998</v>
      </c>
      <c r="N9">
        <f t="shared" si="2"/>
        <v>0.4</v>
      </c>
    </row>
    <row r="10" spans="1:14">
      <c r="A10" s="20" t="s">
        <v>19</v>
      </c>
      <c r="B10" s="20">
        <v>8140</v>
      </c>
      <c r="C10" s="20" t="s">
        <v>105</v>
      </c>
      <c r="D10" s="20"/>
      <c r="E10" s="52">
        <v>0.33</v>
      </c>
      <c r="F10" s="52">
        <v>53.9</v>
      </c>
      <c r="G10" s="52">
        <v>0.08</v>
      </c>
      <c r="H10" s="52">
        <v>0.98599999999999999</v>
      </c>
      <c r="I10" s="52">
        <v>0.14299999999999999</v>
      </c>
      <c r="J10" s="52">
        <v>0.44600000000000001</v>
      </c>
      <c r="K10" s="52">
        <v>0.76458042751499999</v>
      </c>
      <c r="L10">
        <f t="shared" si="0"/>
        <v>1.5928376616348741</v>
      </c>
      <c r="M10">
        <f t="shared" si="1"/>
        <v>4.3</v>
      </c>
      <c r="N10">
        <f t="shared" si="2"/>
        <v>0.9</v>
      </c>
    </row>
    <row r="11" spans="1:14">
      <c r="A11" s="20" t="s">
        <v>19</v>
      </c>
      <c r="B11" s="20">
        <v>8140</v>
      </c>
      <c r="C11" s="20" t="s">
        <v>105</v>
      </c>
      <c r="D11" s="20" t="s">
        <v>98</v>
      </c>
      <c r="E11" s="52">
        <v>0.33</v>
      </c>
      <c r="F11" s="52">
        <v>53.9</v>
      </c>
      <c r="G11" s="52">
        <v>0.08</v>
      </c>
      <c r="H11" s="52">
        <v>0.98599999999999999</v>
      </c>
      <c r="I11" s="52">
        <v>0.14299999999999999</v>
      </c>
      <c r="J11" s="52">
        <v>0.44600000000000001</v>
      </c>
      <c r="K11" s="52">
        <v>0.29485768042799998</v>
      </c>
      <c r="L11">
        <f t="shared" si="0"/>
        <v>0.61427209134097849</v>
      </c>
      <c r="M11">
        <f t="shared" si="1"/>
        <v>1.6</v>
      </c>
      <c r="N11">
        <f t="shared" si="2"/>
        <v>0.3</v>
      </c>
    </row>
    <row r="12" spans="1:14">
      <c r="A12" s="20" t="s">
        <v>19</v>
      </c>
      <c r="B12" s="20">
        <v>8200</v>
      </c>
      <c r="C12" s="20" t="s">
        <v>105</v>
      </c>
      <c r="D12" s="20"/>
      <c r="E12" s="52">
        <v>0.33</v>
      </c>
      <c r="F12" s="52">
        <v>53.9</v>
      </c>
      <c r="G12" s="52">
        <v>0.08</v>
      </c>
      <c r="H12" s="52">
        <v>0.72099999999999997</v>
      </c>
      <c r="I12" s="52">
        <v>0.17</v>
      </c>
      <c r="J12" s="52">
        <v>0.43099999999999999</v>
      </c>
      <c r="K12" s="52">
        <v>1.4538095381600001E-2</v>
      </c>
      <c r="L12">
        <f t="shared" si="0"/>
        <v>2.9307467630562287E-2</v>
      </c>
      <c r="M12">
        <f t="shared" si="1"/>
        <v>0.1</v>
      </c>
      <c r="N12">
        <f t="shared" si="2"/>
        <v>0</v>
      </c>
    </row>
    <row r="13" spans="1:14">
      <c r="A13" s="20" t="s">
        <v>19</v>
      </c>
      <c r="B13" s="20">
        <v>8200</v>
      </c>
      <c r="C13" s="20" t="s">
        <v>105</v>
      </c>
      <c r="D13" s="20" t="s">
        <v>98</v>
      </c>
      <c r="E13" s="52">
        <v>0.33</v>
      </c>
      <c r="F13" s="52">
        <v>53.9</v>
      </c>
      <c r="G13" s="52">
        <v>0.08</v>
      </c>
      <c r="H13" s="52">
        <v>0.72099999999999997</v>
      </c>
      <c r="I13" s="52">
        <v>0.17</v>
      </c>
      <c r="J13" s="52">
        <v>0.43099999999999999</v>
      </c>
      <c r="K13" s="52">
        <v>1.15937543744</v>
      </c>
      <c r="L13">
        <f t="shared" si="0"/>
        <v>2.3371946057972748</v>
      </c>
      <c r="M13">
        <f t="shared" si="1"/>
        <v>4.5999999999999996</v>
      </c>
      <c r="N13">
        <f t="shared" si="2"/>
        <v>1.5</v>
      </c>
    </row>
    <row r="14" spans="1:14">
      <c r="A14" s="20"/>
      <c r="B14" s="20"/>
      <c r="C14" s="20"/>
      <c r="D14" s="20"/>
      <c r="E14" s="20"/>
      <c r="F14" s="20"/>
      <c r="G14" s="23"/>
      <c r="H14" s="23"/>
      <c r="J14" s="21"/>
      <c r="K14">
        <f t="shared" ref="K14:M14" si="3">SUM(K2:K13)</f>
        <v>9.1354359351454999</v>
      </c>
      <c r="L14">
        <f t="shared" si="3"/>
        <v>15.431349439183027</v>
      </c>
      <c r="M14">
        <f t="shared" si="3"/>
        <v>31.6</v>
      </c>
      <c r="N14">
        <f>SUM(N2:N13)</f>
        <v>8.6999999999999993</v>
      </c>
    </row>
    <row r="15" spans="1:14">
      <c r="A15" s="20"/>
      <c r="B15" s="20"/>
      <c r="C15" s="20"/>
      <c r="D15" s="20"/>
      <c r="E15" s="20"/>
      <c r="F15" s="20"/>
      <c r="G15" s="23"/>
      <c r="H15" s="23"/>
      <c r="J15" s="21"/>
      <c r="K15" s="24"/>
    </row>
    <row r="16" spans="1:14">
      <c r="A16" s="20"/>
      <c r="B16" s="20"/>
      <c r="C16" s="20"/>
      <c r="D16" s="20"/>
      <c r="E16" s="20"/>
      <c r="F16" s="20"/>
      <c r="G16" s="23"/>
      <c r="H16" s="23"/>
      <c r="J16" s="21"/>
      <c r="K16" s="24"/>
    </row>
    <row r="17" spans="10:11">
      <c r="J17" s="21"/>
      <c r="K17" s="24"/>
    </row>
  </sheetData>
  <sortState ref="A2:F16">
    <sortCondition ref="D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N4" sqref="K4:N4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20</v>
      </c>
      <c r="B2" s="20">
        <v>1400</v>
      </c>
      <c r="C2" s="20" t="s">
        <v>103</v>
      </c>
      <c r="D2" s="20" t="s">
        <v>99</v>
      </c>
      <c r="E2" s="52">
        <v>0.19</v>
      </c>
      <c r="F2" s="52">
        <v>57.7</v>
      </c>
      <c r="G2" s="52">
        <v>0</v>
      </c>
      <c r="H2" s="52">
        <v>0.70899999999999996</v>
      </c>
      <c r="I2" s="52">
        <v>0.11700000000000001</v>
      </c>
      <c r="J2" s="52">
        <v>0.43099999999999999</v>
      </c>
      <c r="K2" s="52">
        <v>0.73564325666300001</v>
      </c>
      <c r="L2">
        <f>F2*J2*K2/12</f>
        <v>1.5245409547479289</v>
      </c>
      <c r="M2">
        <f>ROUND(2.721*H2*L2,1)</f>
        <v>2.9</v>
      </c>
      <c r="N2">
        <f>ROUND((2.721*I2*L2)+(E2*K2),1)</f>
        <v>0.6</v>
      </c>
    </row>
    <row r="3" spans="1:14">
      <c r="A3" s="20" t="s">
        <v>20</v>
      </c>
      <c r="B3" s="20">
        <v>8140</v>
      </c>
      <c r="C3" s="20" t="s">
        <v>103</v>
      </c>
      <c r="D3" s="20" t="s">
        <v>99</v>
      </c>
      <c r="E3" s="52">
        <v>0.19</v>
      </c>
      <c r="F3" s="52">
        <v>57.7</v>
      </c>
      <c r="G3" s="52">
        <v>0</v>
      </c>
      <c r="H3" s="52">
        <v>0.98599999999999999</v>
      </c>
      <c r="I3" s="52">
        <v>0.14299999999999999</v>
      </c>
      <c r="J3" s="52">
        <v>0.44600000000000001</v>
      </c>
      <c r="K3" s="52">
        <v>1.24344436295</v>
      </c>
      <c r="L3">
        <f>F3*J3*K3/12</f>
        <v>2.6665871604189912</v>
      </c>
      <c r="M3">
        <f>ROUND(2.721*H3*L3,1)</f>
        <v>7.2</v>
      </c>
      <c r="N3">
        <f>ROUND((2.721*I3*L3)+(E3*K3),1)</f>
        <v>1.3</v>
      </c>
    </row>
    <row r="4" spans="1:14">
      <c r="K4">
        <f t="shared" ref="K4:M4" si="0">SUM(K2:K3)</f>
        <v>1.9790876196130001</v>
      </c>
      <c r="L4">
        <f t="shared" si="0"/>
        <v>4.1911281151669204</v>
      </c>
      <c r="M4">
        <f t="shared" si="0"/>
        <v>10.1</v>
      </c>
      <c r="N4">
        <f>SUM(N2:N3)</f>
        <v>1.9</v>
      </c>
    </row>
  </sheetData>
  <sortState ref="A2:J3">
    <sortCondition ref="I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J11" sqref="J11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425781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21</v>
      </c>
      <c r="B2" s="20">
        <v>3100</v>
      </c>
      <c r="C2" s="20" t="s">
        <v>105</v>
      </c>
      <c r="D2" s="20" t="s">
        <v>99</v>
      </c>
      <c r="E2" s="52">
        <v>0.33</v>
      </c>
      <c r="F2" s="52">
        <v>53.9</v>
      </c>
      <c r="G2" s="52">
        <v>0.08</v>
      </c>
      <c r="H2" s="52">
        <v>0.69099999999999995</v>
      </c>
      <c r="I2" s="52">
        <v>3.5999999999999997E-2</v>
      </c>
      <c r="J2" s="52">
        <v>0.26200000000000001</v>
      </c>
      <c r="K2" s="52">
        <v>1.05581685024</v>
      </c>
      <c r="L2">
        <f t="shared" ref="L2:L10" si="0">(F2*J2*K2/12)+(G2*K2)</f>
        <v>1.3269682143291359</v>
      </c>
      <c r="M2">
        <f t="shared" ref="M2:M10" si="1">ROUND(2.721*H2*L2,1)</f>
        <v>2.5</v>
      </c>
      <c r="N2">
        <f t="shared" ref="N2:N10" si="2">ROUND((2.721*I2*L2)+(E2*K2),1)</f>
        <v>0.5</v>
      </c>
    </row>
    <row r="3" spans="1:14">
      <c r="A3" s="20" t="s">
        <v>21</v>
      </c>
      <c r="B3" s="20">
        <v>3100</v>
      </c>
      <c r="C3" s="20" t="s">
        <v>105</v>
      </c>
      <c r="D3" s="20" t="s">
        <v>96</v>
      </c>
      <c r="E3" s="52">
        <v>0.33</v>
      </c>
      <c r="F3" s="52">
        <v>53.9</v>
      </c>
      <c r="G3" s="52">
        <v>0.08</v>
      </c>
      <c r="H3" s="52">
        <v>0.69099999999999995</v>
      </c>
      <c r="I3" s="52">
        <v>3.5999999999999997E-2</v>
      </c>
      <c r="J3" s="52">
        <v>0.26200000000000001</v>
      </c>
      <c r="K3" s="52">
        <v>1.73854719553</v>
      </c>
      <c r="L3">
        <f t="shared" si="0"/>
        <v>2.1850350911286962</v>
      </c>
      <c r="M3">
        <f t="shared" si="1"/>
        <v>4.0999999999999996</v>
      </c>
      <c r="N3">
        <f t="shared" si="2"/>
        <v>0.8</v>
      </c>
    </row>
    <row r="4" spans="1:14">
      <c r="A4" s="20" t="s">
        <v>21</v>
      </c>
      <c r="B4" s="20">
        <v>4110</v>
      </c>
      <c r="C4" s="20" t="s">
        <v>105</v>
      </c>
      <c r="D4" s="20" t="s">
        <v>99</v>
      </c>
      <c r="E4" s="52">
        <v>0.33</v>
      </c>
      <c r="F4" s="52">
        <v>53.9</v>
      </c>
      <c r="G4" s="52">
        <v>0.08</v>
      </c>
      <c r="H4" s="52">
        <v>0.69099999999999995</v>
      </c>
      <c r="I4" s="52">
        <v>3.5999999999999997E-2</v>
      </c>
      <c r="J4" s="52">
        <v>0.26200000000000001</v>
      </c>
      <c r="K4" s="52">
        <v>10.4491758109</v>
      </c>
      <c r="L4">
        <f t="shared" si="0"/>
        <v>13.132698312069301</v>
      </c>
      <c r="M4">
        <f t="shared" si="1"/>
        <v>24.7</v>
      </c>
      <c r="N4">
        <f t="shared" si="2"/>
        <v>4.7</v>
      </c>
    </row>
    <row r="5" spans="1:14">
      <c r="A5" s="20" t="s">
        <v>21</v>
      </c>
      <c r="B5" s="20">
        <v>4110</v>
      </c>
      <c r="C5" s="20" t="s">
        <v>105</v>
      </c>
      <c r="D5" s="20" t="s">
        <v>96</v>
      </c>
      <c r="E5" s="52">
        <v>0.33</v>
      </c>
      <c r="F5" s="52">
        <v>53.9</v>
      </c>
      <c r="G5" s="52">
        <v>0.08</v>
      </c>
      <c r="H5" s="52">
        <v>0.69099999999999995</v>
      </c>
      <c r="I5" s="52">
        <v>3.5999999999999997E-2</v>
      </c>
      <c r="J5" s="52">
        <v>0.26200000000000001</v>
      </c>
      <c r="K5" s="52">
        <v>1.7377837896299999</v>
      </c>
      <c r="L5">
        <f t="shared" si="0"/>
        <v>2.1840756298701445</v>
      </c>
      <c r="M5">
        <f t="shared" si="1"/>
        <v>4.0999999999999996</v>
      </c>
      <c r="N5">
        <f t="shared" si="2"/>
        <v>0.8</v>
      </c>
    </row>
    <row r="6" spans="1:14">
      <c r="A6" s="20" t="s">
        <v>21</v>
      </c>
      <c r="B6" s="20">
        <v>6250</v>
      </c>
      <c r="C6" s="20" t="s">
        <v>105</v>
      </c>
      <c r="D6" s="20" t="s">
        <v>99</v>
      </c>
      <c r="E6" s="52">
        <v>0.33</v>
      </c>
      <c r="F6" s="52">
        <v>53.9</v>
      </c>
      <c r="G6" s="52">
        <v>0.08</v>
      </c>
      <c r="H6" s="52">
        <v>0.60699999999999998</v>
      </c>
      <c r="I6" s="52">
        <v>3.3000000000000002E-2</v>
      </c>
      <c r="J6" s="52">
        <v>2.5999999999999999E-2</v>
      </c>
      <c r="K6" s="52">
        <v>0.68967190086399999</v>
      </c>
      <c r="L6">
        <f t="shared" si="0"/>
        <v>0.13571593555835412</v>
      </c>
      <c r="M6">
        <f t="shared" si="1"/>
        <v>0.2</v>
      </c>
      <c r="N6">
        <f t="shared" si="2"/>
        <v>0.2</v>
      </c>
    </row>
    <row r="7" spans="1:14">
      <c r="A7" s="20" t="s">
        <v>21</v>
      </c>
      <c r="B7" s="20">
        <v>6250</v>
      </c>
      <c r="C7" s="20" t="s">
        <v>105</v>
      </c>
      <c r="D7" s="20" t="s">
        <v>96</v>
      </c>
      <c r="E7" s="52">
        <v>0.33</v>
      </c>
      <c r="F7" s="52">
        <v>53.9</v>
      </c>
      <c r="G7" s="52">
        <v>0.08</v>
      </c>
      <c r="H7" s="52">
        <v>0.60699999999999998</v>
      </c>
      <c r="I7" s="52">
        <v>3.3000000000000002E-2</v>
      </c>
      <c r="J7" s="52">
        <v>2.5999999999999999E-2</v>
      </c>
      <c r="K7" s="52">
        <v>1.5476906236500001</v>
      </c>
      <c r="L7">
        <f t="shared" si="0"/>
        <v>0.3045597198905925</v>
      </c>
      <c r="M7">
        <f t="shared" si="1"/>
        <v>0.5</v>
      </c>
      <c r="N7">
        <f t="shared" si="2"/>
        <v>0.5</v>
      </c>
    </row>
    <row r="8" spans="1:14">
      <c r="A8" s="20" t="s">
        <v>21</v>
      </c>
      <c r="B8" s="20">
        <v>6410</v>
      </c>
      <c r="C8" s="20" t="s">
        <v>105</v>
      </c>
      <c r="D8" s="20" t="s">
        <v>99</v>
      </c>
      <c r="E8" s="52">
        <v>0.33</v>
      </c>
      <c r="F8" s="52">
        <v>53.9</v>
      </c>
      <c r="G8" s="52">
        <v>0.08</v>
      </c>
      <c r="H8" s="52">
        <v>0.60699999999999998</v>
      </c>
      <c r="I8" s="52">
        <v>3.3000000000000002E-2</v>
      </c>
      <c r="J8" s="52">
        <v>2.5999999999999999E-2</v>
      </c>
      <c r="K8" s="52">
        <v>1.75749256635E-2</v>
      </c>
      <c r="L8">
        <f t="shared" si="0"/>
        <v>3.4584524551490746E-3</v>
      </c>
      <c r="M8">
        <f t="shared" si="1"/>
        <v>0</v>
      </c>
      <c r="N8">
        <f t="shared" si="2"/>
        <v>0</v>
      </c>
    </row>
    <row r="9" spans="1:14">
      <c r="A9" s="20" t="s">
        <v>21</v>
      </c>
      <c r="B9" s="20">
        <v>8140</v>
      </c>
      <c r="C9" s="20" t="s">
        <v>105</v>
      </c>
      <c r="D9" s="20" t="s">
        <v>99</v>
      </c>
      <c r="E9" s="52">
        <v>0.33</v>
      </c>
      <c r="F9" s="52">
        <v>53.9</v>
      </c>
      <c r="G9" s="52">
        <v>0.08</v>
      </c>
      <c r="H9" s="52">
        <v>0.98599999999999999</v>
      </c>
      <c r="I9" s="52">
        <v>0.14299999999999999</v>
      </c>
      <c r="J9" s="52">
        <v>0.44600000000000001</v>
      </c>
      <c r="K9" s="52">
        <v>31.564436464900002</v>
      </c>
      <c r="L9">
        <f t="shared" si="0"/>
        <v>65.7576644133851</v>
      </c>
      <c r="M9">
        <f t="shared" si="1"/>
        <v>176.4</v>
      </c>
      <c r="N9">
        <f t="shared" si="2"/>
        <v>36</v>
      </c>
    </row>
    <row r="10" spans="1:14">
      <c r="A10" s="20" t="s">
        <v>21</v>
      </c>
      <c r="B10" s="20">
        <v>8140</v>
      </c>
      <c r="C10" s="20" t="s">
        <v>105</v>
      </c>
      <c r="D10" s="20" t="s">
        <v>96</v>
      </c>
      <c r="E10" s="52">
        <v>0.33</v>
      </c>
      <c r="F10" s="52">
        <v>53.9</v>
      </c>
      <c r="G10" s="52">
        <v>0.08</v>
      </c>
      <c r="H10" s="52">
        <v>0.98599999999999999</v>
      </c>
      <c r="I10" s="52">
        <v>0.14299999999999999</v>
      </c>
      <c r="J10" s="52">
        <v>0.44600000000000001</v>
      </c>
      <c r="K10" s="52">
        <v>4.7996974830100001</v>
      </c>
      <c r="L10">
        <f t="shared" si="0"/>
        <v>9.9991297713966816</v>
      </c>
      <c r="M10">
        <f t="shared" si="1"/>
        <v>26.8</v>
      </c>
      <c r="N10">
        <f t="shared" si="2"/>
        <v>5.5</v>
      </c>
    </row>
    <row r="11" spans="1:14">
      <c r="A11" s="20"/>
      <c r="B11" s="20"/>
      <c r="C11" s="20"/>
      <c r="D11" s="20"/>
      <c r="E11" s="20"/>
      <c r="F11" s="20"/>
      <c r="K11">
        <f t="shared" ref="K11:M11" si="3">SUM(K2:K10)</f>
        <v>53.600395044387504</v>
      </c>
      <c r="L11">
        <f t="shared" si="3"/>
        <v>95.029305540083158</v>
      </c>
      <c r="M11">
        <f t="shared" si="3"/>
        <v>239.3</v>
      </c>
      <c r="N11">
        <f>SUM(N2:N10)</f>
        <v>49</v>
      </c>
    </row>
    <row r="12" spans="1:14">
      <c r="A12" s="20"/>
      <c r="B12" s="20"/>
      <c r="C12" s="20"/>
      <c r="D12" s="20"/>
      <c r="E12" s="20"/>
      <c r="F12" s="20"/>
      <c r="J12" s="21"/>
      <c r="K12" s="24"/>
    </row>
    <row r="13" spans="1:14">
      <c r="A13" s="20"/>
      <c r="B13" s="20"/>
      <c r="C13" s="20"/>
      <c r="D13" s="20"/>
      <c r="E13" s="20"/>
      <c r="F13" s="20"/>
      <c r="J13" s="21"/>
      <c r="K13" s="24"/>
    </row>
    <row r="14" spans="1:14">
      <c r="A14" s="20"/>
      <c r="B14" s="20"/>
      <c r="C14" s="20"/>
      <c r="D14" s="20"/>
      <c r="E14" s="20"/>
      <c r="F14" s="20"/>
      <c r="J14" s="21"/>
      <c r="K14" s="24"/>
    </row>
    <row r="15" spans="1:14">
      <c r="A15" s="20"/>
      <c r="B15" s="20"/>
      <c r="C15" s="20"/>
      <c r="D15" s="20"/>
      <c r="E15" s="20"/>
      <c r="F15" s="20"/>
      <c r="J15" s="21"/>
      <c r="K15" s="24"/>
    </row>
    <row r="16" spans="1:14">
      <c r="A16" s="20"/>
      <c r="B16" s="20"/>
      <c r="C16" s="20"/>
      <c r="D16" s="20"/>
      <c r="E16" s="37"/>
      <c r="F16" s="20"/>
      <c r="J16" s="21"/>
      <c r="K16" s="24"/>
    </row>
    <row r="17" spans="1:11">
      <c r="A17" s="20"/>
      <c r="B17" s="20"/>
      <c r="C17" s="20"/>
      <c r="D17" s="20"/>
      <c r="E17" s="20"/>
      <c r="F17" s="20"/>
      <c r="J17" s="21"/>
      <c r="K17" s="24"/>
    </row>
    <row r="18" spans="1:11">
      <c r="A18" s="20"/>
      <c r="B18" s="20"/>
      <c r="C18" s="20"/>
      <c r="D18" s="20"/>
      <c r="E18" s="20"/>
      <c r="F18" s="20"/>
      <c r="J18" s="21"/>
      <c r="K18" s="24"/>
    </row>
    <row r="19" spans="1:11">
      <c r="A19" s="20"/>
      <c r="B19" s="20"/>
      <c r="C19" s="20"/>
      <c r="D19" s="20"/>
      <c r="E19" s="20"/>
      <c r="F19" s="20"/>
      <c r="J19" s="21"/>
      <c r="K19" s="24"/>
    </row>
    <row r="20" spans="1:11">
      <c r="A20" s="20"/>
      <c r="B20" s="20"/>
      <c r="C20" s="20"/>
      <c r="D20" s="20"/>
      <c r="E20" s="20"/>
      <c r="F20" s="20"/>
      <c r="J20" s="21"/>
      <c r="K20" s="24"/>
    </row>
    <row r="21" spans="1:11">
      <c r="A21" s="20"/>
      <c r="B21" s="20"/>
      <c r="C21" s="20"/>
      <c r="D21" s="20"/>
      <c r="E21" s="20"/>
      <c r="F21" s="20"/>
      <c r="J21" s="21"/>
      <c r="K21" s="24"/>
    </row>
    <row r="22" spans="1:11">
      <c r="A22" s="20"/>
      <c r="B22" s="20"/>
      <c r="C22" s="20"/>
      <c r="D22" s="20"/>
      <c r="E22" s="20"/>
      <c r="F22" s="20"/>
      <c r="J22" s="21"/>
      <c r="K22" s="24"/>
    </row>
    <row r="23" spans="1:11">
      <c r="A23" s="20"/>
      <c r="B23" s="20"/>
      <c r="C23" s="20"/>
      <c r="D23" s="20"/>
      <c r="E23" s="20"/>
      <c r="F23" s="20"/>
      <c r="J23" s="21"/>
      <c r="K23" s="24"/>
    </row>
    <row r="24" spans="1:11">
      <c r="A24" s="20"/>
      <c r="B24" s="20"/>
      <c r="C24" s="20"/>
      <c r="D24" s="20"/>
      <c r="E24" s="20"/>
      <c r="F24" s="20"/>
      <c r="J24" s="21"/>
      <c r="K24" s="24"/>
    </row>
  </sheetData>
  <sortState ref="A2:J24">
    <sortCondition ref="I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5"/>
  <sheetViews>
    <sheetView topLeftCell="A43" workbookViewId="0">
      <selection activeCell="A52" sqref="A52:F59"/>
    </sheetView>
  </sheetViews>
  <sheetFormatPr defaultRowHeight="15"/>
  <cols>
    <col min="1" max="1" width="17.42578125" bestFit="1" customWidth="1"/>
    <col min="2" max="2" width="9.42578125" customWidth="1"/>
    <col min="6" max="6" width="10.7109375" customWidth="1"/>
  </cols>
  <sheetData>
    <row r="1" spans="1:6">
      <c r="A1" s="15" t="s">
        <v>4</v>
      </c>
    </row>
    <row r="2" spans="1:6">
      <c r="A2" s="17" t="s">
        <v>79</v>
      </c>
      <c r="B2" t="s">
        <v>80</v>
      </c>
    </row>
    <row r="3" spans="1:6">
      <c r="A3" s="17"/>
      <c r="B3" t="s">
        <v>72</v>
      </c>
      <c r="D3" t="s">
        <v>73</v>
      </c>
      <c r="F3" t="s">
        <v>74</v>
      </c>
    </row>
    <row r="4" spans="1:6">
      <c r="A4" s="17" t="s">
        <v>81</v>
      </c>
      <c r="B4" s="17">
        <v>0.83</v>
      </c>
      <c r="C4" t="s">
        <v>83</v>
      </c>
      <c r="D4">
        <v>0.57999999999999996</v>
      </c>
      <c r="E4" t="s">
        <v>83</v>
      </c>
    </row>
    <row r="5" spans="1:6">
      <c r="A5" s="17" t="s">
        <v>82</v>
      </c>
      <c r="B5" s="18">
        <f>'230108-1 Pond 3'!L6</f>
        <v>2.9221129702731052</v>
      </c>
      <c r="C5" t="s">
        <v>83</v>
      </c>
      <c r="D5" s="24">
        <f>'230108-1 Pond 3'!L6</f>
        <v>2.9221129702731052</v>
      </c>
      <c r="E5" t="s">
        <v>83</v>
      </c>
      <c r="F5" s="16"/>
    </row>
    <row r="6" spans="1:6">
      <c r="A6" t="s">
        <v>75</v>
      </c>
      <c r="B6" s="17">
        <f>ROUND(B4/B5*365,0)</f>
        <v>104</v>
      </c>
      <c r="C6" t="s">
        <v>76</v>
      </c>
      <c r="D6" s="17">
        <f>ROUND(D4/D5*365,0)</f>
        <v>72</v>
      </c>
      <c r="E6" t="s">
        <v>76</v>
      </c>
      <c r="F6" s="16"/>
    </row>
    <row r="7" spans="1:6">
      <c r="A7" t="s">
        <v>77</v>
      </c>
      <c r="B7" s="32">
        <f>(ROUND((43.75*B6)/(4.38+B6),1))/100</f>
        <v>0.42</v>
      </c>
      <c r="D7" s="32">
        <f>(ROUND((43.75*D6)/(4.38+D6),1))/100</f>
        <v>0.41200000000000003</v>
      </c>
      <c r="F7" s="16">
        <f>B7-D7</f>
        <v>7.9999999999999516E-3</v>
      </c>
    </row>
    <row r="8" spans="1:6">
      <c r="A8" t="s">
        <v>78</v>
      </c>
      <c r="B8" s="32">
        <f>(ROUND(44.53+6.146*LN(B6)+0.145*(LN(B6)^2),1))/100</f>
        <v>0.76200000000000001</v>
      </c>
      <c r="D8" s="32">
        <f>(ROUND(44.53+6.146*LN(D6)+0.145*(LN(D6)^2),1))/100</f>
        <v>0.73499999999999999</v>
      </c>
      <c r="F8" s="16">
        <f>B8-D8</f>
        <v>2.7000000000000024E-2</v>
      </c>
    </row>
    <row r="10" spans="1:6">
      <c r="A10" s="15" t="s">
        <v>6</v>
      </c>
    </row>
    <row r="11" spans="1:6">
      <c r="A11" s="17" t="s">
        <v>79</v>
      </c>
      <c r="B11" t="s">
        <v>80</v>
      </c>
    </row>
    <row r="12" spans="1:6">
      <c r="A12" s="17"/>
      <c r="B12" t="s">
        <v>72</v>
      </c>
      <c r="D12" t="s">
        <v>73</v>
      </c>
      <c r="F12" t="s">
        <v>74</v>
      </c>
    </row>
    <row r="13" spans="1:6">
      <c r="A13" s="17" t="s">
        <v>81</v>
      </c>
      <c r="B13" s="17">
        <v>0.98</v>
      </c>
      <c r="C13" t="s">
        <v>83</v>
      </c>
      <c r="D13">
        <v>0.79</v>
      </c>
      <c r="E13" t="s">
        <v>83</v>
      </c>
    </row>
    <row r="14" spans="1:6">
      <c r="A14" s="17" t="s">
        <v>82</v>
      </c>
      <c r="B14" s="34">
        <f>'230108-1 Pond 4'!L6</f>
        <v>7.3513293966361628</v>
      </c>
      <c r="C14" t="s">
        <v>83</v>
      </c>
      <c r="D14" s="24">
        <f>B14</f>
        <v>7.3513293966361628</v>
      </c>
      <c r="E14" t="s">
        <v>83</v>
      </c>
      <c r="F14" s="16"/>
    </row>
    <row r="15" spans="1:6">
      <c r="A15" t="s">
        <v>75</v>
      </c>
      <c r="B15" s="17">
        <f>ROUND(B13/B14*365,0)</f>
        <v>49</v>
      </c>
      <c r="C15" t="s">
        <v>76</v>
      </c>
      <c r="D15" s="17">
        <f>ROUND(D13/D14*365,0)</f>
        <v>39</v>
      </c>
      <c r="E15" t="s">
        <v>76</v>
      </c>
      <c r="F15" s="16"/>
    </row>
    <row r="16" spans="1:6">
      <c r="A16" t="s">
        <v>77</v>
      </c>
      <c r="B16" s="32">
        <f>(ROUND((43.75*B15)/(4.38+B15),1))/100</f>
        <v>0.40200000000000002</v>
      </c>
      <c r="D16" s="32">
        <f>(ROUND((43.75*D15)/(4.38+D15),1))/100</f>
        <v>0.39299999999999996</v>
      </c>
      <c r="F16" s="16">
        <f>B16-D16</f>
        <v>9.0000000000000635E-3</v>
      </c>
    </row>
    <row r="17" spans="1:6">
      <c r="A17" t="s">
        <v>78</v>
      </c>
      <c r="B17" s="32">
        <f>(ROUND(44.53+6.146*LN(B15)+0.145*(LN(B15)^2),1))/100</f>
        <v>0.70599999999999996</v>
      </c>
      <c r="D17" s="32">
        <f>(ROUND(44.53+6.146*LN(D15)+0.145*(LN(D15)^2),1))/100</f>
        <v>0.69</v>
      </c>
      <c r="F17" s="16">
        <f>B17-D17</f>
        <v>1.6000000000000014E-2</v>
      </c>
    </row>
    <row r="18" spans="1:6">
      <c r="B18" s="17"/>
      <c r="D18" s="17"/>
    </row>
    <row r="19" spans="1:6">
      <c r="A19" s="15" t="s">
        <v>14</v>
      </c>
    </row>
    <row r="20" spans="1:6">
      <c r="A20" s="17" t="s">
        <v>79</v>
      </c>
      <c r="B20" t="s">
        <v>80</v>
      </c>
    </row>
    <row r="21" spans="1:6">
      <c r="A21" s="17"/>
      <c r="B21" t="s">
        <v>72</v>
      </c>
      <c r="D21" t="s">
        <v>73</v>
      </c>
      <c r="F21" t="s">
        <v>74</v>
      </c>
    </row>
    <row r="22" spans="1:6">
      <c r="A22" s="17" t="s">
        <v>81</v>
      </c>
      <c r="B22" s="17">
        <v>1.52</v>
      </c>
      <c r="C22" t="s">
        <v>83</v>
      </c>
      <c r="D22" s="17">
        <v>1.52</v>
      </c>
      <c r="E22" t="s">
        <v>83</v>
      </c>
    </row>
    <row r="23" spans="1:6">
      <c r="A23" s="17" t="s">
        <v>82</v>
      </c>
      <c r="B23" s="18">
        <f>'SPN 99004-1585 Lake 3'!L12</f>
        <v>18.169135483268857</v>
      </c>
      <c r="C23" t="s">
        <v>83</v>
      </c>
      <c r="D23" s="18">
        <f>'SPN 99004-1585 Lake 3'!L12</f>
        <v>18.169135483268857</v>
      </c>
      <c r="E23" t="s">
        <v>83</v>
      </c>
      <c r="F23" s="16"/>
    </row>
    <row r="24" spans="1:6">
      <c r="A24" t="s">
        <v>75</v>
      </c>
      <c r="B24" s="17">
        <f>ROUND(B22/B23*365,0)</f>
        <v>31</v>
      </c>
      <c r="C24" t="s">
        <v>76</v>
      </c>
      <c r="D24" s="17">
        <f>ROUND(D22/D23*365,0)</f>
        <v>31</v>
      </c>
      <c r="E24" t="s">
        <v>76</v>
      </c>
      <c r="F24" s="16"/>
    </row>
    <row r="25" spans="1:6">
      <c r="A25" t="s">
        <v>77</v>
      </c>
      <c r="B25" s="32">
        <f>(ROUND((43.75*B24)/(4.38+B24),1))/100</f>
        <v>0.38299999999999995</v>
      </c>
      <c r="D25" s="32">
        <f>(ROUND((43.75*D24)/(4.38+D24),1))/100</f>
        <v>0.38299999999999995</v>
      </c>
      <c r="F25" s="16">
        <f>B25-D25</f>
        <v>0</v>
      </c>
    </row>
    <row r="26" spans="1:6">
      <c r="A26" t="s">
        <v>78</v>
      </c>
      <c r="B26" s="32">
        <f>(ROUND(44.53+6.146*LN(B24)+0.145*(LN(B24)^2),1))/100</f>
        <v>0.67299999999999993</v>
      </c>
      <c r="D26" s="32">
        <f>(ROUND(44.53+6.146*LN(D24)+0.145*(LN(D24)^2),1))/100</f>
        <v>0.67299999999999993</v>
      </c>
      <c r="F26" s="16">
        <f>B26-D26</f>
        <v>0</v>
      </c>
    </row>
    <row r="27" spans="1:6">
      <c r="B27" s="17"/>
      <c r="D27" s="17"/>
    </row>
    <row r="28" spans="1:6">
      <c r="A28" s="15" t="s">
        <v>111</v>
      </c>
    </row>
    <row r="29" spans="1:6">
      <c r="A29" s="17"/>
      <c r="B29" t="s">
        <v>72</v>
      </c>
      <c r="D29" t="s">
        <v>73</v>
      </c>
      <c r="F29" t="s">
        <v>74</v>
      </c>
    </row>
    <row r="30" spans="1:6">
      <c r="A30" t="s">
        <v>75</v>
      </c>
      <c r="B30" s="17">
        <v>30.4</v>
      </c>
      <c r="C30" t="s">
        <v>76</v>
      </c>
      <c r="D30" s="17">
        <v>21</v>
      </c>
      <c r="E30" t="s">
        <v>76</v>
      </c>
      <c r="F30" s="16"/>
    </row>
    <row r="31" spans="1:6">
      <c r="A31" t="s">
        <v>77</v>
      </c>
      <c r="B31" s="32">
        <f>(ROUND((43.75*B30)/(4.38+B30),1))/100</f>
        <v>0.38200000000000001</v>
      </c>
      <c r="D31" s="32">
        <f>(ROUND((43.75*D30)/(4.38+D30),1))/100</f>
        <v>0.36200000000000004</v>
      </c>
      <c r="F31" s="16">
        <f>B31-D31</f>
        <v>1.9999999999999962E-2</v>
      </c>
    </row>
    <row r="32" spans="1:6">
      <c r="A32" t="s">
        <v>78</v>
      </c>
      <c r="B32" s="32">
        <f>(ROUND(44.53+6.146*LN(B30)+0.145*(LN(B30)^2),1))/100</f>
        <v>0.67200000000000004</v>
      </c>
      <c r="D32" s="32">
        <f>(ROUND(44.53+6.146*LN(D30)+0.145*(LN(D30)^2),1))/100</f>
        <v>0.64599999999999991</v>
      </c>
      <c r="F32" s="16">
        <f>B32-D32</f>
        <v>2.6000000000000134E-2</v>
      </c>
    </row>
    <row r="33" spans="1:6">
      <c r="B33" s="17"/>
      <c r="D33" s="17"/>
    </row>
    <row r="34" spans="1:6">
      <c r="A34" s="15" t="s">
        <v>23</v>
      </c>
      <c r="B34" s="17"/>
      <c r="D34" s="17"/>
    </row>
    <row r="35" spans="1:6">
      <c r="A35" t="s">
        <v>79</v>
      </c>
      <c r="B35" t="s">
        <v>80</v>
      </c>
    </row>
    <row r="36" spans="1:6">
      <c r="B36" t="s">
        <v>72</v>
      </c>
      <c r="D36" t="s">
        <v>73</v>
      </c>
      <c r="F36" t="s">
        <v>74</v>
      </c>
    </row>
    <row r="37" spans="1:6">
      <c r="A37" t="s">
        <v>81</v>
      </c>
      <c r="B37">
        <v>39.200000000000003</v>
      </c>
      <c r="C37" t="s">
        <v>83</v>
      </c>
      <c r="D37">
        <v>39.200000000000003</v>
      </c>
      <c r="E37" t="s">
        <v>83</v>
      </c>
    </row>
    <row r="38" spans="1:6" ht="15.75" customHeight="1">
      <c r="A38" t="s">
        <v>82</v>
      </c>
      <c r="B38">
        <f>'230288-2'!L26</f>
        <v>82.8343863555083</v>
      </c>
      <c r="C38" t="s">
        <v>83</v>
      </c>
      <c r="D38">
        <f>B38</f>
        <v>82.8343863555083</v>
      </c>
      <c r="E38" t="s">
        <v>83</v>
      </c>
    </row>
    <row r="39" spans="1:6">
      <c r="A39" t="s">
        <v>75</v>
      </c>
      <c r="B39">
        <f>ROUND(B37/B38*365,0)</f>
        <v>173</v>
      </c>
      <c r="C39" t="s">
        <v>76</v>
      </c>
      <c r="D39">
        <f>ROUND(D37/D38*365,0)</f>
        <v>173</v>
      </c>
      <c r="E39" t="s">
        <v>76</v>
      </c>
    </row>
    <row r="40" spans="1:6">
      <c r="A40" t="s">
        <v>77</v>
      </c>
      <c r="B40" s="32">
        <f>(ROUND((43.75*B39)/(4.38+B39),1))/100</f>
        <v>0.42700000000000005</v>
      </c>
      <c r="D40" s="32">
        <f>(ROUND((43.75*D39)/(4.38+D39),1))/100</f>
        <v>0.42700000000000005</v>
      </c>
      <c r="F40" s="16">
        <f>B40-D40</f>
        <v>0</v>
      </c>
    </row>
    <row r="41" spans="1:6">
      <c r="A41" t="s">
        <v>78</v>
      </c>
      <c r="B41" s="32">
        <f>(ROUND(44.53+6.146*LN(B39)+0.145*(LN(B39)^2),1))/100</f>
        <v>0.80099999999999993</v>
      </c>
      <c r="D41" s="32">
        <f>(ROUND(44.53+6.146*LN(D39)+0.145*(LN(D39)^2),1))/100</f>
        <v>0.80099999999999993</v>
      </c>
      <c r="F41" s="16">
        <f>B41-D41</f>
        <v>0</v>
      </c>
    </row>
    <row r="42" spans="1:6">
      <c r="B42" s="32"/>
      <c r="D42" s="32"/>
      <c r="F42" s="16"/>
    </row>
    <row r="43" spans="1:6">
      <c r="A43" s="15" t="s">
        <v>26</v>
      </c>
      <c r="B43" s="17"/>
      <c r="D43" s="17"/>
    </row>
    <row r="44" spans="1:6">
      <c r="A44" t="s">
        <v>79</v>
      </c>
      <c r="B44" t="s">
        <v>80</v>
      </c>
    </row>
    <row r="45" spans="1:6">
      <c r="B45" t="s">
        <v>72</v>
      </c>
      <c r="D45" t="s">
        <v>73</v>
      </c>
      <c r="F45" t="s">
        <v>74</v>
      </c>
    </row>
    <row r="46" spans="1:6">
      <c r="A46" t="s">
        <v>81</v>
      </c>
      <c r="B46">
        <v>14.56</v>
      </c>
      <c r="C46" t="s">
        <v>83</v>
      </c>
      <c r="D46">
        <v>9.76</v>
      </c>
      <c r="E46" t="s">
        <v>83</v>
      </c>
    </row>
    <row r="47" spans="1:6">
      <c r="A47" t="s">
        <v>82</v>
      </c>
      <c r="B47">
        <f>'419890-1'!L17</f>
        <v>64.380451726603994</v>
      </c>
      <c r="C47" t="s">
        <v>83</v>
      </c>
      <c r="D47">
        <f>B47</f>
        <v>64.380451726603994</v>
      </c>
      <c r="E47" t="s">
        <v>83</v>
      </c>
    </row>
    <row r="48" spans="1:6">
      <c r="A48" t="s">
        <v>75</v>
      </c>
      <c r="B48">
        <f>ROUND(B46/B47*365,0)</f>
        <v>83</v>
      </c>
      <c r="C48" t="s">
        <v>76</v>
      </c>
      <c r="D48">
        <f>ROUND(D46/D47*365,0)</f>
        <v>55</v>
      </c>
      <c r="E48" t="s">
        <v>76</v>
      </c>
    </row>
    <row r="49" spans="1:6">
      <c r="A49" t="s">
        <v>77</v>
      </c>
      <c r="B49" s="32">
        <f>(ROUND((43.75*B48)/(4.38+B48),1))/100</f>
        <v>0.41600000000000004</v>
      </c>
      <c r="D49" s="32">
        <f>(ROUND((43.75*D48)/(4.38+D48),1))/100</f>
        <v>0.40500000000000003</v>
      </c>
      <c r="F49" s="16">
        <f>B49-D49</f>
        <v>1.100000000000001E-2</v>
      </c>
    </row>
    <row r="50" spans="1:6">
      <c r="A50" t="s">
        <v>78</v>
      </c>
      <c r="B50" s="32">
        <f>(ROUND(44.53+6.146*LN(B48)+0.145*(LN(B48)^2),1))/100</f>
        <v>0.745</v>
      </c>
      <c r="D50" s="32">
        <f>(ROUND(44.53+6.146*LN(D48)+0.145*(LN(D48)^2),1))/100</f>
        <v>0.71499999999999997</v>
      </c>
      <c r="F50" s="16">
        <f>B50-D50</f>
        <v>3.0000000000000027E-2</v>
      </c>
    </row>
    <row r="51" spans="1:6">
      <c r="B51" s="32"/>
      <c r="D51" s="32"/>
      <c r="F51" s="16"/>
    </row>
    <row r="52" spans="1:6">
      <c r="A52" s="15" t="s">
        <v>134</v>
      </c>
      <c r="B52" s="17"/>
      <c r="D52" s="17"/>
    </row>
    <row r="53" spans="1:6">
      <c r="A53" t="s">
        <v>79</v>
      </c>
      <c r="B53" t="s">
        <v>80</v>
      </c>
    </row>
    <row r="54" spans="1:6">
      <c r="B54" t="s">
        <v>72</v>
      </c>
      <c r="D54" t="s">
        <v>73</v>
      </c>
      <c r="F54" t="s">
        <v>74</v>
      </c>
    </row>
    <row r="55" spans="1:6">
      <c r="A55" t="s">
        <v>81</v>
      </c>
      <c r="B55">
        <v>7.1</v>
      </c>
      <c r="C55" t="s">
        <v>83</v>
      </c>
      <c r="D55">
        <v>6.74</v>
      </c>
      <c r="E55" t="s">
        <v>83</v>
      </c>
    </row>
    <row r="56" spans="1:6">
      <c r="A56" t="s">
        <v>82</v>
      </c>
      <c r="B56">
        <f>'Indian River Pond West'!L25</f>
        <v>49.605401199735276</v>
      </c>
      <c r="C56" t="s">
        <v>83</v>
      </c>
      <c r="D56">
        <f>'Indian River Pond West'!L25</f>
        <v>49.605401199735276</v>
      </c>
      <c r="E56" t="s">
        <v>83</v>
      </c>
    </row>
    <row r="57" spans="1:6">
      <c r="A57" t="s">
        <v>75</v>
      </c>
      <c r="B57">
        <f>ROUND(B55/B56*365,0)</f>
        <v>52</v>
      </c>
      <c r="C57" t="s">
        <v>76</v>
      </c>
      <c r="D57">
        <f>ROUND(D55/D56*365,0)</f>
        <v>50</v>
      </c>
      <c r="E57" t="s">
        <v>76</v>
      </c>
    </row>
    <row r="58" spans="1:6">
      <c r="A58" t="s">
        <v>77</v>
      </c>
      <c r="B58" s="32">
        <f>(ROUND((43.75*B57)/(4.38+B57),1))/100</f>
        <v>0.40399999999999997</v>
      </c>
      <c r="D58" s="32">
        <f>(ROUND((43.75*D57)/(4.38+D57),1))/100</f>
        <v>0.40200000000000002</v>
      </c>
      <c r="F58" s="16">
        <f>B58-D58</f>
        <v>1.9999999999999463E-3</v>
      </c>
    </row>
    <row r="59" spans="1:6">
      <c r="A59" t="s">
        <v>78</v>
      </c>
      <c r="B59" s="32">
        <f>(ROUND(44.53+6.146*LN(B57)+0.145*(LN(B57)^2),1))/100</f>
        <v>0.71099999999999997</v>
      </c>
      <c r="D59" s="32">
        <f>(ROUND(44.53+6.146*LN(D57)+0.145*(LN(D57)^2),1))/100</f>
        <v>0.70799999999999996</v>
      </c>
      <c r="F59" s="16">
        <f>B59-D59</f>
        <v>3.0000000000000027E-3</v>
      </c>
    </row>
    <row r="61" spans="1:6">
      <c r="A61" s="15" t="s">
        <v>155</v>
      </c>
    </row>
    <row r="62" spans="1:6">
      <c r="A62" t="s">
        <v>79</v>
      </c>
      <c r="B62" t="s">
        <v>80</v>
      </c>
    </row>
    <row r="63" spans="1:6">
      <c r="B63" t="s">
        <v>72</v>
      </c>
      <c r="D63" t="s">
        <v>73</v>
      </c>
      <c r="F63" t="s">
        <v>74</v>
      </c>
    </row>
    <row r="64" spans="1:6">
      <c r="A64" t="s">
        <v>81</v>
      </c>
      <c r="B64">
        <v>1.2</v>
      </c>
      <c r="C64" t="s">
        <v>83</v>
      </c>
      <c r="D64">
        <v>1.2</v>
      </c>
      <c r="E64" t="s">
        <v>83</v>
      </c>
    </row>
    <row r="65" spans="1:6">
      <c r="A65" t="s">
        <v>82</v>
      </c>
      <c r="B65">
        <f>'SR615 Basin B-1'!L16</f>
        <v>10.789104648971575</v>
      </c>
      <c r="C65" t="s">
        <v>83</v>
      </c>
      <c r="D65">
        <f>'SR615 Basin B-1'!L16</f>
        <v>10.789104648971575</v>
      </c>
      <c r="E65" t="s">
        <v>83</v>
      </c>
    </row>
    <row r="66" spans="1:6">
      <c r="A66" t="s">
        <v>75</v>
      </c>
      <c r="B66">
        <f>ROUND(B64/B65*365,0)</f>
        <v>41</v>
      </c>
      <c r="C66" t="s">
        <v>76</v>
      </c>
      <c r="D66">
        <f>ROUND(D64/D65*365,0)</f>
        <v>41</v>
      </c>
      <c r="E66" t="s">
        <v>76</v>
      </c>
    </row>
    <row r="67" spans="1:6">
      <c r="A67" t="s">
        <v>77</v>
      </c>
      <c r="B67" s="32">
        <f>(ROUND((43.75*B66)/(4.38+B66),1))/100</f>
        <v>0.39500000000000002</v>
      </c>
      <c r="D67" s="32">
        <f>(ROUND((43.75*D66)/(4.38+D66),1))/100</f>
        <v>0.39500000000000002</v>
      </c>
      <c r="F67" s="16">
        <f>B67-D67</f>
        <v>0</v>
      </c>
    </row>
    <row r="68" spans="1:6">
      <c r="A68" t="s">
        <v>78</v>
      </c>
      <c r="B68" s="32">
        <f>(ROUND(44.53+6.146*LN(B66)+0.145*(LN(B66)^2),1))/100</f>
        <v>0.69400000000000006</v>
      </c>
      <c r="D68" s="32">
        <f>(ROUND(44.53+6.146*LN(D66)+0.145*(LN(D66)^2),1))/100</f>
        <v>0.69400000000000006</v>
      </c>
      <c r="F68" s="16">
        <f>B68-D68</f>
        <v>0</v>
      </c>
    </row>
    <row r="70" spans="1:6">
      <c r="A70" s="15" t="s">
        <v>140</v>
      </c>
    </row>
    <row r="71" spans="1:6">
      <c r="A71" t="s">
        <v>79</v>
      </c>
      <c r="B71" t="s">
        <v>80</v>
      </c>
    </row>
    <row r="72" spans="1:6">
      <c r="B72" t="s">
        <v>72</v>
      </c>
      <c r="D72" t="s">
        <v>73</v>
      </c>
      <c r="F72" t="s">
        <v>74</v>
      </c>
    </row>
    <row r="73" spans="1:6">
      <c r="A73" t="s">
        <v>81</v>
      </c>
      <c r="B73">
        <v>2.02</v>
      </c>
      <c r="C73" t="s">
        <v>83</v>
      </c>
      <c r="D73">
        <v>1.27</v>
      </c>
      <c r="E73" t="s">
        <v>83</v>
      </c>
    </row>
    <row r="74" spans="1:6">
      <c r="A74" t="s">
        <v>82</v>
      </c>
      <c r="B74">
        <f>'SR615 Basin E'!L18</f>
        <v>11.00506651713134</v>
      </c>
      <c r="C74" t="s">
        <v>83</v>
      </c>
      <c r="D74">
        <f>'SR615 Basin E'!L18</f>
        <v>11.00506651713134</v>
      </c>
      <c r="E74" t="s">
        <v>83</v>
      </c>
    </row>
    <row r="75" spans="1:6">
      <c r="A75" t="s">
        <v>75</v>
      </c>
      <c r="B75">
        <f>ROUND(B73/B74*365,0)</f>
        <v>67</v>
      </c>
      <c r="C75" t="s">
        <v>76</v>
      </c>
      <c r="D75">
        <f>ROUND(D73/D74*365,0)</f>
        <v>42</v>
      </c>
      <c r="E75" t="s">
        <v>76</v>
      </c>
    </row>
    <row r="76" spans="1:6">
      <c r="A76" t="s">
        <v>77</v>
      </c>
      <c r="B76" s="32">
        <f>(ROUND((43.75*B75)/(4.38+B75),1))/100</f>
        <v>0.41100000000000003</v>
      </c>
      <c r="D76" s="32">
        <f>(ROUND((43.75*D75)/(4.38+D75),1))/100</f>
        <v>0.39600000000000002</v>
      </c>
      <c r="F76" s="16">
        <f>B76-D76</f>
        <v>1.5000000000000013E-2</v>
      </c>
    </row>
    <row r="77" spans="1:6">
      <c r="A77" t="s">
        <v>78</v>
      </c>
      <c r="B77" s="32">
        <f>(ROUND(44.53+6.146*LN(B75)+0.145*(LN(B75)^2),1))/100</f>
        <v>0.72900000000000009</v>
      </c>
      <c r="D77" s="32">
        <f>(ROUND(44.53+6.146*LN(D75)+0.145*(LN(D75)^2),1))/100</f>
        <v>0.69499999999999995</v>
      </c>
      <c r="F77" s="16">
        <f>B77-D77</f>
        <v>3.4000000000000141E-2</v>
      </c>
    </row>
    <row r="79" spans="1:6">
      <c r="A79" s="15" t="s">
        <v>144</v>
      </c>
    </row>
    <row r="80" spans="1:6">
      <c r="A80" t="s">
        <v>79</v>
      </c>
      <c r="B80" t="s">
        <v>85</v>
      </c>
    </row>
    <row r="81" spans="1:3">
      <c r="A81" t="s">
        <v>88</v>
      </c>
      <c r="B81">
        <v>0.54</v>
      </c>
      <c r="C81" t="s">
        <v>86</v>
      </c>
    </row>
    <row r="82" spans="1:3">
      <c r="A82" t="s">
        <v>87</v>
      </c>
      <c r="B82">
        <f>'SR76 Pond 9A'!L10</f>
        <v>10.093168446635556</v>
      </c>
      <c r="C82" t="s">
        <v>86</v>
      </c>
    </row>
    <row r="83" spans="1:3">
      <c r="A83" t="s">
        <v>75</v>
      </c>
      <c r="B83">
        <f>(B81/B82)*365</f>
        <v>19.5280600974911</v>
      </c>
    </row>
    <row r="84" spans="1:3">
      <c r="A84" t="s">
        <v>77</v>
      </c>
      <c r="B84" s="16">
        <f>(ROUND((43.75*B83)/(4.38+B83),1))/100</f>
        <v>0.35700000000000004</v>
      </c>
    </row>
    <row r="85" spans="1:3">
      <c r="A85" t="s">
        <v>78</v>
      </c>
      <c r="B85" s="16">
        <f>(ROUND(44.53+6.146*LN(B83)+0.145*(LN(B83)^2),1))/100</f>
        <v>0.6409999999999999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91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4.57031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23</v>
      </c>
      <c r="B2" s="20">
        <v>1110</v>
      </c>
      <c r="C2" s="20" t="s">
        <v>95</v>
      </c>
      <c r="D2" s="20" t="s">
        <v>96</v>
      </c>
      <c r="E2" s="52">
        <v>0.22</v>
      </c>
      <c r="F2" s="52">
        <v>50.8</v>
      </c>
      <c r="G2" s="52">
        <v>0</v>
      </c>
      <c r="H2" s="52">
        <v>0.96799999999999997</v>
      </c>
      <c r="I2" s="52">
        <v>0.125</v>
      </c>
      <c r="J2" s="52">
        <v>0.28799999999999998</v>
      </c>
      <c r="K2" s="52">
        <v>0.211940022013</v>
      </c>
      <c r="L2">
        <f>F2*J2*K2/12</f>
        <v>0.25839727483824954</v>
      </c>
      <c r="M2">
        <f>ROUND(2.721*H2*L2,1)</f>
        <v>0.7</v>
      </c>
      <c r="N2">
        <f>ROUND((2.721*I2*L2)+(E2*K2),1)</f>
        <v>0.1</v>
      </c>
    </row>
    <row r="3" spans="1:14">
      <c r="A3" s="20" t="s">
        <v>23</v>
      </c>
      <c r="B3" s="20">
        <v>1330</v>
      </c>
      <c r="C3" s="20" t="s">
        <v>95</v>
      </c>
      <c r="D3" s="20" t="s">
        <v>96</v>
      </c>
      <c r="E3" s="52">
        <v>0.22</v>
      </c>
      <c r="F3" s="52">
        <v>50.8</v>
      </c>
      <c r="G3" s="52">
        <v>0</v>
      </c>
      <c r="H3" s="52">
        <v>1.395</v>
      </c>
      <c r="I3" s="52">
        <v>0.33900000000000002</v>
      </c>
      <c r="J3" s="52">
        <v>0.39300000000000002</v>
      </c>
      <c r="K3" s="52">
        <v>8.7963552092599998E-2</v>
      </c>
      <c r="L3">
        <f t="shared" ref="L3:L25" si="0">F3*J3*K3/12</f>
        <v>0.14634496161645863</v>
      </c>
      <c r="M3">
        <f t="shared" ref="M3:M25" si="1">ROUND(2.721*H3*L3,1)</f>
        <v>0.6</v>
      </c>
      <c r="N3">
        <f t="shared" ref="N3:N25" si="2">ROUND((2.721*I3*L3)+(E3*K3),1)</f>
        <v>0.2</v>
      </c>
    </row>
    <row r="4" spans="1:14">
      <c r="A4" s="20" t="s">
        <v>23</v>
      </c>
      <c r="B4" s="20">
        <v>1400</v>
      </c>
      <c r="C4" s="20" t="s">
        <v>95</v>
      </c>
      <c r="D4" s="20" t="s">
        <v>99</v>
      </c>
      <c r="E4" s="52">
        <v>0.22</v>
      </c>
      <c r="F4" s="52">
        <v>50.8</v>
      </c>
      <c r="G4" s="52">
        <v>0</v>
      </c>
      <c r="H4" s="52">
        <v>0.70899999999999996</v>
      </c>
      <c r="I4" s="52">
        <v>0.11700000000000001</v>
      </c>
      <c r="J4" s="52">
        <v>0.43099999999999999</v>
      </c>
      <c r="K4" s="52">
        <v>0.117779314809</v>
      </c>
      <c r="L4">
        <f t="shared" si="0"/>
        <v>0.21489621182334109</v>
      </c>
      <c r="M4">
        <f t="shared" si="1"/>
        <v>0.4</v>
      </c>
      <c r="N4">
        <f t="shared" si="2"/>
        <v>0.1</v>
      </c>
    </row>
    <row r="5" spans="1:14">
      <c r="A5" s="20" t="s">
        <v>23</v>
      </c>
      <c r="B5" s="20">
        <v>1400</v>
      </c>
      <c r="C5" s="20" t="s">
        <v>95</v>
      </c>
      <c r="D5" s="20" t="s">
        <v>96</v>
      </c>
      <c r="E5" s="52">
        <v>0.22</v>
      </c>
      <c r="F5" s="52">
        <v>50.8</v>
      </c>
      <c r="G5" s="52">
        <v>0</v>
      </c>
      <c r="H5" s="52">
        <v>0.70899999999999996</v>
      </c>
      <c r="I5" s="52">
        <v>0.11700000000000001</v>
      </c>
      <c r="J5" s="52">
        <v>0.43099999999999999</v>
      </c>
      <c r="K5" s="52">
        <v>1.7744094451000001</v>
      </c>
      <c r="L5">
        <f t="shared" si="0"/>
        <v>3.2375283265479564</v>
      </c>
      <c r="M5">
        <f t="shared" si="1"/>
        <v>6.2</v>
      </c>
      <c r="N5">
        <f t="shared" si="2"/>
        <v>1.4</v>
      </c>
    </row>
    <row r="6" spans="1:14">
      <c r="A6" s="20" t="s">
        <v>23</v>
      </c>
      <c r="B6" s="20">
        <v>1400</v>
      </c>
      <c r="C6" s="20" t="s">
        <v>95</v>
      </c>
      <c r="D6" s="20" t="s">
        <v>100</v>
      </c>
      <c r="E6" s="52">
        <v>0.22</v>
      </c>
      <c r="F6" s="52">
        <v>50.8</v>
      </c>
      <c r="G6" s="52">
        <v>0</v>
      </c>
      <c r="H6" s="52">
        <v>0.70899999999999996</v>
      </c>
      <c r="I6" s="52">
        <v>0.11700000000000001</v>
      </c>
      <c r="J6" s="52">
        <v>0.43099999999999999</v>
      </c>
      <c r="K6" s="52">
        <v>1.8433880037799999E-2</v>
      </c>
      <c r="L6">
        <f t="shared" si="0"/>
        <v>3.3633843054301955E-2</v>
      </c>
      <c r="M6">
        <f t="shared" si="1"/>
        <v>0.1</v>
      </c>
      <c r="N6">
        <f t="shared" si="2"/>
        <v>0</v>
      </c>
    </row>
    <row r="7" spans="1:14">
      <c r="A7" s="20" t="s">
        <v>23</v>
      </c>
      <c r="B7" s="20">
        <v>1411</v>
      </c>
      <c r="C7" s="20" t="s">
        <v>95</v>
      </c>
      <c r="D7" s="20" t="s">
        <v>99</v>
      </c>
      <c r="E7" s="52">
        <v>0.22</v>
      </c>
      <c r="F7" s="52">
        <v>50.8</v>
      </c>
      <c r="G7" s="52">
        <v>0</v>
      </c>
      <c r="H7" s="52">
        <v>1.4430000000000001</v>
      </c>
      <c r="I7" s="52">
        <v>0.22500000000000001</v>
      </c>
      <c r="J7" s="52">
        <v>0.43099999999999999</v>
      </c>
      <c r="K7" s="52">
        <v>1.12772993393E-4</v>
      </c>
      <c r="L7">
        <f t="shared" si="0"/>
        <v>2.0576184464508805E-4</v>
      </c>
      <c r="M7">
        <f t="shared" si="1"/>
        <v>0</v>
      </c>
      <c r="N7">
        <f t="shared" si="2"/>
        <v>0</v>
      </c>
    </row>
    <row r="8" spans="1:14">
      <c r="A8" s="20" t="s">
        <v>23</v>
      </c>
      <c r="B8" s="20">
        <v>1411</v>
      </c>
      <c r="C8" s="20" t="s">
        <v>95</v>
      </c>
      <c r="D8" s="20" t="s">
        <v>96</v>
      </c>
      <c r="E8" s="52">
        <v>0.22</v>
      </c>
      <c r="F8" s="52">
        <v>50.8</v>
      </c>
      <c r="G8" s="52">
        <v>0</v>
      </c>
      <c r="H8" s="52">
        <v>1.4430000000000001</v>
      </c>
      <c r="I8" s="52">
        <v>0.22500000000000001</v>
      </c>
      <c r="J8" s="52">
        <v>0.43099999999999999</v>
      </c>
      <c r="K8" s="52">
        <v>0.74415379863200004</v>
      </c>
      <c r="L8">
        <f t="shared" si="0"/>
        <v>1.3577582158573263</v>
      </c>
      <c r="M8">
        <f t="shared" si="1"/>
        <v>5.3</v>
      </c>
      <c r="N8">
        <f t="shared" si="2"/>
        <v>1</v>
      </c>
    </row>
    <row r="9" spans="1:14">
      <c r="A9" s="20" t="s">
        <v>23</v>
      </c>
      <c r="B9" s="20">
        <v>1411</v>
      </c>
      <c r="C9" s="20" t="s">
        <v>95</v>
      </c>
      <c r="D9" s="20" t="s">
        <v>100</v>
      </c>
      <c r="E9" s="52">
        <v>0.22</v>
      </c>
      <c r="F9" s="52">
        <v>50.8</v>
      </c>
      <c r="G9" s="52">
        <v>0</v>
      </c>
      <c r="H9" s="52">
        <v>1.4430000000000001</v>
      </c>
      <c r="I9" s="52">
        <v>0.22500000000000001</v>
      </c>
      <c r="J9" s="52">
        <v>0.43099999999999999</v>
      </c>
      <c r="K9" s="52">
        <v>1.3121959183199999E-2</v>
      </c>
      <c r="L9">
        <f t="shared" si="0"/>
        <v>2.3941889327027278E-2</v>
      </c>
      <c r="M9">
        <f t="shared" si="1"/>
        <v>0.1</v>
      </c>
      <c r="N9">
        <f t="shared" si="2"/>
        <v>0</v>
      </c>
    </row>
    <row r="10" spans="1:14">
      <c r="A10" s="20" t="s">
        <v>23</v>
      </c>
      <c r="B10" s="20">
        <v>1490</v>
      </c>
      <c r="C10" s="20" t="s">
        <v>95</v>
      </c>
      <c r="D10" s="20" t="s">
        <v>99</v>
      </c>
      <c r="E10" s="52">
        <v>0.22</v>
      </c>
      <c r="F10" s="52">
        <v>50.8</v>
      </c>
      <c r="G10" s="52">
        <v>0</v>
      </c>
      <c r="H10" s="52">
        <v>1.4430000000000001</v>
      </c>
      <c r="I10" s="52">
        <v>0.22500000000000001</v>
      </c>
      <c r="J10" s="52">
        <v>0.43099999999999999</v>
      </c>
      <c r="K10" s="52">
        <v>5.3054730180399998E-3</v>
      </c>
      <c r="L10">
        <f t="shared" si="0"/>
        <v>9.6801892196151824E-3</v>
      </c>
      <c r="M10">
        <f t="shared" si="1"/>
        <v>0</v>
      </c>
      <c r="N10">
        <f t="shared" si="2"/>
        <v>0</v>
      </c>
    </row>
    <row r="11" spans="1:14">
      <c r="A11" s="20" t="s">
        <v>23</v>
      </c>
      <c r="B11" s="20">
        <v>1490</v>
      </c>
      <c r="C11" s="20" t="s">
        <v>95</v>
      </c>
      <c r="D11" s="20" t="s">
        <v>96</v>
      </c>
      <c r="E11" s="52">
        <v>0.22</v>
      </c>
      <c r="F11" s="52">
        <v>50.8</v>
      </c>
      <c r="G11" s="52">
        <v>0</v>
      </c>
      <c r="H11" s="52">
        <v>1.4430000000000001</v>
      </c>
      <c r="I11" s="52">
        <v>0.22500000000000001</v>
      </c>
      <c r="J11" s="52">
        <v>0.43099999999999999</v>
      </c>
      <c r="K11" s="52">
        <v>1.27105807253E-2</v>
      </c>
      <c r="L11">
        <f t="shared" si="0"/>
        <v>2.3191301905358203E-2</v>
      </c>
      <c r="M11">
        <f t="shared" si="1"/>
        <v>0.1</v>
      </c>
      <c r="N11">
        <f t="shared" si="2"/>
        <v>0</v>
      </c>
    </row>
    <row r="12" spans="1:14">
      <c r="A12" s="20" t="s">
        <v>23</v>
      </c>
      <c r="B12" s="20">
        <v>2230</v>
      </c>
      <c r="C12" s="20" t="s">
        <v>95</v>
      </c>
      <c r="D12" s="20" t="s">
        <v>96</v>
      </c>
      <c r="E12" s="52">
        <v>0.22</v>
      </c>
      <c r="F12" s="52">
        <v>50.8</v>
      </c>
      <c r="G12" s="52">
        <v>0</v>
      </c>
      <c r="H12" s="52">
        <v>1.347</v>
      </c>
      <c r="I12" s="52">
        <v>0.27400000000000002</v>
      </c>
      <c r="J12" s="52">
        <v>0.315</v>
      </c>
      <c r="K12" s="52">
        <v>4.6805286343799997E-2</v>
      </c>
      <c r="L12">
        <f t="shared" si="0"/>
        <v>6.241484933945729E-2</v>
      </c>
      <c r="M12">
        <f t="shared" si="1"/>
        <v>0.2</v>
      </c>
      <c r="N12">
        <f t="shared" si="2"/>
        <v>0.1</v>
      </c>
    </row>
    <row r="13" spans="1:14">
      <c r="A13" s="20" t="s">
        <v>23</v>
      </c>
      <c r="B13" s="20">
        <v>3200</v>
      </c>
      <c r="C13" s="20" t="s">
        <v>95</v>
      </c>
      <c r="D13" s="20" t="s">
        <v>99</v>
      </c>
      <c r="E13" s="52">
        <v>0.22</v>
      </c>
      <c r="F13" s="52">
        <v>50.8</v>
      </c>
      <c r="G13" s="52">
        <v>0</v>
      </c>
      <c r="H13" s="52">
        <v>0.69099999999999995</v>
      </c>
      <c r="I13" s="52">
        <v>3.5999999999999997E-2</v>
      </c>
      <c r="J13" s="52">
        <v>0.26200000000000001</v>
      </c>
      <c r="K13" s="52">
        <v>2.07462470367E-3</v>
      </c>
      <c r="L13">
        <f t="shared" si="0"/>
        <v>2.3010354129971862E-3</v>
      </c>
      <c r="M13">
        <f t="shared" si="1"/>
        <v>0</v>
      </c>
      <c r="N13">
        <f t="shared" si="2"/>
        <v>0</v>
      </c>
    </row>
    <row r="14" spans="1:14">
      <c r="A14" s="20" t="s">
        <v>23</v>
      </c>
      <c r="B14" s="20">
        <v>3200</v>
      </c>
      <c r="C14" s="20" t="s">
        <v>95</v>
      </c>
      <c r="D14" s="20" t="s">
        <v>96</v>
      </c>
      <c r="E14" s="52">
        <v>0.22</v>
      </c>
      <c r="F14" s="52">
        <v>50.8</v>
      </c>
      <c r="G14" s="52">
        <v>0</v>
      </c>
      <c r="H14" s="52">
        <v>0.69099999999999995</v>
      </c>
      <c r="I14" s="52">
        <v>3.5999999999999997E-2</v>
      </c>
      <c r="J14" s="52">
        <v>0.26200000000000001</v>
      </c>
      <c r="K14" s="52">
        <v>0.13461279719899999</v>
      </c>
      <c r="L14">
        <f t="shared" si="0"/>
        <v>0.14930354046665087</v>
      </c>
      <c r="M14">
        <f t="shared" si="1"/>
        <v>0.3</v>
      </c>
      <c r="N14">
        <f t="shared" si="2"/>
        <v>0</v>
      </c>
    </row>
    <row r="15" spans="1:14">
      <c r="A15" s="20" t="s">
        <v>23</v>
      </c>
      <c r="B15" s="20">
        <v>3230</v>
      </c>
      <c r="C15" s="20" t="s">
        <v>95</v>
      </c>
      <c r="D15" s="20" t="s">
        <v>96</v>
      </c>
      <c r="E15" s="52">
        <v>0.22</v>
      </c>
      <c r="F15" s="52">
        <v>50.8</v>
      </c>
      <c r="G15" s="52">
        <v>0</v>
      </c>
      <c r="H15" s="52">
        <v>0.69099999999999995</v>
      </c>
      <c r="I15" s="52">
        <v>3.5999999999999997E-2</v>
      </c>
      <c r="J15" s="52">
        <v>0.26200000000000001</v>
      </c>
      <c r="K15" s="52">
        <v>3.7935157253700003E-2</v>
      </c>
      <c r="L15">
        <f t="shared" si="0"/>
        <v>4.2075147415320459E-2</v>
      </c>
      <c r="M15">
        <f t="shared" si="1"/>
        <v>0.1</v>
      </c>
      <c r="N15">
        <f t="shared" si="2"/>
        <v>0</v>
      </c>
    </row>
    <row r="16" spans="1:14">
      <c r="A16" s="20" t="s">
        <v>23</v>
      </c>
      <c r="B16" s="20">
        <v>3300</v>
      </c>
      <c r="C16" s="20" t="s">
        <v>95</v>
      </c>
      <c r="D16" s="20" t="s">
        <v>96</v>
      </c>
      <c r="E16" s="52">
        <v>0.22</v>
      </c>
      <c r="F16" s="52">
        <v>50.8</v>
      </c>
      <c r="G16" s="52">
        <v>0</v>
      </c>
      <c r="H16" s="52">
        <v>0.69099999999999995</v>
      </c>
      <c r="I16" s="52">
        <v>3.5999999999999997E-2</v>
      </c>
      <c r="J16" s="52">
        <v>0.26200000000000001</v>
      </c>
      <c r="K16" s="52">
        <v>0.125121537063</v>
      </c>
      <c r="L16">
        <f t="shared" si="0"/>
        <v>0.13877646747447539</v>
      </c>
      <c r="M16">
        <f t="shared" si="1"/>
        <v>0.3</v>
      </c>
      <c r="N16">
        <f t="shared" si="2"/>
        <v>0</v>
      </c>
    </row>
    <row r="17" spans="1:14">
      <c r="A17" s="20" t="s">
        <v>23</v>
      </c>
      <c r="B17" s="20">
        <v>3300</v>
      </c>
      <c r="C17" s="20" t="s">
        <v>95</v>
      </c>
      <c r="D17" s="20" t="s">
        <v>100</v>
      </c>
      <c r="E17" s="52">
        <v>0.22</v>
      </c>
      <c r="F17" s="52">
        <v>50.8</v>
      </c>
      <c r="G17" s="52">
        <v>0</v>
      </c>
      <c r="H17" s="52">
        <v>0.69099999999999995</v>
      </c>
      <c r="I17" s="52">
        <v>3.5999999999999997E-2</v>
      </c>
      <c r="J17" s="52">
        <v>0.26200000000000001</v>
      </c>
      <c r="K17" s="52">
        <v>3.5344964913600001E-2</v>
      </c>
      <c r="L17">
        <f t="shared" si="0"/>
        <v>3.9202278751170876E-2</v>
      </c>
      <c r="M17">
        <f t="shared" si="1"/>
        <v>0.1</v>
      </c>
      <c r="N17">
        <f t="shared" si="2"/>
        <v>0</v>
      </c>
    </row>
    <row r="18" spans="1:14">
      <c r="A18" s="20" t="s">
        <v>23</v>
      </c>
      <c r="B18" s="20">
        <v>4110</v>
      </c>
      <c r="C18" s="20" t="s">
        <v>95</v>
      </c>
      <c r="D18" s="20" t="s">
        <v>96</v>
      </c>
      <c r="E18" s="52">
        <v>0.22</v>
      </c>
      <c r="F18" s="52">
        <v>50.8</v>
      </c>
      <c r="G18" s="52">
        <v>0</v>
      </c>
      <c r="H18" s="52">
        <v>0.69099999999999995</v>
      </c>
      <c r="I18" s="52">
        <v>3.5999999999999997E-2</v>
      </c>
      <c r="J18" s="52">
        <v>0.26200000000000001</v>
      </c>
      <c r="K18" s="52">
        <v>0.13650010113200001</v>
      </c>
      <c r="L18">
        <f t="shared" si="0"/>
        <v>0.15139681216887227</v>
      </c>
      <c r="M18">
        <f t="shared" si="1"/>
        <v>0.3</v>
      </c>
      <c r="N18">
        <f t="shared" si="2"/>
        <v>0</v>
      </c>
    </row>
    <row r="19" spans="1:14">
      <c r="A19" s="20" t="s">
        <v>23</v>
      </c>
      <c r="B19" s="20">
        <v>4220</v>
      </c>
      <c r="C19" s="20" t="s">
        <v>95</v>
      </c>
      <c r="D19" s="20" t="s">
        <v>99</v>
      </c>
      <c r="E19" s="52">
        <v>0.22</v>
      </c>
      <c r="F19" s="52">
        <v>50.8</v>
      </c>
      <c r="G19" s="52">
        <v>0</v>
      </c>
      <c r="H19" s="52">
        <v>0.69099999999999995</v>
      </c>
      <c r="I19" s="52">
        <v>3.5999999999999997E-2</v>
      </c>
      <c r="J19" s="52">
        <v>0.26200000000000001</v>
      </c>
      <c r="K19" s="52">
        <v>4.6871129792499999E-3</v>
      </c>
      <c r="L19">
        <f t="shared" si="0"/>
        <v>5.1986332423854835E-3</v>
      </c>
      <c r="M19">
        <f t="shared" si="1"/>
        <v>0</v>
      </c>
      <c r="N19">
        <f t="shared" si="2"/>
        <v>0</v>
      </c>
    </row>
    <row r="20" spans="1:14">
      <c r="A20" s="20" t="s">
        <v>23</v>
      </c>
      <c r="B20" s="20">
        <v>4220</v>
      </c>
      <c r="C20" s="20" t="s">
        <v>95</v>
      </c>
      <c r="D20" s="20" t="s">
        <v>96</v>
      </c>
      <c r="E20" s="52">
        <v>0.22</v>
      </c>
      <c r="F20" s="52">
        <v>50.8</v>
      </c>
      <c r="G20" s="52">
        <v>0</v>
      </c>
      <c r="H20" s="52">
        <v>0.69099999999999995</v>
      </c>
      <c r="I20" s="52">
        <v>3.5999999999999997E-2</v>
      </c>
      <c r="J20" s="52">
        <v>0.26200000000000001</v>
      </c>
      <c r="K20" s="52">
        <v>0.41697776506700002</v>
      </c>
      <c r="L20">
        <f t="shared" si="0"/>
        <v>0.46248393849464531</v>
      </c>
      <c r="M20">
        <f t="shared" si="1"/>
        <v>0.9</v>
      </c>
      <c r="N20">
        <f t="shared" si="2"/>
        <v>0.1</v>
      </c>
    </row>
    <row r="21" spans="1:14">
      <c r="A21" s="20" t="s">
        <v>23</v>
      </c>
      <c r="B21" s="20">
        <v>4340</v>
      </c>
      <c r="C21" s="20" t="s">
        <v>95</v>
      </c>
      <c r="D21" s="20" t="s">
        <v>100</v>
      </c>
      <c r="E21" s="52">
        <v>0.22</v>
      </c>
      <c r="F21" s="52">
        <v>50.8</v>
      </c>
      <c r="G21" s="52">
        <v>0</v>
      </c>
      <c r="H21" s="52">
        <v>0.69099999999999995</v>
      </c>
      <c r="I21" s="52">
        <v>3.5999999999999997E-2</v>
      </c>
      <c r="J21" s="52">
        <v>0.26200000000000001</v>
      </c>
      <c r="K21" s="52">
        <v>1.0839949715E-3</v>
      </c>
      <c r="L21">
        <f t="shared" si="0"/>
        <v>1.2022949560563667E-3</v>
      </c>
      <c r="M21">
        <f t="shared" si="1"/>
        <v>0</v>
      </c>
      <c r="N21">
        <f t="shared" si="2"/>
        <v>0</v>
      </c>
    </row>
    <row r="22" spans="1:14">
      <c r="A22" s="20" t="s">
        <v>23</v>
      </c>
      <c r="B22" s="20">
        <v>8140</v>
      </c>
      <c r="C22" s="20" t="s">
        <v>95</v>
      </c>
      <c r="D22" s="20" t="s">
        <v>99</v>
      </c>
      <c r="E22" s="52">
        <v>0.22</v>
      </c>
      <c r="F22" s="52">
        <v>50.8</v>
      </c>
      <c r="G22" s="52">
        <v>0</v>
      </c>
      <c r="H22" s="52">
        <v>0.98599999999999999</v>
      </c>
      <c r="I22" s="52">
        <v>0.14299999999999999</v>
      </c>
      <c r="J22" s="52">
        <v>0.44600000000000001</v>
      </c>
      <c r="K22" s="52">
        <v>3.8610522197999999</v>
      </c>
      <c r="L22">
        <f t="shared" si="0"/>
        <v>7.2899239944637202</v>
      </c>
      <c r="M22">
        <f t="shared" si="1"/>
        <v>19.600000000000001</v>
      </c>
      <c r="N22">
        <f t="shared" si="2"/>
        <v>3.7</v>
      </c>
    </row>
    <row r="23" spans="1:14">
      <c r="A23" s="20" t="s">
        <v>23</v>
      </c>
      <c r="B23" s="20">
        <v>8140</v>
      </c>
      <c r="C23" s="20" t="s">
        <v>95</v>
      </c>
      <c r="D23" s="20" t="s">
        <v>96</v>
      </c>
      <c r="E23" s="52">
        <v>0.22</v>
      </c>
      <c r="F23" s="52">
        <v>50.8</v>
      </c>
      <c r="G23" s="52">
        <v>0</v>
      </c>
      <c r="H23" s="52">
        <v>0.98599999999999999</v>
      </c>
      <c r="I23" s="52">
        <v>0.14299999999999999</v>
      </c>
      <c r="J23" s="52">
        <v>0.44600000000000001</v>
      </c>
      <c r="K23" s="52">
        <v>36.103566501700001</v>
      </c>
      <c r="L23">
        <f t="shared" si="0"/>
        <v>68.165940459643053</v>
      </c>
      <c r="M23">
        <f t="shared" si="1"/>
        <v>182.9</v>
      </c>
      <c r="N23">
        <f t="shared" si="2"/>
        <v>34.5</v>
      </c>
    </row>
    <row r="24" spans="1:14">
      <c r="A24" s="20" t="s">
        <v>23</v>
      </c>
      <c r="B24" s="20">
        <v>8140</v>
      </c>
      <c r="C24" s="20" t="s">
        <v>95</v>
      </c>
      <c r="D24" s="20" t="s">
        <v>100</v>
      </c>
      <c r="E24" s="52">
        <v>0.22</v>
      </c>
      <c r="F24" s="52">
        <v>50.8</v>
      </c>
      <c r="G24" s="52">
        <v>0</v>
      </c>
      <c r="H24" s="52">
        <v>0.98599999999999999</v>
      </c>
      <c r="I24" s="52">
        <v>0.14299999999999999</v>
      </c>
      <c r="J24" s="52">
        <v>0.44600000000000001</v>
      </c>
      <c r="K24" s="52">
        <v>0.47037094709799998</v>
      </c>
      <c r="L24">
        <f t="shared" si="0"/>
        <v>0.88809170618416378</v>
      </c>
      <c r="M24">
        <f t="shared" si="1"/>
        <v>2.4</v>
      </c>
      <c r="N24">
        <f t="shared" si="2"/>
        <v>0.4</v>
      </c>
    </row>
    <row r="25" spans="1:14">
      <c r="A25" s="20" t="s">
        <v>23</v>
      </c>
      <c r="B25" s="20">
        <v>8310</v>
      </c>
      <c r="C25" s="20" t="s">
        <v>95</v>
      </c>
      <c r="D25" s="20" t="s">
        <v>96</v>
      </c>
      <c r="E25" s="52">
        <v>0.22</v>
      </c>
      <c r="F25" s="52">
        <v>50.8</v>
      </c>
      <c r="G25" s="52">
        <v>0</v>
      </c>
      <c r="H25" s="52">
        <v>0.72099999999999997</v>
      </c>
      <c r="I25" s="52">
        <v>0.17</v>
      </c>
      <c r="J25" s="52">
        <v>0.43099999999999999</v>
      </c>
      <c r="K25" s="52">
        <v>7.15223092941E-2</v>
      </c>
      <c r="L25">
        <f t="shared" si="0"/>
        <v>0.1304972214610384</v>
      </c>
      <c r="M25">
        <f t="shared" si="1"/>
        <v>0.3</v>
      </c>
      <c r="N25">
        <f t="shared" si="2"/>
        <v>0.1</v>
      </c>
    </row>
    <row r="26" spans="1:14">
      <c r="A26" s="20"/>
      <c r="B26" s="20"/>
      <c r="C26" s="20"/>
      <c r="D26" s="20"/>
      <c r="E26" s="20"/>
      <c r="F26" s="20"/>
      <c r="J26" s="21"/>
      <c r="K26">
        <f t="shared" ref="K26:M26" si="3">SUM(K2:K25)</f>
        <v>44.433586118122953</v>
      </c>
      <c r="L26">
        <f t="shared" si="3"/>
        <v>82.8343863555083</v>
      </c>
      <c r="M26">
        <f t="shared" si="3"/>
        <v>220.90000000000003</v>
      </c>
      <c r="N26">
        <f>SUM(N2:N25)</f>
        <v>41.7</v>
      </c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A32" s="20"/>
      <c r="B32" s="20"/>
      <c r="C32" s="20"/>
      <c r="D32" s="20"/>
      <c r="E32" s="20"/>
      <c r="F32" s="20"/>
      <c r="J32" s="21"/>
      <c r="K32" s="24"/>
    </row>
    <row r="33" spans="1:11">
      <c r="A33" s="20"/>
      <c r="B33" s="20"/>
      <c r="C33" s="20"/>
      <c r="D33" s="20"/>
      <c r="E33" s="25"/>
      <c r="F33" s="20"/>
      <c r="J33" s="21"/>
      <c r="K33" s="24"/>
    </row>
    <row r="34" spans="1:11">
      <c r="A34" s="20"/>
      <c r="B34" s="20"/>
      <c r="C34" s="20"/>
      <c r="D34" s="20"/>
      <c r="E34" s="25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  <row r="37" spans="1:11">
      <c r="A37" s="20"/>
      <c r="B37" s="20"/>
      <c r="C37" s="20"/>
      <c r="D37" s="20"/>
      <c r="E37" s="20"/>
      <c r="F37" s="20"/>
      <c r="J37" s="21"/>
      <c r="K37" s="24"/>
    </row>
    <row r="38" spans="1:11">
      <c r="A38" s="20"/>
      <c r="B38" s="20"/>
      <c r="C38" s="20"/>
      <c r="D38" s="20"/>
      <c r="E38" s="20"/>
      <c r="F38" s="20"/>
      <c r="J38" s="21"/>
      <c r="K38" s="24"/>
    </row>
    <row r="39" spans="1:11">
      <c r="A39" s="20"/>
      <c r="B39" s="20"/>
      <c r="C39" s="20"/>
      <c r="D39" s="20"/>
      <c r="E39" s="20"/>
      <c r="F39" s="20"/>
      <c r="J39" s="21"/>
      <c r="K39" s="24"/>
    </row>
    <row r="40" spans="1:11">
      <c r="A40" s="20"/>
      <c r="B40" s="20"/>
      <c r="C40" s="20"/>
      <c r="D40" s="20"/>
      <c r="E40" s="20"/>
      <c r="F40" s="20"/>
      <c r="J40" s="21"/>
      <c r="K40" s="24"/>
    </row>
    <row r="41" spans="1:11">
      <c r="A41" s="20"/>
      <c r="B41" s="20"/>
      <c r="C41" s="20"/>
      <c r="D41" s="20"/>
      <c r="E41" s="20"/>
      <c r="F41" s="20"/>
      <c r="J41" s="21"/>
      <c r="K41" s="24"/>
    </row>
    <row r="42" spans="1:11">
      <c r="A42" s="20"/>
      <c r="B42" s="20"/>
      <c r="C42" s="20"/>
      <c r="D42" s="20"/>
      <c r="E42" s="20"/>
      <c r="F42" s="20"/>
      <c r="J42" s="21"/>
      <c r="K42" s="24"/>
    </row>
    <row r="43" spans="1:11">
      <c r="A43" s="20"/>
      <c r="B43" s="20"/>
      <c r="C43" s="20"/>
      <c r="D43" s="20"/>
      <c r="E43" s="20"/>
      <c r="F43" s="20"/>
      <c r="J43" s="21"/>
      <c r="K43" s="24"/>
    </row>
    <row r="44" spans="1:11">
      <c r="A44" s="20"/>
      <c r="B44" s="20"/>
      <c r="C44" s="20"/>
      <c r="D44" s="20"/>
      <c r="E44" s="20"/>
      <c r="F44" s="20"/>
      <c r="J44" s="21"/>
      <c r="K44" s="24"/>
    </row>
    <row r="45" spans="1:11">
      <c r="A45" s="20"/>
      <c r="B45" s="20"/>
      <c r="C45" s="20"/>
      <c r="D45" s="20"/>
      <c r="E45" s="20"/>
      <c r="F45" s="20"/>
      <c r="J45" s="21"/>
      <c r="K45" s="24"/>
    </row>
    <row r="46" spans="1:11">
      <c r="A46" s="20"/>
      <c r="B46" s="20"/>
      <c r="C46" s="20"/>
      <c r="D46" s="20"/>
      <c r="E46" s="20"/>
      <c r="F46" s="20"/>
      <c r="J46" s="21"/>
      <c r="K46" s="24"/>
    </row>
    <row r="47" spans="1:11">
      <c r="A47" s="20"/>
      <c r="B47" s="20"/>
      <c r="C47" s="20"/>
      <c r="D47" s="20"/>
      <c r="E47" s="25"/>
      <c r="F47" s="20"/>
      <c r="J47" s="21"/>
      <c r="K47" s="24"/>
    </row>
    <row r="48" spans="1:11">
      <c r="A48" s="20"/>
      <c r="B48" s="20"/>
      <c r="C48" s="20"/>
      <c r="D48" s="20"/>
      <c r="E48" s="25"/>
      <c r="F48" s="20"/>
      <c r="J48" s="21"/>
      <c r="K48" s="24"/>
    </row>
    <row r="49" spans="1:11">
      <c r="A49" s="20"/>
      <c r="B49" s="20"/>
      <c r="C49" s="20"/>
      <c r="D49" s="20"/>
      <c r="E49" s="25"/>
      <c r="F49" s="20"/>
      <c r="J49" s="21"/>
      <c r="K49" s="24"/>
    </row>
    <row r="50" spans="1:11">
      <c r="A50" s="20"/>
      <c r="B50" s="20"/>
      <c r="C50" s="20"/>
      <c r="D50" s="20"/>
      <c r="E50" s="25"/>
      <c r="F50" s="20"/>
      <c r="J50" s="21"/>
      <c r="K50" s="24"/>
    </row>
    <row r="51" spans="1:11">
      <c r="A51" s="20"/>
      <c r="B51" s="20"/>
      <c r="C51" s="20"/>
      <c r="D51" s="20"/>
      <c r="E51" s="20"/>
      <c r="F51" s="20"/>
      <c r="J51" s="21"/>
      <c r="K51" s="24"/>
    </row>
    <row r="52" spans="1:11">
      <c r="A52" s="20"/>
      <c r="B52" s="20"/>
      <c r="C52" s="20"/>
      <c r="D52" s="20"/>
      <c r="E52" s="20"/>
      <c r="F52" s="20"/>
      <c r="J52" s="21"/>
      <c r="K52" s="24"/>
    </row>
    <row r="53" spans="1:11">
      <c r="A53" s="20"/>
      <c r="B53" s="20"/>
      <c r="C53" s="20"/>
      <c r="D53" s="20"/>
      <c r="E53" s="20"/>
      <c r="F53" s="20"/>
      <c r="J53" s="21"/>
      <c r="K53" s="24"/>
    </row>
    <row r="54" spans="1:11">
      <c r="A54" s="20"/>
      <c r="B54" s="20"/>
      <c r="C54" s="20"/>
      <c r="D54" s="20"/>
      <c r="E54" s="20"/>
      <c r="F54" s="20"/>
      <c r="J54" s="21"/>
      <c r="K54" s="24"/>
    </row>
    <row r="55" spans="1:11">
      <c r="A55" s="20"/>
      <c r="B55" s="20"/>
      <c r="C55" s="20"/>
      <c r="D55" s="20"/>
      <c r="E55" s="20"/>
      <c r="F55" s="20"/>
      <c r="J55" s="21"/>
      <c r="K55" s="24"/>
    </row>
    <row r="56" spans="1:11">
      <c r="A56" s="20"/>
      <c r="B56" s="20"/>
      <c r="C56" s="20"/>
      <c r="D56" s="20"/>
      <c r="E56" s="20"/>
      <c r="F56" s="20"/>
      <c r="J56" s="21"/>
      <c r="K56" s="24"/>
    </row>
    <row r="57" spans="1:11">
      <c r="A57" s="20"/>
      <c r="B57" s="20"/>
      <c r="C57" s="20"/>
      <c r="D57" s="20"/>
      <c r="E57" s="20"/>
      <c r="F57" s="20"/>
      <c r="J57" s="21"/>
      <c r="K57" s="24"/>
    </row>
    <row r="58" spans="1:11">
      <c r="A58" s="20"/>
      <c r="B58" s="20"/>
      <c r="C58" s="20"/>
      <c r="D58" s="20"/>
      <c r="E58" s="20"/>
      <c r="F58" s="20"/>
      <c r="J58" s="21"/>
      <c r="K58" s="24"/>
    </row>
    <row r="59" spans="1:11">
      <c r="A59" s="20"/>
      <c r="B59" s="20"/>
      <c r="C59" s="20"/>
      <c r="D59" s="20"/>
      <c r="E59" s="20"/>
      <c r="F59" s="20"/>
      <c r="J59" s="21"/>
      <c r="K59" s="24"/>
    </row>
    <row r="60" spans="1:11">
      <c r="A60" s="20"/>
      <c r="B60" s="20"/>
      <c r="C60" s="20"/>
      <c r="D60" s="20"/>
      <c r="E60" s="20"/>
      <c r="F60" s="20"/>
      <c r="J60" s="21"/>
      <c r="K60" s="24"/>
    </row>
    <row r="61" spans="1:11">
      <c r="A61" s="20"/>
      <c r="B61" s="20"/>
      <c r="C61" s="20"/>
      <c r="D61" s="20"/>
      <c r="E61" s="20"/>
      <c r="F61" s="20"/>
      <c r="J61" s="21"/>
      <c r="K61" s="24"/>
    </row>
    <row r="62" spans="1:11">
      <c r="A62" s="20"/>
      <c r="B62" s="20"/>
      <c r="C62" s="20"/>
      <c r="D62" s="20"/>
      <c r="E62" s="20"/>
      <c r="F62" s="20"/>
      <c r="J62" s="21"/>
      <c r="K62" s="24"/>
    </row>
    <row r="63" spans="1:11">
      <c r="A63" s="20"/>
      <c r="B63" s="20"/>
      <c r="C63" s="20"/>
      <c r="D63" s="20"/>
      <c r="E63" s="20"/>
      <c r="F63" s="20"/>
      <c r="J63" s="21"/>
      <c r="K63" s="24"/>
    </row>
    <row r="64" spans="1:11">
      <c r="A64" s="20"/>
      <c r="B64" s="20"/>
      <c r="C64" s="20"/>
      <c r="D64" s="20"/>
      <c r="E64" s="20"/>
      <c r="F64" s="20"/>
      <c r="J64" s="21"/>
      <c r="K64" s="24"/>
    </row>
    <row r="65" spans="1:11">
      <c r="A65" s="20"/>
      <c r="B65" s="20"/>
      <c r="C65" s="20"/>
      <c r="D65" s="20"/>
      <c r="E65" s="25"/>
      <c r="F65" s="20"/>
      <c r="J65" s="21"/>
      <c r="K65" s="24"/>
    </row>
    <row r="66" spans="1:11">
      <c r="A66" s="20"/>
      <c r="B66" s="20"/>
      <c r="C66" s="20"/>
      <c r="D66" s="20"/>
      <c r="E66" s="20"/>
      <c r="F66" s="20"/>
      <c r="J66" s="21"/>
      <c r="K66" s="24"/>
    </row>
    <row r="67" spans="1:11">
      <c r="A67" s="20"/>
      <c r="B67" s="20"/>
      <c r="C67" s="20"/>
      <c r="D67" s="20"/>
      <c r="E67" s="20"/>
      <c r="F67" s="20"/>
      <c r="J67" s="21"/>
      <c r="K67" s="24"/>
    </row>
    <row r="68" spans="1:11">
      <c r="A68" s="20"/>
      <c r="B68" s="20"/>
      <c r="C68" s="20"/>
      <c r="D68" s="20"/>
      <c r="E68" s="20"/>
      <c r="F68" s="20"/>
      <c r="J68" s="21"/>
      <c r="K68" s="24"/>
    </row>
    <row r="69" spans="1:11">
      <c r="A69" s="20"/>
      <c r="B69" s="20"/>
      <c r="C69" s="20"/>
      <c r="D69" s="20"/>
      <c r="E69" s="20"/>
      <c r="F69" s="20"/>
      <c r="J69" s="21"/>
      <c r="K69" s="24"/>
    </row>
    <row r="70" spans="1:11">
      <c r="A70" s="20"/>
      <c r="B70" s="20"/>
      <c r="C70" s="20"/>
      <c r="D70" s="20"/>
      <c r="E70" s="20"/>
      <c r="F70" s="20"/>
      <c r="J70" s="21"/>
      <c r="K70" s="24"/>
    </row>
    <row r="71" spans="1:11">
      <c r="A71" s="20"/>
      <c r="B71" s="20"/>
      <c r="C71" s="20"/>
      <c r="D71" s="20"/>
      <c r="E71" s="20"/>
      <c r="F71" s="20"/>
      <c r="J71" s="21"/>
      <c r="K71" s="24"/>
    </row>
    <row r="72" spans="1:11">
      <c r="A72" s="20"/>
      <c r="B72" s="20"/>
      <c r="C72" s="20"/>
      <c r="D72" s="20"/>
      <c r="E72" s="20"/>
      <c r="F72" s="20"/>
      <c r="J72" s="21"/>
      <c r="K72" s="24"/>
    </row>
    <row r="73" spans="1:11">
      <c r="A73" s="20"/>
      <c r="B73" s="20"/>
      <c r="C73" s="20"/>
      <c r="D73" s="20"/>
      <c r="E73" s="20"/>
      <c r="F73" s="20"/>
      <c r="J73" s="21"/>
      <c r="K73" s="24"/>
    </row>
    <row r="74" spans="1:11">
      <c r="A74" s="20"/>
      <c r="B74" s="20"/>
      <c r="C74" s="20"/>
      <c r="D74" s="20"/>
      <c r="E74" s="20"/>
      <c r="F74" s="20"/>
      <c r="J74" s="21"/>
      <c r="K74" s="24"/>
    </row>
    <row r="75" spans="1:11">
      <c r="A75" s="20"/>
      <c r="B75" s="20"/>
      <c r="C75" s="20"/>
      <c r="D75" s="20"/>
      <c r="E75" s="20"/>
      <c r="F75" s="20"/>
      <c r="J75" s="21"/>
      <c r="K75" s="24"/>
    </row>
    <row r="76" spans="1:11">
      <c r="A76" s="20"/>
      <c r="B76" s="20"/>
      <c r="C76" s="20"/>
      <c r="D76" s="20"/>
      <c r="E76" s="20"/>
      <c r="F76" s="20"/>
      <c r="J76" s="21"/>
      <c r="K76" s="24"/>
    </row>
    <row r="77" spans="1:11">
      <c r="A77" s="20"/>
      <c r="B77" s="20"/>
      <c r="C77" s="20"/>
      <c r="D77" s="20"/>
      <c r="E77" s="20"/>
      <c r="F77" s="20"/>
      <c r="J77" s="21"/>
      <c r="K77" s="24"/>
    </row>
    <row r="78" spans="1:11">
      <c r="A78" s="20"/>
      <c r="B78" s="20"/>
      <c r="C78" s="20"/>
      <c r="D78" s="20"/>
      <c r="E78" s="20"/>
      <c r="F78" s="20"/>
      <c r="J78" s="21"/>
      <c r="K78" s="24"/>
    </row>
    <row r="79" spans="1:11">
      <c r="A79" s="20"/>
      <c r="B79" s="20"/>
      <c r="C79" s="20"/>
      <c r="D79" s="20"/>
      <c r="E79" s="20"/>
      <c r="F79" s="20"/>
      <c r="J79" s="21"/>
      <c r="K79" s="24"/>
    </row>
    <row r="80" spans="1:11">
      <c r="A80" s="20"/>
      <c r="B80" s="20"/>
      <c r="C80" s="20"/>
      <c r="D80" s="20"/>
      <c r="E80" s="20"/>
      <c r="F80" s="20"/>
      <c r="J80" s="21"/>
      <c r="K80" s="24"/>
    </row>
    <row r="81" spans="1:11">
      <c r="A81" s="20"/>
      <c r="B81" s="20"/>
      <c r="C81" s="20"/>
      <c r="D81" s="20"/>
      <c r="E81" s="20"/>
      <c r="F81" s="20"/>
      <c r="J81" s="21"/>
      <c r="K81" s="24"/>
    </row>
    <row r="82" spans="1:11">
      <c r="A82" s="20"/>
      <c r="B82" s="20"/>
      <c r="C82" s="20"/>
      <c r="D82" s="20"/>
      <c r="E82" s="20"/>
      <c r="F82" s="20"/>
      <c r="J82" s="21"/>
      <c r="K82" s="24"/>
    </row>
    <row r="83" spans="1:11">
      <c r="A83" s="20"/>
      <c r="B83" s="20"/>
      <c r="C83" s="20"/>
      <c r="D83" s="20"/>
      <c r="E83" s="20"/>
      <c r="F83" s="20"/>
      <c r="J83" s="21"/>
      <c r="K83" s="24"/>
    </row>
    <row r="84" spans="1:11">
      <c r="A84" s="20"/>
      <c r="B84" s="20"/>
      <c r="C84" s="20"/>
      <c r="D84" s="20"/>
      <c r="E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</sheetData>
  <sortState ref="A2:J91">
    <sortCondition ref="I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A14" sqref="A14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</cols>
  <sheetData>
    <row r="1" spans="1:11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</row>
    <row r="2" spans="1:11">
      <c r="A2" s="20" t="s">
        <v>24</v>
      </c>
      <c r="B2" s="20">
        <v>2120</v>
      </c>
      <c r="C2" s="20" t="s">
        <v>101</v>
      </c>
      <c r="D2" s="20" t="s">
        <v>99</v>
      </c>
      <c r="E2" s="52">
        <v>0.8</v>
      </c>
      <c r="F2" s="52">
        <v>49.9</v>
      </c>
      <c r="G2" s="52">
        <v>0</v>
      </c>
      <c r="H2" s="52">
        <v>1.022</v>
      </c>
      <c r="I2" s="52">
        <v>0.19600000000000001</v>
      </c>
      <c r="J2" s="52">
        <v>0.26200000000000001</v>
      </c>
      <c r="K2" s="52">
        <v>0.531256432364</v>
      </c>
    </row>
    <row r="3" spans="1:11">
      <c r="A3" s="20" t="s">
        <v>24</v>
      </c>
      <c r="B3" s="20">
        <v>2120</v>
      </c>
      <c r="C3" s="20" t="s">
        <v>101</v>
      </c>
      <c r="D3" s="20" t="s">
        <v>96</v>
      </c>
      <c r="E3" s="52">
        <v>0.8</v>
      </c>
      <c r="F3" s="52">
        <v>49.9</v>
      </c>
      <c r="G3" s="52">
        <v>0</v>
      </c>
      <c r="H3" s="52">
        <v>1.022</v>
      </c>
      <c r="I3" s="52">
        <v>0.19600000000000001</v>
      </c>
      <c r="J3" s="52">
        <v>0.26200000000000001</v>
      </c>
      <c r="K3" s="52">
        <v>3.7362546403399999</v>
      </c>
    </row>
    <row r="4" spans="1:11">
      <c r="A4" s="20" t="s">
        <v>24</v>
      </c>
      <c r="B4" s="20">
        <v>2210</v>
      </c>
      <c r="C4" s="20" t="s">
        <v>101</v>
      </c>
      <c r="D4" s="20" t="s">
        <v>99</v>
      </c>
      <c r="E4" s="52">
        <v>0.8</v>
      </c>
      <c r="F4" s="52">
        <v>49.9</v>
      </c>
      <c r="G4" s="52">
        <v>0</v>
      </c>
      <c r="H4" s="52">
        <v>1.347</v>
      </c>
      <c r="I4" s="52">
        <v>0.27400000000000002</v>
      </c>
      <c r="J4" s="52">
        <v>0.315</v>
      </c>
      <c r="K4" s="52">
        <v>4.8805062319000001</v>
      </c>
    </row>
    <row r="5" spans="1:11">
      <c r="A5" s="20" t="s">
        <v>24</v>
      </c>
      <c r="B5" s="20">
        <v>2210</v>
      </c>
      <c r="C5" s="20" t="s">
        <v>101</v>
      </c>
      <c r="D5" s="20" t="s">
        <v>96</v>
      </c>
      <c r="E5" s="52">
        <v>0.8</v>
      </c>
      <c r="F5" s="52">
        <v>49.9</v>
      </c>
      <c r="G5" s="52">
        <v>0</v>
      </c>
      <c r="H5" s="52">
        <v>1.347</v>
      </c>
      <c r="I5" s="52">
        <v>0.27400000000000002</v>
      </c>
      <c r="J5" s="52">
        <v>0.315</v>
      </c>
      <c r="K5" s="52">
        <v>19.3440971506</v>
      </c>
    </row>
    <row r="6" spans="1:11">
      <c r="A6" s="20" t="s">
        <v>24</v>
      </c>
      <c r="B6" s="20">
        <v>6430</v>
      </c>
      <c r="C6" s="20" t="s">
        <v>101</v>
      </c>
      <c r="D6" s="20" t="s">
        <v>96</v>
      </c>
      <c r="E6" s="52">
        <v>0.8</v>
      </c>
      <c r="F6" s="52">
        <v>49.9</v>
      </c>
      <c r="G6" s="52">
        <v>0</v>
      </c>
      <c r="H6" s="52">
        <v>0.60699999999999998</v>
      </c>
      <c r="I6" s="52">
        <v>3.3000000000000002E-2</v>
      </c>
      <c r="J6" s="52">
        <v>2.5999999999999999E-2</v>
      </c>
      <c r="K6" s="52">
        <v>0.50224669859799997</v>
      </c>
    </row>
    <row r="7" spans="1:11">
      <c r="A7" s="20" t="s">
        <v>24</v>
      </c>
      <c r="B7" s="20">
        <v>8140</v>
      </c>
      <c r="C7" s="20" t="s">
        <v>101</v>
      </c>
      <c r="D7" s="20" t="s">
        <v>99</v>
      </c>
      <c r="E7" s="52">
        <v>0.8</v>
      </c>
      <c r="F7" s="52">
        <v>49.9</v>
      </c>
      <c r="G7" s="52">
        <v>0</v>
      </c>
      <c r="H7" s="52">
        <v>0.98599999999999999</v>
      </c>
      <c r="I7" s="52">
        <v>0.14299999999999999</v>
      </c>
      <c r="J7" s="52">
        <v>0.44600000000000001</v>
      </c>
      <c r="K7" s="52">
        <v>1.5886258814900001</v>
      </c>
    </row>
    <row r="8" spans="1:11">
      <c r="A8" s="20" t="s">
        <v>24</v>
      </c>
      <c r="B8" s="20">
        <v>8140</v>
      </c>
      <c r="C8" s="20" t="s">
        <v>101</v>
      </c>
      <c r="D8" s="20" t="s">
        <v>96</v>
      </c>
      <c r="E8" s="52">
        <v>0.8</v>
      </c>
      <c r="F8" s="52">
        <v>49.9</v>
      </c>
      <c r="G8" s="52">
        <v>0</v>
      </c>
      <c r="H8" s="52">
        <v>0.98599999999999999</v>
      </c>
      <c r="I8" s="52">
        <v>0.14299999999999999</v>
      </c>
      <c r="J8" s="52">
        <v>0.44600000000000001</v>
      </c>
      <c r="K8" s="52">
        <v>1.88369658936</v>
      </c>
    </row>
    <row r="9" spans="1:11">
      <c r="A9" s="20"/>
      <c r="B9" s="20"/>
      <c r="C9" s="20"/>
      <c r="D9" s="20"/>
      <c r="E9" s="20"/>
      <c r="F9" s="21"/>
    </row>
    <row r="10" spans="1:11">
      <c r="A10" s="20"/>
      <c r="B10" s="20"/>
      <c r="C10" s="20"/>
      <c r="D10" s="20"/>
      <c r="E10" s="20"/>
      <c r="F10" s="21"/>
    </row>
    <row r="11" spans="1:11">
      <c r="A11" s="20"/>
      <c r="B11" s="20"/>
      <c r="C11" s="20"/>
      <c r="D11" s="20"/>
      <c r="E11" s="20"/>
      <c r="F11" s="21"/>
    </row>
    <row r="12" spans="1:11">
      <c r="A12" s="20"/>
      <c r="B12" s="20"/>
      <c r="C12" s="20"/>
      <c r="D12" s="20"/>
      <c r="E12" s="20"/>
      <c r="F12" s="21"/>
    </row>
    <row r="13" spans="1:11">
      <c r="A13" s="20"/>
      <c r="B13" s="20"/>
      <c r="C13" s="20"/>
      <c r="D13" s="20"/>
      <c r="E13" s="20"/>
      <c r="F13" s="21"/>
    </row>
    <row r="14" spans="1:11">
      <c r="A14" s="20"/>
      <c r="B14" s="20"/>
      <c r="C14" s="20"/>
      <c r="D14" s="20"/>
      <c r="E14" s="20"/>
      <c r="F14" s="21"/>
    </row>
    <row r="15" spans="1:11">
      <c r="A15" s="20"/>
      <c r="B15" s="20"/>
      <c r="C15" s="20"/>
      <c r="D15" s="20"/>
      <c r="E15" s="20"/>
      <c r="F15" s="21"/>
    </row>
    <row r="16" spans="1:11">
      <c r="A16" s="20"/>
      <c r="B16" s="20"/>
      <c r="C16" s="20"/>
      <c r="D16" s="20"/>
      <c r="E16" s="20"/>
      <c r="F16" s="21"/>
    </row>
    <row r="17" spans="1:6">
      <c r="A17" s="20"/>
      <c r="B17" s="20"/>
      <c r="C17" s="20"/>
      <c r="D17" s="20"/>
      <c r="E17" s="20"/>
      <c r="F17" s="21"/>
    </row>
    <row r="18" spans="1:6">
      <c r="A18" s="20"/>
      <c r="B18" s="20"/>
      <c r="C18" s="20"/>
      <c r="D18" s="20"/>
      <c r="E18" s="20"/>
      <c r="F18" s="21"/>
    </row>
    <row r="19" spans="1:6">
      <c r="A19" s="20"/>
      <c r="B19" s="20"/>
      <c r="C19" s="20"/>
      <c r="D19" s="20"/>
      <c r="E19" s="20"/>
      <c r="F19" s="21"/>
    </row>
    <row r="20" spans="1:6">
      <c r="A20" s="20"/>
      <c r="B20" s="20"/>
      <c r="C20" s="20"/>
      <c r="D20" s="20"/>
      <c r="E20" s="20"/>
      <c r="F20" s="21"/>
    </row>
    <row r="21" spans="1:6">
      <c r="A21" s="20"/>
      <c r="B21" s="20"/>
      <c r="C21" s="20"/>
      <c r="D21" s="20"/>
      <c r="E21" s="20"/>
      <c r="F21" s="21"/>
    </row>
    <row r="22" spans="1:6">
      <c r="A22" s="20"/>
      <c r="B22" s="20"/>
      <c r="C22" s="20"/>
      <c r="D22" s="20"/>
      <c r="E22" s="20"/>
      <c r="F22" s="21"/>
    </row>
    <row r="23" spans="1:6">
      <c r="A23" s="20"/>
      <c r="B23" s="20"/>
      <c r="C23" s="20"/>
      <c r="D23" s="20"/>
      <c r="E23" s="20"/>
      <c r="F23" s="2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selection activeCell="C1" sqref="C1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</cols>
  <sheetData>
    <row r="1" spans="1:11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</row>
    <row r="2" spans="1:11">
      <c r="A2" s="20" t="s">
        <v>25</v>
      </c>
      <c r="B2" s="20">
        <v>1400</v>
      </c>
      <c r="C2" s="20" t="s">
        <v>95</v>
      </c>
      <c r="D2" s="20" t="s">
        <v>99</v>
      </c>
      <c r="E2" s="52">
        <v>0.22</v>
      </c>
      <c r="F2" s="52">
        <v>50.8</v>
      </c>
      <c r="G2" s="52">
        <v>0</v>
      </c>
      <c r="H2" s="52">
        <v>0.70899999999999996</v>
      </c>
      <c r="I2" s="52">
        <v>0.11700000000000001</v>
      </c>
      <c r="J2" s="52">
        <v>0.43099999999999999</v>
      </c>
      <c r="K2" s="52">
        <v>0.18678358637</v>
      </c>
    </row>
    <row r="3" spans="1:11">
      <c r="A3" s="20" t="s">
        <v>25</v>
      </c>
      <c r="B3" s="20">
        <v>1400</v>
      </c>
      <c r="C3" s="20" t="s">
        <v>95</v>
      </c>
      <c r="D3" s="20" t="s">
        <v>100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0.461022975</v>
      </c>
    </row>
    <row r="4" spans="1:11">
      <c r="A4" s="20" t="s">
        <v>25</v>
      </c>
      <c r="B4" s="20">
        <v>4110</v>
      </c>
      <c r="C4" s="20" t="s">
        <v>97</v>
      </c>
      <c r="D4" s="20" t="s">
        <v>99</v>
      </c>
      <c r="E4" s="52">
        <v>0.63</v>
      </c>
      <c r="F4" s="52">
        <v>53.6</v>
      </c>
      <c r="G4" s="52">
        <v>0.66</v>
      </c>
      <c r="H4" s="52">
        <v>0.69099999999999995</v>
      </c>
      <c r="I4" s="52">
        <v>3.5999999999999997E-2</v>
      </c>
      <c r="J4" s="52">
        <v>0.26200000000000001</v>
      </c>
      <c r="K4" s="52">
        <v>0.121846918207</v>
      </c>
    </row>
    <row r="5" spans="1:11">
      <c r="A5" s="20" t="s">
        <v>25</v>
      </c>
      <c r="B5" s="20">
        <v>4110</v>
      </c>
      <c r="C5" s="20" t="s">
        <v>97</v>
      </c>
      <c r="D5" s="20" t="s">
        <v>100</v>
      </c>
      <c r="E5" s="52">
        <v>0.63</v>
      </c>
      <c r="F5" s="52">
        <v>53.6</v>
      </c>
      <c r="G5" s="52">
        <v>0.66</v>
      </c>
      <c r="H5" s="52">
        <v>0.69099999999999995</v>
      </c>
      <c r="I5" s="52">
        <v>3.5999999999999997E-2</v>
      </c>
      <c r="J5" s="52">
        <v>0.26200000000000001</v>
      </c>
      <c r="K5" s="52">
        <v>3.0426671787599999</v>
      </c>
    </row>
    <row r="6" spans="1:11">
      <c r="A6" s="20" t="s">
        <v>25</v>
      </c>
      <c r="B6" s="20">
        <v>4110</v>
      </c>
      <c r="C6" s="20" t="s">
        <v>95</v>
      </c>
      <c r="D6" s="20" t="s">
        <v>100</v>
      </c>
      <c r="E6" s="52">
        <v>0.22</v>
      </c>
      <c r="F6" s="52">
        <v>50.8</v>
      </c>
      <c r="G6" s="52">
        <v>0</v>
      </c>
      <c r="H6" s="52">
        <v>0.69099999999999995</v>
      </c>
      <c r="I6" s="52">
        <v>3.5999999999999997E-2</v>
      </c>
      <c r="J6" s="52">
        <v>0.26200000000000001</v>
      </c>
      <c r="K6" s="52">
        <v>2.0065469935000002</v>
      </c>
    </row>
    <row r="7" spans="1:11">
      <c r="A7" s="20" t="s">
        <v>25</v>
      </c>
      <c r="B7" s="20">
        <v>5300</v>
      </c>
      <c r="C7" s="20" t="s">
        <v>97</v>
      </c>
      <c r="D7" s="20"/>
      <c r="E7" s="52">
        <v>0.63</v>
      </c>
      <c r="F7" s="52">
        <v>53.6</v>
      </c>
      <c r="G7" s="52">
        <v>0.66</v>
      </c>
      <c r="H7" s="52">
        <v>0.505</v>
      </c>
      <c r="I7" s="52">
        <v>6.8000000000000005E-2</v>
      </c>
      <c r="J7" s="52">
        <v>5.2999999999999999E-2</v>
      </c>
      <c r="K7" s="52">
        <v>5.2625938229100004</v>
      </c>
    </row>
    <row r="8" spans="1:11">
      <c r="A8" s="20" t="s">
        <v>25</v>
      </c>
      <c r="B8" s="20">
        <v>5300</v>
      </c>
      <c r="C8" s="20" t="s">
        <v>97</v>
      </c>
      <c r="D8" s="20" t="s">
        <v>100</v>
      </c>
      <c r="E8" s="52">
        <v>0.63</v>
      </c>
      <c r="F8" s="52">
        <v>53.6</v>
      </c>
      <c r="G8" s="52">
        <v>0.66</v>
      </c>
      <c r="H8" s="52">
        <v>0.505</v>
      </c>
      <c r="I8" s="52">
        <v>6.8000000000000005E-2</v>
      </c>
      <c r="J8" s="52">
        <v>5.2999999999999999E-2</v>
      </c>
      <c r="K8" s="52">
        <v>0.122019032402</v>
      </c>
    </row>
    <row r="9" spans="1:11">
      <c r="A9" s="20" t="s">
        <v>25</v>
      </c>
      <c r="B9" s="20">
        <v>5300</v>
      </c>
      <c r="C9" s="20" t="s">
        <v>95</v>
      </c>
      <c r="D9" s="20"/>
      <c r="E9" s="52">
        <v>0.22</v>
      </c>
      <c r="F9" s="52">
        <v>50.8</v>
      </c>
      <c r="G9" s="52">
        <v>0</v>
      </c>
      <c r="H9" s="52">
        <v>0.505</v>
      </c>
      <c r="I9" s="52">
        <v>6.8000000000000005E-2</v>
      </c>
      <c r="J9" s="52">
        <v>5.2999999999999999E-2</v>
      </c>
      <c r="K9" s="52">
        <v>5.6092354888399996</v>
      </c>
    </row>
    <row r="10" spans="1:11">
      <c r="A10" s="20" t="s">
        <v>25</v>
      </c>
      <c r="B10" s="20">
        <v>5300</v>
      </c>
      <c r="C10" s="20" t="s">
        <v>95</v>
      </c>
      <c r="D10" s="20" t="s">
        <v>99</v>
      </c>
      <c r="E10" s="52">
        <v>0.22</v>
      </c>
      <c r="F10" s="52">
        <v>50.8</v>
      </c>
      <c r="G10" s="52">
        <v>0</v>
      </c>
      <c r="H10" s="52">
        <v>0.505</v>
      </c>
      <c r="I10" s="52">
        <v>6.8000000000000005E-2</v>
      </c>
      <c r="J10" s="52">
        <v>5.2999999999999999E-2</v>
      </c>
      <c r="K10" s="52">
        <v>8.69742356331E-2</v>
      </c>
    </row>
    <row r="11" spans="1:11">
      <c r="A11" s="20" t="s">
        <v>25</v>
      </c>
      <c r="B11" s="20">
        <v>5300</v>
      </c>
      <c r="C11" s="20" t="s">
        <v>95</v>
      </c>
      <c r="D11" s="20" t="s">
        <v>100</v>
      </c>
      <c r="E11" s="52">
        <v>0.22</v>
      </c>
      <c r="F11" s="52">
        <v>50.8</v>
      </c>
      <c r="G11" s="52">
        <v>0</v>
      </c>
      <c r="H11" s="52">
        <v>0.505</v>
      </c>
      <c r="I11" s="52">
        <v>6.8000000000000005E-2</v>
      </c>
      <c r="J11" s="52">
        <v>5.2999999999999999E-2</v>
      </c>
      <c r="K11" s="52">
        <v>7.5680914244199995E-2</v>
      </c>
    </row>
    <row r="12" spans="1:11">
      <c r="A12" s="20" t="s">
        <v>25</v>
      </c>
      <c r="B12" s="20">
        <v>8140</v>
      </c>
      <c r="C12" s="20" t="s">
        <v>97</v>
      </c>
      <c r="D12" s="20"/>
      <c r="E12" s="52">
        <v>0.63</v>
      </c>
      <c r="F12" s="52">
        <v>53.6</v>
      </c>
      <c r="G12" s="52">
        <v>0.66</v>
      </c>
      <c r="H12" s="52">
        <v>0.98599999999999999</v>
      </c>
      <c r="I12" s="52">
        <v>0.14299999999999999</v>
      </c>
      <c r="J12" s="52">
        <v>0.44600000000000001</v>
      </c>
      <c r="K12" s="52">
        <v>6.1895703048200003E-2</v>
      </c>
    </row>
    <row r="13" spans="1:11">
      <c r="A13" s="20" t="s">
        <v>25</v>
      </c>
      <c r="B13" s="20">
        <v>8140</v>
      </c>
      <c r="C13" s="20" t="s">
        <v>97</v>
      </c>
      <c r="D13" s="20" t="s">
        <v>99</v>
      </c>
      <c r="E13" s="52">
        <v>0.63</v>
      </c>
      <c r="F13" s="52">
        <v>53.6</v>
      </c>
      <c r="G13" s="52">
        <v>0.66</v>
      </c>
      <c r="H13" s="52">
        <v>0.98599999999999999</v>
      </c>
      <c r="I13" s="52">
        <v>0.14299999999999999</v>
      </c>
      <c r="J13" s="52">
        <v>0.44600000000000001</v>
      </c>
      <c r="K13" s="52">
        <v>0.63089419060999996</v>
      </c>
    </row>
    <row r="14" spans="1:11">
      <c r="A14" s="20" t="s">
        <v>25</v>
      </c>
      <c r="B14" s="20">
        <v>8140</v>
      </c>
      <c r="C14" s="20" t="s">
        <v>97</v>
      </c>
      <c r="D14" s="20" t="s">
        <v>100</v>
      </c>
      <c r="E14" s="52">
        <v>0.63</v>
      </c>
      <c r="F14" s="52">
        <v>53.6</v>
      </c>
      <c r="G14" s="52">
        <v>0.66</v>
      </c>
      <c r="H14" s="52">
        <v>0.98599999999999999</v>
      </c>
      <c r="I14" s="52">
        <v>0.14299999999999999</v>
      </c>
      <c r="J14" s="52">
        <v>0.44600000000000001</v>
      </c>
      <c r="K14" s="52">
        <v>58.984627898900001</v>
      </c>
    </row>
    <row r="15" spans="1:11">
      <c r="A15" s="20" t="s">
        <v>25</v>
      </c>
      <c r="B15" s="20">
        <v>8140</v>
      </c>
      <c r="C15" s="20" t="s">
        <v>95</v>
      </c>
      <c r="D15" s="20"/>
      <c r="E15" s="52">
        <v>0.22</v>
      </c>
      <c r="F15" s="52">
        <v>50.8</v>
      </c>
      <c r="G15" s="52">
        <v>0</v>
      </c>
      <c r="H15" s="52">
        <v>0.98599999999999999</v>
      </c>
      <c r="I15" s="52">
        <v>0.14299999999999999</v>
      </c>
      <c r="J15" s="52">
        <v>0.44600000000000001</v>
      </c>
      <c r="K15" s="52">
        <v>0.32462148622699999</v>
      </c>
    </row>
    <row r="16" spans="1:11">
      <c r="A16" s="20" t="s">
        <v>25</v>
      </c>
      <c r="B16" s="20">
        <v>8140</v>
      </c>
      <c r="C16" s="20" t="s">
        <v>95</v>
      </c>
      <c r="D16" s="20" t="s">
        <v>99</v>
      </c>
      <c r="E16" s="52">
        <v>0.22</v>
      </c>
      <c r="F16" s="52">
        <v>50.8</v>
      </c>
      <c r="G16" s="52">
        <v>0</v>
      </c>
      <c r="H16" s="52">
        <v>0.98599999999999999</v>
      </c>
      <c r="I16" s="52">
        <v>0.14299999999999999</v>
      </c>
      <c r="J16" s="52">
        <v>0.44600000000000001</v>
      </c>
      <c r="K16" s="52">
        <v>3.7090704131400001</v>
      </c>
    </row>
    <row r="17" spans="1:11">
      <c r="A17" s="20" t="s">
        <v>25</v>
      </c>
      <c r="B17" s="20">
        <v>8140</v>
      </c>
      <c r="C17" s="20" t="s">
        <v>95</v>
      </c>
      <c r="D17" s="20" t="s">
        <v>100</v>
      </c>
      <c r="E17" s="52">
        <v>0.22</v>
      </c>
      <c r="F17" s="52">
        <v>50.8</v>
      </c>
      <c r="G17" s="52">
        <v>0</v>
      </c>
      <c r="H17" s="52">
        <v>0.98599999999999999</v>
      </c>
      <c r="I17" s="52">
        <v>0.14299999999999999</v>
      </c>
      <c r="J17" s="52">
        <v>0.44600000000000001</v>
      </c>
      <c r="K17" s="52">
        <v>42.278726710900003</v>
      </c>
    </row>
    <row r="18" spans="1:11">
      <c r="A18" s="20" t="s">
        <v>25</v>
      </c>
      <c r="B18" s="20">
        <v>8320</v>
      </c>
      <c r="C18" s="20" t="s">
        <v>97</v>
      </c>
      <c r="D18" s="20" t="s">
        <v>100</v>
      </c>
      <c r="E18" s="52">
        <v>0.63</v>
      </c>
      <c r="F18" s="52">
        <v>53.6</v>
      </c>
      <c r="G18" s="52">
        <v>0.66</v>
      </c>
      <c r="H18" s="52">
        <v>0.70899999999999996</v>
      </c>
      <c r="I18" s="52">
        <v>0.11700000000000001</v>
      </c>
      <c r="J18" s="52">
        <v>0.26200000000000001</v>
      </c>
      <c r="K18" s="52">
        <v>0.80823098985099995</v>
      </c>
    </row>
    <row r="19" spans="1:11">
      <c r="A19" s="20"/>
      <c r="B19" s="20"/>
      <c r="C19" s="20"/>
      <c r="D19" s="20"/>
      <c r="E19" s="20"/>
      <c r="F19" s="21"/>
    </row>
    <row r="20" spans="1:11">
      <c r="A20" s="20"/>
      <c r="B20" s="20"/>
      <c r="C20" s="20"/>
      <c r="D20" s="20"/>
      <c r="E20" s="20"/>
      <c r="F20" s="21"/>
    </row>
    <row r="21" spans="1:11">
      <c r="A21" s="20"/>
      <c r="B21" s="20"/>
      <c r="C21" s="20"/>
      <c r="D21" s="20"/>
      <c r="E21" s="20"/>
      <c r="F21" s="21"/>
    </row>
    <row r="22" spans="1:11">
      <c r="A22" s="20"/>
      <c r="B22" s="20"/>
      <c r="C22" s="20"/>
      <c r="D22" s="20"/>
      <c r="E22" s="20"/>
      <c r="F22" s="21"/>
    </row>
    <row r="23" spans="1:11">
      <c r="A23" s="20"/>
      <c r="B23" s="20"/>
      <c r="C23" s="20"/>
      <c r="D23" s="20"/>
      <c r="E23" s="20"/>
      <c r="F23" s="21"/>
    </row>
    <row r="24" spans="1:11">
      <c r="A24" s="20"/>
      <c r="B24" s="20"/>
      <c r="C24" s="20"/>
      <c r="D24" s="20"/>
      <c r="E24" s="20"/>
      <c r="F24" s="21"/>
    </row>
    <row r="25" spans="1:11">
      <c r="A25" s="20"/>
      <c r="B25" s="20"/>
      <c r="C25" s="20"/>
      <c r="D25" s="20"/>
      <c r="E25" s="20"/>
      <c r="F25" s="21"/>
    </row>
    <row r="26" spans="1:11">
      <c r="A26" s="20"/>
      <c r="B26" s="20"/>
      <c r="C26" s="20"/>
      <c r="D26" s="20"/>
      <c r="E26" s="20"/>
      <c r="F26" s="21"/>
    </row>
    <row r="27" spans="1:11">
      <c r="A27" s="20"/>
      <c r="B27" s="20"/>
      <c r="C27" s="20"/>
      <c r="D27" s="20"/>
      <c r="E27" s="20"/>
      <c r="F27" s="21"/>
    </row>
    <row r="28" spans="1:11">
      <c r="A28" s="20"/>
      <c r="B28" s="20"/>
      <c r="C28" s="20"/>
      <c r="D28" s="20"/>
      <c r="E28" s="20"/>
      <c r="F28" s="21"/>
    </row>
    <row r="29" spans="1:11">
      <c r="A29" s="20"/>
      <c r="B29" s="20"/>
      <c r="C29" s="20"/>
      <c r="D29" s="20"/>
      <c r="E29" s="20"/>
      <c r="F29" s="21"/>
    </row>
    <row r="30" spans="1:11">
      <c r="A30" s="20"/>
      <c r="B30" s="20"/>
      <c r="C30" s="20"/>
      <c r="D30" s="20"/>
      <c r="E30" s="20"/>
      <c r="F30" s="21"/>
    </row>
    <row r="31" spans="1:11">
      <c r="A31" s="20"/>
      <c r="B31" s="20"/>
      <c r="C31" s="20"/>
      <c r="D31" s="20"/>
      <c r="E31" s="20"/>
      <c r="F31" s="21"/>
    </row>
    <row r="32" spans="1:11">
      <c r="A32" s="20"/>
      <c r="B32" s="20"/>
      <c r="C32" s="20"/>
      <c r="D32" s="20"/>
      <c r="E32" s="20"/>
      <c r="F32" s="21"/>
    </row>
    <row r="33" spans="1:6">
      <c r="A33" s="20"/>
      <c r="B33" s="20"/>
      <c r="C33" s="20"/>
      <c r="D33" s="20"/>
      <c r="E33" s="20"/>
      <c r="F33" s="21"/>
    </row>
    <row r="34" spans="1:6">
      <c r="A34" s="20"/>
      <c r="B34" s="20"/>
      <c r="C34" s="20"/>
      <c r="D34" s="20"/>
      <c r="E34" s="20"/>
      <c r="F34" s="21"/>
    </row>
    <row r="35" spans="1:6">
      <c r="A35" s="20"/>
      <c r="B35" s="20"/>
      <c r="C35" s="20"/>
      <c r="D35" s="20"/>
      <c r="E35" s="20"/>
      <c r="F35" s="21"/>
    </row>
    <row r="36" spans="1:6">
      <c r="A36" s="20"/>
      <c r="B36" s="20"/>
      <c r="C36" s="20"/>
      <c r="D36" s="20"/>
      <c r="E36" s="20"/>
      <c r="F36" s="21"/>
    </row>
    <row r="37" spans="1:6">
      <c r="A37" s="20"/>
      <c r="B37" s="20"/>
      <c r="C37" s="20"/>
      <c r="D37" s="20"/>
      <c r="E37" s="20"/>
      <c r="F37" s="21"/>
    </row>
    <row r="38" spans="1:6">
      <c r="A38" s="20"/>
      <c r="B38" s="20"/>
      <c r="C38" s="20"/>
      <c r="D38" s="20"/>
      <c r="E38" s="20"/>
      <c r="F38" s="21"/>
    </row>
    <row r="39" spans="1:6">
      <c r="A39" s="20"/>
      <c r="B39" s="20"/>
      <c r="C39" s="20"/>
      <c r="D39" s="20"/>
      <c r="E39" s="20"/>
      <c r="F39" s="21"/>
    </row>
    <row r="40" spans="1:6">
      <c r="A40" s="20"/>
      <c r="B40" s="20"/>
      <c r="C40" s="20"/>
      <c r="D40" s="20"/>
      <c r="E40" s="20"/>
      <c r="F40" s="21"/>
    </row>
    <row r="41" spans="1:6">
      <c r="A41" s="20"/>
      <c r="B41" s="20"/>
      <c r="C41" s="20"/>
      <c r="D41" s="20"/>
      <c r="E41" s="20"/>
      <c r="F41" s="21"/>
    </row>
    <row r="42" spans="1:6">
      <c r="A42" s="20"/>
      <c r="B42" s="20"/>
      <c r="C42" s="20"/>
      <c r="D42" s="20"/>
      <c r="E42" s="20"/>
      <c r="F42" s="21"/>
    </row>
    <row r="43" spans="1:6">
      <c r="A43" s="20"/>
      <c r="B43" s="20"/>
      <c r="C43" s="20"/>
      <c r="D43" s="20"/>
      <c r="E43" s="20"/>
      <c r="F43" s="21"/>
    </row>
    <row r="44" spans="1:6">
      <c r="A44" s="20"/>
      <c r="B44" s="20"/>
      <c r="C44" s="20"/>
      <c r="D44" s="20"/>
      <c r="E44" s="20"/>
      <c r="F44" s="21"/>
    </row>
    <row r="45" spans="1:6">
      <c r="A45" s="20"/>
      <c r="B45" s="20"/>
      <c r="C45" s="20"/>
      <c r="D45" s="20"/>
      <c r="E45" s="20"/>
      <c r="F45" s="21"/>
    </row>
    <row r="46" spans="1:6">
      <c r="A46" s="20"/>
      <c r="B46" s="20"/>
      <c r="C46" s="20"/>
      <c r="D46" s="20"/>
      <c r="E46" s="20"/>
      <c r="F46" s="21"/>
    </row>
    <row r="47" spans="1:6">
      <c r="A47" s="20"/>
      <c r="B47" s="20"/>
      <c r="C47" s="20"/>
      <c r="D47" s="20"/>
      <c r="E47" s="20"/>
      <c r="F47" s="21"/>
    </row>
    <row r="48" spans="1:6">
      <c r="A48" s="20"/>
      <c r="B48" s="20"/>
      <c r="C48" s="20"/>
      <c r="D48" s="20"/>
      <c r="E48" s="20"/>
      <c r="F48" s="21"/>
    </row>
    <row r="49" spans="1:6">
      <c r="A49" s="20"/>
      <c r="B49" s="20"/>
      <c r="C49" s="20"/>
      <c r="D49" s="20"/>
      <c r="E49" s="20"/>
      <c r="F49" s="21"/>
    </row>
    <row r="50" spans="1:6">
      <c r="A50" s="20"/>
      <c r="B50" s="20"/>
      <c r="C50" s="20"/>
      <c r="D50" s="20"/>
      <c r="E50" s="20"/>
      <c r="F50" s="21"/>
    </row>
    <row r="51" spans="1:6">
      <c r="A51" s="20"/>
      <c r="B51" s="20"/>
      <c r="C51" s="20"/>
      <c r="D51" s="20"/>
      <c r="E51" s="20"/>
      <c r="F51" s="21"/>
    </row>
    <row r="52" spans="1:6">
      <c r="A52" s="20"/>
      <c r="B52" s="20"/>
      <c r="C52" s="20"/>
      <c r="D52" s="20"/>
      <c r="E52" s="20"/>
      <c r="F52" s="21"/>
    </row>
    <row r="53" spans="1:6">
      <c r="A53" s="20"/>
      <c r="B53" s="20"/>
      <c r="C53" s="20"/>
      <c r="D53" s="20"/>
      <c r="E53" s="20"/>
      <c r="F53" s="21"/>
    </row>
    <row r="54" spans="1:6">
      <c r="A54" s="20"/>
      <c r="B54" s="20"/>
      <c r="C54" s="20"/>
      <c r="D54" s="20"/>
      <c r="E54" s="20"/>
      <c r="F54" s="2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5.7109375" style="19" customWidth="1"/>
    <col min="13" max="13" width="9.140625" style="19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26</v>
      </c>
      <c r="B2" s="20">
        <v>1210</v>
      </c>
      <c r="C2" s="20" t="s">
        <v>95</v>
      </c>
      <c r="D2" s="20" t="s">
        <v>99</v>
      </c>
      <c r="E2" s="52">
        <v>0.22</v>
      </c>
      <c r="F2" s="52">
        <v>50.8</v>
      </c>
      <c r="G2" s="52">
        <v>0</v>
      </c>
      <c r="H2" s="52">
        <v>1.2450000000000001</v>
      </c>
      <c r="I2" s="52">
        <v>0.21299999999999999</v>
      </c>
      <c r="J2" s="52">
        <v>0.28799999999999998</v>
      </c>
      <c r="K2" s="52">
        <v>2.4212922934300001</v>
      </c>
      <c r="L2">
        <f>F2*J2*K2/12</f>
        <v>2.9520395641498554</v>
      </c>
      <c r="M2">
        <f>ROUND(2.721*H2*L2,1)</f>
        <v>10</v>
      </c>
      <c r="N2">
        <f>ROUND((2.721*I2*L2)+(E2*K2),1)</f>
        <v>2.2000000000000002</v>
      </c>
    </row>
    <row r="3" spans="1:14">
      <c r="A3" s="20" t="s">
        <v>26</v>
      </c>
      <c r="B3" s="20">
        <v>1210</v>
      </c>
      <c r="C3" s="20" t="s">
        <v>95</v>
      </c>
      <c r="D3" s="20" t="s">
        <v>96</v>
      </c>
      <c r="E3" s="52">
        <v>0.22</v>
      </c>
      <c r="F3" s="52">
        <v>50.8</v>
      </c>
      <c r="G3" s="52">
        <v>0</v>
      </c>
      <c r="H3" s="52">
        <v>1.2450000000000001</v>
      </c>
      <c r="I3" s="52">
        <v>0.21299999999999999</v>
      </c>
      <c r="J3" s="52">
        <v>0.28799999999999998</v>
      </c>
      <c r="K3" s="52">
        <v>0.34551470997099998</v>
      </c>
      <c r="L3">
        <f t="shared" ref="L3:L4" si="0">F3*J3*K3/12</f>
        <v>0.42125153439664315</v>
      </c>
      <c r="M3">
        <f t="shared" ref="M3:M4" si="1">ROUND(2.721*H3*L3,1)</f>
        <v>1.4</v>
      </c>
      <c r="N3">
        <f t="shared" ref="N3:N4" si="2">ROUND((2.721*I3*L3)+(E3*K3),1)</f>
        <v>0.3</v>
      </c>
    </row>
    <row r="4" spans="1:14">
      <c r="A4" s="20" t="s">
        <v>26</v>
      </c>
      <c r="B4" s="20">
        <v>3100</v>
      </c>
      <c r="C4" s="20" t="s">
        <v>95</v>
      </c>
      <c r="D4" s="20" t="s">
        <v>99</v>
      </c>
      <c r="E4" s="52">
        <v>0.22</v>
      </c>
      <c r="F4" s="52">
        <v>50.8</v>
      </c>
      <c r="G4" s="52">
        <v>0</v>
      </c>
      <c r="H4" s="52">
        <v>0.69099999999999995</v>
      </c>
      <c r="I4" s="52">
        <v>3.5999999999999997E-2</v>
      </c>
      <c r="J4" s="52">
        <v>0.26200000000000001</v>
      </c>
      <c r="K4" s="52">
        <v>6.4551841537599996E-3</v>
      </c>
      <c r="L4">
        <f t="shared" si="0"/>
        <v>7.1596599177403408E-3</v>
      </c>
      <c r="M4">
        <f t="shared" si="1"/>
        <v>0</v>
      </c>
      <c r="N4">
        <f t="shared" si="2"/>
        <v>0</v>
      </c>
    </row>
    <row r="5" spans="1:14">
      <c r="A5" s="20" t="s">
        <v>26</v>
      </c>
      <c r="B5" s="20">
        <v>1210</v>
      </c>
      <c r="C5" s="20" t="s">
        <v>101</v>
      </c>
      <c r="D5" s="20" t="s">
        <v>99</v>
      </c>
      <c r="E5" s="52">
        <v>0.8</v>
      </c>
      <c r="F5" s="52">
        <v>49.9</v>
      </c>
      <c r="G5" s="52">
        <v>0</v>
      </c>
      <c r="H5" s="52">
        <v>1.2450000000000001</v>
      </c>
      <c r="I5" s="52">
        <v>0.21299999999999999</v>
      </c>
      <c r="J5" s="52">
        <v>0.28799999999999998</v>
      </c>
      <c r="K5" s="52">
        <v>1.05825088084</v>
      </c>
      <c r="L5">
        <f t="shared" ref="L5:L16" si="3">F5*J5*K5/12</f>
        <v>1.2673612548939837</v>
      </c>
      <c r="M5">
        <f t="shared" ref="M5:M16" si="4">ROUND(2.721*H5*L5,1)</f>
        <v>4.3</v>
      </c>
      <c r="N5">
        <f t="shared" ref="N5:N16" si="5">ROUND((2.721*I5*L5)+(E5*K5),1)</f>
        <v>1.6</v>
      </c>
    </row>
    <row r="6" spans="1:14">
      <c r="A6" s="20" t="s">
        <v>26</v>
      </c>
      <c r="B6" s="20">
        <v>1210</v>
      </c>
      <c r="C6" s="20" t="s">
        <v>101</v>
      </c>
      <c r="D6" s="20" t="s">
        <v>96</v>
      </c>
      <c r="E6" s="52">
        <v>0.8</v>
      </c>
      <c r="F6" s="52">
        <v>49.9</v>
      </c>
      <c r="G6" s="52">
        <v>0</v>
      </c>
      <c r="H6" s="52">
        <v>1.2450000000000001</v>
      </c>
      <c r="I6" s="52">
        <v>0.21299999999999999</v>
      </c>
      <c r="J6" s="52">
        <v>0.28799999999999998</v>
      </c>
      <c r="K6" s="52">
        <v>2.0689729596899999E-2</v>
      </c>
      <c r="L6">
        <f t="shared" si="3"/>
        <v>2.4778020165247435E-2</v>
      </c>
      <c r="M6">
        <f t="shared" si="4"/>
        <v>0.1</v>
      </c>
      <c r="N6">
        <f t="shared" si="5"/>
        <v>0</v>
      </c>
    </row>
    <row r="7" spans="1:14">
      <c r="A7" s="20" t="s">
        <v>26</v>
      </c>
      <c r="B7" s="20">
        <v>3100</v>
      </c>
      <c r="C7" s="20" t="s">
        <v>101</v>
      </c>
      <c r="D7" s="20" t="s">
        <v>99</v>
      </c>
      <c r="E7" s="52">
        <v>0.8</v>
      </c>
      <c r="F7" s="52">
        <v>49.9</v>
      </c>
      <c r="G7" s="52">
        <v>0</v>
      </c>
      <c r="H7" s="52">
        <v>0.69099999999999995</v>
      </c>
      <c r="I7" s="52">
        <v>3.5999999999999997E-2</v>
      </c>
      <c r="J7" s="52">
        <v>0.26200000000000001</v>
      </c>
      <c r="K7" s="52">
        <v>9.6228259421799994E-2</v>
      </c>
      <c r="L7">
        <f t="shared" si="3"/>
        <v>0.1048390848357274</v>
      </c>
      <c r="M7">
        <f t="shared" si="4"/>
        <v>0.2</v>
      </c>
      <c r="N7">
        <f t="shared" si="5"/>
        <v>0.1</v>
      </c>
    </row>
    <row r="8" spans="1:14">
      <c r="A8" s="20" t="s">
        <v>26</v>
      </c>
      <c r="B8" s="20">
        <v>4110</v>
      </c>
      <c r="C8" s="20" t="s">
        <v>101</v>
      </c>
      <c r="D8" s="20" t="s">
        <v>96</v>
      </c>
      <c r="E8" s="52">
        <v>0.8</v>
      </c>
      <c r="F8" s="52">
        <v>49.9</v>
      </c>
      <c r="G8" s="52">
        <v>0</v>
      </c>
      <c r="H8" s="52">
        <v>0.69099999999999995</v>
      </c>
      <c r="I8" s="52">
        <v>3.5999999999999997E-2</v>
      </c>
      <c r="J8" s="52">
        <v>0.26200000000000001</v>
      </c>
      <c r="K8" s="52">
        <v>5.6444717153799999E-2</v>
      </c>
      <c r="L8">
        <f t="shared" si="3"/>
        <v>6.1495578593779208E-2</v>
      </c>
      <c r="M8">
        <f t="shared" si="4"/>
        <v>0.1</v>
      </c>
      <c r="N8">
        <f t="shared" si="5"/>
        <v>0.1</v>
      </c>
    </row>
    <row r="9" spans="1:14">
      <c r="A9" s="20" t="s">
        <v>26</v>
      </c>
      <c r="B9" s="20">
        <v>4340</v>
      </c>
      <c r="C9" s="20" t="s">
        <v>101</v>
      </c>
      <c r="D9" s="20"/>
      <c r="E9" s="52">
        <v>0.8</v>
      </c>
      <c r="F9" s="52">
        <v>49.9</v>
      </c>
      <c r="G9" s="52">
        <v>0</v>
      </c>
      <c r="H9" s="52">
        <v>0.69099999999999995</v>
      </c>
      <c r="I9" s="52">
        <v>3.5999999999999997E-2</v>
      </c>
      <c r="J9" s="52">
        <v>0.26200000000000001</v>
      </c>
      <c r="K9" s="52">
        <v>0.27061178532800001</v>
      </c>
      <c r="L9">
        <f t="shared" si="3"/>
        <v>0.29482702991843385</v>
      </c>
      <c r="M9">
        <f t="shared" si="4"/>
        <v>0.6</v>
      </c>
      <c r="N9">
        <f t="shared" si="5"/>
        <v>0.2</v>
      </c>
    </row>
    <row r="10" spans="1:14">
      <c r="A10" s="20" t="s">
        <v>26</v>
      </c>
      <c r="B10" s="20">
        <v>4340</v>
      </c>
      <c r="C10" s="20" t="s">
        <v>101</v>
      </c>
      <c r="D10" s="20" t="s">
        <v>99</v>
      </c>
      <c r="E10" s="52">
        <v>0.8</v>
      </c>
      <c r="F10" s="52">
        <v>49.9</v>
      </c>
      <c r="G10" s="52">
        <v>0</v>
      </c>
      <c r="H10" s="52">
        <v>0.69099999999999995</v>
      </c>
      <c r="I10" s="52">
        <v>3.5999999999999997E-2</v>
      </c>
      <c r="J10" s="52">
        <v>0.26200000000000001</v>
      </c>
      <c r="K10" s="52">
        <v>6.3103978450099998</v>
      </c>
      <c r="L10">
        <f t="shared" si="3"/>
        <v>6.8750732788409783</v>
      </c>
      <c r="M10">
        <f t="shared" si="4"/>
        <v>12.9</v>
      </c>
      <c r="N10">
        <f t="shared" si="5"/>
        <v>5.7</v>
      </c>
    </row>
    <row r="11" spans="1:14">
      <c r="A11" s="20" t="s">
        <v>26</v>
      </c>
      <c r="B11" s="20">
        <v>4340</v>
      </c>
      <c r="C11" s="20" t="s">
        <v>101</v>
      </c>
      <c r="D11" s="20" t="s">
        <v>96</v>
      </c>
      <c r="E11" s="52">
        <v>0.8</v>
      </c>
      <c r="F11" s="52">
        <v>49.9</v>
      </c>
      <c r="G11" s="52">
        <v>0</v>
      </c>
      <c r="H11" s="52">
        <v>0.69099999999999995</v>
      </c>
      <c r="I11" s="52">
        <v>3.5999999999999997E-2</v>
      </c>
      <c r="J11" s="52">
        <v>0.26200000000000001</v>
      </c>
      <c r="K11" s="52">
        <v>0.80084917730799998</v>
      </c>
      <c r="L11">
        <f t="shared" si="3"/>
        <v>0.87251183119077746</v>
      </c>
      <c r="M11">
        <f t="shared" si="4"/>
        <v>1.6</v>
      </c>
      <c r="N11">
        <f t="shared" si="5"/>
        <v>0.7</v>
      </c>
    </row>
    <row r="12" spans="1:14">
      <c r="A12" s="20" t="s">
        <v>26</v>
      </c>
      <c r="B12" s="20">
        <v>5120</v>
      </c>
      <c r="C12" s="20" t="s">
        <v>101</v>
      </c>
      <c r="D12" s="20"/>
      <c r="E12" s="52">
        <v>0.8</v>
      </c>
      <c r="F12" s="52">
        <v>49.9</v>
      </c>
      <c r="G12" s="52">
        <v>0</v>
      </c>
      <c r="H12" s="52">
        <v>0.505</v>
      </c>
      <c r="I12" s="52">
        <v>6.8000000000000005E-2</v>
      </c>
      <c r="J12" s="52">
        <v>5.2999999999999999E-2</v>
      </c>
      <c r="K12" s="52">
        <v>2.5783053384799999</v>
      </c>
      <c r="L12">
        <f t="shared" si="3"/>
        <v>0.56823701072317123</v>
      </c>
      <c r="M12">
        <f t="shared" si="4"/>
        <v>0.8</v>
      </c>
      <c r="N12">
        <f t="shared" si="5"/>
        <v>2.2000000000000002</v>
      </c>
    </row>
    <row r="13" spans="1:14">
      <c r="A13" s="20" t="s">
        <v>26</v>
      </c>
      <c r="B13" s="20">
        <v>5120</v>
      </c>
      <c r="C13" s="20" t="s">
        <v>101</v>
      </c>
      <c r="D13" s="20" t="s">
        <v>99</v>
      </c>
      <c r="E13" s="52">
        <v>0.8</v>
      </c>
      <c r="F13" s="52">
        <v>49.9</v>
      </c>
      <c r="G13" s="52">
        <v>0</v>
      </c>
      <c r="H13" s="52">
        <v>0.505</v>
      </c>
      <c r="I13" s="52">
        <v>6.8000000000000005E-2</v>
      </c>
      <c r="J13" s="52">
        <v>5.2999999999999999E-2</v>
      </c>
      <c r="K13" s="52">
        <v>0.17037730677999999</v>
      </c>
      <c r="L13">
        <f t="shared" si="3"/>
        <v>3.7549738603422166E-2</v>
      </c>
      <c r="M13">
        <f t="shared" si="4"/>
        <v>0.1</v>
      </c>
      <c r="N13">
        <f t="shared" si="5"/>
        <v>0.1</v>
      </c>
    </row>
    <row r="14" spans="1:14">
      <c r="A14" s="20" t="s">
        <v>26</v>
      </c>
      <c r="B14" s="20">
        <v>6440</v>
      </c>
      <c r="C14" s="20" t="s">
        <v>101</v>
      </c>
      <c r="D14" s="20"/>
      <c r="E14" s="52">
        <v>0.8</v>
      </c>
      <c r="F14" s="52">
        <v>49.9</v>
      </c>
      <c r="G14" s="52">
        <v>0</v>
      </c>
      <c r="H14" s="52">
        <v>0.60699999999999998</v>
      </c>
      <c r="I14" s="52">
        <v>3.3000000000000002E-2</v>
      </c>
      <c r="J14" s="52">
        <v>2.5999999999999999E-2</v>
      </c>
      <c r="K14" s="52">
        <v>0.43377028279399998</v>
      </c>
      <c r="L14">
        <f t="shared" si="3"/>
        <v>4.6897797074744625E-2</v>
      </c>
      <c r="M14">
        <f t="shared" si="4"/>
        <v>0.1</v>
      </c>
      <c r="N14">
        <f t="shared" si="5"/>
        <v>0.4</v>
      </c>
    </row>
    <row r="15" spans="1:14">
      <c r="A15" s="20" t="s">
        <v>26</v>
      </c>
      <c r="B15" s="20">
        <v>8140</v>
      </c>
      <c r="C15" s="20" t="s">
        <v>101</v>
      </c>
      <c r="D15" s="20" t="s">
        <v>99</v>
      </c>
      <c r="E15" s="52">
        <v>0.8</v>
      </c>
      <c r="F15" s="52">
        <v>49.9</v>
      </c>
      <c r="G15" s="52">
        <v>0</v>
      </c>
      <c r="H15" s="52">
        <v>0.98599999999999999</v>
      </c>
      <c r="I15" s="52">
        <v>0.14299999999999999</v>
      </c>
      <c r="J15" s="52">
        <v>0.44600000000000001</v>
      </c>
      <c r="K15" s="52">
        <v>21.243837264900002</v>
      </c>
      <c r="L15">
        <f t="shared" si="3"/>
        <v>39.399174655437953</v>
      </c>
      <c r="M15">
        <f t="shared" si="4"/>
        <v>105.7</v>
      </c>
      <c r="N15">
        <f t="shared" si="5"/>
        <v>32.299999999999997</v>
      </c>
    </row>
    <row r="16" spans="1:14">
      <c r="A16" s="20" t="s">
        <v>26</v>
      </c>
      <c r="B16" s="20">
        <v>8140</v>
      </c>
      <c r="C16" s="20" t="s">
        <v>101</v>
      </c>
      <c r="D16" s="20" t="s">
        <v>96</v>
      </c>
      <c r="E16" s="52">
        <v>0.8</v>
      </c>
      <c r="F16" s="52">
        <v>49.9</v>
      </c>
      <c r="G16" s="52">
        <v>0</v>
      </c>
      <c r="H16" s="52">
        <v>0.98599999999999999</v>
      </c>
      <c r="I16" s="52">
        <v>0.14299999999999999</v>
      </c>
      <c r="J16" s="52">
        <v>0.44600000000000001</v>
      </c>
      <c r="K16" s="52">
        <v>6.1723028233299999</v>
      </c>
      <c r="L16">
        <f t="shared" si="3"/>
        <v>11.44725568786154</v>
      </c>
      <c r="M16">
        <f t="shared" si="4"/>
        <v>30.7</v>
      </c>
      <c r="N16">
        <f t="shared" si="5"/>
        <v>9.4</v>
      </c>
    </row>
    <row r="17" spans="1:14">
      <c r="A17" s="20"/>
      <c r="B17" s="20"/>
      <c r="C17" s="20"/>
      <c r="D17" s="20"/>
      <c r="E17" s="25"/>
      <c r="F17" s="20"/>
      <c r="J17" s="21"/>
      <c r="K17">
        <f t="shared" ref="K17:M17" si="6">SUM(K2:K16)</f>
        <v>41.985327598497264</v>
      </c>
      <c r="L17">
        <f t="shared" si="6"/>
        <v>64.380451726603994</v>
      </c>
      <c r="M17">
        <f t="shared" si="6"/>
        <v>168.6</v>
      </c>
      <c r="N17">
        <f>SUM(N2:N16)</f>
        <v>55.29999999999999</v>
      </c>
    </row>
    <row r="18" spans="1:14">
      <c r="A18" s="20"/>
      <c r="B18" s="20"/>
      <c r="C18" s="20"/>
      <c r="D18" s="20"/>
      <c r="E18" s="25"/>
      <c r="F18" s="20"/>
      <c r="J18" s="21"/>
      <c r="K18" s="24"/>
    </row>
    <row r="19" spans="1:14">
      <c r="A19" s="20"/>
      <c r="B19" s="20"/>
      <c r="C19" s="20"/>
      <c r="D19" s="20"/>
      <c r="E19" s="39"/>
      <c r="F19" s="20"/>
      <c r="J19" s="21"/>
      <c r="K19" s="24"/>
    </row>
    <row r="20" spans="1:14">
      <c r="A20" s="20"/>
      <c r="B20" s="20"/>
      <c r="C20" s="20"/>
      <c r="D20" s="20"/>
      <c r="E20" s="39"/>
      <c r="F20" s="20"/>
      <c r="J20" s="21"/>
      <c r="K20" s="24"/>
    </row>
    <row r="21" spans="1:14">
      <c r="A21" s="20"/>
      <c r="B21" s="20"/>
      <c r="C21" s="20"/>
      <c r="D21" s="20"/>
      <c r="E21" s="20"/>
      <c r="F21" s="20"/>
      <c r="J21" s="21"/>
      <c r="K21" s="24"/>
    </row>
    <row r="22" spans="1:14">
      <c r="A22" s="20"/>
      <c r="B22" s="20"/>
      <c r="C22" s="20"/>
      <c r="D22" s="20"/>
      <c r="E22" s="20"/>
      <c r="F22" s="20"/>
      <c r="J22" s="21"/>
      <c r="K22" s="24"/>
    </row>
    <row r="23" spans="1:14">
      <c r="A23" s="20"/>
      <c r="B23" s="20"/>
      <c r="C23" s="20"/>
      <c r="D23" s="20"/>
      <c r="E23" s="20"/>
      <c r="F23" s="20"/>
      <c r="J23" s="21"/>
      <c r="K23" s="24"/>
    </row>
    <row r="24" spans="1:14">
      <c r="A24" s="20"/>
      <c r="B24" s="20"/>
      <c r="C24" s="20"/>
      <c r="D24" s="20"/>
      <c r="E24" s="20"/>
      <c r="F24" s="20"/>
      <c r="J24" s="21"/>
      <c r="K24" s="24"/>
    </row>
    <row r="25" spans="1:14">
      <c r="A25" s="20"/>
      <c r="B25" s="20"/>
      <c r="C25" s="20"/>
      <c r="D25" s="20"/>
      <c r="E25" s="20"/>
      <c r="F25" s="20"/>
      <c r="J25" s="21"/>
      <c r="K25" s="24"/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J32" s="19"/>
      <c r="K32" s="19"/>
    </row>
  </sheetData>
  <sortState ref="A2:K16">
    <sortCondition descending="1" ref="C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A5" sqref="A5"/>
    </sheetView>
  </sheetViews>
  <sheetFormatPr defaultRowHeight="15"/>
  <sheetData>
    <row r="1" spans="1:3">
      <c r="A1">
        <v>1099.49</v>
      </c>
      <c r="B1" t="s">
        <v>116</v>
      </c>
      <c r="C1" t="s">
        <v>117</v>
      </c>
    </row>
    <row r="2" spans="1:3">
      <c r="A2">
        <f>A1*27</f>
        <v>29686.23</v>
      </c>
      <c r="B2" t="s">
        <v>118</v>
      </c>
    </row>
    <row r="4" spans="1:3">
      <c r="A4" t="s">
        <v>119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994"/>
  <sheetViews>
    <sheetView workbookViewId="0">
      <pane ySplit="1" topLeftCell="A987" activePane="bottomLeft" state="frozen"/>
      <selection pane="bottomLeft" activeCell="L132" sqref="L132:L920"/>
    </sheetView>
  </sheetViews>
  <sheetFormatPr defaultRowHeight="15"/>
  <cols>
    <col min="1" max="1" width="18.28515625" bestFit="1" customWidth="1"/>
    <col min="2" max="2" width="12.85546875" style="20" bestFit="1" customWidth="1"/>
    <col min="3" max="3" width="12.7109375" style="20" bestFit="1" customWidth="1"/>
    <col min="4" max="4" width="8.140625" style="20" bestFit="1" customWidth="1"/>
    <col min="5" max="5" width="13.7109375" style="21" customWidth="1"/>
    <col min="6" max="6" width="14.7109375" style="21" bestFit="1" customWidth="1"/>
    <col min="7" max="10" width="13.7109375" style="21" customWidth="1"/>
    <col min="11" max="11" width="22" style="59" bestFit="1" customWidth="1"/>
    <col min="12" max="12" width="14.42578125" customWidth="1"/>
  </cols>
  <sheetData>
    <row r="1" spans="1:14">
      <c r="A1" t="s">
        <v>114</v>
      </c>
      <c r="B1" s="20" t="s">
        <v>121</v>
      </c>
      <c r="C1" s="20" t="s">
        <v>153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t="s">
        <v>154</v>
      </c>
      <c r="B2" s="20">
        <v>1220</v>
      </c>
      <c r="C2" s="20" t="s">
        <v>95</v>
      </c>
      <c r="D2" s="20" t="s">
        <v>96</v>
      </c>
      <c r="E2" s="21">
        <v>0.22</v>
      </c>
      <c r="F2" s="21">
        <v>50.8</v>
      </c>
      <c r="G2" s="21">
        <v>0</v>
      </c>
      <c r="H2" s="21">
        <v>1.2450000000000001</v>
      </c>
      <c r="I2" s="21">
        <v>0.21299999999999999</v>
      </c>
      <c r="J2" s="21">
        <v>0.28799999999999998</v>
      </c>
      <c r="K2" s="59">
        <v>4.1913974531693203E-2</v>
      </c>
      <c r="L2">
        <f>(F2*J2*K2/12)+(G2*K2)</f>
        <v>5.1101517749040343E-2</v>
      </c>
      <c r="M2">
        <f>ROUND(2.721*H2*L2,1)</f>
        <v>0.2</v>
      </c>
      <c r="N2">
        <f>ROUND((2.721*I2*L2)+(E2*K2),1)</f>
        <v>0</v>
      </c>
    </row>
    <row r="3" spans="1:14">
      <c r="A3" t="s">
        <v>154</v>
      </c>
      <c r="B3" s="20">
        <v>1110</v>
      </c>
      <c r="C3" s="20" t="s">
        <v>103</v>
      </c>
      <c r="D3" s="20" t="s">
        <v>98</v>
      </c>
      <c r="E3" s="21">
        <v>0.19</v>
      </c>
      <c r="F3" s="21">
        <v>57.7</v>
      </c>
      <c r="G3" s="21">
        <v>0</v>
      </c>
      <c r="H3" s="21">
        <v>0.96799999999999997</v>
      </c>
      <c r="I3" s="21">
        <v>0.125</v>
      </c>
      <c r="J3" s="21">
        <v>0.28799999999999998</v>
      </c>
      <c r="K3" s="59">
        <v>0.29637575572346497</v>
      </c>
      <c r="L3">
        <f t="shared" ref="L3:L66" si="0">(F3*J3*K3/12)+(G3*K3)</f>
        <v>0.41042114652585426</v>
      </c>
      <c r="M3">
        <f t="shared" ref="M3:M66" si="1">ROUND(2.721*H3*L3,1)</f>
        <v>1.1000000000000001</v>
      </c>
      <c r="N3">
        <f t="shared" ref="N3:N66" si="2">ROUND((2.721*I3*L3)+(E3*K3),1)</f>
        <v>0.2</v>
      </c>
    </row>
    <row r="4" spans="1:14">
      <c r="A4" t="s">
        <v>154</v>
      </c>
      <c r="B4" s="20">
        <v>1110</v>
      </c>
      <c r="C4" s="20" t="s">
        <v>103</v>
      </c>
      <c r="D4" s="20" t="s">
        <v>96</v>
      </c>
      <c r="E4" s="21">
        <v>0.19</v>
      </c>
      <c r="F4" s="21">
        <v>57.7</v>
      </c>
      <c r="G4" s="21">
        <v>0</v>
      </c>
      <c r="H4" s="21">
        <v>0.96799999999999997</v>
      </c>
      <c r="I4" s="21">
        <v>0.125</v>
      </c>
      <c r="J4" s="21">
        <v>0.28799999999999998</v>
      </c>
      <c r="K4" s="59">
        <v>0.33411192036252502</v>
      </c>
      <c r="L4">
        <f t="shared" si="0"/>
        <v>0.46267818731802463</v>
      </c>
      <c r="M4">
        <f t="shared" si="1"/>
        <v>1.2</v>
      </c>
      <c r="N4">
        <f t="shared" si="2"/>
        <v>0.2</v>
      </c>
    </row>
    <row r="5" spans="1:14">
      <c r="A5" t="s">
        <v>154</v>
      </c>
      <c r="B5" s="20">
        <v>1411</v>
      </c>
      <c r="C5" s="20" t="s">
        <v>95</v>
      </c>
      <c r="D5" s="20" t="s">
        <v>99</v>
      </c>
      <c r="E5" s="21">
        <v>0.22</v>
      </c>
      <c r="F5" s="21">
        <v>50.8</v>
      </c>
      <c r="G5" s="21">
        <v>0</v>
      </c>
      <c r="H5" s="21">
        <v>1.4430000000000001</v>
      </c>
      <c r="I5" s="21">
        <v>0.22500000000000001</v>
      </c>
      <c r="J5" s="21">
        <v>0.43099999999999999</v>
      </c>
      <c r="K5" s="59">
        <v>0.15104354991976601</v>
      </c>
      <c r="L5">
        <f t="shared" si="0"/>
        <v>0.27558902639860777</v>
      </c>
      <c r="M5">
        <f t="shared" si="1"/>
        <v>1.1000000000000001</v>
      </c>
      <c r="N5">
        <f t="shared" si="2"/>
        <v>0.2</v>
      </c>
    </row>
    <row r="6" spans="1:14">
      <c r="A6" t="s">
        <v>154</v>
      </c>
      <c r="B6" s="20">
        <v>1411</v>
      </c>
      <c r="C6" s="20" t="s">
        <v>95</v>
      </c>
      <c r="D6" s="20" t="s">
        <v>98</v>
      </c>
      <c r="E6" s="21">
        <v>0.22</v>
      </c>
      <c r="F6" s="21">
        <v>50.8</v>
      </c>
      <c r="G6" s="21">
        <v>0</v>
      </c>
      <c r="H6" s="21">
        <v>1.4430000000000001</v>
      </c>
      <c r="I6" s="21">
        <v>0.22500000000000001</v>
      </c>
      <c r="J6" s="21">
        <v>0.43099999999999999</v>
      </c>
      <c r="K6" s="59">
        <v>8.03137046132971E-3</v>
      </c>
      <c r="L6">
        <f t="shared" si="0"/>
        <v>1.4653770831393478E-2</v>
      </c>
      <c r="M6">
        <f t="shared" si="1"/>
        <v>0.1</v>
      </c>
      <c r="N6">
        <f t="shared" si="2"/>
        <v>0</v>
      </c>
    </row>
    <row r="7" spans="1:14">
      <c r="A7" t="s">
        <v>154</v>
      </c>
      <c r="B7" s="20">
        <v>1411</v>
      </c>
      <c r="C7" s="20" t="s">
        <v>95</v>
      </c>
      <c r="D7" s="20" t="s">
        <v>99</v>
      </c>
      <c r="E7" s="21">
        <v>0.22</v>
      </c>
      <c r="F7" s="21">
        <v>50.8</v>
      </c>
      <c r="G7" s="21">
        <v>0</v>
      </c>
      <c r="H7" s="21">
        <v>1.4430000000000001</v>
      </c>
      <c r="I7" s="21">
        <v>0.22500000000000001</v>
      </c>
      <c r="J7" s="21">
        <v>0.43099999999999999</v>
      </c>
      <c r="K7" s="59">
        <v>0.47344697186771401</v>
      </c>
      <c r="L7">
        <f t="shared" si="0"/>
        <v>0.86383556330410205</v>
      </c>
      <c r="M7">
        <f t="shared" si="1"/>
        <v>3.4</v>
      </c>
      <c r="N7">
        <f t="shared" si="2"/>
        <v>0.6</v>
      </c>
    </row>
    <row r="8" spans="1:14">
      <c r="A8" t="s">
        <v>154</v>
      </c>
      <c r="B8" s="20">
        <v>1411</v>
      </c>
      <c r="C8" s="20" t="s">
        <v>95</v>
      </c>
      <c r="D8" s="20" t="s">
        <v>98</v>
      </c>
      <c r="E8" s="21">
        <v>0.22</v>
      </c>
      <c r="F8" s="21">
        <v>50.8</v>
      </c>
      <c r="G8" s="21">
        <v>0</v>
      </c>
      <c r="H8" s="21">
        <v>1.4430000000000001</v>
      </c>
      <c r="I8" s="21">
        <v>0.22500000000000001</v>
      </c>
      <c r="J8" s="21">
        <v>0.43099999999999999</v>
      </c>
      <c r="K8" s="59">
        <v>9.72559675723993E-3</v>
      </c>
      <c r="L8">
        <f t="shared" si="0"/>
        <v>1.7744999656701402E-2</v>
      </c>
      <c r="M8">
        <f t="shared" si="1"/>
        <v>0.1</v>
      </c>
      <c r="N8">
        <f t="shared" si="2"/>
        <v>0</v>
      </c>
    </row>
    <row r="9" spans="1:14">
      <c r="A9" t="s">
        <v>154</v>
      </c>
      <c r="B9" s="20">
        <v>1411</v>
      </c>
      <c r="C9" s="20" t="s">
        <v>95</v>
      </c>
      <c r="D9" s="20" t="s">
        <v>99</v>
      </c>
      <c r="E9" s="21">
        <v>0.22</v>
      </c>
      <c r="F9" s="21">
        <v>50.8</v>
      </c>
      <c r="G9" s="21">
        <v>0</v>
      </c>
      <c r="H9" s="21">
        <v>1.4430000000000001</v>
      </c>
      <c r="I9" s="21">
        <v>0.22500000000000001</v>
      </c>
      <c r="J9" s="21">
        <v>0.43099999999999999</v>
      </c>
      <c r="K9" s="59">
        <v>0.39528025062358502</v>
      </c>
      <c r="L9">
        <f t="shared" si="0"/>
        <v>0.72121516927943918</v>
      </c>
      <c r="M9">
        <f t="shared" si="1"/>
        <v>2.8</v>
      </c>
      <c r="N9">
        <f t="shared" si="2"/>
        <v>0.5</v>
      </c>
    </row>
    <row r="10" spans="1:14">
      <c r="A10" t="s">
        <v>154</v>
      </c>
      <c r="B10" s="20">
        <v>1400</v>
      </c>
      <c r="C10" s="20" t="s">
        <v>95</v>
      </c>
      <c r="D10" s="20" t="s">
        <v>99</v>
      </c>
      <c r="E10" s="21">
        <v>0.22</v>
      </c>
      <c r="F10" s="21">
        <v>50.8</v>
      </c>
      <c r="G10" s="21">
        <v>0</v>
      </c>
      <c r="H10" s="21">
        <v>0.70899999999999996</v>
      </c>
      <c r="I10" s="21">
        <v>0.11700000000000001</v>
      </c>
      <c r="J10" s="21">
        <v>0.43099999999999999</v>
      </c>
      <c r="K10" s="59">
        <v>0.94129164731939896</v>
      </c>
      <c r="L10">
        <f t="shared" si="0"/>
        <v>1.7174493633107313</v>
      </c>
      <c r="M10">
        <f t="shared" si="1"/>
        <v>3.3</v>
      </c>
      <c r="N10">
        <f t="shared" si="2"/>
        <v>0.8</v>
      </c>
    </row>
    <row r="11" spans="1:14">
      <c r="A11" t="s">
        <v>154</v>
      </c>
      <c r="B11" s="20">
        <v>1700</v>
      </c>
      <c r="C11" s="20" t="s">
        <v>95</v>
      </c>
      <c r="D11" s="20" t="s">
        <v>99</v>
      </c>
      <c r="E11" s="21">
        <v>0.22</v>
      </c>
      <c r="F11" s="21">
        <v>50.8</v>
      </c>
      <c r="G11" s="21">
        <v>0</v>
      </c>
      <c r="H11" s="21">
        <v>0.96799999999999997</v>
      </c>
      <c r="I11" s="21">
        <v>0.125</v>
      </c>
      <c r="J11" s="21">
        <v>0.34100000000000003</v>
      </c>
      <c r="K11" s="59">
        <v>0.31113991007354103</v>
      </c>
      <c r="L11">
        <f t="shared" si="0"/>
        <v>0.44915120285182808</v>
      </c>
      <c r="M11">
        <f t="shared" si="1"/>
        <v>1.2</v>
      </c>
      <c r="N11">
        <f t="shared" si="2"/>
        <v>0.2</v>
      </c>
    </row>
    <row r="12" spans="1:14">
      <c r="A12" t="s">
        <v>154</v>
      </c>
      <c r="B12" s="20">
        <v>1400</v>
      </c>
      <c r="C12" s="20" t="s">
        <v>103</v>
      </c>
      <c r="D12" s="20" t="s">
        <v>99</v>
      </c>
      <c r="E12" s="21">
        <v>0.19</v>
      </c>
      <c r="F12" s="21">
        <v>57.7</v>
      </c>
      <c r="G12" s="21">
        <v>0</v>
      </c>
      <c r="H12" s="21">
        <v>0.70899999999999996</v>
      </c>
      <c r="I12" s="21">
        <v>0.11700000000000001</v>
      </c>
      <c r="J12" s="21">
        <v>0.43099999999999999</v>
      </c>
      <c r="K12" s="59">
        <v>0.106738895999259</v>
      </c>
      <c r="L12">
        <f t="shared" si="0"/>
        <v>0.22120479857806433</v>
      </c>
      <c r="M12">
        <f t="shared" si="1"/>
        <v>0.4</v>
      </c>
      <c r="N12">
        <f t="shared" si="2"/>
        <v>0.1</v>
      </c>
    </row>
    <row r="13" spans="1:14">
      <c r="A13" t="s">
        <v>154</v>
      </c>
      <c r="B13" s="20">
        <v>1210</v>
      </c>
      <c r="C13" s="20" t="s">
        <v>95</v>
      </c>
      <c r="D13" s="20" t="s">
        <v>99</v>
      </c>
      <c r="E13" s="21">
        <v>0.22</v>
      </c>
      <c r="F13" s="21">
        <v>50.8</v>
      </c>
      <c r="G13" s="21">
        <v>0</v>
      </c>
      <c r="H13" s="21">
        <v>1.2450000000000001</v>
      </c>
      <c r="I13" s="21">
        <v>0.21299999999999999</v>
      </c>
      <c r="J13" s="21">
        <v>0.28799999999999998</v>
      </c>
      <c r="K13" s="59">
        <v>1.00546169969621</v>
      </c>
      <c r="L13">
        <f t="shared" si="0"/>
        <v>1.2258589042696191</v>
      </c>
      <c r="M13">
        <f t="shared" si="1"/>
        <v>4.2</v>
      </c>
      <c r="N13">
        <f t="shared" si="2"/>
        <v>0.9</v>
      </c>
    </row>
    <row r="14" spans="1:14">
      <c r="A14" t="s">
        <v>154</v>
      </c>
      <c r="B14" s="20">
        <v>1210</v>
      </c>
      <c r="C14" s="20" t="s">
        <v>95</v>
      </c>
      <c r="D14" s="20" t="s">
        <v>96</v>
      </c>
      <c r="E14" s="21">
        <v>0.22</v>
      </c>
      <c r="F14" s="21">
        <v>50.8</v>
      </c>
      <c r="G14" s="21">
        <v>0</v>
      </c>
      <c r="H14" s="21">
        <v>1.2450000000000001</v>
      </c>
      <c r="I14" s="21">
        <v>0.21299999999999999</v>
      </c>
      <c r="J14" s="21">
        <v>0.28799999999999998</v>
      </c>
      <c r="K14" s="59">
        <v>0.68754304287678802</v>
      </c>
      <c r="L14">
        <f t="shared" si="0"/>
        <v>0.83825247787537982</v>
      </c>
      <c r="M14">
        <f t="shared" si="1"/>
        <v>2.8</v>
      </c>
      <c r="N14">
        <f t="shared" si="2"/>
        <v>0.6</v>
      </c>
    </row>
    <row r="15" spans="1:14">
      <c r="A15" t="s">
        <v>154</v>
      </c>
      <c r="B15" s="20">
        <v>1210</v>
      </c>
      <c r="C15" s="20" t="s">
        <v>95</v>
      </c>
      <c r="E15" s="21">
        <v>0.22</v>
      </c>
      <c r="F15" s="21">
        <v>50.8</v>
      </c>
      <c r="G15" s="21">
        <v>0</v>
      </c>
      <c r="H15" s="21">
        <v>1.2450000000000001</v>
      </c>
      <c r="I15" s="21">
        <v>0.21299999999999999</v>
      </c>
      <c r="J15" s="21">
        <v>0.28799999999999998</v>
      </c>
      <c r="K15" s="59">
        <v>9.3451697463587894E-3</v>
      </c>
      <c r="L15">
        <f t="shared" si="0"/>
        <v>1.1393630954760633E-2</v>
      </c>
      <c r="M15">
        <f t="shared" si="1"/>
        <v>0</v>
      </c>
      <c r="N15">
        <f t="shared" si="2"/>
        <v>0</v>
      </c>
    </row>
    <row r="16" spans="1:14">
      <c r="A16" t="s">
        <v>154</v>
      </c>
      <c r="B16" s="20">
        <v>1210</v>
      </c>
      <c r="C16" s="20" t="s">
        <v>95</v>
      </c>
      <c r="D16" s="20" t="s">
        <v>96</v>
      </c>
      <c r="E16" s="21">
        <v>0.22</v>
      </c>
      <c r="F16" s="21">
        <v>50.8</v>
      </c>
      <c r="G16" s="21">
        <v>0</v>
      </c>
      <c r="H16" s="21">
        <v>1.2450000000000001</v>
      </c>
      <c r="I16" s="21">
        <v>0.21299999999999999</v>
      </c>
      <c r="J16" s="21">
        <v>0.28799999999999998</v>
      </c>
      <c r="K16" s="59">
        <v>1.71884098467944E-2</v>
      </c>
      <c r="L16">
        <f t="shared" si="0"/>
        <v>2.095610928521173E-2</v>
      </c>
      <c r="M16">
        <f t="shared" si="1"/>
        <v>0.1</v>
      </c>
      <c r="N16">
        <f t="shared" si="2"/>
        <v>0</v>
      </c>
    </row>
    <row r="17" spans="1:14">
      <c r="A17" t="s">
        <v>154</v>
      </c>
      <c r="B17" s="20">
        <v>1400</v>
      </c>
      <c r="C17" s="20" t="s">
        <v>103</v>
      </c>
      <c r="D17" s="20" t="s">
        <v>99</v>
      </c>
      <c r="E17" s="21">
        <v>0.19</v>
      </c>
      <c r="F17" s="21">
        <v>57.7</v>
      </c>
      <c r="G17" s="21">
        <v>0</v>
      </c>
      <c r="H17" s="21">
        <v>0.70899999999999996</v>
      </c>
      <c r="I17" s="21">
        <v>0.11700000000000001</v>
      </c>
      <c r="J17" s="21">
        <v>0.43099999999999999</v>
      </c>
      <c r="K17" s="59">
        <v>3.82447569454245E-2</v>
      </c>
      <c r="L17">
        <f t="shared" si="0"/>
        <v>7.9258115587389863E-2</v>
      </c>
      <c r="M17">
        <f t="shared" si="1"/>
        <v>0.2</v>
      </c>
      <c r="N17">
        <f t="shared" si="2"/>
        <v>0</v>
      </c>
    </row>
    <row r="18" spans="1:14">
      <c r="A18" t="s">
        <v>154</v>
      </c>
      <c r="B18" s="20">
        <v>1411</v>
      </c>
      <c r="C18" s="20" t="s">
        <v>95</v>
      </c>
      <c r="D18" s="20" t="s">
        <v>98</v>
      </c>
      <c r="E18" s="21">
        <v>0.22</v>
      </c>
      <c r="F18" s="21">
        <v>50.8</v>
      </c>
      <c r="G18" s="21">
        <v>0</v>
      </c>
      <c r="H18" s="21">
        <v>1.4430000000000001</v>
      </c>
      <c r="I18" s="21">
        <v>0.22500000000000001</v>
      </c>
      <c r="J18" s="21">
        <v>0.43099999999999999</v>
      </c>
      <c r="K18" s="59">
        <v>9.0147453810587603E-3</v>
      </c>
      <c r="L18">
        <f t="shared" si="0"/>
        <v>1.6448003930767112E-2</v>
      </c>
      <c r="M18">
        <f t="shared" si="1"/>
        <v>0.1</v>
      </c>
      <c r="N18">
        <f t="shared" si="2"/>
        <v>0</v>
      </c>
    </row>
    <row r="19" spans="1:14">
      <c r="A19" t="s">
        <v>154</v>
      </c>
      <c r="B19" s="20">
        <v>1411</v>
      </c>
      <c r="C19" s="20" t="s">
        <v>95</v>
      </c>
      <c r="D19" s="20" t="s">
        <v>99</v>
      </c>
      <c r="E19" s="21">
        <v>0.22</v>
      </c>
      <c r="F19" s="21">
        <v>50.8</v>
      </c>
      <c r="G19" s="21">
        <v>0</v>
      </c>
      <c r="H19" s="21">
        <v>1.4430000000000001</v>
      </c>
      <c r="I19" s="21">
        <v>0.22500000000000001</v>
      </c>
      <c r="J19" s="21">
        <v>0.43099999999999999</v>
      </c>
      <c r="K19" s="59">
        <v>0.32330749125734498</v>
      </c>
      <c r="L19">
        <f t="shared" si="0"/>
        <v>0.58989607163177638</v>
      </c>
      <c r="M19">
        <f t="shared" si="1"/>
        <v>2.2999999999999998</v>
      </c>
      <c r="N19">
        <f t="shared" si="2"/>
        <v>0.4</v>
      </c>
    </row>
    <row r="20" spans="1:14">
      <c r="A20" t="s">
        <v>154</v>
      </c>
      <c r="B20" s="20">
        <v>1820</v>
      </c>
      <c r="C20" s="20" t="s">
        <v>101</v>
      </c>
      <c r="D20" s="20" t="s">
        <v>96</v>
      </c>
      <c r="E20" s="21">
        <v>0.8</v>
      </c>
      <c r="F20" s="21">
        <v>49.9</v>
      </c>
      <c r="G20" s="21">
        <v>0</v>
      </c>
      <c r="H20" s="21">
        <v>2.0139999999999998</v>
      </c>
      <c r="I20" s="21">
        <v>0.28699999999999998</v>
      </c>
      <c r="J20" s="21">
        <v>0.28899999999999998</v>
      </c>
      <c r="K20" s="59">
        <v>6.1616776509247997E-4</v>
      </c>
      <c r="L20">
        <f t="shared" si="0"/>
        <v>7.404847464312635E-4</v>
      </c>
      <c r="M20">
        <f t="shared" si="1"/>
        <v>0</v>
      </c>
      <c r="N20">
        <f t="shared" si="2"/>
        <v>0</v>
      </c>
    </row>
    <row r="21" spans="1:14">
      <c r="A21" t="s">
        <v>154</v>
      </c>
      <c r="B21" s="20">
        <v>1820</v>
      </c>
      <c r="C21" s="20" t="s">
        <v>101</v>
      </c>
      <c r="D21" s="20" t="s">
        <v>99</v>
      </c>
      <c r="E21" s="21">
        <v>0.8</v>
      </c>
      <c r="F21" s="21">
        <v>49.9</v>
      </c>
      <c r="G21" s="21">
        <v>0</v>
      </c>
      <c r="H21" s="21">
        <v>2.0139999999999998</v>
      </c>
      <c r="I21" s="21">
        <v>0.28699999999999998</v>
      </c>
      <c r="J21" s="21">
        <v>0.28899999999999998</v>
      </c>
      <c r="K21" s="59">
        <v>0.25646782810142299</v>
      </c>
      <c r="L21">
        <f t="shared" si="0"/>
        <v>0.30821234965278593</v>
      </c>
      <c r="M21">
        <f t="shared" si="1"/>
        <v>1.7</v>
      </c>
      <c r="N21">
        <f t="shared" si="2"/>
        <v>0.4</v>
      </c>
    </row>
    <row r="22" spans="1:14">
      <c r="A22" t="s">
        <v>154</v>
      </c>
      <c r="B22" s="20">
        <v>1820</v>
      </c>
      <c r="C22" s="20" t="s">
        <v>101</v>
      </c>
      <c r="D22" s="20" t="s">
        <v>99</v>
      </c>
      <c r="E22" s="21">
        <v>0.8</v>
      </c>
      <c r="F22" s="21">
        <v>49.9</v>
      </c>
      <c r="G22" s="21">
        <v>0</v>
      </c>
      <c r="H22" s="21">
        <v>2.0139999999999998</v>
      </c>
      <c r="I22" s="21">
        <v>0.28699999999999998</v>
      </c>
      <c r="J22" s="21">
        <v>0.28899999999999998</v>
      </c>
      <c r="K22" s="59">
        <v>0.89872609741573595</v>
      </c>
      <c r="L22">
        <f t="shared" si="0"/>
        <v>1.0800515769535057</v>
      </c>
      <c r="M22">
        <f t="shared" si="1"/>
        <v>5.9</v>
      </c>
      <c r="N22">
        <f t="shared" si="2"/>
        <v>1.6</v>
      </c>
    </row>
    <row r="23" spans="1:14">
      <c r="A23" t="s">
        <v>154</v>
      </c>
      <c r="B23" s="20">
        <v>1820</v>
      </c>
      <c r="C23" s="20" t="s">
        <v>101</v>
      </c>
      <c r="D23" s="20" t="s">
        <v>96</v>
      </c>
      <c r="E23" s="21">
        <v>0.8</v>
      </c>
      <c r="F23" s="21">
        <v>49.9</v>
      </c>
      <c r="G23" s="21">
        <v>0</v>
      </c>
      <c r="H23" s="21">
        <v>2.0139999999999998</v>
      </c>
      <c r="I23" s="21">
        <v>0.28699999999999998</v>
      </c>
      <c r="J23" s="21">
        <v>0.28899999999999998</v>
      </c>
      <c r="K23" s="59">
        <v>9.1707524048320194E-2</v>
      </c>
      <c r="L23">
        <f t="shared" si="0"/>
        <v>0.11021028125443587</v>
      </c>
      <c r="M23">
        <f t="shared" si="1"/>
        <v>0.6</v>
      </c>
      <c r="N23">
        <f t="shared" si="2"/>
        <v>0.2</v>
      </c>
    </row>
    <row r="24" spans="1:14">
      <c r="A24" t="s">
        <v>154</v>
      </c>
      <c r="B24" s="20">
        <v>1550</v>
      </c>
      <c r="C24" s="20" t="s">
        <v>95</v>
      </c>
      <c r="D24" s="20" t="s">
        <v>96</v>
      </c>
      <c r="E24" s="21">
        <v>0.22</v>
      </c>
      <c r="F24" s="21">
        <v>50.8</v>
      </c>
      <c r="G24" s="21">
        <v>0</v>
      </c>
      <c r="H24" s="21">
        <v>0.72099999999999997</v>
      </c>
      <c r="I24" s="21">
        <v>0.17</v>
      </c>
      <c r="J24" s="21">
        <v>0.34100000000000003</v>
      </c>
      <c r="K24" s="59">
        <v>0.31599022283598599</v>
      </c>
      <c r="L24">
        <f t="shared" si="0"/>
        <v>0.45615295267860151</v>
      </c>
      <c r="M24">
        <f t="shared" si="1"/>
        <v>0.9</v>
      </c>
      <c r="N24">
        <f t="shared" si="2"/>
        <v>0.3</v>
      </c>
    </row>
    <row r="25" spans="1:14">
      <c r="A25" t="s">
        <v>154</v>
      </c>
      <c r="B25" s="20">
        <v>1411</v>
      </c>
      <c r="C25" s="20" t="s">
        <v>95</v>
      </c>
      <c r="D25" s="20" t="s">
        <v>96</v>
      </c>
      <c r="E25" s="21">
        <v>0.22</v>
      </c>
      <c r="F25" s="21">
        <v>50.8</v>
      </c>
      <c r="G25" s="21">
        <v>0</v>
      </c>
      <c r="H25" s="21">
        <v>1.4430000000000001</v>
      </c>
      <c r="I25" s="21">
        <v>0.22500000000000001</v>
      </c>
      <c r="J25" s="21">
        <v>0.43099999999999999</v>
      </c>
      <c r="K25" s="59">
        <v>0.10151024439635301</v>
      </c>
      <c r="L25">
        <f t="shared" si="0"/>
        <v>0.18521220825077248</v>
      </c>
      <c r="M25">
        <f t="shared" si="1"/>
        <v>0.7</v>
      </c>
      <c r="N25">
        <f t="shared" si="2"/>
        <v>0.1</v>
      </c>
    </row>
    <row r="26" spans="1:14">
      <c r="A26" t="s">
        <v>154</v>
      </c>
      <c r="B26" s="20">
        <v>1400</v>
      </c>
      <c r="C26" s="20" t="s">
        <v>95</v>
      </c>
      <c r="D26" s="20" t="s">
        <v>99</v>
      </c>
      <c r="E26" s="21">
        <v>0.22</v>
      </c>
      <c r="F26" s="21">
        <v>50.8</v>
      </c>
      <c r="G26" s="21">
        <v>0</v>
      </c>
      <c r="H26" s="21">
        <v>0.70899999999999996</v>
      </c>
      <c r="I26" s="21">
        <v>0.11700000000000001</v>
      </c>
      <c r="J26" s="21">
        <v>0.43099999999999999</v>
      </c>
      <c r="K26" s="59">
        <v>8.2500022922571293E-3</v>
      </c>
      <c r="L26">
        <f t="shared" si="0"/>
        <v>1.5052679182375949E-2</v>
      </c>
      <c r="M26">
        <f t="shared" si="1"/>
        <v>0</v>
      </c>
      <c r="N26">
        <f t="shared" si="2"/>
        <v>0</v>
      </c>
    </row>
    <row r="27" spans="1:14">
      <c r="A27" t="s">
        <v>154</v>
      </c>
      <c r="B27" s="20">
        <v>1850</v>
      </c>
      <c r="C27" s="20" t="s">
        <v>103</v>
      </c>
      <c r="E27" s="21">
        <v>0.19</v>
      </c>
      <c r="F27" s="21">
        <v>57.7</v>
      </c>
      <c r="G27" s="21">
        <v>0</v>
      </c>
      <c r="H27" s="21">
        <v>0.96799999999999997</v>
      </c>
      <c r="I27" s="21">
        <v>0.125</v>
      </c>
      <c r="J27" s="21">
        <v>0.34100000000000003</v>
      </c>
      <c r="K27" s="59">
        <v>6.2748554777606403E-3</v>
      </c>
      <c r="L27">
        <f t="shared" si="0"/>
        <v>1.0288514493647921E-2</v>
      </c>
      <c r="M27">
        <f t="shared" si="1"/>
        <v>0</v>
      </c>
      <c r="N27">
        <f t="shared" si="2"/>
        <v>0</v>
      </c>
    </row>
    <row r="28" spans="1:14">
      <c r="A28" t="s">
        <v>154</v>
      </c>
      <c r="B28" s="20">
        <v>1400</v>
      </c>
      <c r="C28" s="20" t="s">
        <v>103</v>
      </c>
      <c r="E28" s="21">
        <v>0.19</v>
      </c>
      <c r="F28" s="21">
        <v>57.7</v>
      </c>
      <c r="G28" s="21">
        <v>0</v>
      </c>
      <c r="H28" s="21">
        <v>0.70899999999999996</v>
      </c>
      <c r="I28" s="21">
        <v>0.11700000000000001</v>
      </c>
      <c r="J28" s="21">
        <v>0.43099999999999999</v>
      </c>
      <c r="K28" s="59">
        <v>6.2017361928198601E-2</v>
      </c>
      <c r="L28">
        <f t="shared" si="0"/>
        <v>0.12852426404864939</v>
      </c>
      <c r="M28">
        <f t="shared" si="1"/>
        <v>0.2</v>
      </c>
      <c r="N28">
        <f t="shared" si="2"/>
        <v>0.1</v>
      </c>
    </row>
    <row r="29" spans="1:14">
      <c r="A29" t="s">
        <v>154</v>
      </c>
      <c r="B29" s="20">
        <v>1400</v>
      </c>
      <c r="C29" s="20" t="s">
        <v>103</v>
      </c>
      <c r="D29" s="20" t="s">
        <v>99</v>
      </c>
      <c r="E29" s="21">
        <v>0.19</v>
      </c>
      <c r="F29" s="21">
        <v>57.7</v>
      </c>
      <c r="G29" s="21">
        <v>0</v>
      </c>
      <c r="H29" s="21">
        <v>0.70899999999999996</v>
      </c>
      <c r="I29" s="21">
        <v>0.11700000000000001</v>
      </c>
      <c r="J29" s="21">
        <v>0.43099999999999999</v>
      </c>
      <c r="K29" s="59">
        <v>2.5574501796798201</v>
      </c>
      <c r="L29">
        <f t="shared" si="0"/>
        <v>5.3000384402836289</v>
      </c>
      <c r="M29">
        <f t="shared" si="1"/>
        <v>10.199999999999999</v>
      </c>
      <c r="N29">
        <f t="shared" si="2"/>
        <v>2.2000000000000002</v>
      </c>
    </row>
    <row r="30" spans="1:14">
      <c r="A30" t="s">
        <v>154</v>
      </c>
      <c r="B30" s="20">
        <v>1400</v>
      </c>
      <c r="C30" s="20" t="s">
        <v>101</v>
      </c>
      <c r="D30" s="20" t="s">
        <v>99</v>
      </c>
      <c r="E30" s="21">
        <v>0.8</v>
      </c>
      <c r="F30" s="21">
        <v>49.9</v>
      </c>
      <c r="G30" s="21">
        <v>0</v>
      </c>
      <c r="H30" s="21">
        <v>0.70899999999999996</v>
      </c>
      <c r="I30" s="21">
        <v>0.11700000000000001</v>
      </c>
      <c r="J30" s="21">
        <v>0.43099999999999999</v>
      </c>
      <c r="K30" s="59">
        <v>0.28856252987610698</v>
      </c>
      <c r="L30">
        <f t="shared" si="0"/>
        <v>0.51717378948270365</v>
      </c>
      <c r="M30">
        <f t="shared" si="1"/>
        <v>1</v>
      </c>
      <c r="N30">
        <f t="shared" si="2"/>
        <v>0.4</v>
      </c>
    </row>
    <row r="31" spans="1:14">
      <c r="A31" t="s">
        <v>154</v>
      </c>
      <c r="B31" s="20">
        <v>1400</v>
      </c>
      <c r="C31" s="20" t="s">
        <v>101</v>
      </c>
      <c r="D31" s="20" t="s">
        <v>99</v>
      </c>
      <c r="E31" s="21">
        <v>0.8</v>
      </c>
      <c r="F31" s="21">
        <v>49.9</v>
      </c>
      <c r="G31" s="21">
        <v>0</v>
      </c>
      <c r="H31" s="21">
        <v>0.70899999999999996</v>
      </c>
      <c r="I31" s="21">
        <v>0.11700000000000001</v>
      </c>
      <c r="J31" s="21">
        <v>0.43099999999999999</v>
      </c>
      <c r="K31" s="59">
        <v>0.153314343585473</v>
      </c>
      <c r="L31">
        <f t="shared" si="0"/>
        <v>0.27477635467153411</v>
      </c>
      <c r="M31">
        <f t="shared" si="1"/>
        <v>0.5</v>
      </c>
      <c r="N31">
        <f t="shared" si="2"/>
        <v>0.2</v>
      </c>
    </row>
    <row r="32" spans="1:14">
      <c r="A32" t="s">
        <v>154</v>
      </c>
      <c r="B32" s="20">
        <v>1400</v>
      </c>
      <c r="C32" s="20" t="s">
        <v>95</v>
      </c>
      <c r="D32" s="20" t="s">
        <v>96</v>
      </c>
      <c r="E32" s="21">
        <v>0.22</v>
      </c>
      <c r="F32" s="21">
        <v>50.8</v>
      </c>
      <c r="G32" s="21">
        <v>0</v>
      </c>
      <c r="H32" s="21">
        <v>0.70899999999999996</v>
      </c>
      <c r="I32" s="21">
        <v>0.11700000000000001</v>
      </c>
      <c r="J32" s="21">
        <v>0.43099999999999999</v>
      </c>
      <c r="K32" s="59">
        <v>0.13625550031766401</v>
      </c>
      <c r="L32">
        <f t="shared" si="0"/>
        <v>0.24860724402959913</v>
      </c>
      <c r="M32">
        <f t="shared" si="1"/>
        <v>0.5</v>
      </c>
      <c r="N32">
        <f t="shared" si="2"/>
        <v>0.1</v>
      </c>
    </row>
    <row r="33" spans="1:14">
      <c r="A33" t="s">
        <v>154</v>
      </c>
      <c r="B33" s="20">
        <v>1400</v>
      </c>
      <c r="C33" s="20" t="s">
        <v>95</v>
      </c>
      <c r="D33" s="20" t="s">
        <v>96</v>
      </c>
      <c r="E33" s="21">
        <v>0.22</v>
      </c>
      <c r="F33" s="21">
        <v>50.8</v>
      </c>
      <c r="G33" s="21">
        <v>0</v>
      </c>
      <c r="H33" s="21">
        <v>0.70899999999999996</v>
      </c>
      <c r="I33" s="21">
        <v>0.11700000000000001</v>
      </c>
      <c r="J33" s="21">
        <v>0.43099999999999999</v>
      </c>
      <c r="K33" s="59">
        <v>8.39380632601033E-3</v>
      </c>
      <c r="L33">
        <f t="shared" si="0"/>
        <v>1.5315059228894248E-2</v>
      </c>
      <c r="M33">
        <f t="shared" si="1"/>
        <v>0</v>
      </c>
      <c r="N33">
        <f t="shared" si="2"/>
        <v>0</v>
      </c>
    </row>
    <row r="34" spans="1:14">
      <c r="A34" t="s">
        <v>154</v>
      </c>
      <c r="B34" s="20">
        <v>1400</v>
      </c>
      <c r="C34" s="20" t="s">
        <v>95</v>
      </c>
      <c r="D34" s="20" t="s">
        <v>96</v>
      </c>
      <c r="E34" s="21">
        <v>0.22</v>
      </c>
      <c r="F34" s="21">
        <v>50.8</v>
      </c>
      <c r="G34" s="21">
        <v>0</v>
      </c>
      <c r="H34" s="21">
        <v>0.70899999999999996</v>
      </c>
      <c r="I34" s="21">
        <v>0.11700000000000001</v>
      </c>
      <c r="J34" s="21">
        <v>0.43099999999999999</v>
      </c>
      <c r="K34" s="59">
        <v>1.5976512405186001E-2</v>
      </c>
      <c r="L34">
        <f t="shared" si="0"/>
        <v>2.9150211984088872E-2</v>
      </c>
      <c r="M34">
        <f t="shared" si="1"/>
        <v>0.1</v>
      </c>
      <c r="N34">
        <f t="shared" si="2"/>
        <v>0</v>
      </c>
    </row>
    <row r="35" spans="1:14">
      <c r="A35" t="s">
        <v>154</v>
      </c>
      <c r="B35" s="20">
        <v>1400</v>
      </c>
      <c r="C35" s="20" t="s">
        <v>95</v>
      </c>
      <c r="D35" s="20" t="s">
        <v>96</v>
      </c>
      <c r="E35" s="21">
        <v>0.22</v>
      </c>
      <c r="F35" s="21">
        <v>50.8</v>
      </c>
      <c r="G35" s="21">
        <v>0</v>
      </c>
      <c r="H35" s="21">
        <v>0.70899999999999996</v>
      </c>
      <c r="I35" s="21">
        <v>0.11700000000000001</v>
      </c>
      <c r="J35" s="21">
        <v>0.43099999999999999</v>
      </c>
      <c r="K35" s="59">
        <v>5.99263394767649E-2</v>
      </c>
      <c r="L35">
        <f t="shared" si="0"/>
        <v>0.109339601464656</v>
      </c>
      <c r="M35">
        <f t="shared" si="1"/>
        <v>0.2</v>
      </c>
      <c r="N35">
        <f t="shared" si="2"/>
        <v>0</v>
      </c>
    </row>
    <row r="36" spans="1:14">
      <c r="A36" t="s">
        <v>154</v>
      </c>
      <c r="B36" s="20">
        <v>1400</v>
      </c>
      <c r="C36" s="20" t="s">
        <v>95</v>
      </c>
      <c r="D36" s="20" t="s">
        <v>98</v>
      </c>
      <c r="E36" s="21">
        <v>0.22</v>
      </c>
      <c r="F36" s="21">
        <v>50.8</v>
      </c>
      <c r="G36" s="21">
        <v>0</v>
      </c>
      <c r="H36" s="21">
        <v>0.70899999999999996</v>
      </c>
      <c r="I36" s="21">
        <v>0.11700000000000001</v>
      </c>
      <c r="J36" s="21">
        <v>0.43099999999999999</v>
      </c>
      <c r="K36" s="59">
        <v>9.53876677619653</v>
      </c>
      <c r="L36">
        <f t="shared" si="0"/>
        <v>17.404115900955649</v>
      </c>
      <c r="M36">
        <f t="shared" si="1"/>
        <v>33.6</v>
      </c>
      <c r="N36">
        <f t="shared" si="2"/>
        <v>7.6</v>
      </c>
    </row>
    <row r="37" spans="1:14">
      <c r="A37" t="s">
        <v>154</v>
      </c>
      <c r="B37" s="20">
        <v>1400</v>
      </c>
      <c r="C37" s="20" t="s">
        <v>95</v>
      </c>
      <c r="D37" s="20" t="s">
        <v>98</v>
      </c>
      <c r="E37" s="21">
        <v>0.22</v>
      </c>
      <c r="F37" s="21">
        <v>50.8</v>
      </c>
      <c r="G37" s="21">
        <v>0</v>
      </c>
      <c r="H37" s="21">
        <v>0.70899999999999996</v>
      </c>
      <c r="I37" s="21">
        <v>0.11700000000000001</v>
      </c>
      <c r="J37" s="21">
        <v>0.43099999999999999</v>
      </c>
      <c r="K37" s="59">
        <v>7.2951288844105594E-2</v>
      </c>
      <c r="L37">
        <f t="shared" si="0"/>
        <v>0.13310448991532695</v>
      </c>
      <c r="M37">
        <f t="shared" si="1"/>
        <v>0.3</v>
      </c>
      <c r="N37">
        <f t="shared" si="2"/>
        <v>0.1</v>
      </c>
    </row>
    <row r="38" spans="1:14">
      <c r="A38" t="s">
        <v>154</v>
      </c>
      <c r="B38" s="20">
        <v>1400</v>
      </c>
      <c r="C38" s="20" t="s">
        <v>95</v>
      </c>
      <c r="D38" s="20" t="s">
        <v>99</v>
      </c>
      <c r="E38" s="21">
        <v>0.22</v>
      </c>
      <c r="F38" s="21">
        <v>50.8</v>
      </c>
      <c r="G38" s="21">
        <v>0</v>
      </c>
      <c r="H38" s="21">
        <v>0.70899999999999996</v>
      </c>
      <c r="I38" s="21">
        <v>0.11700000000000001</v>
      </c>
      <c r="J38" s="21">
        <v>0.43099999999999999</v>
      </c>
      <c r="K38" s="59">
        <v>7.87417909150646</v>
      </c>
      <c r="L38">
        <f t="shared" si="0"/>
        <v>14.366964697726303</v>
      </c>
      <c r="M38">
        <f t="shared" si="1"/>
        <v>27.7</v>
      </c>
      <c r="N38">
        <f t="shared" si="2"/>
        <v>6.3</v>
      </c>
    </row>
    <row r="39" spans="1:14">
      <c r="A39" t="s">
        <v>154</v>
      </c>
      <c r="B39" s="20">
        <v>1400</v>
      </c>
      <c r="C39" s="20" t="s">
        <v>95</v>
      </c>
      <c r="D39" s="20" t="s">
        <v>96</v>
      </c>
      <c r="E39" s="21">
        <v>0.22</v>
      </c>
      <c r="F39" s="21">
        <v>50.8</v>
      </c>
      <c r="G39" s="21">
        <v>0</v>
      </c>
      <c r="H39" s="21">
        <v>0.70899999999999996</v>
      </c>
      <c r="I39" s="21">
        <v>0.11700000000000001</v>
      </c>
      <c r="J39" s="21">
        <v>0.43099999999999999</v>
      </c>
      <c r="K39" s="59">
        <v>3.8219534456877602</v>
      </c>
      <c r="L39">
        <f t="shared" si="0"/>
        <v>6.9734088585536975</v>
      </c>
      <c r="M39">
        <f t="shared" si="1"/>
        <v>13.5</v>
      </c>
      <c r="N39">
        <f t="shared" si="2"/>
        <v>3.1</v>
      </c>
    </row>
    <row r="40" spans="1:14">
      <c r="A40" t="s">
        <v>154</v>
      </c>
      <c r="B40" s="20">
        <v>1400</v>
      </c>
      <c r="C40" s="20" t="s">
        <v>95</v>
      </c>
      <c r="D40" s="20" t="s">
        <v>99</v>
      </c>
      <c r="E40" s="21">
        <v>0.22</v>
      </c>
      <c r="F40" s="21">
        <v>50.8</v>
      </c>
      <c r="G40" s="21">
        <v>0</v>
      </c>
      <c r="H40" s="21">
        <v>0.70899999999999996</v>
      </c>
      <c r="I40" s="21">
        <v>0.11700000000000001</v>
      </c>
      <c r="J40" s="21">
        <v>0.43099999999999999</v>
      </c>
      <c r="K40" s="59">
        <v>0.51965277284064504</v>
      </c>
      <c r="L40">
        <f t="shared" si="0"/>
        <v>0.94814112756594626</v>
      </c>
      <c r="M40">
        <f t="shared" si="1"/>
        <v>1.8</v>
      </c>
      <c r="N40">
        <f t="shared" si="2"/>
        <v>0.4</v>
      </c>
    </row>
    <row r="41" spans="1:14">
      <c r="A41" t="s">
        <v>154</v>
      </c>
      <c r="B41" s="20">
        <v>8110</v>
      </c>
      <c r="C41" s="20" t="s">
        <v>103</v>
      </c>
      <c r="D41" s="20" t="s">
        <v>98</v>
      </c>
      <c r="E41" s="21">
        <v>0.19</v>
      </c>
      <c r="F41" s="21">
        <v>57.7</v>
      </c>
      <c r="G41" s="21">
        <v>0</v>
      </c>
      <c r="H41" s="21">
        <v>1.4430000000000001</v>
      </c>
      <c r="I41" s="21">
        <v>0.22500000000000001</v>
      </c>
      <c r="J41" s="21">
        <v>0.34100000000000003</v>
      </c>
      <c r="K41" s="59">
        <v>0.45859948623407798</v>
      </c>
      <c r="L41">
        <f t="shared" si="0"/>
        <v>0.75193882594132078</v>
      </c>
      <c r="M41">
        <f t="shared" si="1"/>
        <v>3</v>
      </c>
      <c r="N41">
        <f t="shared" si="2"/>
        <v>0.5</v>
      </c>
    </row>
    <row r="42" spans="1:14">
      <c r="A42" t="s">
        <v>154</v>
      </c>
      <c r="B42" s="20">
        <v>8110</v>
      </c>
      <c r="C42" s="20" t="s">
        <v>103</v>
      </c>
      <c r="D42" s="20" t="s">
        <v>98</v>
      </c>
      <c r="E42" s="21">
        <v>0.19</v>
      </c>
      <c r="F42" s="21">
        <v>57.7</v>
      </c>
      <c r="G42" s="21">
        <v>0</v>
      </c>
      <c r="H42" s="21">
        <v>1.4430000000000001</v>
      </c>
      <c r="I42" s="21">
        <v>0.22500000000000001</v>
      </c>
      <c r="J42" s="21">
        <v>0.34100000000000003</v>
      </c>
      <c r="K42" s="59">
        <v>1.42482063922054</v>
      </c>
      <c r="L42">
        <f t="shared" si="0"/>
        <v>2.336195287592632</v>
      </c>
      <c r="M42">
        <f t="shared" si="1"/>
        <v>9.1999999999999993</v>
      </c>
      <c r="N42">
        <f t="shared" si="2"/>
        <v>1.7</v>
      </c>
    </row>
    <row r="43" spans="1:14">
      <c r="A43" t="s">
        <v>154</v>
      </c>
      <c r="B43" s="20">
        <v>8110</v>
      </c>
      <c r="C43" s="20" t="s">
        <v>103</v>
      </c>
      <c r="D43" s="20" t="s">
        <v>99</v>
      </c>
      <c r="E43" s="21">
        <v>0.19</v>
      </c>
      <c r="F43" s="21">
        <v>57.7</v>
      </c>
      <c r="G43" s="21">
        <v>0</v>
      </c>
      <c r="H43" s="21">
        <v>1.4430000000000001</v>
      </c>
      <c r="I43" s="21">
        <v>0.22500000000000001</v>
      </c>
      <c r="J43" s="21">
        <v>0.34100000000000003</v>
      </c>
      <c r="K43" s="59">
        <v>6.2195751329132003</v>
      </c>
      <c r="L43">
        <f t="shared" si="0"/>
        <v>10.197874536888357</v>
      </c>
      <c r="M43">
        <f t="shared" si="1"/>
        <v>40</v>
      </c>
      <c r="N43">
        <f t="shared" si="2"/>
        <v>7.4</v>
      </c>
    </row>
    <row r="44" spans="1:14">
      <c r="A44" t="s">
        <v>154</v>
      </c>
      <c r="B44" s="20">
        <v>1411</v>
      </c>
      <c r="C44" s="20" t="s">
        <v>95</v>
      </c>
      <c r="D44" s="20" t="s">
        <v>99</v>
      </c>
      <c r="E44" s="21">
        <v>0.22</v>
      </c>
      <c r="F44" s="21">
        <v>50.8</v>
      </c>
      <c r="G44" s="21">
        <v>0</v>
      </c>
      <c r="H44" s="21">
        <v>1.4430000000000001</v>
      </c>
      <c r="I44" s="21">
        <v>0.22500000000000001</v>
      </c>
      <c r="J44" s="21">
        <v>0.43099999999999999</v>
      </c>
      <c r="K44" s="59">
        <v>3.25386564329972E-2</v>
      </c>
      <c r="L44">
        <f t="shared" si="0"/>
        <v>5.9368947905765586E-2</v>
      </c>
      <c r="M44">
        <f t="shared" si="1"/>
        <v>0.2</v>
      </c>
      <c r="N44">
        <f t="shared" si="2"/>
        <v>0</v>
      </c>
    </row>
    <row r="45" spans="1:14">
      <c r="A45" t="s">
        <v>154</v>
      </c>
      <c r="B45" s="20">
        <v>1411</v>
      </c>
      <c r="C45" s="20" t="s">
        <v>95</v>
      </c>
      <c r="D45" s="20" t="s">
        <v>99</v>
      </c>
      <c r="E45" s="21">
        <v>0.22</v>
      </c>
      <c r="F45" s="21">
        <v>50.8</v>
      </c>
      <c r="G45" s="21">
        <v>0</v>
      </c>
      <c r="H45" s="21">
        <v>1.4430000000000001</v>
      </c>
      <c r="I45" s="21">
        <v>0.22500000000000001</v>
      </c>
      <c r="J45" s="21">
        <v>0.43099999999999999</v>
      </c>
      <c r="K45" s="59">
        <v>0.12765454447751001</v>
      </c>
      <c r="L45">
        <f t="shared" si="0"/>
        <v>0.2329142267021822</v>
      </c>
      <c r="M45">
        <f t="shared" si="1"/>
        <v>0.9</v>
      </c>
      <c r="N45">
        <f t="shared" si="2"/>
        <v>0.2</v>
      </c>
    </row>
    <row r="46" spans="1:14">
      <c r="A46" t="s">
        <v>154</v>
      </c>
      <c r="B46" s="20">
        <v>1220</v>
      </c>
      <c r="C46" s="20" t="s">
        <v>103</v>
      </c>
      <c r="D46" s="20" t="s">
        <v>99</v>
      </c>
      <c r="E46" s="21">
        <v>0.19</v>
      </c>
      <c r="F46" s="21">
        <v>57.7</v>
      </c>
      <c r="G46" s="21">
        <v>0</v>
      </c>
      <c r="H46" s="21">
        <v>1.2450000000000001</v>
      </c>
      <c r="I46" s="21">
        <v>0.21299999999999999</v>
      </c>
      <c r="J46" s="21">
        <v>0.28799999999999998</v>
      </c>
      <c r="K46" s="59">
        <v>0.26044674354538999</v>
      </c>
      <c r="L46">
        <f t="shared" si="0"/>
        <v>0.36066665046165602</v>
      </c>
      <c r="M46">
        <f t="shared" si="1"/>
        <v>1.2</v>
      </c>
      <c r="N46">
        <f t="shared" si="2"/>
        <v>0.3</v>
      </c>
    </row>
    <row r="47" spans="1:14">
      <c r="A47" t="s">
        <v>154</v>
      </c>
      <c r="B47" s="20">
        <v>1411</v>
      </c>
      <c r="C47" s="20" t="s">
        <v>95</v>
      </c>
      <c r="D47" s="20" t="s">
        <v>98</v>
      </c>
      <c r="E47" s="21">
        <v>0.22</v>
      </c>
      <c r="F47" s="21">
        <v>50.8</v>
      </c>
      <c r="G47" s="21">
        <v>0</v>
      </c>
      <c r="H47" s="21">
        <v>1.4430000000000001</v>
      </c>
      <c r="I47" s="21">
        <v>0.22500000000000001</v>
      </c>
      <c r="J47" s="21">
        <v>0.43099999999999999</v>
      </c>
      <c r="K47" s="59">
        <v>0.31394254952841</v>
      </c>
      <c r="L47">
        <f t="shared" si="0"/>
        <v>0.57280911111788591</v>
      </c>
      <c r="M47">
        <f t="shared" si="1"/>
        <v>2.2000000000000002</v>
      </c>
      <c r="N47">
        <f t="shared" si="2"/>
        <v>0.4</v>
      </c>
    </row>
    <row r="48" spans="1:14">
      <c r="A48" t="s">
        <v>154</v>
      </c>
      <c r="B48" s="20">
        <v>1411</v>
      </c>
      <c r="C48" s="20" t="s">
        <v>95</v>
      </c>
      <c r="D48" s="20" t="s">
        <v>98</v>
      </c>
      <c r="E48" s="21">
        <v>0.22</v>
      </c>
      <c r="F48" s="21">
        <v>50.8</v>
      </c>
      <c r="G48" s="21">
        <v>0</v>
      </c>
      <c r="H48" s="21">
        <v>1.4430000000000001</v>
      </c>
      <c r="I48" s="21">
        <v>0.22500000000000001</v>
      </c>
      <c r="J48" s="21">
        <v>0.43099999999999999</v>
      </c>
      <c r="K48" s="59">
        <v>0.41655000581122897</v>
      </c>
      <c r="L48">
        <f t="shared" si="0"/>
        <v>0.76002325560297468</v>
      </c>
      <c r="M48">
        <f t="shared" si="1"/>
        <v>3</v>
      </c>
      <c r="N48">
        <f t="shared" si="2"/>
        <v>0.6</v>
      </c>
    </row>
    <row r="49" spans="1:14">
      <c r="A49" t="s">
        <v>154</v>
      </c>
      <c r="B49" s="20">
        <v>1411</v>
      </c>
      <c r="C49" s="20" t="s">
        <v>95</v>
      </c>
      <c r="D49" s="20" t="s">
        <v>98</v>
      </c>
      <c r="E49" s="21">
        <v>0.22</v>
      </c>
      <c r="F49" s="21">
        <v>50.8</v>
      </c>
      <c r="G49" s="21">
        <v>0</v>
      </c>
      <c r="H49" s="21">
        <v>1.4430000000000001</v>
      </c>
      <c r="I49" s="21">
        <v>0.22500000000000001</v>
      </c>
      <c r="J49" s="21">
        <v>0.43099999999999999</v>
      </c>
      <c r="K49" s="59">
        <v>0.106275549298416</v>
      </c>
      <c r="L49">
        <f t="shared" si="0"/>
        <v>0.19390682473157986</v>
      </c>
      <c r="M49">
        <f t="shared" si="1"/>
        <v>0.8</v>
      </c>
      <c r="N49">
        <f t="shared" si="2"/>
        <v>0.1</v>
      </c>
    </row>
    <row r="50" spans="1:14">
      <c r="A50" t="s">
        <v>154</v>
      </c>
      <c r="B50" s="20">
        <v>1820</v>
      </c>
      <c r="C50" s="20" t="s">
        <v>101</v>
      </c>
      <c r="D50" s="20" t="s">
        <v>99</v>
      </c>
      <c r="E50" s="21">
        <v>0.8</v>
      </c>
      <c r="F50" s="21">
        <v>49.9</v>
      </c>
      <c r="G50" s="21">
        <v>0</v>
      </c>
      <c r="H50" s="21">
        <v>2.0139999999999998</v>
      </c>
      <c r="I50" s="21">
        <v>0.28699999999999998</v>
      </c>
      <c r="J50" s="21">
        <v>0.28899999999999998</v>
      </c>
      <c r="K50" s="59">
        <v>0.720429855086827</v>
      </c>
      <c r="L50">
        <f t="shared" si="0"/>
        <v>0.86578258193272006</v>
      </c>
      <c r="M50">
        <f t="shared" si="1"/>
        <v>4.7</v>
      </c>
      <c r="N50">
        <f t="shared" si="2"/>
        <v>1.3</v>
      </c>
    </row>
    <row r="51" spans="1:14">
      <c r="A51" t="s">
        <v>154</v>
      </c>
      <c r="B51" s="20">
        <v>1700</v>
      </c>
      <c r="C51" s="20" t="s">
        <v>95</v>
      </c>
      <c r="D51" s="20" t="s">
        <v>96</v>
      </c>
      <c r="E51" s="21">
        <v>0.22</v>
      </c>
      <c r="F51" s="21">
        <v>50.8</v>
      </c>
      <c r="G51" s="21">
        <v>0</v>
      </c>
      <c r="H51" s="21">
        <v>0.96799999999999997</v>
      </c>
      <c r="I51" s="21">
        <v>0.125</v>
      </c>
      <c r="J51" s="21">
        <v>0.34100000000000003</v>
      </c>
      <c r="K51" s="59">
        <v>6.2164653048716999E-3</v>
      </c>
      <c r="L51">
        <f t="shared" si="0"/>
        <v>8.9738820986026233E-3</v>
      </c>
      <c r="M51">
        <f t="shared" si="1"/>
        <v>0</v>
      </c>
      <c r="N51">
        <f t="shared" si="2"/>
        <v>0</v>
      </c>
    </row>
    <row r="52" spans="1:14">
      <c r="A52" t="s">
        <v>154</v>
      </c>
      <c r="B52" s="20">
        <v>1400</v>
      </c>
      <c r="C52" s="20" t="s">
        <v>105</v>
      </c>
      <c r="D52" s="20" t="s">
        <v>96</v>
      </c>
      <c r="E52" s="21">
        <v>0.33</v>
      </c>
      <c r="F52" s="21">
        <v>53.9</v>
      </c>
      <c r="G52" s="21">
        <v>0.08</v>
      </c>
      <c r="H52" s="21">
        <v>0.70899999999999996</v>
      </c>
      <c r="I52" s="21">
        <v>0.11700000000000001</v>
      </c>
      <c r="J52" s="21">
        <v>0.43099999999999999</v>
      </c>
      <c r="K52" s="59">
        <v>0.30683880741305702</v>
      </c>
      <c r="L52">
        <f t="shared" si="0"/>
        <v>0.61855890885404341</v>
      </c>
      <c r="M52">
        <f t="shared" si="1"/>
        <v>1.2</v>
      </c>
      <c r="N52">
        <f t="shared" si="2"/>
        <v>0.3</v>
      </c>
    </row>
    <row r="53" spans="1:14">
      <c r="A53" t="s">
        <v>154</v>
      </c>
      <c r="B53" s="20">
        <v>1400</v>
      </c>
      <c r="C53" s="20" t="s">
        <v>95</v>
      </c>
      <c r="D53" s="20" t="s">
        <v>96</v>
      </c>
      <c r="E53" s="21">
        <v>0.22</v>
      </c>
      <c r="F53" s="21">
        <v>50.8</v>
      </c>
      <c r="G53" s="21">
        <v>0</v>
      </c>
      <c r="H53" s="21">
        <v>0.70899999999999996</v>
      </c>
      <c r="I53" s="21">
        <v>0.11700000000000001</v>
      </c>
      <c r="J53" s="21">
        <v>0.43099999999999999</v>
      </c>
      <c r="K53" s="59">
        <v>2.7993287761029498E-2</v>
      </c>
      <c r="L53">
        <f t="shared" si="0"/>
        <v>5.1075619739182392E-2</v>
      </c>
      <c r="M53">
        <f t="shared" si="1"/>
        <v>0.1</v>
      </c>
      <c r="N53">
        <f t="shared" si="2"/>
        <v>0</v>
      </c>
    </row>
    <row r="54" spans="1:14">
      <c r="A54" t="s">
        <v>154</v>
      </c>
      <c r="B54" s="20">
        <v>1400</v>
      </c>
      <c r="C54" s="20" t="s">
        <v>95</v>
      </c>
      <c r="D54" s="20" t="s">
        <v>96</v>
      </c>
      <c r="E54" s="21">
        <v>0.22</v>
      </c>
      <c r="F54" s="21">
        <v>50.8</v>
      </c>
      <c r="G54" s="21">
        <v>0</v>
      </c>
      <c r="H54" s="21">
        <v>0.70899999999999996</v>
      </c>
      <c r="I54" s="21">
        <v>0.11700000000000001</v>
      </c>
      <c r="J54" s="21">
        <v>0.43099999999999999</v>
      </c>
      <c r="K54" s="59">
        <v>3.1653820967426399E-3</v>
      </c>
      <c r="L54">
        <f t="shared" si="0"/>
        <v>5.7754506609800629E-3</v>
      </c>
      <c r="M54">
        <f t="shared" si="1"/>
        <v>0</v>
      </c>
      <c r="N54">
        <f t="shared" si="2"/>
        <v>0</v>
      </c>
    </row>
    <row r="55" spans="1:14">
      <c r="A55" t="s">
        <v>154</v>
      </c>
      <c r="B55" s="20">
        <v>1400</v>
      </c>
      <c r="C55" s="20" t="s">
        <v>95</v>
      </c>
      <c r="D55" s="20" t="s">
        <v>98</v>
      </c>
      <c r="E55" s="21">
        <v>0.22</v>
      </c>
      <c r="F55" s="21">
        <v>50.8</v>
      </c>
      <c r="G55" s="21">
        <v>0</v>
      </c>
      <c r="H55" s="21">
        <v>0.70899999999999996</v>
      </c>
      <c r="I55" s="21">
        <v>0.11700000000000001</v>
      </c>
      <c r="J55" s="21">
        <v>0.43099999999999999</v>
      </c>
      <c r="K55" s="59">
        <v>1.34479959107347E-2</v>
      </c>
      <c r="L55">
        <f t="shared" si="0"/>
        <v>2.4536765072196178E-2</v>
      </c>
      <c r="M55">
        <f t="shared" si="1"/>
        <v>0</v>
      </c>
      <c r="N55">
        <f t="shared" si="2"/>
        <v>0</v>
      </c>
    </row>
    <row r="56" spans="1:14">
      <c r="A56" t="s">
        <v>154</v>
      </c>
      <c r="B56" s="20">
        <v>1400</v>
      </c>
      <c r="C56" s="20" t="s">
        <v>95</v>
      </c>
      <c r="D56" s="20" t="s">
        <v>96</v>
      </c>
      <c r="E56" s="21">
        <v>0.22</v>
      </c>
      <c r="F56" s="21">
        <v>50.8</v>
      </c>
      <c r="G56" s="21">
        <v>0</v>
      </c>
      <c r="H56" s="21">
        <v>0.70899999999999996</v>
      </c>
      <c r="I56" s="21">
        <v>0.11700000000000001</v>
      </c>
      <c r="J56" s="21">
        <v>0.43099999999999999</v>
      </c>
      <c r="K56" s="59">
        <v>3.2963551661389999E-2</v>
      </c>
      <c r="L56">
        <f t="shared" si="0"/>
        <v>6.014419757631681E-2</v>
      </c>
      <c r="M56">
        <f t="shared" si="1"/>
        <v>0.1</v>
      </c>
      <c r="N56">
        <f t="shared" si="2"/>
        <v>0</v>
      </c>
    </row>
    <row r="57" spans="1:14">
      <c r="A57" t="s">
        <v>154</v>
      </c>
      <c r="B57" s="20">
        <v>1490</v>
      </c>
      <c r="C57" s="20" t="s">
        <v>103</v>
      </c>
      <c r="D57" s="20" t="s">
        <v>99</v>
      </c>
      <c r="E57" s="21">
        <v>0.19</v>
      </c>
      <c r="F57" s="21">
        <v>57.7</v>
      </c>
      <c r="G57" s="21">
        <v>0</v>
      </c>
      <c r="H57" s="21">
        <v>1.4430000000000001</v>
      </c>
      <c r="I57" s="21">
        <v>0.22500000000000001</v>
      </c>
      <c r="J57" s="21">
        <v>0.43099999999999999</v>
      </c>
      <c r="K57" s="59">
        <v>7.3190034441523596E-2</v>
      </c>
      <c r="L57">
        <f t="shared" si="0"/>
        <v>0.15167841745965982</v>
      </c>
      <c r="M57">
        <f t="shared" si="1"/>
        <v>0.6</v>
      </c>
      <c r="N57">
        <f t="shared" si="2"/>
        <v>0.1</v>
      </c>
    </row>
    <row r="58" spans="1:14">
      <c r="A58" t="s">
        <v>154</v>
      </c>
      <c r="B58" s="20">
        <v>1330</v>
      </c>
      <c r="C58" s="20" t="s">
        <v>105</v>
      </c>
      <c r="D58" s="20" t="s">
        <v>96</v>
      </c>
      <c r="E58" s="21">
        <v>0.33</v>
      </c>
      <c r="F58" s="21">
        <v>53.9</v>
      </c>
      <c r="G58" s="21">
        <v>0.08</v>
      </c>
      <c r="H58" s="21">
        <v>1.395</v>
      </c>
      <c r="I58" s="21">
        <v>0.33900000000000002</v>
      </c>
      <c r="J58" s="21">
        <v>0.39300000000000002</v>
      </c>
      <c r="K58" s="59">
        <v>0.56803455451211704</v>
      </c>
      <c r="L58">
        <f t="shared" si="0"/>
        <v>1.0481515608496212</v>
      </c>
      <c r="M58">
        <f t="shared" si="1"/>
        <v>4</v>
      </c>
      <c r="N58">
        <f t="shared" si="2"/>
        <v>1.2</v>
      </c>
    </row>
    <row r="59" spans="1:14">
      <c r="A59" t="s">
        <v>154</v>
      </c>
      <c r="B59" s="20">
        <v>1800</v>
      </c>
      <c r="C59" s="20" t="s">
        <v>103</v>
      </c>
      <c r="D59" s="20" t="s">
        <v>98</v>
      </c>
      <c r="E59" s="21">
        <v>0.19</v>
      </c>
      <c r="F59" s="21">
        <v>57.7</v>
      </c>
      <c r="G59" s="21">
        <v>0</v>
      </c>
      <c r="H59" s="21">
        <v>1.2450000000000001</v>
      </c>
      <c r="I59" s="21">
        <v>0.21299999999999999</v>
      </c>
      <c r="J59" s="21">
        <v>0.28899999999999998</v>
      </c>
      <c r="K59" s="59">
        <v>0.88943012611083505</v>
      </c>
      <c r="L59">
        <f t="shared" si="0"/>
        <v>1.2359595151613341</v>
      </c>
      <c r="M59">
        <f t="shared" si="1"/>
        <v>4.2</v>
      </c>
      <c r="N59">
        <f t="shared" si="2"/>
        <v>0.9</v>
      </c>
    </row>
    <row r="60" spans="1:14">
      <c r="A60" t="s">
        <v>154</v>
      </c>
      <c r="B60" s="20">
        <v>1800</v>
      </c>
      <c r="C60" s="20" t="s">
        <v>103</v>
      </c>
      <c r="E60" s="21">
        <v>0.19</v>
      </c>
      <c r="F60" s="21">
        <v>57.7</v>
      </c>
      <c r="G60" s="21">
        <v>0</v>
      </c>
      <c r="H60" s="21">
        <v>1.2450000000000001</v>
      </c>
      <c r="I60" s="21">
        <v>0.21299999999999999</v>
      </c>
      <c r="J60" s="21">
        <v>0.28899999999999998</v>
      </c>
      <c r="K60" s="59">
        <v>3.57723782519056E-3</v>
      </c>
      <c r="L60">
        <f t="shared" si="0"/>
        <v>4.9709594922000121E-3</v>
      </c>
      <c r="M60">
        <f t="shared" si="1"/>
        <v>0</v>
      </c>
      <c r="N60">
        <f t="shared" si="2"/>
        <v>0</v>
      </c>
    </row>
    <row r="61" spans="1:14">
      <c r="A61" t="s">
        <v>154</v>
      </c>
      <c r="B61" s="20">
        <v>1550</v>
      </c>
      <c r="C61" s="20" t="s">
        <v>95</v>
      </c>
      <c r="D61" s="20" t="s">
        <v>96</v>
      </c>
      <c r="E61" s="21">
        <v>0.22</v>
      </c>
      <c r="F61" s="21">
        <v>50.8</v>
      </c>
      <c r="G61" s="21">
        <v>0</v>
      </c>
      <c r="H61" s="21">
        <v>0.72099999999999997</v>
      </c>
      <c r="I61" s="21">
        <v>0.17</v>
      </c>
      <c r="J61" s="21">
        <v>0.34100000000000003</v>
      </c>
      <c r="K61" s="59">
        <v>6.9610648554114196E-2</v>
      </c>
      <c r="L61">
        <f t="shared" si="0"/>
        <v>0.10048761189776745</v>
      </c>
      <c r="M61">
        <f t="shared" si="1"/>
        <v>0.2</v>
      </c>
      <c r="N61">
        <f t="shared" si="2"/>
        <v>0.1</v>
      </c>
    </row>
    <row r="62" spans="1:14">
      <c r="A62" t="s">
        <v>154</v>
      </c>
      <c r="B62" s="20">
        <v>1550</v>
      </c>
      <c r="C62" s="20" t="s">
        <v>95</v>
      </c>
      <c r="D62" s="20" t="s">
        <v>96</v>
      </c>
      <c r="E62" s="21">
        <v>0.22</v>
      </c>
      <c r="F62" s="21">
        <v>50.8</v>
      </c>
      <c r="G62" s="21">
        <v>0</v>
      </c>
      <c r="H62" s="21">
        <v>0.72099999999999997</v>
      </c>
      <c r="I62" s="21">
        <v>0.17</v>
      </c>
      <c r="J62" s="21">
        <v>0.34100000000000003</v>
      </c>
      <c r="K62" s="59">
        <v>1.4209738479810601E-2</v>
      </c>
      <c r="L62">
        <f t="shared" si="0"/>
        <v>2.0512704811505255E-2</v>
      </c>
      <c r="M62">
        <f t="shared" si="1"/>
        <v>0</v>
      </c>
      <c r="N62">
        <f t="shared" si="2"/>
        <v>0</v>
      </c>
    </row>
    <row r="63" spans="1:14">
      <c r="A63" t="s">
        <v>154</v>
      </c>
      <c r="B63" s="20">
        <v>1550</v>
      </c>
      <c r="C63" s="20" t="s">
        <v>95</v>
      </c>
      <c r="D63" s="20" t="s">
        <v>98</v>
      </c>
      <c r="E63" s="21">
        <v>0.22</v>
      </c>
      <c r="F63" s="21">
        <v>50.8</v>
      </c>
      <c r="G63" s="21">
        <v>0</v>
      </c>
      <c r="H63" s="21">
        <v>0.72099999999999997</v>
      </c>
      <c r="I63" s="21">
        <v>0.17</v>
      </c>
      <c r="J63" s="21">
        <v>0.34100000000000003</v>
      </c>
      <c r="K63" s="59">
        <v>2.9498277037936999E-3</v>
      </c>
      <c r="L63">
        <f t="shared" si="0"/>
        <v>4.258272945606459E-3</v>
      </c>
      <c r="M63">
        <f t="shared" si="1"/>
        <v>0</v>
      </c>
      <c r="N63">
        <f t="shared" si="2"/>
        <v>0</v>
      </c>
    </row>
    <row r="64" spans="1:14">
      <c r="A64" t="s">
        <v>154</v>
      </c>
      <c r="B64" s="20">
        <v>1550</v>
      </c>
      <c r="C64" s="20" t="s">
        <v>95</v>
      </c>
      <c r="D64" s="20" t="s">
        <v>96</v>
      </c>
      <c r="E64" s="21">
        <v>0.22</v>
      </c>
      <c r="F64" s="21">
        <v>50.8</v>
      </c>
      <c r="G64" s="21">
        <v>0</v>
      </c>
      <c r="H64" s="21">
        <v>0.72099999999999997</v>
      </c>
      <c r="I64" s="21">
        <v>0.17</v>
      </c>
      <c r="J64" s="21">
        <v>0.34100000000000003</v>
      </c>
      <c r="K64" s="59">
        <v>0.57229929507134603</v>
      </c>
      <c r="L64">
        <f t="shared" si="0"/>
        <v>0.82615218572182603</v>
      </c>
      <c r="M64">
        <f t="shared" si="1"/>
        <v>1.6</v>
      </c>
      <c r="N64">
        <f t="shared" si="2"/>
        <v>0.5</v>
      </c>
    </row>
    <row r="65" spans="1:14">
      <c r="A65" t="s">
        <v>154</v>
      </c>
      <c r="B65" s="20">
        <v>1550</v>
      </c>
      <c r="C65" s="20" t="s">
        <v>95</v>
      </c>
      <c r="D65" s="20" t="s">
        <v>96</v>
      </c>
      <c r="E65" s="21">
        <v>0.22</v>
      </c>
      <c r="F65" s="21">
        <v>50.8</v>
      </c>
      <c r="G65" s="21">
        <v>0</v>
      </c>
      <c r="H65" s="21">
        <v>0.72099999999999997</v>
      </c>
      <c r="I65" s="21">
        <v>0.17</v>
      </c>
      <c r="J65" s="21">
        <v>0.34100000000000003</v>
      </c>
      <c r="K65" s="59">
        <v>1.6966435397961398E-2</v>
      </c>
      <c r="L65">
        <f t="shared" si="0"/>
        <v>2.4492180592650476E-2</v>
      </c>
      <c r="M65">
        <f t="shared" si="1"/>
        <v>0</v>
      </c>
      <c r="N65">
        <f t="shared" si="2"/>
        <v>0</v>
      </c>
    </row>
    <row r="66" spans="1:14">
      <c r="A66" t="s">
        <v>154</v>
      </c>
      <c r="B66" s="20">
        <v>1210</v>
      </c>
      <c r="C66" s="20" t="s">
        <v>95</v>
      </c>
      <c r="D66" s="20" t="s">
        <v>96</v>
      </c>
      <c r="E66" s="21">
        <v>0.22</v>
      </c>
      <c r="F66" s="21">
        <v>50.8</v>
      </c>
      <c r="G66" s="21">
        <v>0</v>
      </c>
      <c r="H66" s="21">
        <v>1.2450000000000001</v>
      </c>
      <c r="I66" s="21">
        <v>0.21299999999999999</v>
      </c>
      <c r="J66" s="21">
        <v>0.28799999999999998</v>
      </c>
      <c r="K66" s="59">
        <v>3.5350170041088397E-2</v>
      </c>
      <c r="L66">
        <f t="shared" si="0"/>
        <v>4.3098927314094974E-2</v>
      </c>
      <c r="M66">
        <f t="shared" si="1"/>
        <v>0.1</v>
      </c>
      <c r="N66">
        <f t="shared" si="2"/>
        <v>0</v>
      </c>
    </row>
    <row r="67" spans="1:14">
      <c r="A67" t="s">
        <v>154</v>
      </c>
      <c r="B67" s="20">
        <v>1210</v>
      </c>
      <c r="C67" s="20" t="s">
        <v>95</v>
      </c>
      <c r="D67" s="20" t="s">
        <v>99</v>
      </c>
      <c r="E67" s="21">
        <v>0.22</v>
      </c>
      <c r="F67" s="21">
        <v>50.8</v>
      </c>
      <c r="G67" s="21">
        <v>0</v>
      </c>
      <c r="H67" s="21">
        <v>1.2450000000000001</v>
      </c>
      <c r="I67" s="21">
        <v>0.21299999999999999</v>
      </c>
      <c r="J67" s="21">
        <v>0.28799999999999998</v>
      </c>
      <c r="K67" s="59">
        <v>3.26310925066833E-2</v>
      </c>
      <c r="L67">
        <f t="shared" ref="L67:L130" si="3">(F67*J67*K67/12)+(G67*K67)</f>
        <v>3.9783827984148278E-2</v>
      </c>
      <c r="M67">
        <f t="shared" ref="M67:M130" si="4">ROUND(2.721*H67*L67,1)</f>
        <v>0.1</v>
      </c>
      <c r="N67">
        <f t="shared" ref="N67:N130" si="5">ROUND((2.721*I67*L67)+(E67*K67),1)</f>
        <v>0</v>
      </c>
    </row>
    <row r="68" spans="1:14">
      <c r="A68" t="s">
        <v>154</v>
      </c>
      <c r="B68" s="20">
        <v>1210</v>
      </c>
      <c r="C68" s="20" t="s">
        <v>95</v>
      </c>
      <c r="D68" s="20" t="s">
        <v>98</v>
      </c>
      <c r="E68" s="21">
        <v>0.22</v>
      </c>
      <c r="F68" s="21">
        <v>50.8</v>
      </c>
      <c r="G68" s="21">
        <v>0</v>
      </c>
      <c r="H68" s="21">
        <v>1.2450000000000001</v>
      </c>
      <c r="I68" s="21">
        <v>0.21299999999999999</v>
      </c>
      <c r="J68" s="21">
        <v>0.28799999999999998</v>
      </c>
      <c r="K68" s="59">
        <v>0.55001446378099195</v>
      </c>
      <c r="L68">
        <f t="shared" si="3"/>
        <v>0.6705776342417854</v>
      </c>
      <c r="M68">
        <f t="shared" si="4"/>
        <v>2.2999999999999998</v>
      </c>
      <c r="N68">
        <f t="shared" si="5"/>
        <v>0.5</v>
      </c>
    </row>
    <row r="69" spans="1:14">
      <c r="A69" t="s">
        <v>154</v>
      </c>
      <c r="B69" s="20">
        <v>1110</v>
      </c>
      <c r="C69" s="20" t="s">
        <v>95</v>
      </c>
      <c r="D69" s="20" t="s">
        <v>96</v>
      </c>
      <c r="E69" s="21">
        <v>0.22</v>
      </c>
      <c r="F69" s="21">
        <v>50.8</v>
      </c>
      <c r="G69" s="21">
        <v>0</v>
      </c>
      <c r="H69" s="21">
        <v>0.96799999999999997</v>
      </c>
      <c r="I69" s="21">
        <v>0.125</v>
      </c>
      <c r="J69" s="21">
        <v>0.28799999999999998</v>
      </c>
      <c r="K69" s="59">
        <v>0.41572872948511702</v>
      </c>
      <c r="L69">
        <f t="shared" si="3"/>
        <v>0.50685646698825459</v>
      </c>
      <c r="M69">
        <f t="shared" si="4"/>
        <v>1.3</v>
      </c>
      <c r="N69">
        <f t="shared" si="5"/>
        <v>0.3</v>
      </c>
    </row>
    <row r="70" spans="1:14">
      <c r="A70" t="s">
        <v>154</v>
      </c>
      <c r="B70" s="20">
        <v>1110</v>
      </c>
      <c r="C70" s="20" t="s">
        <v>95</v>
      </c>
      <c r="D70" s="20" t="s">
        <v>96</v>
      </c>
      <c r="E70" s="21">
        <v>0.22</v>
      </c>
      <c r="F70" s="21">
        <v>50.8</v>
      </c>
      <c r="G70" s="21">
        <v>0</v>
      </c>
      <c r="H70" s="21">
        <v>0.96799999999999997</v>
      </c>
      <c r="I70" s="21">
        <v>0.125</v>
      </c>
      <c r="J70" s="21">
        <v>0.28799999999999998</v>
      </c>
      <c r="K70" s="59">
        <v>0.28157835291503203</v>
      </c>
      <c r="L70">
        <f t="shared" si="3"/>
        <v>0.34330032787400699</v>
      </c>
      <c r="M70">
        <f t="shared" si="4"/>
        <v>0.9</v>
      </c>
      <c r="N70">
        <f t="shared" si="5"/>
        <v>0.2</v>
      </c>
    </row>
    <row r="71" spans="1:14">
      <c r="A71" t="s">
        <v>154</v>
      </c>
      <c r="B71" s="20">
        <v>1310</v>
      </c>
      <c r="C71" s="20" t="s">
        <v>105</v>
      </c>
      <c r="D71" s="20" t="s">
        <v>99</v>
      </c>
      <c r="E71" s="21">
        <v>0.33</v>
      </c>
      <c r="F71" s="21">
        <v>53.9</v>
      </c>
      <c r="G71" s="21">
        <v>0.08</v>
      </c>
      <c r="H71" s="21">
        <v>1.2450000000000001</v>
      </c>
      <c r="I71" s="21">
        <v>0.21299999999999999</v>
      </c>
      <c r="J71" s="21">
        <v>0.39300000000000002</v>
      </c>
      <c r="K71" s="59">
        <v>0.113377907385381</v>
      </c>
      <c r="L71">
        <f t="shared" si="3"/>
        <v>0.20920774915518967</v>
      </c>
      <c r="M71">
        <f t="shared" si="4"/>
        <v>0.7</v>
      </c>
      <c r="N71">
        <f t="shared" si="5"/>
        <v>0.2</v>
      </c>
    </row>
    <row r="72" spans="1:14">
      <c r="A72" t="s">
        <v>154</v>
      </c>
      <c r="B72" s="20">
        <v>1310</v>
      </c>
      <c r="C72" s="20" t="s">
        <v>105</v>
      </c>
      <c r="D72" s="20" t="s">
        <v>96</v>
      </c>
      <c r="E72" s="21">
        <v>0.33</v>
      </c>
      <c r="F72" s="21">
        <v>53.9</v>
      </c>
      <c r="G72" s="21">
        <v>0.08</v>
      </c>
      <c r="H72" s="21">
        <v>1.2450000000000001</v>
      </c>
      <c r="I72" s="21">
        <v>0.21299999999999999</v>
      </c>
      <c r="J72" s="21">
        <v>0.39300000000000002</v>
      </c>
      <c r="K72" s="59">
        <v>1.1071256720218401</v>
      </c>
      <c r="L72">
        <f t="shared" si="3"/>
        <v>2.0428959681565</v>
      </c>
      <c r="M72">
        <f t="shared" si="4"/>
        <v>6.9</v>
      </c>
      <c r="N72">
        <f t="shared" si="5"/>
        <v>1.5</v>
      </c>
    </row>
    <row r="73" spans="1:14">
      <c r="A73" t="s">
        <v>154</v>
      </c>
      <c r="B73" s="20">
        <v>1400</v>
      </c>
      <c r="C73" s="20" t="s">
        <v>95</v>
      </c>
      <c r="D73" s="20" t="s">
        <v>96</v>
      </c>
      <c r="E73" s="21">
        <v>0.22</v>
      </c>
      <c r="F73" s="21">
        <v>50.8</v>
      </c>
      <c r="G73" s="21">
        <v>0</v>
      </c>
      <c r="H73" s="21">
        <v>0.70899999999999996</v>
      </c>
      <c r="I73" s="21">
        <v>0.11700000000000001</v>
      </c>
      <c r="J73" s="21">
        <v>0.43099999999999999</v>
      </c>
      <c r="K73" s="59">
        <v>0.23894681397259501</v>
      </c>
      <c r="L73">
        <f t="shared" si="3"/>
        <v>0.43597439188059778</v>
      </c>
      <c r="M73">
        <f t="shared" si="4"/>
        <v>0.8</v>
      </c>
      <c r="N73">
        <f t="shared" si="5"/>
        <v>0.2</v>
      </c>
    </row>
    <row r="74" spans="1:14">
      <c r="A74" t="s">
        <v>154</v>
      </c>
      <c r="B74" s="20">
        <v>1400</v>
      </c>
      <c r="C74" s="20" t="s">
        <v>95</v>
      </c>
      <c r="D74" s="20" t="s">
        <v>96</v>
      </c>
      <c r="E74" s="21">
        <v>0.22</v>
      </c>
      <c r="F74" s="21">
        <v>50.8</v>
      </c>
      <c r="G74" s="21">
        <v>0</v>
      </c>
      <c r="H74" s="21">
        <v>0.70899999999999996</v>
      </c>
      <c r="I74" s="21">
        <v>0.11700000000000001</v>
      </c>
      <c r="J74" s="21">
        <v>0.43099999999999999</v>
      </c>
      <c r="K74" s="59">
        <v>0.37606155523288498</v>
      </c>
      <c r="L74">
        <f t="shared" si="3"/>
        <v>0.68614937829274758</v>
      </c>
      <c r="M74">
        <f t="shared" si="4"/>
        <v>1.3</v>
      </c>
      <c r="N74">
        <f t="shared" si="5"/>
        <v>0.3</v>
      </c>
    </row>
    <row r="75" spans="1:14">
      <c r="A75" t="s">
        <v>154</v>
      </c>
      <c r="B75" s="20">
        <v>1400</v>
      </c>
      <c r="C75" s="20" t="s">
        <v>95</v>
      </c>
      <c r="D75" s="20" t="s">
        <v>96</v>
      </c>
      <c r="E75" s="21">
        <v>0.22</v>
      </c>
      <c r="F75" s="21">
        <v>50.8</v>
      </c>
      <c r="G75" s="21">
        <v>0</v>
      </c>
      <c r="H75" s="21">
        <v>0.70899999999999996</v>
      </c>
      <c r="I75" s="21">
        <v>0.11700000000000001</v>
      </c>
      <c r="J75" s="21">
        <v>0.43099999999999999</v>
      </c>
      <c r="K75" s="59">
        <v>0.19150004136757801</v>
      </c>
      <c r="L75">
        <f t="shared" si="3"/>
        <v>0.34940459214457059</v>
      </c>
      <c r="M75">
        <f t="shared" si="4"/>
        <v>0.7</v>
      </c>
      <c r="N75">
        <f t="shared" si="5"/>
        <v>0.2</v>
      </c>
    </row>
    <row r="76" spans="1:14">
      <c r="A76" t="s">
        <v>154</v>
      </c>
      <c r="B76" s="20">
        <v>1330</v>
      </c>
      <c r="C76" s="20" t="s">
        <v>95</v>
      </c>
      <c r="D76" s="20" t="s">
        <v>96</v>
      </c>
      <c r="E76" s="21">
        <v>0.22</v>
      </c>
      <c r="F76" s="21">
        <v>50.8</v>
      </c>
      <c r="G76" s="21">
        <v>0</v>
      </c>
      <c r="H76" s="21">
        <v>1.395</v>
      </c>
      <c r="I76" s="21">
        <v>0.33900000000000002</v>
      </c>
      <c r="J76" s="21">
        <v>0.39300000000000002</v>
      </c>
      <c r="K76" s="59">
        <v>0.62998126786312203</v>
      </c>
      <c r="L76">
        <f t="shared" si="3"/>
        <v>1.0480998353438762</v>
      </c>
      <c r="M76">
        <f t="shared" si="4"/>
        <v>4</v>
      </c>
      <c r="N76">
        <f t="shared" si="5"/>
        <v>1.1000000000000001</v>
      </c>
    </row>
    <row r="77" spans="1:14">
      <c r="A77" t="s">
        <v>154</v>
      </c>
      <c r="B77" s="20">
        <v>1400</v>
      </c>
      <c r="C77" s="20" t="s">
        <v>95</v>
      </c>
      <c r="D77" s="20" t="s">
        <v>96</v>
      </c>
      <c r="E77" s="21">
        <v>0.22</v>
      </c>
      <c r="F77" s="21">
        <v>50.8</v>
      </c>
      <c r="G77" s="21">
        <v>0</v>
      </c>
      <c r="H77" s="21">
        <v>0.70899999999999996</v>
      </c>
      <c r="I77" s="21">
        <v>0.11700000000000001</v>
      </c>
      <c r="J77" s="21">
        <v>0.43099999999999999</v>
      </c>
      <c r="K77" s="59">
        <v>0.29898490416918999</v>
      </c>
      <c r="L77">
        <f t="shared" si="3"/>
        <v>0.54551788998363182</v>
      </c>
      <c r="M77">
        <f t="shared" si="4"/>
        <v>1.1000000000000001</v>
      </c>
      <c r="N77">
        <f t="shared" si="5"/>
        <v>0.2</v>
      </c>
    </row>
    <row r="78" spans="1:14">
      <c r="A78" t="s">
        <v>154</v>
      </c>
      <c r="B78" s="20">
        <v>1110</v>
      </c>
      <c r="C78" s="20" t="s">
        <v>103</v>
      </c>
      <c r="D78" s="20" t="s">
        <v>98</v>
      </c>
      <c r="E78" s="21">
        <v>0.19</v>
      </c>
      <c r="F78" s="21">
        <v>57.7</v>
      </c>
      <c r="G78" s="21">
        <v>0</v>
      </c>
      <c r="H78" s="21">
        <v>0.96799999999999997</v>
      </c>
      <c r="I78" s="21">
        <v>0.125</v>
      </c>
      <c r="J78" s="21">
        <v>0.28799999999999998</v>
      </c>
      <c r="K78" s="59">
        <v>4.2387876926640401E-2</v>
      </c>
      <c r="L78">
        <f t="shared" si="3"/>
        <v>5.8698731968011626E-2</v>
      </c>
      <c r="M78">
        <f t="shared" si="4"/>
        <v>0.2</v>
      </c>
      <c r="N78">
        <f t="shared" si="5"/>
        <v>0</v>
      </c>
    </row>
    <row r="79" spans="1:14">
      <c r="A79" t="s">
        <v>154</v>
      </c>
      <c r="B79" s="20">
        <v>1110</v>
      </c>
      <c r="C79" s="20" t="s">
        <v>103</v>
      </c>
      <c r="D79" s="20" t="s">
        <v>99</v>
      </c>
      <c r="E79" s="21">
        <v>0.19</v>
      </c>
      <c r="F79" s="21">
        <v>57.7</v>
      </c>
      <c r="G79" s="21">
        <v>0</v>
      </c>
      <c r="H79" s="21">
        <v>0.96799999999999997</v>
      </c>
      <c r="I79" s="21">
        <v>0.125</v>
      </c>
      <c r="J79" s="21">
        <v>0.28799999999999998</v>
      </c>
      <c r="K79" s="59">
        <v>3.2665088791300002E-6</v>
      </c>
      <c r="L79">
        <f t="shared" si="3"/>
        <v>4.5234614958192237E-6</v>
      </c>
      <c r="M79">
        <f t="shared" si="4"/>
        <v>0</v>
      </c>
      <c r="N79">
        <f t="shared" si="5"/>
        <v>0</v>
      </c>
    </row>
    <row r="80" spans="1:14">
      <c r="A80" t="s">
        <v>154</v>
      </c>
      <c r="B80" s="20">
        <v>1710</v>
      </c>
      <c r="C80" s="20" t="s">
        <v>95</v>
      </c>
      <c r="D80" s="20" t="s">
        <v>99</v>
      </c>
      <c r="E80" s="21">
        <v>0.22</v>
      </c>
      <c r="F80" s="21">
        <v>50.8</v>
      </c>
      <c r="G80" s="21">
        <v>0</v>
      </c>
      <c r="H80" s="21">
        <v>0.96799999999999997</v>
      </c>
      <c r="I80" s="21">
        <v>0.125</v>
      </c>
      <c r="J80" s="21">
        <v>0.34100000000000003</v>
      </c>
      <c r="K80" s="59">
        <v>5.7528825857622097E-2</v>
      </c>
      <c r="L80">
        <f t="shared" si="3"/>
        <v>8.3046695380534677E-2</v>
      </c>
      <c r="M80">
        <f t="shared" si="4"/>
        <v>0.2</v>
      </c>
      <c r="N80">
        <f t="shared" si="5"/>
        <v>0</v>
      </c>
    </row>
    <row r="81" spans="1:14">
      <c r="A81" t="s">
        <v>154</v>
      </c>
      <c r="B81" s="20">
        <v>1710</v>
      </c>
      <c r="C81" s="20" t="s">
        <v>95</v>
      </c>
      <c r="D81" s="20" t="s">
        <v>99</v>
      </c>
      <c r="E81" s="21">
        <v>0.22</v>
      </c>
      <c r="F81" s="21">
        <v>50.8</v>
      </c>
      <c r="G81" s="21">
        <v>0</v>
      </c>
      <c r="H81" s="21">
        <v>0.96799999999999997</v>
      </c>
      <c r="I81" s="21">
        <v>0.125</v>
      </c>
      <c r="J81" s="21">
        <v>0.34100000000000003</v>
      </c>
      <c r="K81" s="59">
        <v>0.12793916983096201</v>
      </c>
      <c r="L81">
        <f t="shared" si="3"/>
        <v>0.18468872092898239</v>
      </c>
      <c r="M81">
        <f t="shared" si="4"/>
        <v>0.5</v>
      </c>
      <c r="N81">
        <f t="shared" si="5"/>
        <v>0.1</v>
      </c>
    </row>
    <row r="82" spans="1:14">
      <c r="A82" t="s">
        <v>154</v>
      </c>
      <c r="B82" s="20">
        <v>1320</v>
      </c>
      <c r="C82" s="20" t="s">
        <v>103</v>
      </c>
      <c r="D82" s="20" t="s">
        <v>98</v>
      </c>
      <c r="E82" s="21">
        <v>0.19</v>
      </c>
      <c r="F82" s="21">
        <v>57.7</v>
      </c>
      <c r="G82" s="21">
        <v>0</v>
      </c>
      <c r="H82" s="21">
        <v>1.395</v>
      </c>
      <c r="I82" s="21">
        <v>0.33900000000000002</v>
      </c>
      <c r="J82" s="21">
        <v>0.39300000000000002</v>
      </c>
      <c r="K82" s="59">
        <v>1.8282314039549901</v>
      </c>
      <c r="L82">
        <f t="shared" si="3"/>
        <v>3.4547631782686459</v>
      </c>
      <c r="M82">
        <f t="shared" si="4"/>
        <v>13.1</v>
      </c>
      <c r="N82">
        <f t="shared" si="5"/>
        <v>3.5</v>
      </c>
    </row>
    <row r="83" spans="1:14">
      <c r="A83" t="s">
        <v>154</v>
      </c>
      <c r="B83" s="20">
        <v>1330</v>
      </c>
      <c r="C83" s="20" t="s">
        <v>105</v>
      </c>
      <c r="D83" s="20" t="s">
        <v>96</v>
      </c>
      <c r="E83" s="21">
        <v>0.33</v>
      </c>
      <c r="F83" s="21">
        <v>53.9</v>
      </c>
      <c r="G83" s="21">
        <v>0.08</v>
      </c>
      <c r="H83" s="21">
        <v>1.395</v>
      </c>
      <c r="I83" s="21">
        <v>0.33900000000000002</v>
      </c>
      <c r="J83" s="21">
        <v>0.39300000000000002</v>
      </c>
      <c r="K83" s="59">
        <v>1.8005919261596699</v>
      </c>
      <c r="L83">
        <f t="shared" si="3"/>
        <v>3.3224972369479771</v>
      </c>
      <c r="M83">
        <f t="shared" si="4"/>
        <v>12.6</v>
      </c>
      <c r="N83">
        <f t="shared" si="5"/>
        <v>3.7</v>
      </c>
    </row>
    <row r="84" spans="1:14">
      <c r="A84" t="s">
        <v>154</v>
      </c>
      <c r="B84" s="20">
        <v>1330</v>
      </c>
      <c r="C84" s="20" t="s">
        <v>105</v>
      </c>
      <c r="D84" s="20" t="s">
        <v>96</v>
      </c>
      <c r="E84" s="21">
        <v>0.33</v>
      </c>
      <c r="F84" s="21">
        <v>53.9</v>
      </c>
      <c r="G84" s="21">
        <v>0.08</v>
      </c>
      <c r="H84" s="21">
        <v>1.395</v>
      </c>
      <c r="I84" s="21">
        <v>0.33900000000000002</v>
      </c>
      <c r="J84" s="21">
        <v>0.39300000000000002</v>
      </c>
      <c r="K84" s="59">
        <v>0.16330355827291601</v>
      </c>
      <c r="L84">
        <f t="shared" si="3"/>
        <v>0.30133180831414147</v>
      </c>
      <c r="M84">
        <f t="shared" si="4"/>
        <v>1.1000000000000001</v>
      </c>
      <c r="N84">
        <f t="shared" si="5"/>
        <v>0.3</v>
      </c>
    </row>
    <row r="85" spans="1:14">
      <c r="A85" t="s">
        <v>154</v>
      </c>
      <c r="B85" s="20">
        <v>1330</v>
      </c>
      <c r="C85" s="20" t="s">
        <v>105</v>
      </c>
      <c r="E85" s="21">
        <v>0.33</v>
      </c>
      <c r="F85" s="21">
        <v>53.9</v>
      </c>
      <c r="G85" s="21">
        <v>0.08</v>
      </c>
      <c r="H85" s="21">
        <v>1.395</v>
      </c>
      <c r="I85" s="21">
        <v>0.33900000000000002</v>
      </c>
      <c r="J85" s="21">
        <v>0.39300000000000002</v>
      </c>
      <c r="K85" s="59">
        <v>8.9290809733629995E-5</v>
      </c>
      <c r="L85">
        <f t="shared" si="3"/>
        <v>1.6476163439073743E-4</v>
      </c>
      <c r="M85">
        <f t="shared" si="4"/>
        <v>0</v>
      </c>
      <c r="N85">
        <f t="shared" si="5"/>
        <v>0</v>
      </c>
    </row>
    <row r="86" spans="1:14">
      <c r="A86" t="s">
        <v>154</v>
      </c>
      <c r="B86" s="20">
        <v>1210</v>
      </c>
      <c r="C86" s="20" t="s">
        <v>97</v>
      </c>
      <c r="E86" s="21">
        <v>0.63</v>
      </c>
      <c r="F86" s="21">
        <v>53.6</v>
      </c>
      <c r="G86" s="21">
        <v>0.66</v>
      </c>
      <c r="H86" s="21">
        <v>1.2450000000000001</v>
      </c>
      <c r="I86" s="21">
        <v>0.21299999999999999</v>
      </c>
      <c r="J86" s="21">
        <v>0.28799999999999998</v>
      </c>
      <c r="K86" s="59">
        <v>2.2824337527666198E-3</v>
      </c>
      <c r="L86">
        <f t="shared" si="3"/>
        <v>4.4425290563849485E-3</v>
      </c>
      <c r="M86">
        <f t="shared" si="4"/>
        <v>0</v>
      </c>
      <c r="N86">
        <f t="shared" si="5"/>
        <v>0</v>
      </c>
    </row>
    <row r="87" spans="1:14">
      <c r="A87" t="s">
        <v>154</v>
      </c>
      <c r="B87" s="20">
        <v>1210</v>
      </c>
      <c r="C87" s="20" t="s">
        <v>97</v>
      </c>
      <c r="D87" s="20" t="s">
        <v>96</v>
      </c>
      <c r="E87" s="21">
        <v>0.63</v>
      </c>
      <c r="F87" s="21">
        <v>53.6</v>
      </c>
      <c r="G87" s="21">
        <v>0.66</v>
      </c>
      <c r="H87" s="21">
        <v>1.2450000000000001</v>
      </c>
      <c r="I87" s="21">
        <v>0.21299999999999999</v>
      </c>
      <c r="J87" s="21">
        <v>0.28799999999999998</v>
      </c>
      <c r="K87" s="59">
        <v>0.14292852609474099</v>
      </c>
      <c r="L87">
        <f t="shared" si="3"/>
        <v>0.27819608319080386</v>
      </c>
      <c r="M87">
        <f t="shared" si="4"/>
        <v>0.9</v>
      </c>
      <c r="N87">
        <f t="shared" si="5"/>
        <v>0.3</v>
      </c>
    </row>
    <row r="88" spans="1:14">
      <c r="A88" t="s">
        <v>154</v>
      </c>
      <c r="B88" s="20">
        <v>1210</v>
      </c>
      <c r="C88" s="20" t="s">
        <v>97</v>
      </c>
      <c r="D88" s="20" t="s">
        <v>96</v>
      </c>
      <c r="E88" s="21">
        <v>0.63</v>
      </c>
      <c r="F88" s="21">
        <v>53.6</v>
      </c>
      <c r="G88" s="21">
        <v>0.66</v>
      </c>
      <c r="H88" s="21">
        <v>1.2450000000000001</v>
      </c>
      <c r="I88" s="21">
        <v>0.21299999999999999</v>
      </c>
      <c r="J88" s="21">
        <v>0.28799999999999998</v>
      </c>
      <c r="K88" s="59">
        <v>0.22630479023960801</v>
      </c>
      <c r="L88">
        <f t="shared" si="3"/>
        <v>0.44047964372237303</v>
      </c>
      <c r="M88">
        <f t="shared" si="4"/>
        <v>1.5</v>
      </c>
      <c r="N88">
        <f t="shared" si="5"/>
        <v>0.4</v>
      </c>
    </row>
    <row r="89" spans="1:14">
      <c r="A89" t="s">
        <v>154</v>
      </c>
      <c r="B89" s="20">
        <v>1210</v>
      </c>
      <c r="C89" s="20" t="s">
        <v>97</v>
      </c>
      <c r="D89" s="20" t="s">
        <v>96</v>
      </c>
      <c r="E89" s="21">
        <v>0.63</v>
      </c>
      <c r="F89" s="21">
        <v>53.6</v>
      </c>
      <c r="G89" s="21">
        <v>0.66</v>
      </c>
      <c r="H89" s="21">
        <v>1.2450000000000001</v>
      </c>
      <c r="I89" s="21">
        <v>0.21299999999999999</v>
      </c>
      <c r="J89" s="21">
        <v>0.28799999999999998</v>
      </c>
      <c r="K89" s="59">
        <v>0.278879392925731</v>
      </c>
      <c r="L89">
        <f t="shared" si="3"/>
        <v>0.54281085039064281</v>
      </c>
      <c r="M89">
        <f t="shared" si="4"/>
        <v>1.8</v>
      </c>
      <c r="N89">
        <f t="shared" si="5"/>
        <v>0.5</v>
      </c>
    </row>
    <row r="90" spans="1:14">
      <c r="A90" t="s">
        <v>154</v>
      </c>
      <c r="B90" s="20">
        <v>1210</v>
      </c>
      <c r="C90" s="20" t="s">
        <v>97</v>
      </c>
      <c r="D90" s="20" t="s">
        <v>96</v>
      </c>
      <c r="E90" s="21">
        <v>0.63</v>
      </c>
      <c r="F90" s="21">
        <v>53.6</v>
      </c>
      <c r="G90" s="21">
        <v>0.66</v>
      </c>
      <c r="H90" s="21">
        <v>1.2450000000000001</v>
      </c>
      <c r="I90" s="21">
        <v>0.21299999999999999</v>
      </c>
      <c r="J90" s="21">
        <v>0.28799999999999998</v>
      </c>
      <c r="K90" s="59">
        <v>4.33084331948351E-2</v>
      </c>
      <c r="L90">
        <f t="shared" si="3"/>
        <v>8.4295534370427042E-2</v>
      </c>
      <c r="M90">
        <f t="shared" si="4"/>
        <v>0.3</v>
      </c>
      <c r="N90">
        <f t="shared" si="5"/>
        <v>0.1</v>
      </c>
    </row>
    <row r="91" spans="1:14">
      <c r="A91" t="s">
        <v>154</v>
      </c>
      <c r="B91" s="20">
        <v>1210</v>
      </c>
      <c r="C91" s="20" t="s">
        <v>97</v>
      </c>
      <c r="D91" s="20" t="s">
        <v>96</v>
      </c>
      <c r="E91" s="21">
        <v>0.63</v>
      </c>
      <c r="F91" s="21">
        <v>53.6</v>
      </c>
      <c r="G91" s="21">
        <v>0.66</v>
      </c>
      <c r="H91" s="21">
        <v>1.2450000000000001</v>
      </c>
      <c r="I91" s="21">
        <v>0.21299999999999999</v>
      </c>
      <c r="J91" s="21">
        <v>0.28799999999999998</v>
      </c>
      <c r="K91" s="59">
        <v>1.6746867016829099</v>
      </c>
      <c r="L91">
        <f t="shared" si="3"/>
        <v>3.2596101961556161</v>
      </c>
      <c r="M91">
        <f t="shared" si="4"/>
        <v>11</v>
      </c>
      <c r="N91">
        <f t="shared" si="5"/>
        <v>2.9</v>
      </c>
    </row>
    <row r="92" spans="1:14">
      <c r="A92" t="s">
        <v>154</v>
      </c>
      <c r="B92" s="20">
        <v>1210</v>
      </c>
      <c r="C92" s="20" t="s">
        <v>97</v>
      </c>
      <c r="D92" s="20" t="s">
        <v>96</v>
      </c>
      <c r="E92" s="21">
        <v>0.63</v>
      </c>
      <c r="F92" s="21">
        <v>53.6</v>
      </c>
      <c r="G92" s="21">
        <v>0.66</v>
      </c>
      <c r="H92" s="21">
        <v>1.2450000000000001</v>
      </c>
      <c r="I92" s="21">
        <v>0.21299999999999999</v>
      </c>
      <c r="J92" s="21">
        <v>0.28799999999999998</v>
      </c>
      <c r="K92" s="59">
        <v>2.2178223270798401E-2</v>
      </c>
      <c r="L92">
        <f t="shared" si="3"/>
        <v>4.3167693774282014E-2</v>
      </c>
      <c r="M92">
        <f t="shared" si="4"/>
        <v>0.1</v>
      </c>
      <c r="N92">
        <f t="shared" si="5"/>
        <v>0</v>
      </c>
    </row>
    <row r="93" spans="1:14">
      <c r="A93" t="s">
        <v>154</v>
      </c>
      <c r="B93" s="20">
        <v>1210</v>
      </c>
      <c r="C93" s="20" t="s">
        <v>97</v>
      </c>
      <c r="D93" s="20" t="s">
        <v>96</v>
      </c>
      <c r="E93" s="21">
        <v>0.63</v>
      </c>
      <c r="F93" s="21">
        <v>53.6</v>
      </c>
      <c r="G93" s="21">
        <v>0.66</v>
      </c>
      <c r="H93" s="21">
        <v>1.2450000000000001</v>
      </c>
      <c r="I93" s="21">
        <v>0.21299999999999999</v>
      </c>
      <c r="J93" s="21">
        <v>0.28799999999999998</v>
      </c>
      <c r="K93" s="59">
        <v>0.295247152212609</v>
      </c>
      <c r="L93">
        <f t="shared" si="3"/>
        <v>0.57466905706662219</v>
      </c>
      <c r="M93">
        <f t="shared" si="4"/>
        <v>1.9</v>
      </c>
      <c r="N93">
        <f t="shared" si="5"/>
        <v>0.5</v>
      </c>
    </row>
    <row r="94" spans="1:14">
      <c r="A94" t="s">
        <v>154</v>
      </c>
      <c r="B94" s="20">
        <v>1210</v>
      </c>
      <c r="C94" s="20" t="s">
        <v>95</v>
      </c>
      <c r="D94" s="20" t="s">
        <v>96</v>
      </c>
      <c r="E94" s="21">
        <v>0.22</v>
      </c>
      <c r="F94" s="21">
        <v>50.8</v>
      </c>
      <c r="G94" s="21">
        <v>0</v>
      </c>
      <c r="H94" s="21">
        <v>1.2450000000000001</v>
      </c>
      <c r="I94" s="21">
        <v>0.21299999999999999</v>
      </c>
      <c r="J94" s="21">
        <v>0.28799999999999998</v>
      </c>
      <c r="K94" s="59">
        <v>0.11250246683447</v>
      </c>
      <c r="L94">
        <f t="shared" si="3"/>
        <v>0.1371630075645858</v>
      </c>
      <c r="M94">
        <f t="shared" si="4"/>
        <v>0.5</v>
      </c>
      <c r="N94">
        <f t="shared" si="5"/>
        <v>0.1</v>
      </c>
    </row>
    <row r="95" spans="1:14">
      <c r="A95" t="s">
        <v>154</v>
      </c>
      <c r="B95" s="20">
        <v>1210</v>
      </c>
      <c r="C95" s="20" t="s">
        <v>95</v>
      </c>
      <c r="D95" s="20" t="s">
        <v>96</v>
      </c>
      <c r="E95" s="21">
        <v>0.22</v>
      </c>
      <c r="F95" s="21">
        <v>50.8</v>
      </c>
      <c r="G95" s="21">
        <v>0</v>
      </c>
      <c r="H95" s="21">
        <v>1.2450000000000001</v>
      </c>
      <c r="I95" s="21">
        <v>0.21299999999999999</v>
      </c>
      <c r="J95" s="21">
        <v>0.28799999999999998</v>
      </c>
      <c r="K95" s="59">
        <v>0.19577493681775901</v>
      </c>
      <c r="L95">
        <f t="shared" si="3"/>
        <v>0.23868880296821174</v>
      </c>
      <c r="M95">
        <f t="shared" si="4"/>
        <v>0.8</v>
      </c>
      <c r="N95">
        <f t="shared" si="5"/>
        <v>0.2</v>
      </c>
    </row>
    <row r="96" spans="1:14">
      <c r="A96" t="s">
        <v>154</v>
      </c>
      <c r="B96" s="20">
        <v>1210</v>
      </c>
      <c r="C96" s="20" t="s">
        <v>95</v>
      </c>
      <c r="D96" s="20" t="s">
        <v>96</v>
      </c>
      <c r="E96" s="21">
        <v>0.22</v>
      </c>
      <c r="F96" s="21">
        <v>50.8</v>
      </c>
      <c r="G96" s="21">
        <v>0</v>
      </c>
      <c r="H96" s="21">
        <v>1.2450000000000001</v>
      </c>
      <c r="I96" s="21">
        <v>0.21299999999999999</v>
      </c>
      <c r="J96" s="21">
        <v>0.28799999999999998</v>
      </c>
      <c r="K96" s="59">
        <v>5.2815504396237299E-2</v>
      </c>
      <c r="L96">
        <f t="shared" si="3"/>
        <v>6.4392662959892502E-2</v>
      </c>
      <c r="M96">
        <f t="shared" si="4"/>
        <v>0.2</v>
      </c>
      <c r="N96">
        <f t="shared" si="5"/>
        <v>0</v>
      </c>
    </row>
    <row r="97" spans="1:14">
      <c r="A97" t="s">
        <v>154</v>
      </c>
      <c r="B97" s="20">
        <v>1210</v>
      </c>
      <c r="C97" s="20" t="s">
        <v>95</v>
      </c>
      <c r="D97" s="20" t="s">
        <v>96</v>
      </c>
      <c r="E97" s="21">
        <v>0.22</v>
      </c>
      <c r="F97" s="21">
        <v>50.8</v>
      </c>
      <c r="G97" s="21">
        <v>0</v>
      </c>
      <c r="H97" s="21">
        <v>1.2450000000000001</v>
      </c>
      <c r="I97" s="21">
        <v>0.21299999999999999</v>
      </c>
      <c r="J97" s="21">
        <v>0.28799999999999998</v>
      </c>
      <c r="K97" s="59">
        <v>0.77272068617866396</v>
      </c>
      <c r="L97">
        <f t="shared" si="3"/>
        <v>0.94210106058902687</v>
      </c>
      <c r="M97">
        <f t="shared" si="4"/>
        <v>3.2</v>
      </c>
      <c r="N97">
        <f t="shared" si="5"/>
        <v>0.7</v>
      </c>
    </row>
    <row r="98" spans="1:14">
      <c r="A98" t="s">
        <v>154</v>
      </c>
      <c r="B98" s="20">
        <v>1210</v>
      </c>
      <c r="C98" s="20" t="s">
        <v>95</v>
      </c>
      <c r="D98" s="20" t="s">
        <v>96</v>
      </c>
      <c r="E98" s="21">
        <v>0.22</v>
      </c>
      <c r="F98" s="21">
        <v>50.8</v>
      </c>
      <c r="G98" s="21">
        <v>0</v>
      </c>
      <c r="H98" s="21">
        <v>1.2450000000000001</v>
      </c>
      <c r="I98" s="21">
        <v>0.21299999999999999</v>
      </c>
      <c r="J98" s="21">
        <v>0.28799999999999998</v>
      </c>
      <c r="K98" s="59">
        <v>0.125366554527196</v>
      </c>
      <c r="L98">
        <f t="shared" si="3"/>
        <v>0.15284690327955733</v>
      </c>
      <c r="M98">
        <f t="shared" si="4"/>
        <v>0.5</v>
      </c>
      <c r="N98">
        <f t="shared" si="5"/>
        <v>0.1</v>
      </c>
    </row>
    <row r="99" spans="1:14">
      <c r="A99" t="s">
        <v>154</v>
      </c>
      <c r="B99" s="20">
        <v>1480</v>
      </c>
      <c r="C99" s="20" t="s">
        <v>103</v>
      </c>
      <c r="D99" s="20" t="s">
        <v>98</v>
      </c>
      <c r="E99" s="21">
        <v>0.19</v>
      </c>
      <c r="F99" s="21">
        <v>57.7</v>
      </c>
      <c r="G99" s="21">
        <v>0</v>
      </c>
      <c r="H99" s="21">
        <v>1.2450000000000001</v>
      </c>
      <c r="I99" s="21">
        <v>0.21299999999999999</v>
      </c>
      <c r="J99" s="21">
        <v>0.28799999999999998</v>
      </c>
      <c r="K99" s="59">
        <v>2.0737966017036098E-2</v>
      </c>
      <c r="L99">
        <f t="shared" si="3"/>
        <v>2.871793534039159E-2</v>
      </c>
      <c r="M99">
        <f t="shared" si="4"/>
        <v>0.1</v>
      </c>
      <c r="N99">
        <f t="shared" si="5"/>
        <v>0</v>
      </c>
    </row>
    <row r="100" spans="1:14">
      <c r="A100" t="s">
        <v>154</v>
      </c>
      <c r="B100" s="20">
        <v>1480</v>
      </c>
      <c r="C100" s="20" t="s">
        <v>103</v>
      </c>
      <c r="D100" s="20" t="s">
        <v>99</v>
      </c>
      <c r="E100" s="21">
        <v>0.19</v>
      </c>
      <c r="F100" s="21">
        <v>57.7</v>
      </c>
      <c r="G100" s="21">
        <v>0</v>
      </c>
      <c r="H100" s="21">
        <v>1.2450000000000001</v>
      </c>
      <c r="I100" s="21">
        <v>0.21299999999999999</v>
      </c>
      <c r="J100" s="21">
        <v>0.28799999999999998</v>
      </c>
      <c r="K100" s="59">
        <v>9.3372568924218399E-3</v>
      </c>
      <c r="L100">
        <f t="shared" si="3"/>
        <v>1.2930233344625763E-2</v>
      </c>
      <c r="M100">
        <f t="shared" si="4"/>
        <v>0</v>
      </c>
      <c r="N100">
        <f t="shared" si="5"/>
        <v>0</v>
      </c>
    </row>
    <row r="101" spans="1:14">
      <c r="A101" t="s">
        <v>154</v>
      </c>
      <c r="B101" s="20">
        <v>1550</v>
      </c>
      <c r="C101" s="20" t="s">
        <v>103</v>
      </c>
      <c r="E101" s="21">
        <v>0.19</v>
      </c>
      <c r="F101" s="21">
        <v>57.7</v>
      </c>
      <c r="G101" s="21">
        <v>0</v>
      </c>
      <c r="H101" s="21">
        <v>0.72099999999999997</v>
      </c>
      <c r="I101" s="21">
        <v>0.17</v>
      </c>
      <c r="J101" s="21">
        <v>0.34100000000000003</v>
      </c>
      <c r="K101" s="59">
        <v>0.32074142513794701</v>
      </c>
      <c r="L101">
        <f t="shared" si="3"/>
        <v>0.52590100488222535</v>
      </c>
      <c r="M101">
        <f t="shared" si="4"/>
        <v>1</v>
      </c>
      <c r="N101">
        <f t="shared" si="5"/>
        <v>0.3</v>
      </c>
    </row>
    <row r="102" spans="1:14">
      <c r="A102" t="s">
        <v>154</v>
      </c>
      <c r="B102" s="20">
        <v>1550</v>
      </c>
      <c r="C102" s="20" t="s">
        <v>103</v>
      </c>
      <c r="E102" s="21">
        <v>0.19</v>
      </c>
      <c r="F102" s="21">
        <v>57.7</v>
      </c>
      <c r="G102" s="21">
        <v>0</v>
      </c>
      <c r="H102" s="21">
        <v>0.72099999999999997</v>
      </c>
      <c r="I102" s="21">
        <v>0.17</v>
      </c>
      <c r="J102" s="21">
        <v>0.34100000000000003</v>
      </c>
      <c r="K102" s="59">
        <v>0.14043805450046701</v>
      </c>
      <c r="L102">
        <f t="shared" si="3"/>
        <v>0.23026808574456992</v>
      </c>
      <c r="M102">
        <f t="shared" si="4"/>
        <v>0.5</v>
      </c>
      <c r="N102">
        <f t="shared" si="5"/>
        <v>0.1</v>
      </c>
    </row>
    <row r="103" spans="1:14">
      <c r="A103" t="s">
        <v>154</v>
      </c>
      <c r="B103" s="20">
        <v>1550</v>
      </c>
      <c r="C103" s="20" t="s">
        <v>103</v>
      </c>
      <c r="D103" s="20" t="s">
        <v>99</v>
      </c>
      <c r="E103" s="21">
        <v>0.19</v>
      </c>
      <c r="F103" s="21">
        <v>57.7</v>
      </c>
      <c r="G103" s="21">
        <v>0</v>
      </c>
      <c r="H103" s="21">
        <v>0.72099999999999997</v>
      </c>
      <c r="I103" s="21">
        <v>0.17</v>
      </c>
      <c r="J103" s="21">
        <v>0.34100000000000003</v>
      </c>
      <c r="K103" s="59">
        <v>0.112507889332046</v>
      </c>
      <c r="L103">
        <f t="shared" si="3"/>
        <v>0.18447262317754484</v>
      </c>
      <c r="M103">
        <f t="shared" si="4"/>
        <v>0.4</v>
      </c>
      <c r="N103">
        <f t="shared" si="5"/>
        <v>0.1</v>
      </c>
    </row>
    <row r="104" spans="1:14">
      <c r="A104" t="s">
        <v>154</v>
      </c>
      <c r="B104" s="20">
        <v>1411</v>
      </c>
      <c r="C104" s="20" t="s">
        <v>95</v>
      </c>
      <c r="D104" s="20" t="s">
        <v>96</v>
      </c>
      <c r="E104" s="21">
        <v>0.22</v>
      </c>
      <c r="F104" s="21">
        <v>50.8</v>
      </c>
      <c r="G104" s="21">
        <v>0</v>
      </c>
      <c r="H104" s="21">
        <v>1.4430000000000001</v>
      </c>
      <c r="I104" s="21">
        <v>0.22500000000000001</v>
      </c>
      <c r="J104" s="21">
        <v>0.43099999999999999</v>
      </c>
      <c r="K104" s="59">
        <v>0.19490591172722599</v>
      </c>
      <c r="L104">
        <f t="shared" si="3"/>
        <v>0.35561882967377229</v>
      </c>
      <c r="M104">
        <f t="shared" si="4"/>
        <v>1.4</v>
      </c>
      <c r="N104">
        <f t="shared" si="5"/>
        <v>0.3</v>
      </c>
    </row>
    <row r="105" spans="1:14">
      <c r="A105" t="s">
        <v>154</v>
      </c>
      <c r="B105" s="20">
        <v>1411</v>
      </c>
      <c r="C105" s="20" t="s">
        <v>95</v>
      </c>
      <c r="D105" s="20" t="s">
        <v>96</v>
      </c>
      <c r="E105" s="21">
        <v>0.22</v>
      </c>
      <c r="F105" s="21">
        <v>50.8</v>
      </c>
      <c r="G105" s="21">
        <v>0</v>
      </c>
      <c r="H105" s="21">
        <v>1.4430000000000001</v>
      </c>
      <c r="I105" s="21">
        <v>0.22500000000000001</v>
      </c>
      <c r="J105" s="21">
        <v>0.43099999999999999</v>
      </c>
      <c r="K105" s="59">
        <v>3.5698575222030397E-2</v>
      </c>
      <c r="L105">
        <f t="shared" si="3"/>
        <v>6.5134430397609258E-2</v>
      </c>
      <c r="M105">
        <f t="shared" si="4"/>
        <v>0.3</v>
      </c>
      <c r="N105">
        <f t="shared" si="5"/>
        <v>0</v>
      </c>
    </row>
    <row r="106" spans="1:14">
      <c r="A106" t="s">
        <v>154</v>
      </c>
      <c r="B106" s="20">
        <v>1400</v>
      </c>
      <c r="C106" s="20" t="s">
        <v>95</v>
      </c>
      <c r="D106" s="20" t="s">
        <v>99</v>
      </c>
      <c r="E106" s="21">
        <v>0.22</v>
      </c>
      <c r="F106" s="21">
        <v>50.8</v>
      </c>
      <c r="G106" s="21">
        <v>0</v>
      </c>
      <c r="H106" s="21">
        <v>0.70899999999999996</v>
      </c>
      <c r="I106" s="21">
        <v>0.11700000000000001</v>
      </c>
      <c r="J106" s="21">
        <v>0.43099999999999999</v>
      </c>
      <c r="K106" s="59">
        <v>0.104020462163604</v>
      </c>
      <c r="L106">
        <f t="shared" si="3"/>
        <v>0.18979226791497306</v>
      </c>
      <c r="M106">
        <f t="shared" si="4"/>
        <v>0.4</v>
      </c>
      <c r="N106">
        <f t="shared" si="5"/>
        <v>0.1</v>
      </c>
    </row>
    <row r="107" spans="1:14">
      <c r="A107" t="s">
        <v>154</v>
      </c>
      <c r="B107" s="20">
        <v>1400</v>
      </c>
      <c r="C107" s="20" t="s">
        <v>95</v>
      </c>
      <c r="D107" s="20" t="s">
        <v>100</v>
      </c>
      <c r="E107" s="21">
        <v>0.22</v>
      </c>
      <c r="F107" s="21">
        <v>50.8</v>
      </c>
      <c r="G107" s="21">
        <v>0</v>
      </c>
      <c r="H107" s="21">
        <v>0.70899999999999996</v>
      </c>
      <c r="I107" s="21">
        <v>0.11700000000000001</v>
      </c>
      <c r="J107" s="21">
        <v>0.43099999999999999</v>
      </c>
      <c r="K107" s="59">
        <v>4.7257235148898E-2</v>
      </c>
      <c r="L107">
        <f t="shared" si="3"/>
        <v>8.6223976011507664E-2</v>
      </c>
      <c r="M107">
        <f t="shared" si="4"/>
        <v>0.2</v>
      </c>
      <c r="N107">
        <f t="shared" si="5"/>
        <v>0</v>
      </c>
    </row>
    <row r="108" spans="1:14">
      <c r="A108" t="s">
        <v>154</v>
      </c>
      <c r="B108" s="20">
        <v>1320</v>
      </c>
      <c r="C108" s="20" t="s">
        <v>95</v>
      </c>
      <c r="D108" s="20" t="s">
        <v>96</v>
      </c>
      <c r="E108" s="21">
        <v>0.22</v>
      </c>
      <c r="F108" s="21">
        <v>50.8</v>
      </c>
      <c r="G108" s="21">
        <v>0</v>
      </c>
      <c r="H108" s="21">
        <v>1.395</v>
      </c>
      <c r="I108" s="21">
        <v>0.33900000000000002</v>
      </c>
      <c r="J108" s="21">
        <v>0.39300000000000002</v>
      </c>
      <c r="K108" s="59">
        <v>2.2893673986035701E-2</v>
      </c>
      <c r="L108">
        <f t="shared" si="3"/>
        <v>3.8088205410567601E-2</v>
      </c>
      <c r="M108">
        <f t="shared" si="4"/>
        <v>0.1</v>
      </c>
      <c r="N108">
        <f t="shared" si="5"/>
        <v>0</v>
      </c>
    </row>
    <row r="109" spans="1:14">
      <c r="A109" t="s">
        <v>154</v>
      </c>
      <c r="B109" s="20">
        <v>1320</v>
      </c>
      <c r="C109" s="20" t="s">
        <v>95</v>
      </c>
      <c r="D109" s="20" t="s">
        <v>99</v>
      </c>
      <c r="E109" s="21">
        <v>0.22</v>
      </c>
      <c r="F109" s="21">
        <v>50.8</v>
      </c>
      <c r="G109" s="21">
        <v>0</v>
      </c>
      <c r="H109" s="21">
        <v>1.395</v>
      </c>
      <c r="I109" s="21">
        <v>0.33900000000000002</v>
      </c>
      <c r="J109" s="21">
        <v>0.39300000000000002</v>
      </c>
      <c r="K109" s="59">
        <v>0.113954417739302</v>
      </c>
      <c r="L109">
        <f t="shared" si="3"/>
        <v>0.18958596479287673</v>
      </c>
      <c r="M109">
        <f t="shared" si="4"/>
        <v>0.7</v>
      </c>
      <c r="N109">
        <f t="shared" si="5"/>
        <v>0.2</v>
      </c>
    </row>
    <row r="110" spans="1:14">
      <c r="A110" t="s">
        <v>154</v>
      </c>
      <c r="B110" s="20">
        <v>1400</v>
      </c>
      <c r="C110" s="20" t="s">
        <v>103</v>
      </c>
      <c r="D110" s="20" t="s">
        <v>98</v>
      </c>
      <c r="E110" s="21">
        <v>0.19</v>
      </c>
      <c r="F110" s="21">
        <v>57.7</v>
      </c>
      <c r="G110" s="21">
        <v>0</v>
      </c>
      <c r="H110" s="21">
        <v>0.70899999999999996</v>
      </c>
      <c r="I110" s="21">
        <v>0.11700000000000001</v>
      </c>
      <c r="J110" s="21">
        <v>0.43099999999999999</v>
      </c>
      <c r="K110" s="59">
        <v>0.12753341374397001</v>
      </c>
      <c r="L110">
        <f t="shared" si="3"/>
        <v>0.26429918386455559</v>
      </c>
      <c r="M110">
        <f t="shared" si="4"/>
        <v>0.5</v>
      </c>
      <c r="N110">
        <f t="shared" si="5"/>
        <v>0.1</v>
      </c>
    </row>
    <row r="111" spans="1:14">
      <c r="A111" t="s">
        <v>154</v>
      </c>
      <c r="B111" s="20">
        <v>1700</v>
      </c>
      <c r="C111" s="20" t="s">
        <v>103</v>
      </c>
      <c r="D111" s="20" t="s">
        <v>98</v>
      </c>
      <c r="E111" s="21">
        <v>0.19</v>
      </c>
      <c r="F111" s="21">
        <v>57.7</v>
      </c>
      <c r="G111" s="21">
        <v>0</v>
      </c>
      <c r="H111" s="21">
        <v>0.96799999999999997</v>
      </c>
      <c r="I111" s="21">
        <v>0.125</v>
      </c>
      <c r="J111" s="21">
        <v>0.34100000000000003</v>
      </c>
      <c r="K111" s="59">
        <v>0.10947079655132499</v>
      </c>
      <c r="L111">
        <f t="shared" si="3"/>
        <v>0.17949287930874214</v>
      </c>
      <c r="M111">
        <f t="shared" si="4"/>
        <v>0.5</v>
      </c>
      <c r="N111">
        <f t="shared" si="5"/>
        <v>0.1</v>
      </c>
    </row>
    <row r="112" spans="1:14">
      <c r="A112" t="s">
        <v>154</v>
      </c>
      <c r="B112" s="20">
        <v>1700</v>
      </c>
      <c r="C112" s="20" t="s">
        <v>103</v>
      </c>
      <c r="D112" s="20" t="s">
        <v>99</v>
      </c>
      <c r="E112" s="21">
        <v>0.19</v>
      </c>
      <c r="F112" s="21">
        <v>57.7</v>
      </c>
      <c r="G112" s="21">
        <v>0</v>
      </c>
      <c r="H112" s="21">
        <v>0.96799999999999997</v>
      </c>
      <c r="I112" s="21">
        <v>0.125</v>
      </c>
      <c r="J112" s="21">
        <v>0.34100000000000003</v>
      </c>
      <c r="K112" s="59">
        <v>2.5905903949698699E-2</v>
      </c>
      <c r="L112">
        <f t="shared" si="3"/>
        <v>4.2476399528590565E-2</v>
      </c>
      <c r="M112">
        <f t="shared" si="4"/>
        <v>0.1</v>
      </c>
      <c r="N112">
        <f t="shared" si="5"/>
        <v>0</v>
      </c>
    </row>
    <row r="113" spans="1:14">
      <c r="A113" t="s">
        <v>154</v>
      </c>
      <c r="B113" s="20">
        <v>1700</v>
      </c>
      <c r="C113" s="20" t="s">
        <v>103</v>
      </c>
      <c r="D113" s="20" t="s">
        <v>99</v>
      </c>
      <c r="E113" s="21">
        <v>0.19</v>
      </c>
      <c r="F113" s="21">
        <v>57.7</v>
      </c>
      <c r="G113" s="21">
        <v>0</v>
      </c>
      <c r="H113" s="21">
        <v>0.96799999999999997</v>
      </c>
      <c r="I113" s="21">
        <v>0.125</v>
      </c>
      <c r="J113" s="21">
        <v>0.34100000000000003</v>
      </c>
      <c r="K113" s="59">
        <v>4.4828270720039302E-2</v>
      </c>
      <c r="L113">
        <f t="shared" si="3"/>
        <v>7.3502300517189784E-2</v>
      </c>
      <c r="M113">
        <f t="shared" si="4"/>
        <v>0.2</v>
      </c>
      <c r="N113">
        <f t="shared" si="5"/>
        <v>0</v>
      </c>
    </row>
    <row r="114" spans="1:14">
      <c r="A114" t="s">
        <v>154</v>
      </c>
      <c r="B114" s="20">
        <v>1330</v>
      </c>
      <c r="C114" s="20" t="s">
        <v>95</v>
      </c>
      <c r="D114" s="20" t="s">
        <v>98</v>
      </c>
      <c r="E114" s="21">
        <v>0.22</v>
      </c>
      <c r="F114" s="21">
        <v>50.8</v>
      </c>
      <c r="G114" s="21">
        <v>0</v>
      </c>
      <c r="H114" s="21">
        <v>1.395</v>
      </c>
      <c r="I114" s="21">
        <v>0.33900000000000002</v>
      </c>
      <c r="J114" s="21">
        <v>0.39300000000000002</v>
      </c>
      <c r="K114" s="59">
        <v>5.9903693068465602E-2</v>
      </c>
      <c r="L114">
        <f t="shared" si="3"/>
        <v>9.9661774158006242E-2</v>
      </c>
      <c r="M114">
        <f t="shared" si="4"/>
        <v>0.4</v>
      </c>
      <c r="N114">
        <f t="shared" si="5"/>
        <v>0.1</v>
      </c>
    </row>
    <row r="115" spans="1:14">
      <c r="A115" t="s">
        <v>154</v>
      </c>
      <c r="B115" s="20">
        <v>1330</v>
      </c>
      <c r="C115" s="20" t="s">
        <v>95</v>
      </c>
      <c r="D115" s="20" t="s">
        <v>96</v>
      </c>
      <c r="E115" s="21">
        <v>0.22</v>
      </c>
      <c r="F115" s="21">
        <v>50.8</v>
      </c>
      <c r="G115" s="21">
        <v>0</v>
      </c>
      <c r="H115" s="21">
        <v>1.395</v>
      </c>
      <c r="I115" s="21">
        <v>0.33900000000000002</v>
      </c>
      <c r="J115" s="21">
        <v>0.39300000000000002</v>
      </c>
      <c r="K115" s="59">
        <v>8.7741035162408706E-2</v>
      </c>
      <c r="L115">
        <f t="shared" si="3"/>
        <v>0.14597476019969938</v>
      </c>
      <c r="M115">
        <f t="shared" si="4"/>
        <v>0.6</v>
      </c>
      <c r="N115">
        <f t="shared" si="5"/>
        <v>0.2</v>
      </c>
    </row>
    <row r="116" spans="1:14">
      <c r="A116" t="s">
        <v>154</v>
      </c>
      <c r="B116" s="20">
        <v>8200</v>
      </c>
      <c r="C116" s="20" t="s">
        <v>95</v>
      </c>
      <c r="D116" s="20" t="s">
        <v>96</v>
      </c>
      <c r="E116" s="21">
        <v>0.22</v>
      </c>
      <c r="F116" s="21">
        <v>50.8</v>
      </c>
      <c r="G116" s="21">
        <v>0</v>
      </c>
      <c r="H116" s="21">
        <v>0.72099999999999997</v>
      </c>
      <c r="I116" s="21">
        <v>0.17</v>
      </c>
      <c r="J116" s="21">
        <v>0.43099999999999999</v>
      </c>
      <c r="K116" s="59">
        <v>0.30161899841166501</v>
      </c>
      <c r="L116">
        <f t="shared" si="3"/>
        <v>0.55032397053531024</v>
      </c>
      <c r="M116">
        <f t="shared" si="4"/>
        <v>1.1000000000000001</v>
      </c>
      <c r="N116">
        <f t="shared" si="5"/>
        <v>0.3</v>
      </c>
    </row>
    <row r="117" spans="1:14">
      <c r="A117" t="s">
        <v>154</v>
      </c>
      <c r="B117" s="20">
        <v>8200</v>
      </c>
      <c r="C117" s="20" t="s">
        <v>95</v>
      </c>
      <c r="D117" s="20" t="s">
        <v>98</v>
      </c>
      <c r="E117" s="21">
        <v>0.22</v>
      </c>
      <c r="F117" s="21">
        <v>50.8</v>
      </c>
      <c r="G117" s="21">
        <v>0</v>
      </c>
      <c r="H117" s="21">
        <v>0.72099999999999997</v>
      </c>
      <c r="I117" s="21">
        <v>0.17</v>
      </c>
      <c r="J117" s="21">
        <v>0.43099999999999999</v>
      </c>
      <c r="K117" s="59">
        <v>1.02838992454454</v>
      </c>
      <c r="L117">
        <f t="shared" si="3"/>
        <v>1.8763659766598162</v>
      </c>
      <c r="M117">
        <f t="shared" si="4"/>
        <v>3.7</v>
      </c>
      <c r="N117">
        <f t="shared" si="5"/>
        <v>1.1000000000000001</v>
      </c>
    </row>
    <row r="118" spans="1:14">
      <c r="A118" t="s">
        <v>154</v>
      </c>
      <c r="B118" s="20">
        <v>8200</v>
      </c>
      <c r="C118" s="20" t="s">
        <v>95</v>
      </c>
      <c r="D118" s="20" t="s">
        <v>99</v>
      </c>
      <c r="E118" s="21">
        <v>0.22</v>
      </c>
      <c r="F118" s="21">
        <v>50.8</v>
      </c>
      <c r="G118" s="21">
        <v>0</v>
      </c>
      <c r="H118" s="21">
        <v>0.72099999999999997</v>
      </c>
      <c r="I118" s="21">
        <v>0.17</v>
      </c>
      <c r="J118" s="21">
        <v>0.43099999999999999</v>
      </c>
      <c r="K118" s="59">
        <v>1.5481669466727299E-2</v>
      </c>
      <c r="L118">
        <f t="shared" si="3"/>
        <v>2.8247338053341741E-2</v>
      </c>
      <c r="M118">
        <f t="shared" si="4"/>
        <v>0.1</v>
      </c>
      <c r="N118">
        <f t="shared" si="5"/>
        <v>0</v>
      </c>
    </row>
    <row r="119" spans="1:14">
      <c r="A119" t="s">
        <v>154</v>
      </c>
      <c r="B119" s="20">
        <v>8200</v>
      </c>
      <c r="C119" s="20" t="s">
        <v>95</v>
      </c>
      <c r="D119" s="20" t="s">
        <v>96</v>
      </c>
      <c r="E119" s="21">
        <v>0.22</v>
      </c>
      <c r="F119" s="21">
        <v>50.8</v>
      </c>
      <c r="G119" s="21">
        <v>0</v>
      </c>
      <c r="H119" s="21">
        <v>0.72099999999999997</v>
      </c>
      <c r="I119" s="21">
        <v>0.17</v>
      </c>
      <c r="J119" s="21">
        <v>0.43099999999999999</v>
      </c>
      <c r="K119" s="59">
        <v>1.84617465261225E-3</v>
      </c>
      <c r="L119">
        <f t="shared" si="3"/>
        <v>3.3684687320012243E-3</v>
      </c>
      <c r="M119">
        <f t="shared" si="4"/>
        <v>0</v>
      </c>
      <c r="N119">
        <f t="shared" si="5"/>
        <v>0</v>
      </c>
    </row>
    <row r="120" spans="1:14">
      <c r="A120" t="s">
        <v>154</v>
      </c>
      <c r="B120" s="20">
        <v>8200</v>
      </c>
      <c r="C120" s="20" t="s">
        <v>95</v>
      </c>
      <c r="D120" s="20" t="s">
        <v>99</v>
      </c>
      <c r="E120" s="21">
        <v>0.22</v>
      </c>
      <c r="F120" s="21">
        <v>50.8</v>
      </c>
      <c r="G120" s="21">
        <v>0</v>
      </c>
      <c r="H120" s="21">
        <v>0.72099999999999997</v>
      </c>
      <c r="I120" s="21">
        <v>0.17</v>
      </c>
      <c r="J120" s="21">
        <v>0.43099999999999999</v>
      </c>
      <c r="K120" s="59">
        <v>1.83290601579122</v>
      </c>
      <c r="L120">
        <f t="shared" si="3"/>
        <v>3.3442592195454672</v>
      </c>
      <c r="M120">
        <f t="shared" si="4"/>
        <v>6.6</v>
      </c>
      <c r="N120">
        <f t="shared" si="5"/>
        <v>2</v>
      </c>
    </row>
    <row r="121" spans="1:14">
      <c r="A121" t="s">
        <v>154</v>
      </c>
      <c r="B121" s="20">
        <v>1110</v>
      </c>
      <c r="C121" s="20" t="s">
        <v>103</v>
      </c>
      <c r="D121" s="20" t="s">
        <v>98</v>
      </c>
      <c r="E121" s="21">
        <v>0.19</v>
      </c>
      <c r="F121" s="21">
        <v>57.7</v>
      </c>
      <c r="G121" s="21">
        <v>0</v>
      </c>
      <c r="H121" s="21">
        <v>0.96799999999999997</v>
      </c>
      <c r="I121" s="21">
        <v>0.125</v>
      </c>
      <c r="J121" s="21">
        <v>0.28799999999999998</v>
      </c>
      <c r="K121" s="59">
        <v>2.19374236984028</v>
      </c>
      <c r="L121">
        <f t="shared" si="3"/>
        <v>3.0378944337548197</v>
      </c>
      <c r="M121">
        <f t="shared" si="4"/>
        <v>8</v>
      </c>
      <c r="N121">
        <f t="shared" si="5"/>
        <v>1.5</v>
      </c>
    </row>
    <row r="122" spans="1:14">
      <c r="A122" t="s">
        <v>154</v>
      </c>
      <c r="B122" s="20">
        <v>1330</v>
      </c>
      <c r="C122" s="20" t="s">
        <v>105</v>
      </c>
      <c r="D122" s="20" t="s">
        <v>98</v>
      </c>
      <c r="E122" s="21">
        <v>0.33</v>
      </c>
      <c r="F122" s="21">
        <v>53.9</v>
      </c>
      <c r="G122" s="21">
        <v>0.08</v>
      </c>
      <c r="H122" s="21">
        <v>1.395</v>
      </c>
      <c r="I122" s="21">
        <v>0.33900000000000002</v>
      </c>
      <c r="J122" s="21">
        <v>0.39300000000000002</v>
      </c>
      <c r="K122" s="59">
        <v>0.72118379294361601</v>
      </c>
      <c r="L122">
        <f t="shared" si="3"/>
        <v>1.330746364334384</v>
      </c>
      <c r="M122">
        <f t="shared" si="4"/>
        <v>5.0999999999999996</v>
      </c>
      <c r="N122">
        <f t="shared" si="5"/>
        <v>1.5</v>
      </c>
    </row>
    <row r="123" spans="1:14">
      <c r="A123" t="s">
        <v>154</v>
      </c>
      <c r="B123" s="20">
        <v>1330</v>
      </c>
      <c r="C123" s="20" t="s">
        <v>105</v>
      </c>
      <c r="D123" s="20" t="s">
        <v>99</v>
      </c>
      <c r="E123" s="21">
        <v>0.33</v>
      </c>
      <c r="F123" s="21">
        <v>53.9</v>
      </c>
      <c r="G123" s="21">
        <v>0.08</v>
      </c>
      <c r="H123" s="21">
        <v>1.395</v>
      </c>
      <c r="I123" s="21">
        <v>0.33900000000000002</v>
      </c>
      <c r="J123" s="21">
        <v>0.39300000000000002</v>
      </c>
      <c r="K123" s="59">
        <v>1.51893088322971E-3</v>
      </c>
      <c r="L123">
        <f t="shared" si="3"/>
        <v>2.8027692390075417E-3</v>
      </c>
      <c r="M123">
        <f t="shared" si="4"/>
        <v>0</v>
      </c>
      <c r="N123">
        <f t="shared" si="5"/>
        <v>0</v>
      </c>
    </row>
    <row r="124" spans="1:14">
      <c r="A124" t="s">
        <v>154</v>
      </c>
      <c r="B124" s="20">
        <v>1330</v>
      </c>
      <c r="C124" s="20" t="s">
        <v>105</v>
      </c>
      <c r="D124" s="20" t="s">
        <v>96</v>
      </c>
      <c r="E124" s="21">
        <v>0.33</v>
      </c>
      <c r="F124" s="21">
        <v>53.9</v>
      </c>
      <c r="G124" s="21">
        <v>0.08</v>
      </c>
      <c r="H124" s="21">
        <v>1.395</v>
      </c>
      <c r="I124" s="21">
        <v>0.33900000000000002</v>
      </c>
      <c r="J124" s="21">
        <v>0.39300000000000002</v>
      </c>
      <c r="K124" s="59">
        <v>1.7354237544278901</v>
      </c>
      <c r="L124">
        <f t="shared" si="3"/>
        <v>3.2022472972642033</v>
      </c>
      <c r="M124">
        <f t="shared" si="4"/>
        <v>12.2</v>
      </c>
      <c r="N124">
        <f t="shared" si="5"/>
        <v>3.5</v>
      </c>
    </row>
    <row r="125" spans="1:14">
      <c r="A125" t="s">
        <v>154</v>
      </c>
      <c r="B125" s="20">
        <v>1330</v>
      </c>
      <c r="C125" s="20" t="s">
        <v>105</v>
      </c>
      <c r="D125" s="20" t="s">
        <v>99</v>
      </c>
      <c r="E125" s="21">
        <v>0.33</v>
      </c>
      <c r="F125" s="21">
        <v>53.9</v>
      </c>
      <c r="G125" s="21">
        <v>0.08</v>
      </c>
      <c r="H125" s="21">
        <v>1.395</v>
      </c>
      <c r="I125" s="21">
        <v>0.33900000000000002</v>
      </c>
      <c r="J125" s="21">
        <v>0.39300000000000002</v>
      </c>
      <c r="K125" s="59">
        <v>4.2707844725812403E-3</v>
      </c>
      <c r="L125">
        <f t="shared" si="3"/>
        <v>7.8805582784187197E-3</v>
      </c>
      <c r="M125">
        <f t="shared" si="4"/>
        <v>0</v>
      </c>
      <c r="N125">
        <f t="shared" si="5"/>
        <v>0</v>
      </c>
    </row>
    <row r="126" spans="1:14">
      <c r="A126" t="s">
        <v>154</v>
      </c>
      <c r="B126" s="20">
        <v>1330</v>
      </c>
      <c r="C126" s="20" t="s">
        <v>105</v>
      </c>
      <c r="D126" s="20" t="s">
        <v>98</v>
      </c>
      <c r="E126" s="21">
        <v>0.33</v>
      </c>
      <c r="F126" s="21">
        <v>53.9</v>
      </c>
      <c r="G126" s="21">
        <v>0.08</v>
      </c>
      <c r="H126" s="21">
        <v>1.395</v>
      </c>
      <c r="I126" s="21">
        <v>0.33900000000000002</v>
      </c>
      <c r="J126" s="21">
        <v>0.39300000000000002</v>
      </c>
      <c r="K126" s="59">
        <v>0.27592926359853698</v>
      </c>
      <c r="L126">
        <f t="shared" si="3"/>
        <v>0.50915157542361045</v>
      </c>
      <c r="M126">
        <f t="shared" si="4"/>
        <v>1.9</v>
      </c>
      <c r="N126">
        <f t="shared" si="5"/>
        <v>0.6</v>
      </c>
    </row>
    <row r="127" spans="1:14">
      <c r="A127" t="s">
        <v>154</v>
      </c>
      <c r="B127" s="20">
        <v>1400</v>
      </c>
      <c r="C127" s="20" t="s">
        <v>95</v>
      </c>
      <c r="D127" s="20" t="s">
        <v>96</v>
      </c>
      <c r="E127" s="21">
        <v>0.22</v>
      </c>
      <c r="F127" s="21">
        <v>50.8</v>
      </c>
      <c r="G127" s="21">
        <v>0</v>
      </c>
      <c r="H127" s="21">
        <v>0.70899999999999996</v>
      </c>
      <c r="I127" s="21">
        <v>0.11700000000000001</v>
      </c>
      <c r="J127" s="21">
        <v>0.43099999999999999</v>
      </c>
      <c r="K127" s="59">
        <v>0.13284533089806499</v>
      </c>
      <c r="L127">
        <f t="shared" si="3"/>
        <v>0.24238516257891277</v>
      </c>
      <c r="M127">
        <f t="shared" si="4"/>
        <v>0.5</v>
      </c>
      <c r="N127">
        <f t="shared" si="5"/>
        <v>0.1</v>
      </c>
    </row>
    <row r="128" spans="1:14">
      <c r="A128" t="s">
        <v>154</v>
      </c>
      <c r="B128" s="20">
        <v>1550</v>
      </c>
      <c r="C128" s="20" t="s">
        <v>103</v>
      </c>
      <c r="D128" s="20" t="s">
        <v>96</v>
      </c>
      <c r="E128" s="21">
        <v>0.19</v>
      </c>
      <c r="F128" s="21">
        <v>57.7</v>
      </c>
      <c r="G128" s="21">
        <v>0</v>
      </c>
      <c r="H128" s="21">
        <v>0.72099999999999997</v>
      </c>
      <c r="I128" s="21">
        <v>0.17</v>
      </c>
      <c r="J128" s="21">
        <v>0.34100000000000003</v>
      </c>
      <c r="K128" s="59">
        <v>2.1449245073272398</v>
      </c>
      <c r="L128">
        <f t="shared" si="3"/>
        <v>3.5169075940682148</v>
      </c>
      <c r="M128">
        <f t="shared" si="4"/>
        <v>6.9</v>
      </c>
      <c r="N128">
        <f t="shared" si="5"/>
        <v>2</v>
      </c>
    </row>
    <row r="129" spans="1:14">
      <c r="A129" t="s">
        <v>154</v>
      </c>
      <c r="B129" s="20">
        <v>1400</v>
      </c>
      <c r="C129" s="20" t="s">
        <v>95</v>
      </c>
      <c r="D129" s="20" t="s">
        <v>96</v>
      </c>
      <c r="E129" s="21">
        <v>0.22</v>
      </c>
      <c r="F129" s="21">
        <v>50.8</v>
      </c>
      <c r="G129" s="21">
        <v>0</v>
      </c>
      <c r="H129" s="21">
        <v>0.70899999999999996</v>
      </c>
      <c r="I129" s="21">
        <v>0.11700000000000001</v>
      </c>
      <c r="J129" s="21">
        <v>0.43099999999999999</v>
      </c>
      <c r="K129" s="59">
        <v>1.14461815090964E-2</v>
      </c>
      <c r="L129">
        <f t="shared" si="3"/>
        <v>2.0884321242113656E-2</v>
      </c>
      <c r="M129">
        <f t="shared" si="4"/>
        <v>0</v>
      </c>
      <c r="N129">
        <f t="shared" si="5"/>
        <v>0</v>
      </c>
    </row>
    <row r="130" spans="1:14">
      <c r="A130" t="s">
        <v>154</v>
      </c>
      <c r="B130" s="20">
        <v>1400</v>
      </c>
      <c r="C130" s="20" t="s">
        <v>95</v>
      </c>
      <c r="D130" s="20" t="s">
        <v>96</v>
      </c>
      <c r="E130" s="21">
        <v>0.22</v>
      </c>
      <c r="F130" s="21">
        <v>50.8</v>
      </c>
      <c r="G130" s="21">
        <v>0</v>
      </c>
      <c r="H130" s="21">
        <v>0.70899999999999996</v>
      </c>
      <c r="I130" s="21">
        <v>0.11700000000000001</v>
      </c>
      <c r="J130" s="21">
        <v>0.43099999999999999</v>
      </c>
      <c r="K130" s="59">
        <v>0.106326990933408</v>
      </c>
      <c r="L130">
        <f t="shared" si="3"/>
        <v>0.1940006834240651</v>
      </c>
      <c r="M130">
        <f t="shared" si="4"/>
        <v>0.4</v>
      </c>
      <c r="N130">
        <f t="shared" si="5"/>
        <v>0.1</v>
      </c>
    </row>
    <row r="131" spans="1:14">
      <c r="A131" t="s">
        <v>154</v>
      </c>
      <c r="B131" s="20">
        <v>1411</v>
      </c>
      <c r="C131" s="20" t="s">
        <v>103</v>
      </c>
      <c r="D131" s="20" t="s">
        <v>99</v>
      </c>
      <c r="E131" s="21">
        <v>0.19</v>
      </c>
      <c r="F131" s="21">
        <v>57.7</v>
      </c>
      <c r="G131" s="21">
        <v>0</v>
      </c>
      <c r="H131" s="21">
        <v>1.4430000000000001</v>
      </c>
      <c r="I131" s="21">
        <v>0.22500000000000001</v>
      </c>
      <c r="J131" s="21">
        <v>0.43099999999999999</v>
      </c>
      <c r="K131" s="59">
        <v>0.22088809775406401</v>
      </c>
      <c r="L131">
        <f t="shared" ref="L131:L194" si="6">(F131*J131*K131/12)+(G131*K131)</f>
        <v>0.45776665305137426</v>
      </c>
      <c r="M131">
        <f t="shared" ref="M131:M194" si="7">ROUND(2.721*H131*L131,1)</f>
        <v>1.8</v>
      </c>
      <c r="N131">
        <f t="shared" ref="N131:N194" si="8">ROUND((2.721*I131*L131)+(E131*K131),1)</f>
        <v>0.3</v>
      </c>
    </row>
    <row r="132" spans="1:14">
      <c r="A132" t="s">
        <v>154</v>
      </c>
      <c r="B132" s="20">
        <v>1480</v>
      </c>
      <c r="C132" s="20" t="s">
        <v>152</v>
      </c>
      <c r="D132" s="20" t="s">
        <v>99</v>
      </c>
      <c r="E132" s="21">
        <v>0</v>
      </c>
      <c r="F132" s="21">
        <v>49.3</v>
      </c>
      <c r="G132" s="21">
        <v>0.33</v>
      </c>
      <c r="H132" s="21">
        <v>1.2450000000000001</v>
      </c>
      <c r="I132" s="21">
        <v>0.21299999999999999</v>
      </c>
      <c r="J132" s="21">
        <v>0.28799999999999998</v>
      </c>
      <c r="K132" s="59">
        <v>1.3002239570582299</v>
      </c>
      <c r="L132">
        <f>((F132*J132*K132/12)+(G132*K132))*0.765</f>
        <v>1.5051366522426928</v>
      </c>
      <c r="M132">
        <f t="shared" si="7"/>
        <v>5.0999999999999996</v>
      </c>
      <c r="N132">
        <f t="shared" si="8"/>
        <v>0.9</v>
      </c>
    </row>
    <row r="133" spans="1:14">
      <c r="A133" t="s">
        <v>154</v>
      </c>
      <c r="B133" s="20">
        <v>1480</v>
      </c>
      <c r="C133" s="20" t="s">
        <v>152</v>
      </c>
      <c r="D133" s="20" t="s">
        <v>99</v>
      </c>
      <c r="E133" s="21">
        <v>0</v>
      </c>
      <c r="F133" s="21">
        <v>49.3</v>
      </c>
      <c r="G133" s="21">
        <v>0.33</v>
      </c>
      <c r="H133" s="21">
        <v>1.2450000000000001</v>
      </c>
      <c r="I133" s="21">
        <v>0.21299999999999999</v>
      </c>
      <c r="J133" s="21">
        <v>0.28799999999999998</v>
      </c>
      <c r="K133" s="59">
        <v>6.2797940815243001E-4</v>
      </c>
      <c r="L133">
        <f>((F133*J133*K133/12)+(G133*K133))*0.765</f>
        <v>7.2694770691843669E-4</v>
      </c>
      <c r="M133">
        <f t="shared" si="7"/>
        <v>0</v>
      </c>
      <c r="N133">
        <f t="shared" si="8"/>
        <v>0</v>
      </c>
    </row>
    <row r="134" spans="1:14">
      <c r="A134" t="s">
        <v>154</v>
      </c>
      <c r="B134" s="20">
        <v>1400</v>
      </c>
      <c r="C134" s="20" t="s">
        <v>95</v>
      </c>
      <c r="D134" s="20" t="s">
        <v>96</v>
      </c>
      <c r="E134" s="21">
        <v>0.22</v>
      </c>
      <c r="F134" s="21">
        <v>50.8</v>
      </c>
      <c r="G134" s="21">
        <v>0</v>
      </c>
      <c r="H134" s="21">
        <v>0.70899999999999996</v>
      </c>
      <c r="I134" s="21">
        <v>0.11700000000000001</v>
      </c>
      <c r="J134" s="21">
        <v>0.43099999999999999</v>
      </c>
      <c r="K134" s="59">
        <v>0.126669573278961</v>
      </c>
      <c r="L134">
        <f t="shared" si="6"/>
        <v>0.23111708108568293</v>
      </c>
      <c r="M134">
        <f t="shared" si="7"/>
        <v>0.4</v>
      </c>
      <c r="N134">
        <f t="shared" si="8"/>
        <v>0.1</v>
      </c>
    </row>
    <row r="135" spans="1:14">
      <c r="A135" t="s">
        <v>154</v>
      </c>
      <c r="B135" s="20">
        <v>1400</v>
      </c>
      <c r="C135" s="20" t="s">
        <v>95</v>
      </c>
      <c r="D135" s="20" t="s">
        <v>96</v>
      </c>
      <c r="E135" s="21">
        <v>0.22</v>
      </c>
      <c r="F135" s="21">
        <v>50.8</v>
      </c>
      <c r="G135" s="21">
        <v>0</v>
      </c>
      <c r="H135" s="21">
        <v>0.70899999999999996</v>
      </c>
      <c r="I135" s="21">
        <v>0.11700000000000001</v>
      </c>
      <c r="J135" s="21">
        <v>0.43099999999999999</v>
      </c>
      <c r="K135" s="59">
        <v>4.9423272848743904E-3</v>
      </c>
      <c r="L135">
        <f t="shared" si="6"/>
        <v>9.0176056197389838E-3</v>
      </c>
      <c r="M135">
        <f t="shared" si="7"/>
        <v>0</v>
      </c>
      <c r="N135">
        <f t="shared" si="8"/>
        <v>0</v>
      </c>
    </row>
    <row r="136" spans="1:14">
      <c r="A136" t="s">
        <v>154</v>
      </c>
      <c r="B136" s="20">
        <v>1411</v>
      </c>
      <c r="C136" s="20" t="s">
        <v>95</v>
      </c>
      <c r="D136" s="20" t="s">
        <v>96</v>
      </c>
      <c r="E136" s="21">
        <v>0.22</v>
      </c>
      <c r="F136" s="21">
        <v>50.8</v>
      </c>
      <c r="G136" s="21">
        <v>0</v>
      </c>
      <c r="H136" s="21">
        <v>1.4430000000000001</v>
      </c>
      <c r="I136" s="21">
        <v>0.22500000000000001</v>
      </c>
      <c r="J136" s="21">
        <v>0.43099999999999999</v>
      </c>
      <c r="K136" s="59">
        <v>0.139560906064634</v>
      </c>
      <c r="L136">
        <f t="shared" si="6"/>
        <v>0.25463817717532905</v>
      </c>
      <c r="M136">
        <f t="shared" si="7"/>
        <v>1</v>
      </c>
      <c r="N136">
        <f t="shared" si="8"/>
        <v>0.2</v>
      </c>
    </row>
    <row r="137" spans="1:14">
      <c r="A137" t="s">
        <v>154</v>
      </c>
      <c r="B137" s="20">
        <v>1411</v>
      </c>
      <c r="C137" s="20" t="s">
        <v>95</v>
      </c>
      <c r="D137" s="20" t="s">
        <v>96</v>
      </c>
      <c r="E137" s="21">
        <v>0.22</v>
      </c>
      <c r="F137" s="21">
        <v>50.8</v>
      </c>
      <c r="G137" s="21">
        <v>0</v>
      </c>
      <c r="H137" s="21">
        <v>1.4430000000000001</v>
      </c>
      <c r="I137" s="21">
        <v>0.22500000000000001</v>
      </c>
      <c r="J137" s="21">
        <v>0.43099999999999999</v>
      </c>
      <c r="K137" s="59">
        <v>0.27829107271860998</v>
      </c>
      <c r="L137">
        <f t="shared" si="6"/>
        <v>0.50776061491328517</v>
      </c>
      <c r="M137">
        <f t="shared" si="7"/>
        <v>2</v>
      </c>
      <c r="N137">
        <f t="shared" si="8"/>
        <v>0.4</v>
      </c>
    </row>
    <row r="138" spans="1:14">
      <c r="A138" t="s">
        <v>154</v>
      </c>
      <c r="B138" s="20">
        <v>1400</v>
      </c>
      <c r="C138" s="20" t="s">
        <v>95</v>
      </c>
      <c r="D138" s="20" t="s">
        <v>99</v>
      </c>
      <c r="E138" s="21">
        <v>0.22</v>
      </c>
      <c r="F138" s="21">
        <v>50.8</v>
      </c>
      <c r="G138" s="21">
        <v>0</v>
      </c>
      <c r="H138" s="21">
        <v>0.70899999999999996</v>
      </c>
      <c r="I138" s="21">
        <v>0.11700000000000001</v>
      </c>
      <c r="J138" s="21">
        <v>0.43099999999999999</v>
      </c>
      <c r="K138" s="59">
        <v>1.09247527437393E-2</v>
      </c>
      <c r="L138">
        <f t="shared" si="6"/>
        <v>1.9932939697801935E-2</v>
      </c>
      <c r="M138">
        <f t="shared" si="7"/>
        <v>0</v>
      </c>
      <c r="N138">
        <f t="shared" si="8"/>
        <v>0</v>
      </c>
    </row>
    <row r="139" spans="1:14">
      <c r="A139" t="s">
        <v>154</v>
      </c>
      <c r="B139" s="20">
        <v>1400</v>
      </c>
      <c r="C139" s="20" t="s">
        <v>95</v>
      </c>
      <c r="D139" s="20" t="s">
        <v>96</v>
      </c>
      <c r="E139" s="21">
        <v>0.22</v>
      </c>
      <c r="F139" s="21">
        <v>50.8</v>
      </c>
      <c r="G139" s="21">
        <v>0</v>
      </c>
      <c r="H139" s="21">
        <v>0.70899999999999996</v>
      </c>
      <c r="I139" s="21">
        <v>0.11700000000000001</v>
      </c>
      <c r="J139" s="21">
        <v>0.43099999999999999</v>
      </c>
      <c r="K139" s="59">
        <v>3.9715538233307699E-3</v>
      </c>
      <c r="L139">
        <f t="shared" si="6"/>
        <v>7.2463647209218785E-3</v>
      </c>
      <c r="M139">
        <f t="shared" si="7"/>
        <v>0</v>
      </c>
      <c r="N139">
        <f t="shared" si="8"/>
        <v>0</v>
      </c>
    </row>
    <row r="140" spans="1:14">
      <c r="A140" t="s">
        <v>154</v>
      </c>
      <c r="B140" s="20">
        <v>1210</v>
      </c>
      <c r="C140" s="20" t="s">
        <v>103</v>
      </c>
      <c r="D140" s="20" t="s">
        <v>99</v>
      </c>
      <c r="E140" s="21">
        <v>0.19</v>
      </c>
      <c r="F140" s="21">
        <v>57.7</v>
      </c>
      <c r="G140" s="21">
        <v>0</v>
      </c>
      <c r="H140" s="21">
        <v>1.2450000000000001</v>
      </c>
      <c r="I140" s="21">
        <v>0.21299999999999999</v>
      </c>
      <c r="J140" s="21">
        <v>0.28799999999999998</v>
      </c>
      <c r="K140" s="59">
        <v>4.9303266318043201E-2</v>
      </c>
      <c r="L140">
        <f t="shared" si="6"/>
        <v>6.8275163197226221E-2</v>
      </c>
      <c r="M140">
        <f t="shared" si="7"/>
        <v>0.2</v>
      </c>
      <c r="N140">
        <f t="shared" si="8"/>
        <v>0</v>
      </c>
    </row>
    <row r="141" spans="1:14">
      <c r="A141" t="s">
        <v>154</v>
      </c>
      <c r="B141" s="20">
        <v>1400</v>
      </c>
      <c r="C141" s="20" t="s">
        <v>103</v>
      </c>
      <c r="D141" s="20" t="s">
        <v>99</v>
      </c>
      <c r="E141" s="21">
        <v>0.19</v>
      </c>
      <c r="F141" s="21">
        <v>57.7</v>
      </c>
      <c r="G141" s="21">
        <v>0</v>
      </c>
      <c r="H141" s="21">
        <v>0.70899999999999996</v>
      </c>
      <c r="I141" s="21">
        <v>0.11700000000000001</v>
      </c>
      <c r="J141" s="21">
        <v>0.43099999999999999</v>
      </c>
      <c r="K141" s="59">
        <v>0.77032922509747304</v>
      </c>
      <c r="L141">
        <f t="shared" si="6"/>
        <v>1.5964238666817938</v>
      </c>
      <c r="M141">
        <f t="shared" si="7"/>
        <v>3.1</v>
      </c>
      <c r="N141">
        <f t="shared" si="8"/>
        <v>0.7</v>
      </c>
    </row>
    <row r="142" spans="1:14">
      <c r="A142" t="s">
        <v>154</v>
      </c>
      <c r="B142" s="20">
        <v>1400</v>
      </c>
      <c r="C142" s="20" t="s">
        <v>103</v>
      </c>
      <c r="D142" s="20" t="s">
        <v>99</v>
      </c>
      <c r="E142" s="21">
        <v>0.19</v>
      </c>
      <c r="F142" s="21">
        <v>57.7</v>
      </c>
      <c r="G142" s="21">
        <v>0</v>
      </c>
      <c r="H142" s="21">
        <v>0.70899999999999996</v>
      </c>
      <c r="I142" s="21">
        <v>0.11700000000000001</v>
      </c>
      <c r="J142" s="21">
        <v>0.43099999999999999</v>
      </c>
      <c r="K142" s="59">
        <v>0.78760239182513603</v>
      </c>
      <c r="L142">
        <f t="shared" si="6"/>
        <v>1.6322206334651466</v>
      </c>
      <c r="M142">
        <f t="shared" si="7"/>
        <v>3.1</v>
      </c>
      <c r="N142">
        <f t="shared" si="8"/>
        <v>0.7</v>
      </c>
    </row>
    <row r="143" spans="1:14">
      <c r="A143" t="s">
        <v>154</v>
      </c>
      <c r="B143" s="20">
        <v>1800</v>
      </c>
      <c r="C143" s="20" t="s">
        <v>152</v>
      </c>
      <c r="D143" s="20" t="s">
        <v>99</v>
      </c>
      <c r="E143" s="21">
        <v>0</v>
      </c>
      <c r="F143" s="21">
        <v>49.3</v>
      </c>
      <c r="G143" s="21">
        <v>0.33</v>
      </c>
      <c r="H143" s="21">
        <v>1.2450000000000001</v>
      </c>
      <c r="I143" s="21">
        <v>0.21299999999999999</v>
      </c>
      <c r="J143" s="21">
        <v>0.28899999999999998</v>
      </c>
      <c r="K143" s="59">
        <v>0.58927846618803004</v>
      </c>
      <c r="L143">
        <f>((F143*J143*K143/12)+(G143*K143))*0.765</f>
        <v>0.68399960246175184</v>
      </c>
      <c r="M143">
        <f t="shared" si="7"/>
        <v>2.2999999999999998</v>
      </c>
      <c r="N143">
        <f t="shared" si="8"/>
        <v>0.4</v>
      </c>
    </row>
    <row r="144" spans="1:14">
      <c r="A144" t="s">
        <v>154</v>
      </c>
      <c r="B144" s="20">
        <v>1411</v>
      </c>
      <c r="C144" s="20" t="s">
        <v>95</v>
      </c>
      <c r="D144" s="20" t="s">
        <v>96</v>
      </c>
      <c r="E144" s="21">
        <v>0.22</v>
      </c>
      <c r="F144" s="21">
        <v>50.8</v>
      </c>
      <c r="G144" s="21">
        <v>0</v>
      </c>
      <c r="H144" s="21">
        <v>1.4430000000000001</v>
      </c>
      <c r="I144" s="21">
        <v>0.22500000000000001</v>
      </c>
      <c r="J144" s="21">
        <v>0.43099999999999999</v>
      </c>
      <c r="K144" s="59">
        <v>0.175703050895442</v>
      </c>
      <c r="L144">
        <f t="shared" si="6"/>
        <v>0.3205819298954603</v>
      </c>
      <c r="M144">
        <f t="shared" si="7"/>
        <v>1.3</v>
      </c>
      <c r="N144">
        <f t="shared" si="8"/>
        <v>0.2</v>
      </c>
    </row>
    <row r="145" spans="1:14">
      <c r="A145" t="s">
        <v>154</v>
      </c>
      <c r="B145" s="20">
        <v>1411</v>
      </c>
      <c r="C145" s="20" t="s">
        <v>95</v>
      </c>
      <c r="D145" s="20" t="s">
        <v>98</v>
      </c>
      <c r="E145" s="21">
        <v>0.22</v>
      </c>
      <c r="F145" s="21">
        <v>50.8</v>
      </c>
      <c r="G145" s="21">
        <v>0</v>
      </c>
      <c r="H145" s="21">
        <v>1.4430000000000001</v>
      </c>
      <c r="I145" s="21">
        <v>0.22500000000000001</v>
      </c>
      <c r="J145" s="21">
        <v>0.43099999999999999</v>
      </c>
      <c r="K145" s="59">
        <v>7.5884628649973196E-2</v>
      </c>
      <c r="L145">
        <f t="shared" si="6"/>
        <v>0.13845656394711944</v>
      </c>
      <c r="M145">
        <f t="shared" si="7"/>
        <v>0.5</v>
      </c>
      <c r="N145">
        <f t="shared" si="8"/>
        <v>0.1</v>
      </c>
    </row>
    <row r="146" spans="1:14">
      <c r="A146" t="s">
        <v>154</v>
      </c>
      <c r="B146" s="20">
        <v>1550</v>
      </c>
      <c r="C146" s="20" t="s">
        <v>95</v>
      </c>
      <c r="D146" s="20" t="s">
        <v>98</v>
      </c>
      <c r="E146" s="21">
        <v>0.22</v>
      </c>
      <c r="F146" s="21">
        <v>50.8</v>
      </c>
      <c r="G146" s="21">
        <v>0</v>
      </c>
      <c r="H146" s="21">
        <v>0.72099999999999997</v>
      </c>
      <c r="I146" s="21">
        <v>0.17</v>
      </c>
      <c r="J146" s="21">
        <v>0.34100000000000003</v>
      </c>
      <c r="K146" s="59">
        <v>0.246053574715526</v>
      </c>
      <c r="L146">
        <f t="shared" si="6"/>
        <v>0.35519473867350948</v>
      </c>
      <c r="M146">
        <f t="shared" si="7"/>
        <v>0.7</v>
      </c>
      <c r="N146">
        <f t="shared" si="8"/>
        <v>0.2</v>
      </c>
    </row>
    <row r="147" spans="1:14">
      <c r="A147" t="s">
        <v>154</v>
      </c>
      <c r="B147" s="20">
        <v>1550</v>
      </c>
      <c r="C147" s="20" t="s">
        <v>95</v>
      </c>
      <c r="D147" s="20" t="s">
        <v>96</v>
      </c>
      <c r="E147" s="21">
        <v>0.22</v>
      </c>
      <c r="F147" s="21">
        <v>50.8</v>
      </c>
      <c r="G147" s="21">
        <v>0</v>
      </c>
      <c r="H147" s="21">
        <v>0.72099999999999997</v>
      </c>
      <c r="I147" s="21">
        <v>0.17</v>
      </c>
      <c r="J147" s="21">
        <v>0.34100000000000003</v>
      </c>
      <c r="K147" s="59">
        <v>9.1988248939661996E-2</v>
      </c>
      <c r="L147">
        <f t="shared" si="6"/>
        <v>0.1327911698943314</v>
      </c>
      <c r="M147">
        <f t="shared" si="7"/>
        <v>0.3</v>
      </c>
      <c r="N147">
        <f t="shared" si="8"/>
        <v>0.1</v>
      </c>
    </row>
    <row r="148" spans="1:14">
      <c r="A148" t="s">
        <v>154</v>
      </c>
      <c r="B148" s="20">
        <v>1490</v>
      </c>
      <c r="C148" s="20" t="s">
        <v>95</v>
      </c>
      <c r="D148" s="20" t="s">
        <v>96</v>
      </c>
      <c r="E148" s="21">
        <v>0.22</v>
      </c>
      <c r="F148" s="21">
        <v>50.8</v>
      </c>
      <c r="G148" s="21">
        <v>0</v>
      </c>
      <c r="H148" s="21">
        <v>1.4430000000000001</v>
      </c>
      <c r="I148" s="21">
        <v>0.22500000000000001</v>
      </c>
      <c r="J148" s="21">
        <v>0.43099999999999999</v>
      </c>
      <c r="K148" s="59">
        <v>9.3895934365048506E-2</v>
      </c>
      <c r="L148">
        <f t="shared" si="6"/>
        <v>0.17131939197798865</v>
      </c>
      <c r="M148">
        <f t="shared" si="7"/>
        <v>0.7</v>
      </c>
      <c r="N148">
        <f t="shared" si="8"/>
        <v>0.1</v>
      </c>
    </row>
    <row r="149" spans="1:14">
      <c r="A149" t="s">
        <v>154</v>
      </c>
      <c r="B149" s="20">
        <v>1490</v>
      </c>
      <c r="C149" s="20" t="s">
        <v>95</v>
      </c>
      <c r="E149" s="21">
        <v>0.22</v>
      </c>
      <c r="F149" s="21">
        <v>50.8</v>
      </c>
      <c r="G149" s="21">
        <v>0</v>
      </c>
      <c r="H149" s="21">
        <v>1.4430000000000001</v>
      </c>
      <c r="I149" s="21">
        <v>0.22500000000000001</v>
      </c>
      <c r="J149" s="21">
        <v>0.43099999999999999</v>
      </c>
      <c r="K149" s="59">
        <v>1.9959139909158001E-3</v>
      </c>
      <c r="L149">
        <f t="shared" si="6"/>
        <v>3.6416781373586047E-3</v>
      </c>
      <c r="M149">
        <f t="shared" si="7"/>
        <v>0</v>
      </c>
      <c r="N149">
        <f t="shared" si="8"/>
        <v>0</v>
      </c>
    </row>
    <row r="150" spans="1:14">
      <c r="A150" t="s">
        <v>154</v>
      </c>
      <c r="B150" s="20">
        <v>1330</v>
      </c>
      <c r="C150" s="20" t="s">
        <v>95</v>
      </c>
      <c r="D150" s="20" t="s">
        <v>99</v>
      </c>
      <c r="E150" s="21">
        <v>0.22</v>
      </c>
      <c r="F150" s="21">
        <v>50.8</v>
      </c>
      <c r="G150" s="21">
        <v>0</v>
      </c>
      <c r="H150" s="21">
        <v>1.395</v>
      </c>
      <c r="I150" s="21">
        <v>0.33900000000000002</v>
      </c>
      <c r="J150" s="21">
        <v>0.39300000000000002</v>
      </c>
      <c r="K150" s="59">
        <v>0.13767326424536899</v>
      </c>
      <c r="L150">
        <f t="shared" si="6"/>
        <v>0.22904700972502043</v>
      </c>
      <c r="M150">
        <f t="shared" si="7"/>
        <v>0.9</v>
      </c>
      <c r="N150">
        <f t="shared" si="8"/>
        <v>0.2</v>
      </c>
    </row>
    <row r="151" spans="1:14">
      <c r="A151" t="s">
        <v>154</v>
      </c>
      <c r="B151" s="20">
        <v>1411</v>
      </c>
      <c r="C151" s="20" t="s">
        <v>95</v>
      </c>
      <c r="D151" s="20" t="s">
        <v>99</v>
      </c>
      <c r="E151" s="21">
        <v>0.22</v>
      </c>
      <c r="F151" s="21">
        <v>50.8</v>
      </c>
      <c r="G151" s="21">
        <v>0</v>
      </c>
      <c r="H151" s="21">
        <v>1.4430000000000001</v>
      </c>
      <c r="I151" s="21">
        <v>0.22500000000000001</v>
      </c>
      <c r="J151" s="21">
        <v>0.43099999999999999</v>
      </c>
      <c r="K151" s="59">
        <v>3.5136734149505799E-2</v>
      </c>
      <c r="L151">
        <f t="shared" si="6"/>
        <v>6.4109313904716636E-2</v>
      </c>
      <c r="M151">
        <f t="shared" si="7"/>
        <v>0.3</v>
      </c>
      <c r="N151">
        <f t="shared" si="8"/>
        <v>0</v>
      </c>
    </row>
    <row r="152" spans="1:14">
      <c r="A152" t="s">
        <v>154</v>
      </c>
      <c r="B152" s="20">
        <v>1411</v>
      </c>
      <c r="C152" s="20" t="s">
        <v>95</v>
      </c>
      <c r="D152" s="20" t="s">
        <v>99</v>
      </c>
      <c r="E152" s="21">
        <v>0.22</v>
      </c>
      <c r="F152" s="21">
        <v>50.8</v>
      </c>
      <c r="G152" s="21">
        <v>0</v>
      </c>
      <c r="H152" s="21">
        <v>1.4430000000000001</v>
      </c>
      <c r="I152" s="21">
        <v>0.22500000000000001</v>
      </c>
      <c r="J152" s="21">
        <v>0.43099999999999999</v>
      </c>
      <c r="K152" s="59">
        <v>0.110775219359945</v>
      </c>
      <c r="L152">
        <f t="shared" si="6"/>
        <v>0.20211677273684367</v>
      </c>
      <c r="M152">
        <f t="shared" si="7"/>
        <v>0.8</v>
      </c>
      <c r="N152">
        <f t="shared" si="8"/>
        <v>0.1</v>
      </c>
    </row>
    <row r="153" spans="1:14">
      <c r="A153" t="s">
        <v>154</v>
      </c>
      <c r="B153" s="20">
        <v>1400</v>
      </c>
      <c r="C153" s="20" t="s">
        <v>152</v>
      </c>
      <c r="D153" s="20" t="s">
        <v>98</v>
      </c>
      <c r="E153" s="21">
        <v>0</v>
      </c>
      <c r="F153" s="21">
        <v>49.3</v>
      </c>
      <c r="G153" s="21">
        <v>0.33</v>
      </c>
      <c r="H153" s="21">
        <v>0.70899999999999996</v>
      </c>
      <c r="I153" s="21">
        <v>0.11700000000000001</v>
      </c>
      <c r="J153" s="21">
        <v>0.43099999999999999</v>
      </c>
      <c r="K153" s="59">
        <v>6.3533047551999298</v>
      </c>
      <c r="L153">
        <f>((F153*J153*K153/12)+(G153*K153))*0.765</f>
        <v>10.209945781607281</v>
      </c>
      <c r="M153">
        <f t="shared" si="7"/>
        <v>19.7</v>
      </c>
      <c r="N153">
        <f t="shared" si="8"/>
        <v>3.3</v>
      </c>
    </row>
    <row r="154" spans="1:14">
      <c r="A154" t="s">
        <v>154</v>
      </c>
      <c r="B154" s="20">
        <v>1400</v>
      </c>
      <c r="C154" s="20" t="s">
        <v>95</v>
      </c>
      <c r="E154" s="21">
        <v>0.22</v>
      </c>
      <c r="F154" s="21">
        <v>50.8</v>
      </c>
      <c r="G154" s="21">
        <v>0</v>
      </c>
      <c r="H154" s="21">
        <v>0.70899999999999996</v>
      </c>
      <c r="I154" s="21">
        <v>0.11700000000000001</v>
      </c>
      <c r="J154" s="21">
        <v>0.43099999999999999</v>
      </c>
      <c r="K154" s="59">
        <v>4.6438751836388299E-2</v>
      </c>
      <c r="L154">
        <f t="shared" si="6"/>
        <v>8.4730598642279553E-2</v>
      </c>
      <c r="M154">
        <f t="shared" si="7"/>
        <v>0.2</v>
      </c>
      <c r="N154">
        <f t="shared" si="8"/>
        <v>0</v>
      </c>
    </row>
    <row r="155" spans="1:14">
      <c r="A155" t="s">
        <v>154</v>
      </c>
      <c r="B155" s="20">
        <v>1400</v>
      </c>
      <c r="C155" s="20" t="s">
        <v>95</v>
      </c>
      <c r="D155" s="20" t="s">
        <v>98</v>
      </c>
      <c r="E155" s="21">
        <v>0.22</v>
      </c>
      <c r="F155" s="21">
        <v>50.8</v>
      </c>
      <c r="G155" s="21">
        <v>0</v>
      </c>
      <c r="H155" s="21">
        <v>0.70899999999999996</v>
      </c>
      <c r="I155" s="21">
        <v>0.11700000000000001</v>
      </c>
      <c r="J155" s="21">
        <v>0.43099999999999999</v>
      </c>
      <c r="K155" s="59">
        <v>0.51968780507053502</v>
      </c>
      <c r="L155">
        <f t="shared" si="6"/>
        <v>0.94820504620486246</v>
      </c>
      <c r="M155">
        <f t="shared" si="7"/>
        <v>1.8</v>
      </c>
      <c r="N155">
        <f t="shared" si="8"/>
        <v>0.4</v>
      </c>
    </row>
    <row r="156" spans="1:14">
      <c r="A156" t="s">
        <v>154</v>
      </c>
      <c r="B156" s="20">
        <v>1400</v>
      </c>
      <c r="C156" s="20" t="s">
        <v>95</v>
      </c>
      <c r="D156" s="20" t="s">
        <v>99</v>
      </c>
      <c r="E156" s="21">
        <v>0.22</v>
      </c>
      <c r="F156" s="21">
        <v>50.8</v>
      </c>
      <c r="G156" s="21">
        <v>0</v>
      </c>
      <c r="H156" s="21">
        <v>0.70899999999999996</v>
      </c>
      <c r="I156" s="21">
        <v>0.11700000000000001</v>
      </c>
      <c r="J156" s="21">
        <v>0.43099999999999999</v>
      </c>
      <c r="K156" s="59">
        <v>0.23483425713271</v>
      </c>
      <c r="L156">
        <f t="shared" si="6"/>
        <v>0.42847075775577159</v>
      </c>
      <c r="M156">
        <f t="shared" si="7"/>
        <v>0.8</v>
      </c>
      <c r="N156">
        <f t="shared" si="8"/>
        <v>0.2</v>
      </c>
    </row>
    <row r="157" spans="1:14">
      <c r="A157" t="s">
        <v>154</v>
      </c>
      <c r="B157" s="20">
        <v>1411</v>
      </c>
      <c r="C157" s="20" t="s">
        <v>95</v>
      </c>
      <c r="D157" s="20" t="s">
        <v>96</v>
      </c>
      <c r="E157" s="21">
        <v>0.22</v>
      </c>
      <c r="F157" s="21">
        <v>50.8</v>
      </c>
      <c r="G157" s="21">
        <v>0</v>
      </c>
      <c r="H157" s="21">
        <v>1.4430000000000001</v>
      </c>
      <c r="I157" s="21">
        <v>0.22500000000000001</v>
      </c>
      <c r="J157" s="21">
        <v>0.43099999999999999</v>
      </c>
      <c r="K157" s="59">
        <v>2.1618495033012501</v>
      </c>
      <c r="L157">
        <f t="shared" si="6"/>
        <v>3.944438542073351</v>
      </c>
      <c r="M157">
        <f t="shared" si="7"/>
        <v>15.5</v>
      </c>
      <c r="N157">
        <f t="shared" si="8"/>
        <v>2.9</v>
      </c>
    </row>
    <row r="158" spans="1:14">
      <c r="A158" t="s">
        <v>154</v>
      </c>
      <c r="B158" s="20">
        <v>1480</v>
      </c>
      <c r="C158" s="20" t="s">
        <v>95</v>
      </c>
      <c r="D158" s="20" t="s">
        <v>98</v>
      </c>
      <c r="E158" s="21">
        <v>0.22</v>
      </c>
      <c r="F158" s="21">
        <v>50.8</v>
      </c>
      <c r="G158" s="21">
        <v>0</v>
      </c>
      <c r="H158" s="21">
        <v>1.2450000000000001</v>
      </c>
      <c r="I158" s="21">
        <v>0.21299999999999999</v>
      </c>
      <c r="J158" s="21">
        <v>0.28799999999999998</v>
      </c>
      <c r="K158" s="59">
        <v>7.0051411693822105E-2</v>
      </c>
      <c r="L158">
        <f t="shared" si="6"/>
        <v>8.5406681137107907E-2</v>
      </c>
      <c r="M158">
        <f t="shared" si="7"/>
        <v>0.3</v>
      </c>
      <c r="N158">
        <f t="shared" si="8"/>
        <v>0.1</v>
      </c>
    </row>
    <row r="159" spans="1:14">
      <c r="A159" t="s">
        <v>154</v>
      </c>
      <c r="B159" s="20">
        <v>1480</v>
      </c>
      <c r="C159" s="20" t="s">
        <v>95</v>
      </c>
      <c r="D159" s="20" t="s">
        <v>99</v>
      </c>
      <c r="E159" s="21">
        <v>0.22</v>
      </c>
      <c r="F159" s="21">
        <v>50.8</v>
      </c>
      <c r="G159" s="21">
        <v>0</v>
      </c>
      <c r="H159" s="21">
        <v>1.2450000000000001</v>
      </c>
      <c r="I159" s="21">
        <v>0.21299999999999999</v>
      </c>
      <c r="J159" s="21">
        <v>0.28799999999999998</v>
      </c>
      <c r="K159" s="59">
        <v>8.7539868078158001E-2</v>
      </c>
      <c r="L159">
        <f t="shared" si="6"/>
        <v>0.10672860716089022</v>
      </c>
      <c r="M159">
        <f t="shared" si="7"/>
        <v>0.4</v>
      </c>
      <c r="N159">
        <f t="shared" si="8"/>
        <v>0.1</v>
      </c>
    </row>
    <row r="160" spans="1:14">
      <c r="A160" t="s">
        <v>154</v>
      </c>
      <c r="B160" s="20">
        <v>1310</v>
      </c>
      <c r="C160" s="20" t="s">
        <v>103</v>
      </c>
      <c r="E160" s="21">
        <v>0.19</v>
      </c>
      <c r="F160" s="21">
        <v>57.7</v>
      </c>
      <c r="G160" s="21">
        <v>0</v>
      </c>
      <c r="H160" s="21">
        <v>1.2450000000000001</v>
      </c>
      <c r="I160" s="21">
        <v>0.21299999999999999</v>
      </c>
      <c r="J160" s="21">
        <v>0.39300000000000002</v>
      </c>
      <c r="K160" s="59">
        <v>4.9236548202986402E-3</v>
      </c>
      <c r="L160">
        <f t="shared" si="6"/>
        <v>9.3041074225478342E-3</v>
      </c>
      <c r="M160">
        <f t="shared" si="7"/>
        <v>0</v>
      </c>
      <c r="N160">
        <f t="shared" si="8"/>
        <v>0</v>
      </c>
    </row>
    <row r="161" spans="1:14">
      <c r="A161" t="s">
        <v>154</v>
      </c>
      <c r="B161" s="20">
        <v>1400</v>
      </c>
      <c r="C161" s="20" t="s">
        <v>95</v>
      </c>
      <c r="D161" s="20" t="s">
        <v>98</v>
      </c>
      <c r="E161" s="21">
        <v>0.22</v>
      </c>
      <c r="F161" s="21">
        <v>50.8</v>
      </c>
      <c r="G161" s="21">
        <v>0</v>
      </c>
      <c r="H161" s="21">
        <v>0.70899999999999996</v>
      </c>
      <c r="I161" s="21">
        <v>0.11700000000000001</v>
      </c>
      <c r="J161" s="21">
        <v>0.43099999999999999</v>
      </c>
      <c r="K161" s="59">
        <v>0.61814429632621803</v>
      </c>
      <c r="L161">
        <f t="shared" si="6"/>
        <v>1.1278454782669398</v>
      </c>
      <c r="M161">
        <f t="shared" si="7"/>
        <v>2.2000000000000002</v>
      </c>
      <c r="N161">
        <f t="shared" si="8"/>
        <v>0.5</v>
      </c>
    </row>
    <row r="162" spans="1:14">
      <c r="A162" t="s">
        <v>154</v>
      </c>
      <c r="B162" s="20">
        <v>1400</v>
      </c>
      <c r="C162" s="20" t="s">
        <v>95</v>
      </c>
      <c r="D162" s="20" t="s">
        <v>98</v>
      </c>
      <c r="E162" s="21">
        <v>0.22</v>
      </c>
      <c r="F162" s="21">
        <v>50.8</v>
      </c>
      <c r="G162" s="21">
        <v>0</v>
      </c>
      <c r="H162" s="21">
        <v>0.70899999999999996</v>
      </c>
      <c r="I162" s="21">
        <v>0.11700000000000001</v>
      </c>
      <c r="J162" s="21">
        <v>0.43099999999999999</v>
      </c>
      <c r="K162" s="59">
        <v>0.52533402184334799</v>
      </c>
      <c r="L162">
        <f t="shared" si="6"/>
        <v>0.95850694512131129</v>
      </c>
      <c r="M162">
        <f t="shared" si="7"/>
        <v>1.8</v>
      </c>
      <c r="N162">
        <f t="shared" si="8"/>
        <v>0.4</v>
      </c>
    </row>
    <row r="163" spans="1:14">
      <c r="A163" t="s">
        <v>154</v>
      </c>
      <c r="B163" s="20">
        <v>1400</v>
      </c>
      <c r="C163" s="20" t="s">
        <v>95</v>
      </c>
      <c r="D163" s="20" t="s">
        <v>99</v>
      </c>
      <c r="E163" s="21">
        <v>0.22</v>
      </c>
      <c r="F163" s="21">
        <v>50.8</v>
      </c>
      <c r="G163" s="21">
        <v>0</v>
      </c>
      <c r="H163" s="21">
        <v>0.70899999999999996</v>
      </c>
      <c r="I163" s="21">
        <v>0.11700000000000001</v>
      </c>
      <c r="J163" s="21">
        <v>0.43099999999999999</v>
      </c>
      <c r="K163" s="59">
        <v>0.332880080313053</v>
      </c>
      <c r="L163">
        <f t="shared" si="6"/>
        <v>0.60736189853651934</v>
      </c>
      <c r="M163">
        <f t="shared" si="7"/>
        <v>1.2</v>
      </c>
      <c r="N163">
        <f t="shared" si="8"/>
        <v>0.3</v>
      </c>
    </row>
    <row r="164" spans="1:14">
      <c r="A164" t="s">
        <v>154</v>
      </c>
      <c r="B164" s="20">
        <v>1411</v>
      </c>
      <c r="C164" s="20" t="s">
        <v>95</v>
      </c>
      <c r="D164" s="20" t="s">
        <v>96</v>
      </c>
      <c r="E164" s="21">
        <v>0.22</v>
      </c>
      <c r="F164" s="21">
        <v>50.8</v>
      </c>
      <c r="G164" s="21">
        <v>0</v>
      </c>
      <c r="H164" s="21">
        <v>1.4430000000000001</v>
      </c>
      <c r="I164" s="21">
        <v>0.22500000000000001</v>
      </c>
      <c r="J164" s="21">
        <v>0.43099999999999999</v>
      </c>
      <c r="K164" s="59">
        <v>8.4855097156820797E-2</v>
      </c>
      <c r="L164">
        <f t="shared" si="6"/>
        <v>0.15482378176909667</v>
      </c>
      <c r="M164">
        <f t="shared" si="7"/>
        <v>0.6</v>
      </c>
      <c r="N164">
        <f t="shared" si="8"/>
        <v>0.1</v>
      </c>
    </row>
    <row r="165" spans="1:14">
      <c r="A165" t="s">
        <v>154</v>
      </c>
      <c r="B165" s="20">
        <v>1411</v>
      </c>
      <c r="C165" s="20" t="s">
        <v>95</v>
      </c>
      <c r="D165" s="20" t="s">
        <v>98</v>
      </c>
      <c r="E165" s="21">
        <v>0.22</v>
      </c>
      <c r="F165" s="21">
        <v>50.8</v>
      </c>
      <c r="G165" s="21">
        <v>0</v>
      </c>
      <c r="H165" s="21">
        <v>1.4430000000000001</v>
      </c>
      <c r="I165" s="21">
        <v>0.22500000000000001</v>
      </c>
      <c r="J165" s="21">
        <v>0.43099999999999999</v>
      </c>
      <c r="K165" s="59">
        <v>7.730689165443E-4</v>
      </c>
      <c r="L165">
        <f t="shared" si="6"/>
        <v>1.4105157761628449E-3</v>
      </c>
      <c r="M165">
        <f t="shared" si="7"/>
        <v>0</v>
      </c>
      <c r="N165">
        <f t="shared" si="8"/>
        <v>0</v>
      </c>
    </row>
    <row r="166" spans="1:14">
      <c r="A166" t="s">
        <v>154</v>
      </c>
      <c r="B166" s="20">
        <v>1330</v>
      </c>
      <c r="C166" s="20" t="s">
        <v>95</v>
      </c>
      <c r="D166" s="20" t="s">
        <v>96</v>
      </c>
      <c r="E166" s="21">
        <v>0.22</v>
      </c>
      <c r="F166" s="21">
        <v>50.8</v>
      </c>
      <c r="G166" s="21">
        <v>0</v>
      </c>
      <c r="H166" s="21">
        <v>1.395</v>
      </c>
      <c r="I166" s="21">
        <v>0.33900000000000002</v>
      </c>
      <c r="J166" s="21">
        <v>0.39300000000000002</v>
      </c>
      <c r="K166" s="59">
        <v>1.39680076311524E-2</v>
      </c>
      <c r="L166">
        <f t="shared" si="6"/>
        <v>2.323857429594825E-2</v>
      </c>
      <c r="M166">
        <f t="shared" si="7"/>
        <v>0.1</v>
      </c>
      <c r="N166">
        <f t="shared" si="8"/>
        <v>0</v>
      </c>
    </row>
    <row r="167" spans="1:14">
      <c r="A167" t="s">
        <v>154</v>
      </c>
      <c r="B167" s="20">
        <v>1210</v>
      </c>
      <c r="C167" s="20" t="s">
        <v>105</v>
      </c>
      <c r="D167" s="20" t="s">
        <v>96</v>
      </c>
      <c r="E167" s="21">
        <v>0.33</v>
      </c>
      <c r="F167" s="21">
        <v>53.9</v>
      </c>
      <c r="G167" s="21">
        <v>0.08</v>
      </c>
      <c r="H167" s="21">
        <v>1.2450000000000001</v>
      </c>
      <c r="I167" s="21">
        <v>0.21299999999999999</v>
      </c>
      <c r="J167" s="21">
        <v>0.28799999999999998</v>
      </c>
      <c r="K167" s="59">
        <v>0.18992969348830399</v>
      </c>
      <c r="L167">
        <f t="shared" si="6"/>
        <v>0.26088742697553435</v>
      </c>
      <c r="M167">
        <f t="shared" si="7"/>
        <v>0.9</v>
      </c>
      <c r="N167">
        <f t="shared" si="8"/>
        <v>0.2</v>
      </c>
    </row>
    <row r="168" spans="1:14">
      <c r="A168" t="s">
        <v>154</v>
      </c>
      <c r="B168" s="20">
        <v>1210</v>
      </c>
      <c r="C168" s="20" t="s">
        <v>103</v>
      </c>
      <c r="D168" s="20" t="s">
        <v>99</v>
      </c>
      <c r="E168" s="21">
        <v>0.19</v>
      </c>
      <c r="F168" s="21">
        <v>57.7</v>
      </c>
      <c r="G168" s="21">
        <v>0</v>
      </c>
      <c r="H168" s="21">
        <v>1.2450000000000001</v>
      </c>
      <c r="I168" s="21">
        <v>0.21299999999999999</v>
      </c>
      <c r="J168" s="21">
        <v>0.28799999999999998</v>
      </c>
      <c r="K168" s="59">
        <v>0.15197282707804</v>
      </c>
      <c r="L168">
        <f t="shared" si="6"/>
        <v>0.21045197093766976</v>
      </c>
      <c r="M168">
        <f t="shared" si="7"/>
        <v>0.7</v>
      </c>
      <c r="N168">
        <f t="shared" si="8"/>
        <v>0.2</v>
      </c>
    </row>
    <row r="169" spans="1:14">
      <c r="A169" t="s">
        <v>154</v>
      </c>
      <c r="B169" s="20">
        <v>1411</v>
      </c>
      <c r="C169" s="20" t="s">
        <v>95</v>
      </c>
      <c r="D169" s="20" t="s">
        <v>99</v>
      </c>
      <c r="E169" s="21">
        <v>0.22</v>
      </c>
      <c r="F169" s="21">
        <v>50.8</v>
      </c>
      <c r="G169" s="21">
        <v>0</v>
      </c>
      <c r="H169" s="21">
        <v>1.4430000000000001</v>
      </c>
      <c r="I169" s="21">
        <v>0.22500000000000001</v>
      </c>
      <c r="J169" s="21">
        <v>0.43099999999999999</v>
      </c>
      <c r="K169" s="59">
        <v>0.16349352365425401</v>
      </c>
      <c r="L169">
        <f t="shared" si="6"/>
        <v>0.29830483347543008</v>
      </c>
      <c r="M169">
        <f t="shared" si="7"/>
        <v>1.2</v>
      </c>
      <c r="N169">
        <f t="shared" si="8"/>
        <v>0.2</v>
      </c>
    </row>
    <row r="170" spans="1:14">
      <c r="A170" t="s">
        <v>154</v>
      </c>
      <c r="B170" s="20">
        <v>1411</v>
      </c>
      <c r="C170" s="20" t="s">
        <v>95</v>
      </c>
      <c r="D170" s="20" t="s">
        <v>99</v>
      </c>
      <c r="E170" s="21">
        <v>0.22</v>
      </c>
      <c r="F170" s="21">
        <v>50.8</v>
      </c>
      <c r="G170" s="21">
        <v>0</v>
      </c>
      <c r="H170" s="21">
        <v>1.4430000000000001</v>
      </c>
      <c r="I170" s="21">
        <v>0.22500000000000001</v>
      </c>
      <c r="J170" s="21">
        <v>0.43099999999999999</v>
      </c>
      <c r="K170" s="59">
        <v>1.15887638781626</v>
      </c>
      <c r="L170">
        <f t="shared" si="6"/>
        <v>2.1144472279966209</v>
      </c>
      <c r="M170">
        <f t="shared" si="7"/>
        <v>8.3000000000000007</v>
      </c>
      <c r="N170">
        <f t="shared" si="8"/>
        <v>1.5</v>
      </c>
    </row>
    <row r="171" spans="1:14">
      <c r="A171" t="s">
        <v>154</v>
      </c>
      <c r="B171" s="20">
        <v>1700</v>
      </c>
      <c r="C171" s="20" t="s">
        <v>105</v>
      </c>
      <c r="D171" s="20" t="s">
        <v>96</v>
      </c>
      <c r="E171" s="21">
        <v>0.33</v>
      </c>
      <c r="F171" s="21">
        <v>53.9</v>
      </c>
      <c r="G171" s="21">
        <v>0.08</v>
      </c>
      <c r="H171" s="21">
        <v>0.96799999999999997</v>
      </c>
      <c r="I171" s="21">
        <v>0.125</v>
      </c>
      <c r="J171" s="21">
        <v>0.34100000000000003</v>
      </c>
      <c r="K171" s="59">
        <v>0.91560924832425306</v>
      </c>
      <c r="L171">
        <f t="shared" si="6"/>
        <v>1.4756492751388517</v>
      </c>
      <c r="M171">
        <f t="shared" si="7"/>
        <v>3.9</v>
      </c>
      <c r="N171">
        <f t="shared" si="8"/>
        <v>0.8</v>
      </c>
    </row>
    <row r="172" spans="1:14">
      <c r="A172" t="s">
        <v>154</v>
      </c>
      <c r="B172" s="20">
        <v>1210</v>
      </c>
      <c r="C172" s="20" t="s">
        <v>95</v>
      </c>
      <c r="D172" s="20" t="s">
        <v>96</v>
      </c>
      <c r="E172" s="21">
        <v>0.22</v>
      </c>
      <c r="F172" s="21">
        <v>50.8</v>
      </c>
      <c r="G172" s="21">
        <v>0</v>
      </c>
      <c r="H172" s="21">
        <v>1.2450000000000001</v>
      </c>
      <c r="I172" s="21">
        <v>0.21299999999999999</v>
      </c>
      <c r="J172" s="21">
        <v>0.28799999999999998</v>
      </c>
      <c r="K172" s="59">
        <v>9.8729713736358804E-3</v>
      </c>
      <c r="L172">
        <f t="shared" si="6"/>
        <v>1.2037126698736864E-2</v>
      </c>
      <c r="M172">
        <f t="shared" si="7"/>
        <v>0</v>
      </c>
      <c r="N172">
        <f t="shared" si="8"/>
        <v>0</v>
      </c>
    </row>
    <row r="173" spans="1:14">
      <c r="A173" t="s">
        <v>154</v>
      </c>
      <c r="B173" s="20">
        <v>1210</v>
      </c>
      <c r="C173" s="20" t="s">
        <v>95</v>
      </c>
      <c r="D173" s="20" t="s">
        <v>96</v>
      </c>
      <c r="E173" s="21">
        <v>0.22</v>
      </c>
      <c r="F173" s="21">
        <v>50.8</v>
      </c>
      <c r="G173" s="21">
        <v>0</v>
      </c>
      <c r="H173" s="21">
        <v>1.2450000000000001</v>
      </c>
      <c r="I173" s="21">
        <v>0.21299999999999999</v>
      </c>
      <c r="J173" s="21">
        <v>0.28799999999999998</v>
      </c>
      <c r="K173" s="59">
        <v>5.5748362233543701E-2</v>
      </c>
      <c r="L173">
        <f t="shared" si="6"/>
        <v>6.7968403235136463E-2</v>
      </c>
      <c r="M173">
        <f t="shared" si="7"/>
        <v>0.2</v>
      </c>
      <c r="N173">
        <f t="shared" si="8"/>
        <v>0.1</v>
      </c>
    </row>
    <row r="174" spans="1:14">
      <c r="A174" t="s">
        <v>154</v>
      </c>
      <c r="B174" s="20">
        <v>1210</v>
      </c>
      <c r="C174" s="20" t="s">
        <v>95</v>
      </c>
      <c r="D174" s="20" t="s">
        <v>98</v>
      </c>
      <c r="E174" s="21">
        <v>0.22</v>
      </c>
      <c r="F174" s="21">
        <v>50.8</v>
      </c>
      <c r="G174" s="21">
        <v>0</v>
      </c>
      <c r="H174" s="21">
        <v>1.2450000000000001</v>
      </c>
      <c r="I174" s="21">
        <v>0.21299999999999999</v>
      </c>
      <c r="J174" s="21">
        <v>0.28799999999999998</v>
      </c>
      <c r="K174" s="59">
        <v>1.17469240118112E-2</v>
      </c>
      <c r="L174">
        <f t="shared" si="6"/>
        <v>1.4321849755200212E-2</v>
      </c>
      <c r="M174">
        <f t="shared" si="7"/>
        <v>0</v>
      </c>
      <c r="N174">
        <f t="shared" si="8"/>
        <v>0</v>
      </c>
    </row>
    <row r="175" spans="1:14">
      <c r="A175" t="s">
        <v>154</v>
      </c>
      <c r="B175" s="20">
        <v>1210</v>
      </c>
      <c r="C175" s="20" t="s">
        <v>95</v>
      </c>
      <c r="D175" s="20" t="s">
        <v>98</v>
      </c>
      <c r="E175" s="21">
        <v>0.22</v>
      </c>
      <c r="F175" s="21">
        <v>50.8</v>
      </c>
      <c r="G175" s="21">
        <v>0</v>
      </c>
      <c r="H175" s="21">
        <v>1.2450000000000001</v>
      </c>
      <c r="I175" s="21">
        <v>0.21299999999999999</v>
      </c>
      <c r="J175" s="21">
        <v>0.28799999999999998</v>
      </c>
      <c r="K175" s="59">
        <v>4.7778535159662003E-2</v>
      </c>
      <c r="L175">
        <f t="shared" si="6"/>
        <v>5.8251590066659913E-2</v>
      </c>
      <c r="M175">
        <f t="shared" si="7"/>
        <v>0.2</v>
      </c>
      <c r="N175">
        <f t="shared" si="8"/>
        <v>0</v>
      </c>
    </row>
    <row r="176" spans="1:14">
      <c r="A176" t="s">
        <v>154</v>
      </c>
      <c r="B176" s="20">
        <v>1210</v>
      </c>
      <c r="C176" s="20" t="s">
        <v>95</v>
      </c>
      <c r="D176" s="20" t="s">
        <v>98</v>
      </c>
      <c r="E176" s="21">
        <v>0.22</v>
      </c>
      <c r="F176" s="21">
        <v>50.8</v>
      </c>
      <c r="G176" s="21">
        <v>0</v>
      </c>
      <c r="H176" s="21">
        <v>1.2450000000000001</v>
      </c>
      <c r="I176" s="21">
        <v>0.21299999999999999</v>
      </c>
      <c r="J176" s="21">
        <v>0.28799999999999998</v>
      </c>
      <c r="K176" s="59">
        <v>4.0211236203371102E-2</v>
      </c>
      <c r="L176">
        <f t="shared" si="6"/>
        <v>4.9025539179150042E-2</v>
      </c>
      <c r="M176">
        <f t="shared" si="7"/>
        <v>0.2</v>
      </c>
      <c r="N176">
        <f t="shared" si="8"/>
        <v>0</v>
      </c>
    </row>
    <row r="177" spans="1:14">
      <c r="A177" t="s">
        <v>154</v>
      </c>
      <c r="B177" s="20">
        <v>1400</v>
      </c>
      <c r="C177" s="20" t="s">
        <v>152</v>
      </c>
      <c r="D177" s="20" t="s">
        <v>99</v>
      </c>
      <c r="E177" s="21">
        <v>0</v>
      </c>
      <c r="F177" s="21">
        <v>49.3</v>
      </c>
      <c r="G177" s="21">
        <v>0.33</v>
      </c>
      <c r="H177" s="21">
        <v>0.70899999999999996</v>
      </c>
      <c r="I177" s="21">
        <v>0.11700000000000001</v>
      </c>
      <c r="J177" s="21">
        <v>0.43099999999999999</v>
      </c>
      <c r="K177" s="59">
        <v>0.71660455405855406</v>
      </c>
      <c r="L177">
        <f t="shared" ref="L177:L179" si="9">((F177*J177*K177/12)+(G177*K177))*0.765</f>
        <v>1.1516043894797334</v>
      </c>
      <c r="M177">
        <f t="shared" si="7"/>
        <v>2.2000000000000002</v>
      </c>
      <c r="N177">
        <f t="shared" si="8"/>
        <v>0.4</v>
      </c>
    </row>
    <row r="178" spans="1:14">
      <c r="A178" t="s">
        <v>154</v>
      </c>
      <c r="B178" s="20">
        <v>1400</v>
      </c>
      <c r="C178" s="20" t="s">
        <v>152</v>
      </c>
      <c r="D178" s="20" t="s">
        <v>99</v>
      </c>
      <c r="E178" s="21">
        <v>0</v>
      </c>
      <c r="F178" s="21">
        <v>49.3</v>
      </c>
      <c r="G178" s="21">
        <v>0.33</v>
      </c>
      <c r="H178" s="21">
        <v>0.70899999999999996</v>
      </c>
      <c r="I178" s="21">
        <v>0.11700000000000001</v>
      </c>
      <c r="J178" s="21">
        <v>0.43099999999999999</v>
      </c>
      <c r="K178" s="59">
        <v>8.4041682325284501</v>
      </c>
      <c r="L178">
        <f t="shared" si="9"/>
        <v>13.505743121072992</v>
      </c>
      <c r="M178">
        <f t="shared" si="7"/>
        <v>26.1</v>
      </c>
      <c r="N178">
        <f t="shared" si="8"/>
        <v>4.3</v>
      </c>
    </row>
    <row r="179" spans="1:14">
      <c r="A179" t="s">
        <v>154</v>
      </c>
      <c r="B179" s="20">
        <v>1400</v>
      </c>
      <c r="C179" s="20" t="s">
        <v>152</v>
      </c>
      <c r="D179" s="20" t="s">
        <v>99</v>
      </c>
      <c r="E179" s="21">
        <v>0</v>
      </c>
      <c r="F179" s="21">
        <v>49.3</v>
      </c>
      <c r="G179" s="21">
        <v>0.33</v>
      </c>
      <c r="H179" s="21">
        <v>0.70899999999999996</v>
      </c>
      <c r="I179" s="21">
        <v>0.11700000000000001</v>
      </c>
      <c r="J179" s="21">
        <v>0.43099999999999999</v>
      </c>
      <c r="K179" s="59">
        <v>1.8279328598381599</v>
      </c>
      <c r="L179">
        <f t="shared" si="9"/>
        <v>2.9375413443044653</v>
      </c>
      <c r="M179">
        <f t="shared" si="7"/>
        <v>5.7</v>
      </c>
      <c r="N179">
        <f t="shared" si="8"/>
        <v>0.9</v>
      </c>
    </row>
    <row r="180" spans="1:14">
      <c r="A180" t="s">
        <v>154</v>
      </c>
      <c r="B180" s="20">
        <v>1400</v>
      </c>
      <c r="C180" s="20" t="s">
        <v>95</v>
      </c>
      <c r="D180" s="20" t="s">
        <v>96</v>
      </c>
      <c r="E180" s="21">
        <v>0.22</v>
      </c>
      <c r="F180" s="21">
        <v>50.8</v>
      </c>
      <c r="G180" s="21">
        <v>0</v>
      </c>
      <c r="H180" s="21">
        <v>0.70899999999999996</v>
      </c>
      <c r="I180" s="21">
        <v>0.11700000000000001</v>
      </c>
      <c r="J180" s="21">
        <v>0.43099999999999999</v>
      </c>
      <c r="K180" s="59">
        <v>5.4114622079677002E-2</v>
      </c>
      <c r="L180">
        <f t="shared" si="6"/>
        <v>9.8735735625842661E-2</v>
      </c>
      <c r="M180">
        <f t="shared" si="7"/>
        <v>0.2</v>
      </c>
      <c r="N180">
        <f t="shared" si="8"/>
        <v>0</v>
      </c>
    </row>
    <row r="181" spans="1:14">
      <c r="A181" t="s">
        <v>154</v>
      </c>
      <c r="B181" s="20">
        <v>1400</v>
      </c>
      <c r="C181" s="20" t="s">
        <v>95</v>
      </c>
      <c r="D181" s="20" t="s">
        <v>99</v>
      </c>
      <c r="E181" s="21">
        <v>0.22</v>
      </c>
      <c r="F181" s="21">
        <v>50.8</v>
      </c>
      <c r="G181" s="21">
        <v>0</v>
      </c>
      <c r="H181" s="21">
        <v>0.70899999999999996</v>
      </c>
      <c r="I181" s="21">
        <v>0.11700000000000001</v>
      </c>
      <c r="J181" s="21">
        <v>0.43099999999999999</v>
      </c>
      <c r="K181" s="59">
        <v>5.3083346452197699E-2</v>
      </c>
      <c r="L181">
        <f t="shared" si="6"/>
        <v>9.6854104491798196E-2</v>
      </c>
      <c r="M181">
        <f t="shared" si="7"/>
        <v>0.2</v>
      </c>
      <c r="N181">
        <f t="shared" si="8"/>
        <v>0</v>
      </c>
    </row>
    <row r="182" spans="1:14">
      <c r="A182" t="s">
        <v>154</v>
      </c>
      <c r="B182" s="20">
        <v>1400</v>
      </c>
      <c r="C182" s="20" t="s">
        <v>95</v>
      </c>
      <c r="D182" s="20" t="s">
        <v>96</v>
      </c>
      <c r="E182" s="21">
        <v>0.22</v>
      </c>
      <c r="F182" s="21">
        <v>50.8</v>
      </c>
      <c r="G182" s="21">
        <v>0</v>
      </c>
      <c r="H182" s="21">
        <v>0.70899999999999996</v>
      </c>
      <c r="I182" s="21">
        <v>0.11700000000000001</v>
      </c>
      <c r="J182" s="21">
        <v>0.43099999999999999</v>
      </c>
      <c r="K182" s="59">
        <v>7.3915313049666698E-3</v>
      </c>
      <c r="L182">
        <f t="shared" si="6"/>
        <v>1.3486341634665354E-2</v>
      </c>
      <c r="M182">
        <f t="shared" si="7"/>
        <v>0</v>
      </c>
      <c r="N182">
        <f t="shared" si="8"/>
        <v>0</v>
      </c>
    </row>
    <row r="183" spans="1:14">
      <c r="A183" t="s">
        <v>154</v>
      </c>
      <c r="B183" s="20">
        <v>1310</v>
      </c>
      <c r="C183" s="20" t="s">
        <v>105</v>
      </c>
      <c r="D183" s="20" t="s">
        <v>99</v>
      </c>
      <c r="E183" s="21">
        <v>0.33</v>
      </c>
      <c r="F183" s="21">
        <v>53.9</v>
      </c>
      <c r="G183" s="21">
        <v>0.08</v>
      </c>
      <c r="H183" s="21">
        <v>1.2450000000000001</v>
      </c>
      <c r="I183" s="21">
        <v>0.21299999999999999</v>
      </c>
      <c r="J183" s="21">
        <v>0.39300000000000002</v>
      </c>
      <c r="K183" s="59">
        <v>0.20799265375627901</v>
      </c>
      <c r="L183">
        <f t="shared" si="6"/>
        <v>0.38379324452742997</v>
      </c>
      <c r="M183">
        <f t="shared" si="7"/>
        <v>1.3</v>
      </c>
      <c r="N183">
        <f t="shared" si="8"/>
        <v>0.3</v>
      </c>
    </row>
    <row r="184" spans="1:14">
      <c r="A184" t="s">
        <v>154</v>
      </c>
      <c r="B184" s="20">
        <v>1310</v>
      </c>
      <c r="C184" s="20" t="s">
        <v>105</v>
      </c>
      <c r="D184" s="20" t="s">
        <v>96</v>
      </c>
      <c r="E184" s="21">
        <v>0.33</v>
      </c>
      <c r="F184" s="21">
        <v>53.9</v>
      </c>
      <c r="G184" s="21">
        <v>0.08</v>
      </c>
      <c r="H184" s="21">
        <v>1.2450000000000001</v>
      </c>
      <c r="I184" s="21">
        <v>0.21299999999999999</v>
      </c>
      <c r="J184" s="21">
        <v>0.39300000000000002</v>
      </c>
      <c r="K184" s="59">
        <v>0.76636162178158396</v>
      </c>
      <c r="L184">
        <f t="shared" si="6"/>
        <v>1.4141096235519233</v>
      </c>
      <c r="M184">
        <f t="shared" si="7"/>
        <v>4.8</v>
      </c>
      <c r="N184">
        <f t="shared" si="8"/>
        <v>1.1000000000000001</v>
      </c>
    </row>
    <row r="185" spans="1:14">
      <c r="A185" t="s">
        <v>154</v>
      </c>
      <c r="B185" s="20">
        <v>1310</v>
      </c>
      <c r="C185" s="20" t="s">
        <v>105</v>
      </c>
      <c r="D185" s="20" t="s">
        <v>99</v>
      </c>
      <c r="E185" s="21">
        <v>0.33</v>
      </c>
      <c r="F185" s="21">
        <v>53.9</v>
      </c>
      <c r="G185" s="21">
        <v>0.08</v>
      </c>
      <c r="H185" s="21">
        <v>1.2450000000000001</v>
      </c>
      <c r="I185" s="21">
        <v>0.21299999999999999</v>
      </c>
      <c r="J185" s="21">
        <v>0.39300000000000002</v>
      </c>
      <c r="K185" s="59">
        <v>0.102670992025681</v>
      </c>
      <c r="L185">
        <f t="shared" si="6"/>
        <v>0.18945108126058724</v>
      </c>
      <c r="M185">
        <f t="shared" si="7"/>
        <v>0.6</v>
      </c>
      <c r="N185">
        <f t="shared" si="8"/>
        <v>0.1</v>
      </c>
    </row>
    <row r="186" spans="1:14">
      <c r="A186" t="s">
        <v>154</v>
      </c>
      <c r="B186" s="20">
        <v>1290</v>
      </c>
      <c r="C186" s="20" t="s">
        <v>103</v>
      </c>
      <c r="D186" s="20" t="s">
        <v>98</v>
      </c>
      <c r="E186" s="21">
        <v>0.19</v>
      </c>
      <c r="F186" s="21">
        <v>57.7</v>
      </c>
      <c r="G186" s="21">
        <v>0</v>
      </c>
      <c r="H186" s="21">
        <v>1.2450000000000001</v>
      </c>
      <c r="I186" s="21">
        <v>0.21299999999999999</v>
      </c>
      <c r="J186" s="21">
        <v>0.34100000000000003</v>
      </c>
      <c r="K186" s="59">
        <v>3.9067401340841298E-3</v>
      </c>
      <c r="L186">
        <f t="shared" si="6"/>
        <v>6.4056539046832605E-3</v>
      </c>
      <c r="M186">
        <f t="shared" si="7"/>
        <v>0</v>
      </c>
      <c r="N186">
        <f t="shared" si="8"/>
        <v>0</v>
      </c>
    </row>
    <row r="187" spans="1:14">
      <c r="A187" t="s">
        <v>154</v>
      </c>
      <c r="B187" s="20">
        <v>1411</v>
      </c>
      <c r="C187" s="20" t="s">
        <v>95</v>
      </c>
      <c r="D187" s="20" t="s">
        <v>99</v>
      </c>
      <c r="E187" s="21">
        <v>0.22</v>
      </c>
      <c r="F187" s="21">
        <v>50.8</v>
      </c>
      <c r="G187" s="21">
        <v>0</v>
      </c>
      <c r="H187" s="21">
        <v>1.4430000000000001</v>
      </c>
      <c r="I187" s="21">
        <v>0.22500000000000001</v>
      </c>
      <c r="J187" s="21">
        <v>0.43099999999999999</v>
      </c>
      <c r="K187" s="59">
        <v>0.67812425121665598</v>
      </c>
      <c r="L187">
        <f t="shared" si="6"/>
        <v>1.2372829046282032</v>
      </c>
      <c r="M187">
        <f t="shared" si="7"/>
        <v>4.9000000000000004</v>
      </c>
      <c r="N187">
        <f t="shared" si="8"/>
        <v>0.9</v>
      </c>
    </row>
    <row r="188" spans="1:14">
      <c r="A188" t="s">
        <v>154</v>
      </c>
      <c r="B188" s="20">
        <v>8100</v>
      </c>
      <c r="C188" s="20" t="s">
        <v>95</v>
      </c>
      <c r="D188" s="20" t="s">
        <v>98</v>
      </c>
      <c r="E188" s="21">
        <v>0.22</v>
      </c>
      <c r="F188" s="21">
        <v>50.8</v>
      </c>
      <c r="G188" s="21">
        <v>0</v>
      </c>
      <c r="H188" s="21">
        <v>0.98599999999999999</v>
      </c>
      <c r="I188" s="21">
        <v>0.14299999999999999</v>
      </c>
      <c r="J188" s="21">
        <v>0.44600000000000001</v>
      </c>
      <c r="K188" s="59">
        <v>9.1565490516631598E-3</v>
      </c>
      <c r="L188">
        <f t="shared" si="6"/>
        <v>1.7288175046143491E-2</v>
      </c>
      <c r="M188">
        <f t="shared" si="7"/>
        <v>0</v>
      </c>
      <c r="N188">
        <f t="shared" si="8"/>
        <v>0</v>
      </c>
    </row>
    <row r="189" spans="1:14">
      <c r="A189" t="s">
        <v>154</v>
      </c>
      <c r="B189" s="20">
        <v>8100</v>
      </c>
      <c r="C189" s="20" t="s">
        <v>95</v>
      </c>
      <c r="D189" s="20" t="s">
        <v>99</v>
      </c>
      <c r="E189" s="21">
        <v>0.22</v>
      </c>
      <c r="F189" s="21">
        <v>50.8</v>
      </c>
      <c r="G189" s="21">
        <v>0</v>
      </c>
      <c r="H189" s="21">
        <v>0.98599999999999999</v>
      </c>
      <c r="I189" s="21">
        <v>0.14299999999999999</v>
      </c>
      <c r="J189" s="21">
        <v>0.44600000000000001</v>
      </c>
      <c r="K189" s="59">
        <v>0.64279885916838597</v>
      </c>
      <c r="L189">
        <f t="shared" si="6"/>
        <v>1.2136470993671906</v>
      </c>
      <c r="M189">
        <f t="shared" si="7"/>
        <v>3.3</v>
      </c>
      <c r="N189">
        <f t="shared" si="8"/>
        <v>0.6</v>
      </c>
    </row>
    <row r="190" spans="1:14">
      <c r="A190" t="s">
        <v>154</v>
      </c>
      <c r="B190" s="20">
        <v>8100</v>
      </c>
      <c r="C190" s="20" t="s">
        <v>95</v>
      </c>
      <c r="D190" s="20" t="s">
        <v>98</v>
      </c>
      <c r="E190" s="21">
        <v>0.22</v>
      </c>
      <c r="F190" s="21">
        <v>50.8</v>
      </c>
      <c r="G190" s="21">
        <v>0</v>
      </c>
      <c r="H190" s="21">
        <v>0.98599999999999999</v>
      </c>
      <c r="I190" s="21">
        <v>0.14299999999999999</v>
      </c>
      <c r="J190" s="21">
        <v>0.44600000000000001</v>
      </c>
      <c r="K190" s="59">
        <v>1.2940628935609799</v>
      </c>
      <c r="L190">
        <f t="shared" si="6"/>
        <v>2.4432770139027009</v>
      </c>
      <c r="M190">
        <f t="shared" si="7"/>
        <v>6.6</v>
      </c>
      <c r="N190">
        <f t="shared" si="8"/>
        <v>1.2</v>
      </c>
    </row>
    <row r="191" spans="1:14">
      <c r="A191" t="s">
        <v>154</v>
      </c>
      <c r="B191" s="20">
        <v>1411</v>
      </c>
      <c r="C191" s="20" t="s">
        <v>95</v>
      </c>
      <c r="D191" s="20" t="s">
        <v>98</v>
      </c>
      <c r="E191" s="21">
        <v>0.22</v>
      </c>
      <c r="F191" s="21">
        <v>50.8</v>
      </c>
      <c r="G191" s="21">
        <v>0</v>
      </c>
      <c r="H191" s="21">
        <v>1.4430000000000001</v>
      </c>
      <c r="I191" s="21">
        <v>0.22500000000000001</v>
      </c>
      <c r="J191" s="21">
        <v>0.43099999999999999</v>
      </c>
      <c r="K191" s="59">
        <v>7.2136157060983296E-3</v>
      </c>
      <c r="L191">
        <f t="shared" si="6"/>
        <v>1.3161722763490142E-2</v>
      </c>
      <c r="M191">
        <f t="shared" si="7"/>
        <v>0.1</v>
      </c>
      <c r="N191">
        <f t="shared" si="8"/>
        <v>0</v>
      </c>
    </row>
    <row r="192" spans="1:14">
      <c r="A192" t="s">
        <v>154</v>
      </c>
      <c r="B192" s="20">
        <v>1400</v>
      </c>
      <c r="C192" s="20" t="s">
        <v>95</v>
      </c>
      <c r="D192" s="20" t="s">
        <v>96</v>
      </c>
      <c r="E192" s="21">
        <v>0.22</v>
      </c>
      <c r="F192" s="21">
        <v>50.8</v>
      </c>
      <c r="G192" s="21">
        <v>0</v>
      </c>
      <c r="H192" s="21">
        <v>0.70899999999999996</v>
      </c>
      <c r="I192" s="21">
        <v>0.11700000000000001</v>
      </c>
      <c r="J192" s="21">
        <v>0.43099999999999999</v>
      </c>
      <c r="K192" s="59">
        <v>2.8147868828336E-2</v>
      </c>
      <c r="L192">
        <f t="shared" si="6"/>
        <v>5.1357663201887588E-2</v>
      </c>
      <c r="M192">
        <f t="shared" si="7"/>
        <v>0.1</v>
      </c>
      <c r="N192">
        <f t="shared" si="8"/>
        <v>0</v>
      </c>
    </row>
    <row r="193" spans="1:14">
      <c r="A193" t="s">
        <v>154</v>
      </c>
      <c r="B193" s="20">
        <v>1400</v>
      </c>
      <c r="C193" s="20" t="s">
        <v>103</v>
      </c>
      <c r="D193" s="20" t="s">
        <v>99</v>
      </c>
      <c r="E193" s="21">
        <v>0.19</v>
      </c>
      <c r="F193" s="21">
        <v>57.7</v>
      </c>
      <c r="G193" s="21">
        <v>0</v>
      </c>
      <c r="H193" s="21">
        <v>0.70899999999999996</v>
      </c>
      <c r="I193" s="21">
        <v>0.11700000000000001</v>
      </c>
      <c r="J193" s="21">
        <v>0.43099999999999999</v>
      </c>
      <c r="K193" s="59">
        <v>0.25208522761604102</v>
      </c>
      <c r="L193">
        <f t="shared" si="6"/>
        <v>0.52241932500125332</v>
      </c>
      <c r="M193">
        <f t="shared" si="7"/>
        <v>1</v>
      </c>
      <c r="N193">
        <f t="shared" si="8"/>
        <v>0.2</v>
      </c>
    </row>
    <row r="194" spans="1:14">
      <c r="A194" t="s">
        <v>154</v>
      </c>
      <c r="B194" s="20">
        <v>1210</v>
      </c>
      <c r="C194" s="20" t="s">
        <v>101</v>
      </c>
      <c r="D194" s="20" t="s">
        <v>96</v>
      </c>
      <c r="E194" s="21">
        <v>0.8</v>
      </c>
      <c r="F194" s="21">
        <v>49.9</v>
      </c>
      <c r="G194" s="21">
        <v>0</v>
      </c>
      <c r="H194" s="21">
        <v>1.2450000000000001</v>
      </c>
      <c r="I194" s="21">
        <v>0.21299999999999999</v>
      </c>
      <c r="J194" s="21">
        <v>0.28799999999999998</v>
      </c>
      <c r="K194" s="59">
        <v>8.99589050087478E-2</v>
      </c>
      <c r="L194">
        <f t="shared" si="6"/>
        <v>0.10773478463847636</v>
      </c>
      <c r="M194">
        <f t="shared" si="7"/>
        <v>0.4</v>
      </c>
      <c r="N194">
        <f t="shared" si="8"/>
        <v>0.1</v>
      </c>
    </row>
    <row r="195" spans="1:14">
      <c r="A195" t="s">
        <v>154</v>
      </c>
      <c r="B195" s="20">
        <v>1210</v>
      </c>
      <c r="C195" s="20" t="s">
        <v>101</v>
      </c>
      <c r="D195" s="20" t="s">
        <v>96</v>
      </c>
      <c r="E195" s="21">
        <v>0.8</v>
      </c>
      <c r="F195" s="21">
        <v>49.9</v>
      </c>
      <c r="G195" s="21">
        <v>0</v>
      </c>
      <c r="H195" s="21">
        <v>1.2450000000000001</v>
      </c>
      <c r="I195" s="21">
        <v>0.21299999999999999</v>
      </c>
      <c r="J195" s="21">
        <v>0.28799999999999998</v>
      </c>
      <c r="K195" s="59">
        <v>2.0689741700099198E-2</v>
      </c>
      <c r="L195">
        <f t="shared" ref="L195:L258" si="10">(F195*J195*K195/12)+(G195*K195)</f>
        <v>2.4778034660038795E-2</v>
      </c>
      <c r="M195">
        <f t="shared" ref="M195:M258" si="11">ROUND(2.721*H195*L195,1)</f>
        <v>0.1</v>
      </c>
      <c r="N195">
        <f t="shared" ref="N195:N258" si="12">ROUND((2.721*I195*L195)+(E195*K195),1)</f>
        <v>0</v>
      </c>
    </row>
    <row r="196" spans="1:14">
      <c r="A196" t="s">
        <v>154</v>
      </c>
      <c r="B196" s="20">
        <v>1210</v>
      </c>
      <c r="C196" s="20" t="s">
        <v>101</v>
      </c>
      <c r="D196" s="20" t="s">
        <v>99</v>
      </c>
      <c r="E196" s="21">
        <v>0.8</v>
      </c>
      <c r="F196" s="21">
        <v>49.9</v>
      </c>
      <c r="G196" s="21">
        <v>0</v>
      </c>
      <c r="H196" s="21">
        <v>1.2450000000000001</v>
      </c>
      <c r="I196" s="21">
        <v>0.21299999999999999</v>
      </c>
      <c r="J196" s="21">
        <v>0.28799999999999998</v>
      </c>
      <c r="K196" s="59">
        <v>0.90477359011987701</v>
      </c>
      <c r="L196">
        <f t="shared" si="10"/>
        <v>1.0835568515275646</v>
      </c>
      <c r="M196">
        <f t="shared" si="11"/>
        <v>3.7</v>
      </c>
      <c r="N196">
        <f t="shared" si="12"/>
        <v>1.4</v>
      </c>
    </row>
    <row r="197" spans="1:14">
      <c r="A197" t="s">
        <v>154</v>
      </c>
      <c r="B197" s="20">
        <v>1210</v>
      </c>
      <c r="C197" s="20" t="s">
        <v>101</v>
      </c>
      <c r="D197" s="20" t="s">
        <v>99</v>
      </c>
      <c r="E197" s="21">
        <v>0.8</v>
      </c>
      <c r="F197" s="21">
        <v>49.9</v>
      </c>
      <c r="G197" s="21">
        <v>0</v>
      </c>
      <c r="H197" s="21">
        <v>1.2450000000000001</v>
      </c>
      <c r="I197" s="21">
        <v>0.21299999999999999</v>
      </c>
      <c r="J197" s="21">
        <v>0.28799999999999998</v>
      </c>
      <c r="K197" s="59">
        <v>3.6700991437450998E-4</v>
      </c>
      <c r="L197">
        <f t="shared" si="10"/>
        <v>4.3953107345491311E-4</v>
      </c>
      <c r="M197">
        <f t="shared" si="11"/>
        <v>0</v>
      </c>
      <c r="N197">
        <f t="shared" si="12"/>
        <v>0</v>
      </c>
    </row>
    <row r="198" spans="1:14">
      <c r="A198" t="s">
        <v>154</v>
      </c>
      <c r="B198" s="20">
        <v>1210</v>
      </c>
      <c r="C198" s="20" t="s">
        <v>101</v>
      </c>
      <c r="D198" s="20" t="s">
        <v>99</v>
      </c>
      <c r="E198" s="21">
        <v>0.8</v>
      </c>
      <c r="F198" s="21">
        <v>49.9</v>
      </c>
      <c r="G198" s="21">
        <v>0</v>
      </c>
      <c r="H198" s="21">
        <v>1.2450000000000001</v>
      </c>
      <c r="I198" s="21">
        <v>0.21299999999999999</v>
      </c>
      <c r="J198" s="21">
        <v>0.28799999999999998</v>
      </c>
      <c r="K198" s="59">
        <v>0.15347696824878199</v>
      </c>
      <c r="L198">
        <f t="shared" si="10"/>
        <v>0.18380401717474129</v>
      </c>
      <c r="M198">
        <f t="shared" si="11"/>
        <v>0.6</v>
      </c>
      <c r="N198">
        <f t="shared" si="12"/>
        <v>0.2</v>
      </c>
    </row>
    <row r="199" spans="1:14">
      <c r="A199" t="s">
        <v>154</v>
      </c>
      <c r="B199" s="20">
        <v>1210</v>
      </c>
      <c r="C199" s="20" t="s">
        <v>95</v>
      </c>
      <c r="D199" s="20" t="s">
        <v>96</v>
      </c>
      <c r="E199" s="21">
        <v>0.22</v>
      </c>
      <c r="F199" s="21">
        <v>50.8</v>
      </c>
      <c r="G199" s="21">
        <v>0</v>
      </c>
      <c r="H199" s="21">
        <v>1.2450000000000001</v>
      </c>
      <c r="I199" s="21">
        <v>0.21299999999999999</v>
      </c>
      <c r="J199" s="21">
        <v>0.28799999999999998</v>
      </c>
      <c r="K199" s="59">
        <v>0.34551470154298403</v>
      </c>
      <c r="L199">
        <f t="shared" si="10"/>
        <v>0.42125152412120603</v>
      </c>
      <c r="M199">
        <f t="shared" si="11"/>
        <v>1.4</v>
      </c>
      <c r="N199">
        <f t="shared" si="12"/>
        <v>0.3</v>
      </c>
    </row>
    <row r="200" spans="1:14">
      <c r="A200" t="s">
        <v>154</v>
      </c>
      <c r="B200" s="20">
        <v>1210</v>
      </c>
      <c r="C200" s="20" t="s">
        <v>95</v>
      </c>
      <c r="D200" s="20" t="s">
        <v>99</v>
      </c>
      <c r="E200" s="21">
        <v>0.22</v>
      </c>
      <c r="F200" s="21">
        <v>50.8</v>
      </c>
      <c r="G200" s="21">
        <v>0</v>
      </c>
      <c r="H200" s="21">
        <v>1.2450000000000001</v>
      </c>
      <c r="I200" s="21">
        <v>0.21299999999999999</v>
      </c>
      <c r="J200" s="21">
        <v>0.28799999999999998</v>
      </c>
      <c r="K200" s="59">
        <v>2.0834369644578699</v>
      </c>
      <c r="L200">
        <f t="shared" si="10"/>
        <v>2.5401263470670346</v>
      </c>
      <c r="M200">
        <f t="shared" si="11"/>
        <v>8.6</v>
      </c>
      <c r="N200">
        <f t="shared" si="12"/>
        <v>1.9</v>
      </c>
    </row>
    <row r="201" spans="1:14">
      <c r="A201" t="s">
        <v>154</v>
      </c>
      <c r="B201" s="20">
        <v>1210</v>
      </c>
      <c r="C201" s="20" t="s">
        <v>95</v>
      </c>
      <c r="D201" s="20" t="s">
        <v>99</v>
      </c>
      <c r="E201" s="21">
        <v>0.22</v>
      </c>
      <c r="F201" s="21">
        <v>50.8</v>
      </c>
      <c r="G201" s="21">
        <v>0</v>
      </c>
      <c r="H201" s="21">
        <v>1.2450000000000001</v>
      </c>
      <c r="I201" s="21">
        <v>0.21299999999999999</v>
      </c>
      <c r="J201" s="21">
        <v>0.28799999999999998</v>
      </c>
      <c r="K201" s="59">
        <v>0.33602016365974402</v>
      </c>
      <c r="L201">
        <f t="shared" si="10"/>
        <v>0.40967578353395989</v>
      </c>
      <c r="M201">
        <f t="shared" si="11"/>
        <v>1.4</v>
      </c>
      <c r="N201">
        <f t="shared" si="12"/>
        <v>0.3</v>
      </c>
    </row>
    <row r="202" spans="1:14">
      <c r="A202" t="s">
        <v>154</v>
      </c>
      <c r="B202" s="20">
        <v>1400</v>
      </c>
      <c r="C202" s="20" t="s">
        <v>95</v>
      </c>
      <c r="D202" s="20" t="s">
        <v>96</v>
      </c>
      <c r="E202" s="21">
        <v>0.22</v>
      </c>
      <c r="F202" s="21">
        <v>50.8</v>
      </c>
      <c r="G202" s="21">
        <v>0</v>
      </c>
      <c r="H202" s="21">
        <v>0.70899999999999996</v>
      </c>
      <c r="I202" s="21">
        <v>0.11700000000000001</v>
      </c>
      <c r="J202" s="21">
        <v>0.43099999999999999</v>
      </c>
      <c r="K202" s="59">
        <v>0.13635727301752601</v>
      </c>
      <c r="L202">
        <f t="shared" si="10"/>
        <v>0.24879293510534403</v>
      </c>
      <c r="M202">
        <f t="shared" si="11"/>
        <v>0.5</v>
      </c>
      <c r="N202">
        <f t="shared" si="12"/>
        <v>0.1</v>
      </c>
    </row>
    <row r="203" spans="1:14">
      <c r="A203" t="s">
        <v>154</v>
      </c>
      <c r="B203" s="20">
        <v>1400</v>
      </c>
      <c r="C203" s="20" t="s">
        <v>95</v>
      </c>
      <c r="D203" s="20" t="s">
        <v>96</v>
      </c>
      <c r="E203" s="21">
        <v>0.22</v>
      </c>
      <c r="F203" s="21">
        <v>50.8</v>
      </c>
      <c r="G203" s="21">
        <v>0</v>
      </c>
      <c r="H203" s="21">
        <v>0.70899999999999996</v>
      </c>
      <c r="I203" s="21">
        <v>0.11700000000000001</v>
      </c>
      <c r="J203" s="21">
        <v>0.43099999999999999</v>
      </c>
      <c r="K203" s="59">
        <v>1.7688963952662499E-3</v>
      </c>
      <c r="L203">
        <f t="shared" si="10"/>
        <v>3.2274693995896241E-3</v>
      </c>
      <c r="M203">
        <f t="shared" si="11"/>
        <v>0</v>
      </c>
      <c r="N203">
        <f t="shared" si="12"/>
        <v>0</v>
      </c>
    </row>
    <row r="204" spans="1:14">
      <c r="A204" t="s">
        <v>154</v>
      </c>
      <c r="B204" s="20">
        <v>1400</v>
      </c>
      <c r="C204" s="20" t="s">
        <v>95</v>
      </c>
      <c r="D204" s="20" t="s">
        <v>99</v>
      </c>
      <c r="E204" s="21">
        <v>0.22</v>
      </c>
      <c r="F204" s="21">
        <v>50.8</v>
      </c>
      <c r="G204" s="21">
        <v>0</v>
      </c>
      <c r="H204" s="21">
        <v>0.70899999999999996</v>
      </c>
      <c r="I204" s="21">
        <v>0.11700000000000001</v>
      </c>
      <c r="J204" s="21">
        <v>0.43099999999999999</v>
      </c>
      <c r="K204" s="59">
        <v>1.2419897130492401E-3</v>
      </c>
      <c r="L204">
        <f t="shared" si="10"/>
        <v>2.2660930307725419E-3</v>
      </c>
      <c r="M204">
        <f t="shared" si="11"/>
        <v>0</v>
      </c>
      <c r="N204">
        <f t="shared" si="12"/>
        <v>0</v>
      </c>
    </row>
    <row r="205" spans="1:14">
      <c r="A205" t="s">
        <v>154</v>
      </c>
      <c r="B205" s="20">
        <v>1400</v>
      </c>
      <c r="C205" s="20" t="s">
        <v>95</v>
      </c>
      <c r="E205" s="21">
        <v>0.22</v>
      </c>
      <c r="F205" s="21">
        <v>50.8</v>
      </c>
      <c r="G205" s="21">
        <v>0</v>
      </c>
      <c r="H205" s="21">
        <v>0.70899999999999996</v>
      </c>
      <c r="I205" s="21">
        <v>0.11700000000000001</v>
      </c>
      <c r="J205" s="21">
        <v>0.43099999999999999</v>
      </c>
      <c r="K205" s="59">
        <v>0.30105816755789</v>
      </c>
      <c r="L205">
        <f t="shared" si="10"/>
        <v>0.5493006972538742</v>
      </c>
      <c r="M205">
        <f t="shared" si="11"/>
        <v>1.1000000000000001</v>
      </c>
      <c r="N205">
        <f t="shared" si="12"/>
        <v>0.2</v>
      </c>
    </row>
    <row r="206" spans="1:14">
      <c r="A206" t="s">
        <v>154</v>
      </c>
      <c r="B206" s="20">
        <v>1400</v>
      </c>
      <c r="C206" s="20" t="s">
        <v>105</v>
      </c>
      <c r="D206" s="20" t="s">
        <v>98</v>
      </c>
      <c r="E206" s="21">
        <v>0.33</v>
      </c>
      <c r="F206" s="21">
        <v>53.9</v>
      </c>
      <c r="G206" s="21">
        <v>0.08</v>
      </c>
      <c r="H206" s="21">
        <v>0.70899999999999996</v>
      </c>
      <c r="I206" s="21">
        <v>0.11700000000000001</v>
      </c>
      <c r="J206" s="21">
        <v>0.43099999999999999</v>
      </c>
      <c r="K206" s="59">
        <v>0.59583046068480605</v>
      </c>
      <c r="L206">
        <f t="shared" si="10"/>
        <v>1.2011395909483396</v>
      </c>
      <c r="M206">
        <f t="shared" si="11"/>
        <v>2.2999999999999998</v>
      </c>
      <c r="N206">
        <f t="shared" si="12"/>
        <v>0.6</v>
      </c>
    </row>
    <row r="207" spans="1:14">
      <c r="A207" t="s">
        <v>154</v>
      </c>
      <c r="B207" s="20">
        <v>1400</v>
      </c>
      <c r="C207" s="20" t="s">
        <v>105</v>
      </c>
      <c r="D207" s="20" t="s">
        <v>96</v>
      </c>
      <c r="E207" s="21">
        <v>0.33</v>
      </c>
      <c r="F207" s="21">
        <v>53.9</v>
      </c>
      <c r="G207" s="21">
        <v>0.08</v>
      </c>
      <c r="H207" s="21">
        <v>0.70899999999999996</v>
      </c>
      <c r="I207" s="21">
        <v>0.11700000000000001</v>
      </c>
      <c r="J207" s="21">
        <v>0.43099999999999999</v>
      </c>
      <c r="K207" s="59">
        <v>0.23125548326405401</v>
      </c>
      <c r="L207">
        <f t="shared" si="10"/>
        <v>0.46618985584103367</v>
      </c>
      <c r="M207">
        <f t="shared" si="11"/>
        <v>0.9</v>
      </c>
      <c r="N207">
        <f t="shared" si="12"/>
        <v>0.2</v>
      </c>
    </row>
    <row r="208" spans="1:14">
      <c r="A208" t="s">
        <v>154</v>
      </c>
      <c r="B208" s="20">
        <v>1400</v>
      </c>
      <c r="C208" s="20" t="s">
        <v>105</v>
      </c>
      <c r="E208" s="21">
        <v>0.33</v>
      </c>
      <c r="F208" s="21">
        <v>53.9</v>
      </c>
      <c r="G208" s="21">
        <v>0.08</v>
      </c>
      <c r="H208" s="21">
        <v>0.70899999999999996</v>
      </c>
      <c r="I208" s="21">
        <v>0.11700000000000001</v>
      </c>
      <c r="J208" s="21">
        <v>0.43099999999999999</v>
      </c>
      <c r="K208" s="59">
        <v>0.72823179843299901</v>
      </c>
      <c r="L208">
        <f t="shared" si="10"/>
        <v>1.468048551059403</v>
      </c>
      <c r="M208">
        <f t="shared" si="11"/>
        <v>2.8</v>
      </c>
      <c r="N208">
        <f t="shared" si="12"/>
        <v>0.7</v>
      </c>
    </row>
    <row r="209" spans="1:14">
      <c r="A209" t="s">
        <v>154</v>
      </c>
      <c r="B209" s="20">
        <v>1330</v>
      </c>
      <c r="C209" s="20" t="s">
        <v>103</v>
      </c>
      <c r="D209" s="20" t="s">
        <v>96</v>
      </c>
      <c r="E209" s="21">
        <v>0.19</v>
      </c>
      <c r="F209" s="21">
        <v>57.7</v>
      </c>
      <c r="G209" s="21">
        <v>0</v>
      </c>
      <c r="H209" s="21">
        <v>1.395</v>
      </c>
      <c r="I209" s="21">
        <v>0.33900000000000002</v>
      </c>
      <c r="J209" s="21">
        <v>0.39300000000000002</v>
      </c>
      <c r="K209" s="59">
        <v>0.58670426375504903</v>
      </c>
      <c r="L209">
        <f t="shared" si="10"/>
        <v>1.1086803796113223</v>
      </c>
      <c r="M209">
        <f t="shared" si="11"/>
        <v>4.2</v>
      </c>
      <c r="N209">
        <f t="shared" si="12"/>
        <v>1.1000000000000001</v>
      </c>
    </row>
    <row r="210" spans="1:14">
      <c r="A210" t="s">
        <v>154</v>
      </c>
      <c r="B210" s="20">
        <v>1411</v>
      </c>
      <c r="C210" s="20" t="s">
        <v>103</v>
      </c>
      <c r="D210" s="20" t="s">
        <v>98</v>
      </c>
      <c r="E210" s="21">
        <v>0.19</v>
      </c>
      <c r="F210" s="21">
        <v>57.7</v>
      </c>
      <c r="G210" s="21">
        <v>0</v>
      </c>
      <c r="H210" s="21">
        <v>1.4430000000000001</v>
      </c>
      <c r="I210" s="21">
        <v>0.22500000000000001</v>
      </c>
      <c r="J210" s="21">
        <v>0.43099999999999999</v>
      </c>
      <c r="K210" s="59">
        <v>6.7488274051228897E-2</v>
      </c>
      <c r="L210">
        <f t="shared" si="10"/>
        <v>0.13986213674148301</v>
      </c>
      <c r="M210">
        <f t="shared" si="11"/>
        <v>0.5</v>
      </c>
      <c r="N210">
        <f t="shared" si="12"/>
        <v>0.1</v>
      </c>
    </row>
    <row r="211" spans="1:14">
      <c r="A211" t="s">
        <v>154</v>
      </c>
      <c r="B211" s="20">
        <v>1411</v>
      </c>
      <c r="C211" s="20" t="s">
        <v>103</v>
      </c>
      <c r="E211" s="21">
        <v>0.19</v>
      </c>
      <c r="F211" s="21">
        <v>57.7</v>
      </c>
      <c r="G211" s="21">
        <v>0</v>
      </c>
      <c r="H211" s="21">
        <v>1.4430000000000001</v>
      </c>
      <c r="I211" s="21">
        <v>0.22500000000000001</v>
      </c>
      <c r="J211" s="21">
        <v>0.43099999999999999</v>
      </c>
      <c r="K211" s="59">
        <v>0.43895620204028502</v>
      </c>
      <c r="L211">
        <f t="shared" si="10"/>
        <v>0.90968917513993641</v>
      </c>
      <c r="M211">
        <f t="shared" si="11"/>
        <v>3.6</v>
      </c>
      <c r="N211">
        <f t="shared" si="12"/>
        <v>0.6</v>
      </c>
    </row>
    <row r="212" spans="1:14">
      <c r="A212" t="s">
        <v>154</v>
      </c>
      <c r="B212" s="20">
        <v>1400</v>
      </c>
      <c r="C212" s="20" t="s">
        <v>95</v>
      </c>
      <c r="D212" s="20" t="s">
        <v>99</v>
      </c>
      <c r="E212" s="21">
        <v>0.22</v>
      </c>
      <c r="F212" s="21">
        <v>50.8</v>
      </c>
      <c r="G212" s="21">
        <v>0</v>
      </c>
      <c r="H212" s="21">
        <v>0.70899999999999996</v>
      </c>
      <c r="I212" s="21">
        <v>0.11700000000000001</v>
      </c>
      <c r="J212" s="21">
        <v>0.43099999999999999</v>
      </c>
      <c r="K212" s="59">
        <v>0.123326501679</v>
      </c>
      <c r="L212">
        <f t="shared" si="10"/>
        <v>0.22501742408011408</v>
      </c>
      <c r="M212">
        <f t="shared" si="11"/>
        <v>0.4</v>
      </c>
      <c r="N212">
        <f t="shared" si="12"/>
        <v>0.1</v>
      </c>
    </row>
    <row r="213" spans="1:14">
      <c r="A213" t="s">
        <v>154</v>
      </c>
      <c r="B213" s="20">
        <v>1400</v>
      </c>
      <c r="C213" s="20" t="s">
        <v>95</v>
      </c>
      <c r="D213" s="20" t="s">
        <v>99</v>
      </c>
      <c r="E213" s="21">
        <v>0.22</v>
      </c>
      <c r="F213" s="21">
        <v>50.8</v>
      </c>
      <c r="G213" s="21">
        <v>0</v>
      </c>
      <c r="H213" s="21">
        <v>0.70899999999999996</v>
      </c>
      <c r="I213" s="21">
        <v>0.11700000000000001</v>
      </c>
      <c r="J213" s="21">
        <v>0.43099999999999999</v>
      </c>
      <c r="K213" s="59">
        <v>0.225014658381199</v>
      </c>
      <c r="L213">
        <f t="shared" si="10"/>
        <v>0.41055424519372297</v>
      </c>
      <c r="M213">
        <f t="shared" si="11"/>
        <v>0.8</v>
      </c>
      <c r="N213">
        <f t="shared" si="12"/>
        <v>0.2</v>
      </c>
    </row>
    <row r="214" spans="1:14">
      <c r="A214" t="s">
        <v>154</v>
      </c>
      <c r="B214" s="20">
        <v>8320</v>
      </c>
      <c r="C214" s="20" t="s">
        <v>95</v>
      </c>
      <c r="D214" s="20" t="s">
        <v>94</v>
      </c>
      <c r="E214" s="21">
        <v>0.22</v>
      </c>
      <c r="F214" s="21">
        <v>50.8</v>
      </c>
      <c r="G214" s="21">
        <v>0</v>
      </c>
      <c r="H214" s="21">
        <v>0.70899999999999996</v>
      </c>
      <c r="I214" s="21">
        <v>0.11700000000000001</v>
      </c>
      <c r="J214" s="21">
        <v>0.26200000000000001</v>
      </c>
      <c r="K214" s="59">
        <v>0.51525866501859396</v>
      </c>
      <c r="L214">
        <f t="shared" si="10"/>
        <v>0.57149056066095649</v>
      </c>
      <c r="M214">
        <f t="shared" si="11"/>
        <v>1.1000000000000001</v>
      </c>
      <c r="N214">
        <f t="shared" si="12"/>
        <v>0.3</v>
      </c>
    </row>
    <row r="215" spans="1:14">
      <c r="A215" t="s">
        <v>154</v>
      </c>
      <c r="B215" s="20">
        <v>8320</v>
      </c>
      <c r="C215" s="20" t="s">
        <v>95</v>
      </c>
      <c r="D215" s="20" t="s">
        <v>96</v>
      </c>
      <c r="E215" s="21">
        <v>0.22</v>
      </c>
      <c r="F215" s="21">
        <v>50.8</v>
      </c>
      <c r="G215" s="21">
        <v>0</v>
      </c>
      <c r="H215" s="21">
        <v>0.70899999999999996</v>
      </c>
      <c r="I215" s="21">
        <v>0.11700000000000001</v>
      </c>
      <c r="J215" s="21">
        <v>0.26200000000000001</v>
      </c>
      <c r="K215" s="59">
        <v>1.1501285084845501</v>
      </c>
      <c r="L215">
        <f t="shared" si="10"/>
        <v>1.2756458663771639</v>
      </c>
      <c r="M215">
        <f t="shared" si="11"/>
        <v>2.5</v>
      </c>
      <c r="N215">
        <f t="shared" si="12"/>
        <v>0.7</v>
      </c>
    </row>
    <row r="216" spans="1:14">
      <c r="A216" t="s">
        <v>154</v>
      </c>
      <c r="B216" s="20">
        <v>8320</v>
      </c>
      <c r="C216" s="20" t="s">
        <v>95</v>
      </c>
      <c r="D216" s="20" t="s">
        <v>100</v>
      </c>
      <c r="E216" s="21">
        <v>0.22</v>
      </c>
      <c r="F216" s="21">
        <v>50.8</v>
      </c>
      <c r="G216" s="21">
        <v>0</v>
      </c>
      <c r="H216" s="21">
        <v>0.70899999999999996</v>
      </c>
      <c r="I216" s="21">
        <v>0.11700000000000001</v>
      </c>
      <c r="J216" s="21">
        <v>0.26200000000000001</v>
      </c>
      <c r="K216" s="59">
        <v>1.6749897073788</v>
      </c>
      <c r="L216">
        <f t="shared" si="10"/>
        <v>1.8577869174440729</v>
      </c>
      <c r="M216">
        <f t="shared" si="11"/>
        <v>3.6</v>
      </c>
      <c r="N216">
        <f t="shared" si="12"/>
        <v>1</v>
      </c>
    </row>
    <row r="217" spans="1:14">
      <c r="A217" t="s">
        <v>154</v>
      </c>
      <c r="B217" s="20">
        <v>8320</v>
      </c>
      <c r="C217" s="20" t="s">
        <v>95</v>
      </c>
      <c r="D217" s="20" t="s">
        <v>96</v>
      </c>
      <c r="E217" s="21">
        <v>0.22</v>
      </c>
      <c r="F217" s="21">
        <v>50.8</v>
      </c>
      <c r="G217" s="21">
        <v>0</v>
      </c>
      <c r="H217" s="21">
        <v>0.70899999999999996</v>
      </c>
      <c r="I217" s="21">
        <v>0.11700000000000001</v>
      </c>
      <c r="J217" s="21">
        <v>0.26200000000000001</v>
      </c>
      <c r="K217" s="59">
        <v>4.7943317683656999E-4</v>
      </c>
      <c r="L217">
        <f t="shared" si="10"/>
        <v>5.3175531753533436E-4</v>
      </c>
      <c r="M217">
        <f t="shared" si="11"/>
        <v>0</v>
      </c>
      <c r="N217">
        <f t="shared" si="12"/>
        <v>0</v>
      </c>
    </row>
    <row r="218" spans="1:14">
      <c r="A218" t="s">
        <v>154</v>
      </c>
      <c r="B218" s="20">
        <v>8320</v>
      </c>
      <c r="C218" s="20" t="s">
        <v>95</v>
      </c>
      <c r="D218" s="20" t="s">
        <v>99</v>
      </c>
      <c r="E218" s="21">
        <v>0.22</v>
      </c>
      <c r="F218" s="21">
        <v>50.8</v>
      </c>
      <c r="G218" s="21">
        <v>0</v>
      </c>
      <c r="H218" s="21">
        <v>0.70899999999999996</v>
      </c>
      <c r="I218" s="21">
        <v>0.11700000000000001</v>
      </c>
      <c r="J218" s="21">
        <v>0.26200000000000001</v>
      </c>
      <c r="K218" s="59">
        <v>7.4231179859454599E-2</v>
      </c>
      <c r="L218">
        <f t="shared" si="10"/>
        <v>8.2332275954783082E-2</v>
      </c>
      <c r="M218">
        <f t="shared" si="11"/>
        <v>0.2</v>
      </c>
      <c r="N218">
        <f t="shared" si="12"/>
        <v>0</v>
      </c>
    </row>
    <row r="219" spans="1:14">
      <c r="A219" t="s">
        <v>154</v>
      </c>
      <c r="B219" s="20">
        <v>8320</v>
      </c>
      <c r="C219" s="20" t="s">
        <v>95</v>
      </c>
      <c r="D219" s="20" t="s">
        <v>96</v>
      </c>
      <c r="E219" s="21">
        <v>0.22</v>
      </c>
      <c r="F219" s="21">
        <v>50.8</v>
      </c>
      <c r="G219" s="21">
        <v>0</v>
      </c>
      <c r="H219" s="21">
        <v>0.70899999999999996</v>
      </c>
      <c r="I219" s="21">
        <v>0.11700000000000001</v>
      </c>
      <c r="J219" s="21">
        <v>0.26200000000000001</v>
      </c>
      <c r="K219" s="59">
        <v>0.84134721654052202</v>
      </c>
      <c r="L219">
        <f t="shared" si="10"/>
        <v>0.93316624277231097</v>
      </c>
      <c r="M219">
        <f t="shared" si="11"/>
        <v>1.8</v>
      </c>
      <c r="N219">
        <f t="shared" si="12"/>
        <v>0.5</v>
      </c>
    </row>
    <row r="220" spans="1:14">
      <c r="A220" t="s">
        <v>154</v>
      </c>
      <c r="B220" s="20">
        <v>1400</v>
      </c>
      <c r="C220" s="20" t="s">
        <v>105</v>
      </c>
      <c r="D220" s="20" t="s">
        <v>96</v>
      </c>
      <c r="E220" s="21">
        <v>0.33</v>
      </c>
      <c r="F220" s="21">
        <v>53.9</v>
      </c>
      <c r="G220" s="21">
        <v>0.08</v>
      </c>
      <c r="H220" s="21">
        <v>0.70899999999999996</v>
      </c>
      <c r="I220" s="21">
        <v>0.11700000000000001</v>
      </c>
      <c r="J220" s="21">
        <v>0.43099999999999999</v>
      </c>
      <c r="K220" s="59">
        <v>1.6324649785682299</v>
      </c>
      <c r="L220">
        <f t="shared" si="10"/>
        <v>3.2908997541705158</v>
      </c>
      <c r="M220">
        <f t="shared" si="11"/>
        <v>6.3</v>
      </c>
      <c r="N220">
        <f t="shared" si="12"/>
        <v>1.6</v>
      </c>
    </row>
    <row r="221" spans="1:14">
      <c r="A221" t="s">
        <v>154</v>
      </c>
      <c r="B221" s="20">
        <v>1700</v>
      </c>
      <c r="C221" s="20" t="s">
        <v>95</v>
      </c>
      <c r="D221" s="20" t="s">
        <v>96</v>
      </c>
      <c r="E221" s="21">
        <v>0.22</v>
      </c>
      <c r="F221" s="21">
        <v>50.8</v>
      </c>
      <c r="G221" s="21">
        <v>0</v>
      </c>
      <c r="H221" s="21">
        <v>0.96799999999999997</v>
      </c>
      <c r="I221" s="21">
        <v>0.125</v>
      </c>
      <c r="J221" s="21">
        <v>0.34100000000000003</v>
      </c>
      <c r="K221" s="59">
        <v>3.92943688693266E-2</v>
      </c>
      <c r="L221">
        <f t="shared" si="10"/>
        <v>5.672404108746424E-2</v>
      </c>
      <c r="M221">
        <f t="shared" si="11"/>
        <v>0.1</v>
      </c>
      <c r="N221">
        <f t="shared" si="12"/>
        <v>0</v>
      </c>
    </row>
    <row r="222" spans="1:14">
      <c r="A222" t="s">
        <v>154</v>
      </c>
      <c r="B222" s="20">
        <v>1820</v>
      </c>
      <c r="C222" s="20" t="s">
        <v>105</v>
      </c>
      <c r="D222" s="20" t="s">
        <v>99</v>
      </c>
      <c r="E222" s="21">
        <v>0.33</v>
      </c>
      <c r="F222" s="21">
        <v>53.9</v>
      </c>
      <c r="G222" s="21">
        <v>0.08</v>
      </c>
      <c r="H222" s="21">
        <v>2.0139999999999998</v>
      </c>
      <c r="I222" s="21">
        <v>0.28699999999999998</v>
      </c>
      <c r="J222" s="21">
        <v>0.28899999999999998</v>
      </c>
      <c r="K222" s="59">
        <v>0.26710471407014602</v>
      </c>
      <c r="L222">
        <f t="shared" si="10"/>
        <v>0.36809478058745099</v>
      </c>
      <c r="M222">
        <f t="shared" si="11"/>
        <v>2</v>
      </c>
      <c r="N222">
        <f t="shared" si="12"/>
        <v>0.4</v>
      </c>
    </row>
    <row r="223" spans="1:14">
      <c r="A223" t="s">
        <v>154</v>
      </c>
      <c r="B223" s="20">
        <v>1820</v>
      </c>
      <c r="C223" s="20" t="s">
        <v>105</v>
      </c>
      <c r="D223" s="20" t="s">
        <v>96</v>
      </c>
      <c r="E223" s="21">
        <v>0.33</v>
      </c>
      <c r="F223" s="21">
        <v>53.9</v>
      </c>
      <c r="G223" s="21">
        <v>0.08</v>
      </c>
      <c r="H223" s="21">
        <v>2.0139999999999998</v>
      </c>
      <c r="I223" s="21">
        <v>0.28699999999999998</v>
      </c>
      <c r="J223" s="21">
        <v>0.28899999999999998</v>
      </c>
      <c r="K223" s="59">
        <v>6.5724318952753602E-2</v>
      </c>
      <c r="L223">
        <f t="shared" si="10"/>
        <v>9.0574136246131781E-2</v>
      </c>
      <c r="M223">
        <f t="shared" si="11"/>
        <v>0.5</v>
      </c>
      <c r="N223">
        <f t="shared" si="12"/>
        <v>0.1</v>
      </c>
    </row>
    <row r="224" spans="1:14">
      <c r="A224" t="s">
        <v>154</v>
      </c>
      <c r="B224" s="20">
        <v>1550</v>
      </c>
      <c r="C224" s="20" t="s">
        <v>95</v>
      </c>
      <c r="D224" s="20" t="s">
        <v>99</v>
      </c>
      <c r="E224" s="21">
        <v>0.22</v>
      </c>
      <c r="F224" s="21">
        <v>50.8</v>
      </c>
      <c r="G224" s="21">
        <v>0</v>
      </c>
      <c r="H224" s="21">
        <v>0.72099999999999997</v>
      </c>
      <c r="I224" s="21">
        <v>0.17</v>
      </c>
      <c r="J224" s="21">
        <v>0.34100000000000003</v>
      </c>
      <c r="K224" s="59">
        <v>0.28890615596338098</v>
      </c>
      <c r="L224">
        <f t="shared" si="10"/>
        <v>0.41705529654353807</v>
      </c>
      <c r="M224">
        <f t="shared" si="11"/>
        <v>0.8</v>
      </c>
      <c r="N224">
        <f t="shared" si="12"/>
        <v>0.3</v>
      </c>
    </row>
    <row r="225" spans="1:14">
      <c r="A225" t="s">
        <v>154</v>
      </c>
      <c r="B225" s="20">
        <v>1550</v>
      </c>
      <c r="C225" s="20" t="s">
        <v>95</v>
      </c>
      <c r="D225" s="20" t="s">
        <v>99</v>
      </c>
      <c r="E225" s="21">
        <v>0.22</v>
      </c>
      <c r="F225" s="21">
        <v>50.8</v>
      </c>
      <c r="G225" s="21">
        <v>0</v>
      </c>
      <c r="H225" s="21">
        <v>0.72099999999999997</v>
      </c>
      <c r="I225" s="21">
        <v>0.17</v>
      </c>
      <c r="J225" s="21">
        <v>0.34100000000000003</v>
      </c>
      <c r="K225" s="59">
        <v>1.8919078040514001E-2</v>
      </c>
      <c r="L225">
        <f t="shared" si="10"/>
        <v>2.731095042335133E-2</v>
      </c>
      <c r="M225">
        <f t="shared" si="11"/>
        <v>0.1</v>
      </c>
      <c r="N225">
        <f t="shared" si="12"/>
        <v>0</v>
      </c>
    </row>
    <row r="226" spans="1:14">
      <c r="A226" t="s">
        <v>154</v>
      </c>
      <c r="B226" s="20">
        <v>1110</v>
      </c>
      <c r="C226" s="20" t="s">
        <v>95</v>
      </c>
      <c r="D226" s="20" t="s">
        <v>94</v>
      </c>
      <c r="E226" s="21">
        <v>0.22</v>
      </c>
      <c r="F226" s="21">
        <v>50.8</v>
      </c>
      <c r="G226" s="21">
        <v>0</v>
      </c>
      <c r="H226" s="21">
        <v>0.96799999999999997</v>
      </c>
      <c r="I226" s="21">
        <v>0.125</v>
      </c>
      <c r="J226" s="21">
        <v>0.28799999999999998</v>
      </c>
      <c r="K226" s="59">
        <v>1.58957839716533E-2</v>
      </c>
      <c r="L226">
        <f t="shared" si="10"/>
        <v>1.9380139818239699E-2</v>
      </c>
      <c r="M226">
        <f t="shared" si="11"/>
        <v>0.1</v>
      </c>
      <c r="N226">
        <f t="shared" si="12"/>
        <v>0</v>
      </c>
    </row>
    <row r="227" spans="1:14">
      <c r="A227" t="s">
        <v>154</v>
      </c>
      <c r="B227" s="20">
        <v>1110</v>
      </c>
      <c r="C227" s="20" t="s">
        <v>95</v>
      </c>
      <c r="D227" s="20" t="s">
        <v>96</v>
      </c>
      <c r="E227" s="21">
        <v>0.22</v>
      </c>
      <c r="F227" s="21">
        <v>50.8</v>
      </c>
      <c r="G227" s="21">
        <v>0</v>
      </c>
      <c r="H227" s="21">
        <v>0.96799999999999997</v>
      </c>
      <c r="I227" s="21">
        <v>0.125</v>
      </c>
      <c r="J227" s="21">
        <v>0.28799999999999998</v>
      </c>
      <c r="K227" s="59">
        <v>6.4466299541056996E-2</v>
      </c>
      <c r="L227">
        <f t="shared" si="10"/>
        <v>7.8597312400456684E-2</v>
      </c>
      <c r="M227">
        <f t="shared" si="11"/>
        <v>0.2</v>
      </c>
      <c r="N227">
        <f t="shared" si="12"/>
        <v>0</v>
      </c>
    </row>
    <row r="228" spans="1:14">
      <c r="A228" t="s">
        <v>154</v>
      </c>
      <c r="B228" s="20">
        <v>1110</v>
      </c>
      <c r="C228" s="20" t="s">
        <v>95</v>
      </c>
      <c r="D228" s="20" t="s">
        <v>96</v>
      </c>
      <c r="E228" s="21">
        <v>0.22</v>
      </c>
      <c r="F228" s="21">
        <v>50.8</v>
      </c>
      <c r="G228" s="21">
        <v>0</v>
      </c>
      <c r="H228" s="21">
        <v>0.96799999999999997</v>
      </c>
      <c r="I228" s="21">
        <v>0.125</v>
      </c>
      <c r="J228" s="21">
        <v>0.28799999999999998</v>
      </c>
      <c r="K228" s="59">
        <v>3.4850389675541403E-2</v>
      </c>
      <c r="L228">
        <f t="shared" si="10"/>
        <v>4.248959509242007E-2</v>
      </c>
      <c r="M228">
        <f t="shared" si="11"/>
        <v>0.1</v>
      </c>
      <c r="N228">
        <f t="shared" si="12"/>
        <v>0</v>
      </c>
    </row>
    <row r="229" spans="1:14">
      <c r="A229" t="s">
        <v>154</v>
      </c>
      <c r="B229" s="20">
        <v>1110</v>
      </c>
      <c r="C229" s="20" t="s">
        <v>95</v>
      </c>
      <c r="D229" s="20" t="s">
        <v>96</v>
      </c>
      <c r="E229" s="21">
        <v>0.22</v>
      </c>
      <c r="F229" s="21">
        <v>50.8</v>
      </c>
      <c r="G229" s="21">
        <v>0</v>
      </c>
      <c r="H229" s="21">
        <v>0.96799999999999997</v>
      </c>
      <c r="I229" s="21">
        <v>0.125</v>
      </c>
      <c r="J229" s="21">
        <v>0.28799999999999998</v>
      </c>
      <c r="K229" s="59">
        <v>9.4040673623925597E-2</v>
      </c>
      <c r="L229">
        <f t="shared" si="10"/>
        <v>0.11465438928229006</v>
      </c>
      <c r="M229">
        <f t="shared" si="11"/>
        <v>0.3</v>
      </c>
      <c r="N229">
        <f t="shared" si="12"/>
        <v>0.1</v>
      </c>
    </row>
    <row r="230" spans="1:14">
      <c r="A230" t="s">
        <v>154</v>
      </c>
      <c r="B230" s="20">
        <v>1210</v>
      </c>
      <c r="C230" s="20" t="s">
        <v>95</v>
      </c>
      <c r="D230" s="20" t="s">
        <v>96</v>
      </c>
      <c r="E230" s="21">
        <v>0.22</v>
      </c>
      <c r="F230" s="21">
        <v>50.8</v>
      </c>
      <c r="G230" s="21">
        <v>0</v>
      </c>
      <c r="H230" s="21">
        <v>1.2450000000000001</v>
      </c>
      <c r="I230" s="21">
        <v>0.21299999999999999</v>
      </c>
      <c r="J230" s="21">
        <v>0.28799999999999998</v>
      </c>
      <c r="K230" s="59">
        <v>0.89705579015617198</v>
      </c>
      <c r="L230">
        <f t="shared" si="10"/>
        <v>1.0936904193584047</v>
      </c>
      <c r="M230">
        <f t="shared" si="11"/>
        <v>3.7</v>
      </c>
      <c r="N230">
        <f t="shared" si="12"/>
        <v>0.8</v>
      </c>
    </row>
    <row r="231" spans="1:14">
      <c r="A231" t="s">
        <v>154</v>
      </c>
      <c r="B231" s="20">
        <v>1400</v>
      </c>
      <c r="C231" s="20" t="s">
        <v>103</v>
      </c>
      <c r="D231" s="20" t="s">
        <v>98</v>
      </c>
      <c r="E231" s="21">
        <v>0.19</v>
      </c>
      <c r="F231" s="21">
        <v>57.7</v>
      </c>
      <c r="G231" s="21">
        <v>0</v>
      </c>
      <c r="H231" s="21">
        <v>0.70899999999999996</v>
      </c>
      <c r="I231" s="21">
        <v>0.11700000000000001</v>
      </c>
      <c r="J231" s="21">
        <v>0.43099999999999999</v>
      </c>
      <c r="K231" s="59">
        <v>8.36294181029415E-3</v>
      </c>
      <c r="L231">
        <f t="shared" si="10"/>
        <v>1.7331290916471846E-2</v>
      </c>
      <c r="M231">
        <f t="shared" si="11"/>
        <v>0</v>
      </c>
      <c r="N231">
        <f t="shared" si="12"/>
        <v>0</v>
      </c>
    </row>
    <row r="232" spans="1:14">
      <c r="A232" t="s">
        <v>154</v>
      </c>
      <c r="B232" s="20">
        <v>1400</v>
      </c>
      <c r="C232" s="20" t="s">
        <v>103</v>
      </c>
      <c r="D232" s="20" t="s">
        <v>99</v>
      </c>
      <c r="E232" s="21">
        <v>0.19</v>
      </c>
      <c r="F232" s="21">
        <v>57.7</v>
      </c>
      <c r="G232" s="21">
        <v>0</v>
      </c>
      <c r="H232" s="21">
        <v>0.70899999999999996</v>
      </c>
      <c r="I232" s="21">
        <v>0.11700000000000001</v>
      </c>
      <c r="J232" s="21">
        <v>0.43099999999999999</v>
      </c>
      <c r="K232" s="59">
        <v>8.8892355556023997E-4</v>
      </c>
      <c r="L232">
        <f t="shared" si="10"/>
        <v>1.842197768846745E-3</v>
      </c>
      <c r="M232">
        <f t="shared" si="11"/>
        <v>0</v>
      </c>
      <c r="N232">
        <f t="shared" si="12"/>
        <v>0</v>
      </c>
    </row>
    <row r="233" spans="1:14">
      <c r="A233" t="s">
        <v>154</v>
      </c>
      <c r="B233" s="20">
        <v>1400</v>
      </c>
      <c r="C233" s="20" t="s">
        <v>103</v>
      </c>
      <c r="D233" s="20" t="s">
        <v>98</v>
      </c>
      <c r="E233" s="21">
        <v>0.19</v>
      </c>
      <c r="F233" s="21">
        <v>57.7</v>
      </c>
      <c r="G233" s="21">
        <v>0</v>
      </c>
      <c r="H233" s="21">
        <v>0.70899999999999996</v>
      </c>
      <c r="I233" s="21">
        <v>0.11700000000000001</v>
      </c>
      <c r="J233" s="21">
        <v>0.43099999999999999</v>
      </c>
      <c r="K233" s="59">
        <v>4.1255499834942401E-2</v>
      </c>
      <c r="L233">
        <f t="shared" si="10"/>
        <v>8.5497554062102674E-2</v>
      </c>
      <c r="M233">
        <f t="shared" si="11"/>
        <v>0.2</v>
      </c>
      <c r="N233">
        <f t="shared" si="12"/>
        <v>0</v>
      </c>
    </row>
    <row r="234" spans="1:14">
      <c r="A234" t="s">
        <v>154</v>
      </c>
      <c r="B234" s="20">
        <v>1400</v>
      </c>
      <c r="C234" s="20" t="s">
        <v>103</v>
      </c>
      <c r="D234" s="20" t="s">
        <v>98</v>
      </c>
      <c r="E234" s="21">
        <v>0.19</v>
      </c>
      <c r="F234" s="21">
        <v>57.7</v>
      </c>
      <c r="G234" s="21">
        <v>0</v>
      </c>
      <c r="H234" s="21">
        <v>0.70899999999999996</v>
      </c>
      <c r="I234" s="21">
        <v>0.11700000000000001</v>
      </c>
      <c r="J234" s="21">
        <v>0.43099999999999999</v>
      </c>
      <c r="K234" s="59">
        <v>1.9088516962884399E-3</v>
      </c>
      <c r="L234">
        <f t="shared" si="10"/>
        <v>3.9558883482906934E-3</v>
      </c>
      <c r="M234">
        <f t="shared" si="11"/>
        <v>0</v>
      </c>
      <c r="N234">
        <f t="shared" si="12"/>
        <v>0</v>
      </c>
    </row>
    <row r="235" spans="1:14">
      <c r="A235" t="s">
        <v>154</v>
      </c>
      <c r="B235" s="20">
        <v>1310</v>
      </c>
      <c r="C235" s="20" t="s">
        <v>95</v>
      </c>
      <c r="D235" s="20" t="s">
        <v>99</v>
      </c>
      <c r="E235" s="21">
        <v>0.22</v>
      </c>
      <c r="F235" s="21">
        <v>50.8</v>
      </c>
      <c r="G235" s="21">
        <v>0</v>
      </c>
      <c r="H235" s="21">
        <v>1.2450000000000001</v>
      </c>
      <c r="I235" s="21">
        <v>0.21299999999999999</v>
      </c>
      <c r="J235" s="21">
        <v>0.39300000000000002</v>
      </c>
      <c r="K235" s="59">
        <v>0.20978201301458299</v>
      </c>
      <c r="L235">
        <f t="shared" si="10"/>
        <v>0.34901433505236173</v>
      </c>
      <c r="M235">
        <f t="shared" si="11"/>
        <v>1.2</v>
      </c>
      <c r="N235">
        <f t="shared" si="12"/>
        <v>0.2</v>
      </c>
    </row>
    <row r="236" spans="1:14">
      <c r="A236" t="s">
        <v>154</v>
      </c>
      <c r="B236" s="20">
        <v>8350</v>
      </c>
      <c r="C236" s="20" t="s">
        <v>95</v>
      </c>
      <c r="D236" s="20" t="s">
        <v>96</v>
      </c>
      <c r="E236" s="21">
        <v>0.22</v>
      </c>
      <c r="F236" s="21">
        <v>50.8</v>
      </c>
      <c r="G236" s="21">
        <v>0</v>
      </c>
      <c r="H236" s="21">
        <v>1.4430000000000001</v>
      </c>
      <c r="I236" s="21">
        <v>0.22500000000000001</v>
      </c>
      <c r="J236" s="21">
        <v>0.43099999999999999</v>
      </c>
      <c r="K236" s="59">
        <v>0.22895126260735499</v>
      </c>
      <c r="L236">
        <f t="shared" si="10"/>
        <v>0.41773684204462636</v>
      </c>
      <c r="M236">
        <f t="shared" si="11"/>
        <v>1.6</v>
      </c>
      <c r="N236">
        <f t="shared" si="12"/>
        <v>0.3</v>
      </c>
    </row>
    <row r="237" spans="1:14">
      <c r="A237" t="s">
        <v>154</v>
      </c>
      <c r="B237" s="20">
        <v>8350</v>
      </c>
      <c r="C237" s="20" t="s">
        <v>95</v>
      </c>
      <c r="D237" s="20" t="s">
        <v>96</v>
      </c>
      <c r="E237" s="21">
        <v>0.22</v>
      </c>
      <c r="F237" s="21">
        <v>50.8</v>
      </c>
      <c r="G237" s="21">
        <v>0</v>
      </c>
      <c r="H237" s="21">
        <v>1.4430000000000001</v>
      </c>
      <c r="I237" s="21">
        <v>0.22500000000000001</v>
      </c>
      <c r="J237" s="21">
        <v>0.43099999999999999</v>
      </c>
      <c r="K237" s="59">
        <v>4.5126437604891302E-3</v>
      </c>
      <c r="L237">
        <f t="shared" si="10"/>
        <v>8.2336193839297831E-3</v>
      </c>
      <c r="M237">
        <f t="shared" si="11"/>
        <v>0</v>
      </c>
      <c r="N237">
        <f t="shared" si="12"/>
        <v>0</v>
      </c>
    </row>
    <row r="238" spans="1:14">
      <c r="A238" t="s">
        <v>154</v>
      </c>
      <c r="B238" s="20">
        <v>1320</v>
      </c>
      <c r="C238" s="20" t="s">
        <v>95</v>
      </c>
      <c r="D238" s="20" t="s">
        <v>99</v>
      </c>
      <c r="E238" s="21">
        <v>0.22</v>
      </c>
      <c r="F238" s="21">
        <v>50.8</v>
      </c>
      <c r="G238" s="21">
        <v>0</v>
      </c>
      <c r="H238" s="21">
        <v>1.395</v>
      </c>
      <c r="I238" s="21">
        <v>0.33900000000000002</v>
      </c>
      <c r="J238" s="21">
        <v>0.39300000000000002</v>
      </c>
      <c r="K238" s="59">
        <v>0.105979958902232</v>
      </c>
      <c r="L238">
        <f t="shared" si="10"/>
        <v>0.17631885762564337</v>
      </c>
      <c r="M238">
        <f t="shared" si="11"/>
        <v>0.7</v>
      </c>
      <c r="N238">
        <f t="shared" si="12"/>
        <v>0.2</v>
      </c>
    </row>
    <row r="239" spans="1:14">
      <c r="A239" t="s">
        <v>154</v>
      </c>
      <c r="B239" s="20">
        <v>1820</v>
      </c>
      <c r="C239" s="20" t="s">
        <v>105</v>
      </c>
      <c r="D239" s="20" t="s">
        <v>96</v>
      </c>
      <c r="E239" s="21">
        <v>0.33</v>
      </c>
      <c r="F239" s="21">
        <v>53.9</v>
      </c>
      <c r="G239" s="21">
        <v>0.08</v>
      </c>
      <c r="H239" s="21">
        <v>2.0139999999999998</v>
      </c>
      <c r="I239" s="21">
        <v>0.28699999999999998</v>
      </c>
      <c r="J239" s="21">
        <v>0.28899999999999998</v>
      </c>
      <c r="K239" s="59">
        <v>0.537200651741507</v>
      </c>
      <c r="L239">
        <f t="shared" si="10"/>
        <v>0.74031174149287282</v>
      </c>
      <c r="M239">
        <f t="shared" si="11"/>
        <v>4.0999999999999996</v>
      </c>
      <c r="N239">
        <f t="shared" si="12"/>
        <v>0.8</v>
      </c>
    </row>
    <row r="240" spans="1:14">
      <c r="A240" t="s">
        <v>154</v>
      </c>
      <c r="B240" s="20">
        <v>8320</v>
      </c>
      <c r="C240" s="20" t="s">
        <v>152</v>
      </c>
      <c r="D240" s="20" t="s">
        <v>99</v>
      </c>
      <c r="E240" s="21">
        <v>0</v>
      </c>
      <c r="F240" s="21">
        <v>49.3</v>
      </c>
      <c r="G240" s="21">
        <v>0.33</v>
      </c>
      <c r="H240" s="21">
        <v>0.70899999999999996</v>
      </c>
      <c r="I240" s="21">
        <v>0.11700000000000001</v>
      </c>
      <c r="J240" s="21">
        <v>0.26200000000000001</v>
      </c>
      <c r="K240" s="59">
        <v>0.45745158195101498</v>
      </c>
      <c r="L240">
        <f>((F240*J240*K240/12)+(G240*K240))*0.765</f>
        <v>0.49216449470709939</v>
      </c>
      <c r="M240">
        <f t="shared" si="11"/>
        <v>0.9</v>
      </c>
      <c r="N240">
        <f t="shared" si="12"/>
        <v>0.2</v>
      </c>
    </row>
    <row r="241" spans="1:14">
      <c r="A241" t="s">
        <v>154</v>
      </c>
      <c r="B241" s="20">
        <v>1411</v>
      </c>
      <c r="C241" s="20" t="s">
        <v>95</v>
      </c>
      <c r="D241" s="20" t="s">
        <v>99</v>
      </c>
      <c r="E241" s="21">
        <v>0.22</v>
      </c>
      <c r="F241" s="21">
        <v>50.8</v>
      </c>
      <c r="G241" s="21">
        <v>0</v>
      </c>
      <c r="H241" s="21">
        <v>1.4430000000000001</v>
      </c>
      <c r="I241" s="21">
        <v>0.22500000000000001</v>
      </c>
      <c r="J241" s="21">
        <v>0.43099999999999999</v>
      </c>
      <c r="K241" s="59">
        <v>9.3248269402715203E-2</v>
      </c>
      <c r="L241">
        <f t="shared" si="10"/>
        <v>0.17013768407654739</v>
      </c>
      <c r="M241">
        <f t="shared" si="11"/>
        <v>0.7</v>
      </c>
      <c r="N241">
        <f t="shared" si="12"/>
        <v>0.1</v>
      </c>
    </row>
    <row r="242" spans="1:14">
      <c r="A242" t="s">
        <v>154</v>
      </c>
      <c r="B242" s="20">
        <v>1110</v>
      </c>
      <c r="C242" s="20" t="s">
        <v>95</v>
      </c>
      <c r="D242" s="20" t="s">
        <v>96</v>
      </c>
      <c r="E242" s="21">
        <v>0.22</v>
      </c>
      <c r="F242" s="21">
        <v>50.8</v>
      </c>
      <c r="G242" s="21">
        <v>0</v>
      </c>
      <c r="H242" s="21">
        <v>0.96799999999999997</v>
      </c>
      <c r="I242" s="21">
        <v>0.125</v>
      </c>
      <c r="J242" s="21">
        <v>0.28799999999999998</v>
      </c>
      <c r="K242" s="59">
        <v>1.34069112034759</v>
      </c>
      <c r="L242">
        <f t="shared" si="10"/>
        <v>1.6345706139277816</v>
      </c>
      <c r="M242">
        <f t="shared" si="11"/>
        <v>4.3</v>
      </c>
      <c r="N242">
        <f t="shared" si="12"/>
        <v>0.9</v>
      </c>
    </row>
    <row r="243" spans="1:14">
      <c r="A243" t="s">
        <v>154</v>
      </c>
      <c r="B243" s="20">
        <v>1110</v>
      </c>
      <c r="C243" s="20" t="s">
        <v>95</v>
      </c>
      <c r="D243" s="20" t="s">
        <v>96</v>
      </c>
      <c r="E243" s="21">
        <v>0.22</v>
      </c>
      <c r="F243" s="21">
        <v>50.8</v>
      </c>
      <c r="G243" s="21">
        <v>0</v>
      </c>
      <c r="H243" s="21">
        <v>0.96799999999999997</v>
      </c>
      <c r="I243" s="21">
        <v>0.125</v>
      </c>
      <c r="J243" s="21">
        <v>0.28799999999999998</v>
      </c>
      <c r="K243" s="59">
        <v>0.653533087405748</v>
      </c>
      <c r="L243">
        <f t="shared" si="10"/>
        <v>0.7967875401650879</v>
      </c>
      <c r="M243">
        <f t="shared" si="11"/>
        <v>2.1</v>
      </c>
      <c r="N243">
        <f t="shared" si="12"/>
        <v>0.4</v>
      </c>
    </row>
    <row r="244" spans="1:14">
      <c r="A244" t="s">
        <v>154</v>
      </c>
      <c r="B244" s="20">
        <v>1411</v>
      </c>
      <c r="C244" s="20" t="s">
        <v>95</v>
      </c>
      <c r="D244" s="20" t="s">
        <v>99</v>
      </c>
      <c r="E244" s="21">
        <v>0.22</v>
      </c>
      <c r="F244" s="21">
        <v>50.8</v>
      </c>
      <c r="G244" s="21">
        <v>0</v>
      </c>
      <c r="H244" s="21">
        <v>1.4430000000000001</v>
      </c>
      <c r="I244" s="21">
        <v>0.22500000000000001</v>
      </c>
      <c r="J244" s="21">
        <v>0.43099999999999999</v>
      </c>
      <c r="K244" s="59">
        <v>9.6872868942769405E-2</v>
      </c>
      <c r="L244">
        <f t="shared" si="10"/>
        <v>0.17675100757734563</v>
      </c>
      <c r="M244">
        <f t="shared" si="11"/>
        <v>0.7</v>
      </c>
      <c r="N244">
        <f t="shared" si="12"/>
        <v>0.1</v>
      </c>
    </row>
    <row r="245" spans="1:14">
      <c r="A245" t="s">
        <v>154</v>
      </c>
      <c r="B245" s="20">
        <v>8140</v>
      </c>
      <c r="C245" s="20" t="s">
        <v>97</v>
      </c>
      <c r="E245" s="21">
        <v>0.63</v>
      </c>
      <c r="F245" s="21">
        <v>53.6</v>
      </c>
      <c r="G245" s="21">
        <v>0.66</v>
      </c>
      <c r="H245" s="21">
        <v>0.98599999999999999</v>
      </c>
      <c r="I245" s="21">
        <v>0.14299999999999999</v>
      </c>
      <c r="J245" s="21">
        <v>0.44600000000000001</v>
      </c>
      <c r="K245" s="59">
        <v>2.8162006377466599E-2</v>
      </c>
      <c r="L245">
        <f t="shared" si="10"/>
        <v>7.4689395847225087E-2</v>
      </c>
      <c r="M245">
        <f t="shared" si="11"/>
        <v>0.2</v>
      </c>
      <c r="N245">
        <f t="shared" si="12"/>
        <v>0</v>
      </c>
    </row>
    <row r="246" spans="1:14">
      <c r="A246" t="s">
        <v>154</v>
      </c>
      <c r="B246" s="20">
        <v>8140</v>
      </c>
      <c r="C246" s="20" t="s">
        <v>97</v>
      </c>
      <c r="D246" s="20" t="s">
        <v>96</v>
      </c>
      <c r="E246" s="21">
        <v>0.63</v>
      </c>
      <c r="F246" s="21">
        <v>53.6</v>
      </c>
      <c r="G246" s="21">
        <v>0.66</v>
      </c>
      <c r="H246" s="21">
        <v>0.98599999999999999</v>
      </c>
      <c r="I246" s="21">
        <v>0.14299999999999999</v>
      </c>
      <c r="J246" s="21">
        <v>0.44600000000000001</v>
      </c>
      <c r="K246" s="59">
        <v>0.23798816945878901</v>
      </c>
      <c r="L246">
        <f t="shared" si="10"/>
        <v>0.63117635716063625</v>
      </c>
      <c r="M246">
        <f t="shared" si="11"/>
        <v>1.7</v>
      </c>
      <c r="N246">
        <f t="shared" si="12"/>
        <v>0.4</v>
      </c>
    </row>
    <row r="247" spans="1:14">
      <c r="A247" t="s">
        <v>154</v>
      </c>
      <c r="B247" s="20">
        <v>8140</v>
      </c>
      <c r="C247" s="20" t="s">
        <v>97</v>
      </c>
      <c r="D247" s="20" t="s">
        <v>96</v>
      </c>
      <c r="E247" s="21">
        <v>0.63</v>
      </c>
      <c r="F247" s="21">
        <v>53.6</v>
      </c>
      <c r="G247" s="21">
        <v>0.66</v>
      </c>
      <c r="H247" s="21">
        <v>0.98599999999999999</v>
      </c>
      <c r="I247" s="21">
        <v>0.14299999999999999</v>
      </c>
      <c r="J247" s="21">
        <v>0.44600000000000001</v>
      </c>
      <c r="K247" s="59">
        <v>1.2073148393542E-3</v>
      </c>
      <c r="L247">
        <f t="shared" si="10"/>
        <v>3.2019599292792524E-3</v>
      </c>
      <c r="M247">
        <f t="shared" si="11"/>
        <v>0</v>
      </c>
      <c r="N247">
        <f t="shared" si="12"/>
        <v>0</v>
      </c>
    </row>
    <row r="248" spans="1:14">
      <c r="A248" t="s">
        <v>154</v>
      </c>
      <c r="B248" s="20">
        <v>8140</v>
      </c>
      <c r="C248" s="20" t="s">
        <v>97</v>
      </c>
      <c r="D248" s="20" t="s">
        <v>96</v>
      </c>
      <c r="E248" s="21">
        <v>0.63</v>
      </c>
      <c r="F248" s="21">
        <v>53.6</v>
      </c>
      <c r="G248" s="21">
        <v>0.66</v>
      </c>
      <c r="H248" s="21">
        <v>0.98599999999999999</v>
      </c>
      <c r="I248" s="21">
        <v>0.14299999999999999</v>
      </c>
      <c r="J248" s="21">
        <v>0.44600000000000001</v>
      </c>
      <c r="K248" s="59">
        <v>1.02889041365534E-2</v>
      </c>
      <c r="L248">
        <f t="shared" si="10"/>
        <v>2.7287545624024492E-2</v>
      </c>
      <c r="M248">
        <f t="shared" si="11"/>
        <v>0.1</v>
      </c>
      <c r="N248">
        <f t="shared" si="12"/>
        <v>0</v>
      </c>
    </row>
    <row r="249" spans="1:14">
      <c r="A249" t="s">
        <v>154</v>
      </c>
      <c r="B249" s="20">
        <v>8140</v>
      </c>
      <c r="C249" s="20" t="s">
        <v>97</v>
      </c>
      <c r="D249" s="20" t="s">
        <v>96</v>
      </c>
      <c r="E249" s="21">
        <v>0.63</v>
      </c>
      <c r="F249" s="21">
        <v>53.6</v>
      </c>
      <c r="G249" s="21">
        <v>0.66</v>
      </c>
      <c r="H249" s="21">
        <v>0.98599999999999999</v>
      </c>
      <c r="I249" s="21">
        <v>0.14299999999999999</v>
      </c>
      <c r="J249" s="21">
        <v>0.44600000000000001</v>
      </c>
      <c r="K249" s="59">
        <v>0.24327093640522601</v>
      </c>
      <c r="L249">
        <f t="shared" si="10"/>
        <v>0.64518695947151339</v>
      </c>
      <c r="M249">
        <f t="shared" si="11"/>
        <v>1.7</v>
      </c>
      <c r="N249">
        <f t="shared" si="12"/>
        <v>0.4</v>
      </c>
    </row>
    <row r="250" spans="1:14">
      <c r="A250" t="s">
        <v>154</v>
      </c>
      <c r="B250" s="20">
        <v>8140</v>
      </c>
      <c r="C250" s="20" t="s">
        <v>97</v>
      </c>
      <c r="D250" s="20" t="s">
        <v>96</v>
      </c>
      <c r="E250" s="21">
        <v>0.63</v>
      </c>
      <c r="F250" s="21">
        <v>53.6</v>
      </c>
      <c r="G250" s="21">
        <v>0.66</v>
      </c>
      <c r="H250" s="21">
        <v>0.98599999999999999</v>
      </c>
      <c r="I250" s="21">
        <v>0.14299999999999999</v>
      </c>
      <c r="J250" s="21">
        <v>0.44600000000000001</v>
      </c>
      <c r="K250" s="59">
        <v>0.14776486893719801</v>
      </c>
      <c r="L250">
        <f t="shared" si="10"/>
        <v>0.39189213440397408</v>
      </c>
      <c r="M250">
        <f t="shared" si="11"/>
        <v>1.1000000000000001</v>
      </c>
      <c r="N250">
        <f t="shared" si="12"/>
        <v>0.2</v>
      </c>
    </row>
    <row r="251" spans="1:14">
      <c r="A251" t="s">
        <v>154</v>
      </c>
      <c r="B251" s="20">
        <v>8140</v>
      </c>
      <c r="C251" s="20" t="s">
        <v>101</v>
      </c>
      <c r="D251" s="20" t="s">
        <v>96</v>
      </c>
      <c r="E251" s="21">
        <v>0.8</v>
      </c>
      <c r="F251" s="21">
        <v>49.9</v>
      </c>
      <c r="G251" s="21">
        <v>0</v>
      </c>
      <c r="H251" s="21">
        <v>0.98599999999999999</v>
      </c>
      <c r="I251" s="21">
        <v>0.14299999999999999</v>
      </c>
      <c r="J251" s="21">
        <v>0.44600000000000001</v>
      </c>
      <c r="K251" s="59">
        <v>1.3193021963945201E-2</v>
      </c>
      <c r="L251">
        <f t="shared" si="10"/>
        <v>2.4467998418032166E-2</v>
      </c>
      <c r="M251">
        <f t="shared" si="11"/>
        <v>0.1</v>
      </c>
      <c r="N251">
        <f t="shared" si="12"/>
        <v>0</v>
      </c>
    </row>
    <row r="252" spans="1:14">
      <c r="A252" t="s">
        <v>154</v>
      </c>
      <c r="B252" s="20">
        <v>8140</v>
      </c>
      <c r="C252" s="20" t="s">
        <v>101</v>
      </c>
      <c r="D252" s="20" t="s">
        <v>96</v>
      </c>
      <c r="E252" s="21">
        <v>0.8</v>
      </c>
      <c r="F252" s="21">
        <v>49.9</v>
      </c>
      <c r="G252" s="21">
        <v>0</v>
      </c>
      <c r="H252" s="21">
        <v>0.98599999999999999</v>
      </c>
      <c r="I252" s="21">
        <v>0.14299999999999999</v>
      </c>
      <c r="J252" s="21">
        <v>0.44600000000000001</v>
      </c>
      <c r="K252" s="59">
        <v>2.7038661399877402</v>
      </c>
      <c r="L252">
        <f t="shared" si="10"/>
        <v>5.0146352076569292</v>
      </c>
      <c r="M252">
        <f t="shared" si="11"/>
        <v>13.5</v>
      </c>
      <c r="N252">
        <f t="shared" si="12"/>
        <v>4.0999999999999996</v>
      </c>
    </row>
    <row r="253" spans="1:14">
      <c r="A253" t="s">
        <v>154</v>
      </c>
      <c r="B253" s="20">
        <v>8140</v>
      </c>
      <c r="C253" s="20" t="s">
        <v>101</v>
      </c>
      <c r="D253" s="20" t="s">
        <v>96</v>
      </c>
      <c r="E253" s="21">
        <v>0.8</v>
      </c>
      <c r="F253" s="21">
        <v>49.9</v>
      </c>
      <c r="G253" s="21">
        <v>0</v>
      </c>
      <c r="H253" s="21">
        <v>0.98599999999999999</v>
      </c>
      <c r="I253" s="21">
        <v>0.14299999999999999</v>
      </c>
      <c r="J253" s="21">
        <v>0.44600000000000001</v>
      </c>
      <c r="K253" s="59">
        <v>0.45109700070070202</v>
      </c>
      <c r="L253">
        <f t="shared" si="10"/>
        <v>0.83661201578286681</v>
      </c>
      <c r="M253">
        <f t="shared" si="11"/>
        <v>2.2000000000000002</v>
      </c>
      <c r="N253">
        <f t="shared" si="12"/>
        <v>0.7</v>
      </c>
    </row>
    <row r="254" spans="1:14">
      <c r="A254" t="s">
        <v>154</v>
      </c>
      <c r="B254" s="20">
        <v>8140</v>
      </c>
      <c r="C254" s="20" t="s">
        <v>101</v>
      </c>
      <c r="D254" s="20" t="s">
        <v>99</v>
      </c>
      <c r="E254" s="21">
        <v>0.8</v>
      </c>
      <c r="F254" s="21">
        <v>49.9</v>
      </c>
      <c r="G254" s="21">
        <v>0</v>
      </c>
      <c r="H254" s="21">
        <v>0.98599999999999999</v>
      </c>
      <c r="I254" s="21">
        <v>0.14299999999999999</v>
      </c>
      <c r="J254" s="21">
        <v>0.44600000000000001</v>
      </c>
      <c r="K254" s="59">
        <v>7.7339607096172802</v>
      </c>
      <c r="L254">
        <f t="shared" si="10"/>
        <v>14.343532431401366</v>
      </c>
      <c r="M254">
        <f t="shared" si="11"/>
        <v>38.5</v>
      </c>
      <c r="N254">
        <f t="shared" si="12"/>
        <v>11.8</v>
      </c>
    </row>
    <row r="255" spans="1:14">
      <c r="A255" t="s">
        <v>154</v>
      </c>
      <c r="B255" s="20">
        <v>8140</v>
      </c>
      <c r="C255" s="20" t="s">
        <v>101</v>
      </c>
      <c r="D255" s="20" t="s">
        <v>96</v>
      </c>
      <c r="E255" s="21">
        <v>0.8</v>
      </c>
      <c r="F255" s="21">
        <v>49.9</v>
      </c>
      <c r="G255" s="21">
        <v>0</v>
      </c>
      <c r="H255" s="21">
        <v>0.98599999999999999</v>
      </c>
      <c r="I255" s="21">
        <v>0.14299999999999999</v>
      </c>
      <c r="J255" s="21">
        <v>0.44600000000000001</v>
      </c>
      <c r="K255" s="59">
        <v>6.1847756409616303E-2</v>
      </c>
      <c r="L255">
        <f t="shared" si="10"/>
        <v>0.11470387983321455</v>
      </c>
      <c r="M255">
        <f t="shared" si="11"/>
        <v>0.3</v>
      </c>
      <c r="N255">
        <f t="shared" si="12"/>
        <v>0.1</v>
      </c>
    </row>
    <row r="256" spans="1:14">
      <c r="A256" t="s">
        <v>154</v>
      </c>
      <c r="B256" s="20">
        <v>8140</v>
      </c>
      <c r="C256" s="20" t="s">
        <v>101</v>
      </c>
      <c r="D256" s="20" t="s">
        <v>99</v>
      </c>
      <c r="E256" s="21">
        <v>0.8</v>
      </c>
      <c r="F256" s="21">
        <v>49.9</v>
      </c>
      <c r="G256" s="21">
        <v>0</v>
      </c>
      <c r="H256" s="21">
        <v>0.98599999999999999</v>
      </c>
      <c r="I256" s="21">
        <v>0.14299999999999999</v>
      </c>
      <c r="J256" s="21">
        <v>0.44600000000000001</v>
      </c>
      <c r="K256" s="59">
        <v>0.271843098178779</v>
      </c>
      <c r="L256">
        <f t="shared" si="10"/>
        <v>0.50416474060066652</v>
      </c>
      <c r="M256">
        <f t="shared" si="11"/>
        <v>1.4</v>
      </c>
      <c r="N256">
        <f t="shared" si="12"/>
        <v>0.4</v>
      </c>
    </row>
    <row r="257" spans="1:14">
      <c r="A257" t="s">
        <v>154</v>
      </c>
      <c r="B257" s="20">
        <v>8140</v>
      </c>
      <c r="C257" s="20" t="s">
        <v>101</v>
      </c>
      <c r="E257" s="21">
        <v>0.8</v>
      </c>
      <c r="F257" s="21">
        <v>49.9</v>
      </c>
      <c r="G257" s="21">
        <v>0</v>
      </c>
      <c r="H257" s="21">
        <v>0.98599999999999999</v>
      </c>
      <c r="I257" s="21">
        <v>0.14299999999999999</v>
      </c>
      <c r="J257" s="21">
        <v>0.44600000000000001</v>
      </c>
      <c r="K257" s="59">
        <v>3.0772132137766998E-4</v>
      </c>
      <c r="L257">
        <f t="shared" si="10"/>
        <v>5.7070509131571629E-4</v>
      </c>
      <c r="M257">
        <f t="shared" si="11"/>
        <v>0</v>
      </c>
      <c r="N257">
        <f t="shared" si="12"/>
        <v>0</v>
      </c>
    </row>
    <row r="258" spans="1:14">
      <c r="A258" t="s">
        <v>154</v>
      </c>
      <c r="B258" s="20">
        <v>8140</v>
      </c>
      <c r="C258" s="20" t="s">
        <v>101</v>
      </c>
      <c r="D258" s="20" t="s">
        <v>96</v>
      </c>
      <c r="E258" s="21">
        <v>0.8</v>
      </c>
      <c r="F258" s="21">
        <v>49.9</v>
      </c>
      <c r="G258" s="21">
        <v>0</v>
      </c>
      <c r="H258" s="21">
        <v>0.98599999999999999</v>
      </c>
      <c r="I258" s="21">
        <v>0.14299999999999999</v>
      </c>
      <c r="J258" s="21">
        <v>0.44600000000000001</v>
      </c>
      <c r="K258" s="59">
        <v>0.85662414191908698</v>
      </c>
      <c r="L258">
        <f t="shared" si="10"/>
        <v>1.5887094106721706</v>
      </c>
      <c r="M258">
        <f t="shared" si="11"/>
        <v>4.3</v>
      </c>
      <c r="N258">
        <f t="shared" si="12"/>
        <v>1.3</v>
      </c>
    </row>
    <row r="259" spans="1:14">
      <c r="A259" t="s">
        <v>154</v>
      </c>
      <c r="B259" s="20">
        <v>8140</v>
      </c>
      <c r="C259" s="20" t="s">
        <v>101</v>
      </c>
      <c r="D259" s="20" t="s">
        <v>96</v>
      </c>
      <c r="E259" s="21">
        <v>0.8</v>
      </c>
      <c r="F259" s="21">
        <v>49.9</v>
      </c>
      <c r="G259" s="21">
        <v>0</v>
      </c>
      <c r="H259" s="21">
        <v>0.98599999999999999</v>
      </c>
      <c r="I259" s="21">
        <v>0.14299999999999999</v>
      </c>
      <c r="J259" s="21">
        <v>0.44600000000000001</v>
      </c>
      <c r="K259" s="59">
        <v>11.4489086475</v>
      </c>
      <c r="L259">
        <f t="shared" ref="L259:L322" si="13">(F259*J259*K259/12)+(G259*K259)</f>
        <v>21.233336792797623</v>
      </c>
      <c r="M259">
        <f t="shared" ref="M259:M322" si="14">ROUND(2.721*H259*L259,1)</f>
        <v>57</v>
      </c>
      <c r="N259">
        <f t="shared" ref="N259:N322" si="15">ROUND((2.721*I259*L259)+(E259*K259),1)</f>
        <v>17.399999999999999</v>
      </c>
    </row>
    <row r="260" spans="1:14">
      <c r="A260" t="s">
        <v>154</v>
      </c>
      <c r="B260" s="20">
        <v>8140</v>
      </c>
      <c r="C260" s="20" t="s">
        <v>101</v>
      </c>
      <c r="D260" s="20" t="s">
        <v>96</v>
      </c>
      <c r="E260" s="21">
        <v>0.8</v>
      </c>
      <c r="F260" s="21">
        <v>49.9</v>
      </c>
      <c r="G260" s="21">
        <v>0</v>
      </c>
      <c r="H260" s="21">
        <v>0.98599999999999999</v>
      </c>
      <c r="I260" s="21">
        <v>0.14299999999999999</v>
      </c>
      <c r="J260" s="21">
        <v>0.44600000000000001</v>
      </c>
      <c r="K260" s="59">
        <v>7.8337005436273301</v>
      </c>
      <c r="L260">
        <f t="shared" si="13"/>
        <v>14.528511589886973</v>
      </c>
      <c r="M260">
        <f t="shared" si="14"/>
        <v>39</v>
      </c>
      <c r="N260">
        <f t="shared" si="15"/>
        <v>11.9</v>
      </c>
    </row>
    <row r="261" spans="1:14">
      <c r="A261" t="s">
        <v>154</v>
      </c>
      <c r="B261" s="20">
        <v>8140</v>
      </c>
      <c r="C261" s="20" t="s">
        <v>101</v>
      </c>
      <c r="D261" s="20" t="s">
        <v>96</v>
      </c>
      <c r="E261" s="21">
        <v>0.8</v>
      </c>
      <c r="F261" s="21">
        <v>49.9</v>
      </c>
      <c r="G261" s="21">
        <v>0</v>
      </c>
      <c r="H261" s="21">
        <v>0.98599999999999999</v>
      </c>
      <c r="I261" s="21">
        <v>0.14299999999999999</v>
      </c>
      <c r="J261" s="21">
        <v>0.44600000000000001</v>
      </c>
      <c r="K261" s="59">
        <v>3.4243324512891098</v>
      </c>
      <c r="L261">
        <f t="shared" si="13"/>
        <v>6.3508240363683042</v>
      </c>
      <c r="M261">
        <f t="shared" si="14"/>
        <v>17</v>
      </c>
      <c r="N261">
        <f t="shared" si="15"/>
        <v>5.2</v>
      </c>
    </row>
    <row r="262" spans="1:14">
      <c r="A262" t="s">
        <v>154</v>
      </c>
      <c r="B262" s="20">
        <v>8140</v>
      </c>
      <c r="C262" s="20" t="s">
        <v>101</v>
      </c>
      <c r="D262" s="20" t="s">
        <v>96</v>
      </c>
      <c r="E262" s="21">
        <v>0.8</v>
      </c>
      <c r="F262" s="21">
        <v>49.9</v>
      </c>
      <c r="G262" s="21">
        <v>0</v>
      </c>
      <c r="H262" s="21">
        <v>0.98599999999999999</v>
      </c>
      <c r="I262" s="21">
        <v>0.14299999999999999</v>
      </c>
      <c r="J262" s="21">
        <v>0.44600000000000001</v>
      </c>
      <c r="K262" s="59">
        <v>0.14103612210104299</v>
      </c>
      <c r="L262">
        <f t="shared" si="13"/>
        <v>0.26156794265062933</v>
      </c>
      <c r="M262">
        <f t="shared" si="14"/>
        <v>0.7</v>
      </c>
      <c r="N262">
        <f t="shared" si="15"/>
        <v>0.2</v>
      </c>
    </row>
    <row r="263" spans="1:14">
      <c r="A263" t="s">
        <v>154</v>
      </c>
      <c r="B263" s="20">
        <v>8140</v>
      </c>
      <c r="C263" s="20" t="s">
        <v>101</v>
      </c>
      <c r="D263" s="20" t="s">
        <v>99</v>
      </c>
      <c r="E263" s="21">
        <v>0.8</v>
      </c>
      <c r="F263" s="21">
        <v>49.9</v>
      </c>
      <c r="G263" s="21">
        <v>0</v>
      </c>
      <c r="H263" s="21">
        <v>0.98599999999999999</v>
      </c>
      <c r="I263" s="21">
        <v>0.14299999999999999</v>
      </c>
      <c r="J263" s="21">
        <v>0.44600000000000001</v>
      </c>
      <c r="K263" s="59">
        <v>2.9565984182598202</v>
      </c>
      <c r="L263">
        <f t="shared" si="13"/>
        <v>5.4833567031449668</v>
      </c>
      <c r="M263">
        <f t="shared" si="14"/>
        <v>14.7</v>
      </c>
      <c r="N263">
        <f t="shared" si="15"/>
        <v>4.5</v>
      </c>
    </row>
    <row r="264" spans="1:14">
      <c r="A264" t="s">
        <v>154</v>
      </c>
      <c r="B264" s="20">
        <v>8140</v>
      </c>
      <c r="C264" s="20" t="s">
        <v>101</v>
      </c>
      <c r="D264" s="20" t="s">
        <v>96</v>
      </c>
      <c r="E264" s="21">
        <v>0.8</v>
      </c>
      <c r="F264" s="21">
        <v>49.9</v>
      </c>
      <c r="G264" s="21">
        <v>0</v>
      </c>
      <c r="H264" s="21">
        <v>0.98599999999999999</v>
      </c>
      <c r="I264" s="21">
        <v>0.14299999999999999</v>
      </c>
      <c r="J264" s="21">
        <v>0.44600000000000001</v>
      </c>
      <c r="K264" s="59">
        <v>9.6033753359034293</v>
      </c>
      <c r="L264">
        <f t="shared" si="13"/>
        <v>17.810579954222096</v>
      </c>
      <c r="M264">
        <f t="shared" si="14"/>
        <v>47.8</v>
      </c>
      <c r="N264">
        <f t="shared" si="15"/>
        <v>14.6</v>
      </c>
    </row>
    <row r="265" spans="1:14">
      <c r="A265" t="s">
        <v>154</v>
      </c>
      <c r="B265" s="20">
        <v>8140</v>
      </c>
      <c r="C265" s="20" t="s">
        <v>101</v>
      </c>
      <c r="D265" s="20" t="s">
        <v>96</v>
      </c>
      <c r="E265" s="21">
        <v>0.8</v>
      </c>
      <c r="F265" s="21">
        <v>49.9</v>
      </c>
      <c r="G265" s="21">
        <v>0</v>
      </c>
      <c r="H265" s="21">
        <v>0.98599999999999999</v>
      </c>
      <c r="I265" s="21">
        <v>0.14299999999999999</v>
      </c>
      <c r="J265" s="21">
        <v>0.44600000000000001</v>
      </c>
      <c r="K265" s="59">
        <v>0.895655803729558</v>
      </c>
      <c r="L265">
        <f t="shared" si="13"/>
        <v>1.661098181193567</v>
      </c>
      <c r="M265">
        <f t="shared" si="14"/>
        <v>4.5</v>
      </c>
      <c r="N265">
        <f t="shared" si="15"/>
        <v>1.4</v>
      </c>
    </row>
    <row r="266" spans="1:14">
      <c r="A266" t="s">
        <v>154</v>
      </c>
      <c r="B266" s="20">
        <v>8140</v>
      </c>
      <c r="C266" s="20" t="s">
        <v>101</v>
      </c>
      <c r="D266" s="20" t="s">
        <v>99</v>
      </c>
      <c r="E266" s="21">
        <v>0.8</v>
      </c>
      <c r="F266" s="21">
        <v>49.9</v>
      </c>
      <c r="G266" s="21">
        <v>0</v>
      </c>
      <c r="H266" s="21">
        <v>0.98599999999999999</v>
      </c>
      <c r="I266" s="21">
        <v>0.14299999999999999</v>
      </c>
      <c r="J266" s="21">
        <v>0.44600000000000001</v>
      </c>
      <c r="K266" s="59">
        <v>19.0954353817</v>
      </c>
      <c r="L266">
        <f t="shared" si="13"/>
        <v>35.414712716157176</v>
      </c>
      <c r="M266">
        <f t="shared" si="14"/>
        <v>95</v>
      </c>
      <c r="N266">
        <f t="shared" si="15"/>
        <v>29.1</v>
      </c>
    </row>
    <row r="267" spans="1:14">
      <c r="A267" t="s">
        <v>154</v>
      </c>
      <c r="B267" s="20">
        <v>8140</v>
      </c>
      <c r="C267" s="20" t="s">
        <v>101</v>
      </c>
      <c r="D267" s="20" t="s">
        <v>96</v>
      </c>
      <c r="E267" s="21">
        <v>0.8</v>
      </c>
      <c r="F267" s="21">
        <v>49.9</v>
      </c>
      <c r="G267" s="21">
        <v>0</v>
      </c>
      <c r="H267" s="21">
        <v>0.98599999999999999</v>
      </c>
      <c r="I267" s="21">
        <v>0.14299999999999999</v>
      </c>
      <c r="J267" s="21">
        <v>0.44600000000000001</v>
      </c>
      <c r="K267" s="59">
        <v>1.42797986490777</v>
      </c>
      <c r="L267">
        <f t="shared" si="13"/>
        <v>2.6483552571223652</v>
      </c>
      <c r="M267">
        <f t="shared" si="14"/>
        <v>7.1</v>
      </c>
      <c r="N267">
        <f t="shared" si="15"/>
        <v>2.2000000000000002</v>
      </c>
    </row>
    <row r="268" spans="1:14">
      <c r="A268" t="s">
        <v>154</v>
      </c>
      <c r="B268" s="20">
        <v>8140</v>
      </c>
      <c r="C268" s="20" t="s">
        <v>101</v>
      </c>
      <c r="D268" s="20" t="s">
        <v>96</v>
      </c>
      <c r="E268" s="21">
        <v>0.8</v>
      </c>
      <c r="F268" s="21">
        <v>49.9</v>
      </c>
      <c r="G268" s="21">
        <v>0</v>
      </c>
      <c r="H268" s="21">
        <v>0.98599999999999999</v>
      </c>
      <c r="I268" s="21">
        <v>0.14299999999999999</v>
      </c>
      <c r="J268" s="21">
        <v>0.44600000000000001</v>
      </c>
      <c r="K268" s="59">
        <v>3.2760466250326901</v>
      </c>
      <c r="L268">
        <f t="shared" si="13"/>
        <v>6.07581067156271</v>
      </c>
      <c r="M268">
        <f t="shared" si="14"/>
        <v>16.3</v>
      </c>
      <c r="N268">
        <f t="shared" si="15"/>
        <v>5</v>
      </c>
    </row>
    <row r="269" spans="1:14">
      <c r="A269" t="s">
        <v>154</v>
      </c>
      <c r="B269" s="20">
        <v>8140</v>
      </c>
      <c r="C269" s="20" t="s">
        <v>101</v>
      </c>
      <c r="E269" s="21">
        <v>0.8</v>
      </c>
      <c r="F269" s="21">
        <v>49.9</v>
      </c>
      <c r="G269" s="21">
        <v>0</v>
      </c>
      <c r="H269" s="21">
        <v>0.98599999999999999</v>
      </c>
      <c r="I269" s="21">
        <v>0.14299999999999999</v>
      </c>
      <c r="J269" s="21">
        <v>0.44600000000000001</v>
      </c>
      <c r="K269" s="59">
        <v>5.4305654605415999E-4</v>
      </c>
      <c r="L269">
        <f t="shared" si="13"/>
        <v>1.0071617212544792E-3</v>
      </c>
      <c r="M269">
        <f t="shared" si="14"/>
        <v>0</v>
      </c>
      <c r="N269">
        <f t="shared" si="15"/>
        <v>0</v>
      </c>
    </row>
    <row r="270" spans="1:14">
      <c r="A270" t="s">
        <v>154</v>
      </c>
      <c r="B270" s="20">
        <v>8140</v>
      </c>
      <c r="C270" s="20" t="s">
        <v>101</v>
      </c>
      <c r="D270" s="20" t="s">
        <v>96</v>
      </c>
      <c r="E270" s="21">
        <v>0.8</v>
      </c>
      <c r="F270" s="21">
        <v>49.9</v>
      </c>
      <c r="G270" s="21">
        <v>0</v>
      </c>
      <c r="H270" s="21">
        <v>0.98599999999999999</v>
      </c>
      <c r="I270" s="21">
        <v>0.14299999999999999</v>
      </c>
      <c r="J270" s="21">
        <v>0.44600000000000001</v>
      </c>
      <c r="K270" s="59">
        <v>0.86800896845264797</v>
      </c>
      <c r="L270">
        <f t="shared" si="13"/>
        <v>1.6098238997084218</v>
      </c>
      <c r="M270">
        <f t="shared" si="14"/>
        <v>4.3</v>
      </c>
      <c r="N270">
        <f t="shared" si="15"/>
        <v>1.3</v>
      </c>
    </row>
    <row r="271" spans="1:14">
      <c r="A271" t="s">
        <v>154</v>
      </c>
      <c r="B271" s="20">
        <v>8140</v>
      </c>
      <c r="C271" s="20" t="s">
        <v>101</v>
      </c>
      <c r="D271" s="20" t="s">
        <v>96</v>
      </c>
      <c r="E271" s="21">
        <v>0.8</v>
      </c>
      <c r="F271" s="21">
        <v>49.9</v>
      </c>
      <c r="G271" s="21">
        <v>0</v>
      </c>
      <c r="H271" s="21">
        <v>0.98599999999999999</v>
      </c>
      <c r="I271" s="21">
        <v>0.14299999999999999</v>
      </c>
      <c r="J271" s="21">
        <v>0.44600000000000001</v>
      </c>
      <c r="K271" s="59">
        <v>1.1674585870421299</v>
      </c>
      <c r="L271">
        <f t="shared" si="13"/>
        <v>2.1651881531714512</v>
      </c>
      <c r="M271">
        <f t="shared" si="14"/>
        <v>5.8</v>
      </c>
      <c r="N271">
        <f t="shared" si="15"/>
        <v>1.8</v>
      </c>
    </row>
    <row r="272" spans="1:14">
      <c r="A272" t="s">
        <v>154</v>
      </c>
      <c r="B272" s="20">
        <v>8140</v>
      </c>
      <c r="C272" s="20" t="s">
        <v>101</v>
      </c>
      <c r="D272" s="20" t="s">
        <v>99</v>
      </c>
      <c r="E272" s="21">
        <v>0.8</v>
      </c>
      <c r="F272" s="21">
        <v>49.9</v>
      </c>
      <c r="G272" s="21">
        <v>0</v>
      </c>
      <c r="H272" s="21">
        <v>0.98599999999999999</v>
      </c>
      <c r="I272" s="21">
        <v>0.14299999999999999</v>
      </c>
      <c r="J272" s="21">
        <v>0.44600000000000001</v>
      </c>
      <c r="K272" s="59">
        <v>18.654296505800001</v>
      </c>
      <c r="L272">
        <f t="shared" si="13"/>
        <v>34.596569204598445</v>
      </c>
      <c r="M272">
        <f t="shared" si="14"/>
        <v>92.8</v>
      </c>
      <c r="N272">
        <f t="shared" si="15"/>
        <v>28.4</v>
      </c>
    </row>
    <row r="273" spans="1:14">
      <c r="A273" t="s">
        <v>154</v>
      </c>
      <c r="B273" s="20">
        <v>8140</v>
      </c>
      <c r="C273" s="20" t="s">
        <v>101</v>
      </c>
      <c r="D273" s="20" t="s">
        <v>96</v>
      </c>
      <c r="E273" s="21">
        <v>0.8</v>
      </c>
      <c r="F273" s="21">
        <v>49.9</v>
      </c>
      <c r="G273" s="21">
        <v>0</v>
      </c>
      <c r="H273" s="21">
        <v>0.98599999999999999</v>
      </c>
      <c r="I273" s="21">
        <v>0.14299999999999999</v>
      </c>
      <c r="J273" s="21">
        <v>0.44600000000000001</v>
      </c>
      <c r="K273" s="59">
        <v>2.6860838430928502</v>
      </c>
      <c r="L273">
        <f t="shared" si="13"/>
        <v>4.9816558634640513</v>
      </c>
      <c r="M273">
        <f t="shared" si="14"/>
        <v>13.4</v>
      </c>
      <c r="N273">
        <f t="shared" si="15"/>
        <v>4.0999999999999996</v>
      </c>
    </row>
    <row r="274" spans="1:14">
      <c r="A274" t="s">
        <v>154</v>
      </c>
      <c r="B274" s="20">
        <v>8140</v>
      </c>
      <c r="C274" s="20" t="s">
        <v>101</v>
      </c>
      <c r="D274" s="20" t="s">
        <v>96</v>
      </c>
      <c r="E274" s="21">
        <v>0.8</v>
      </c>
      <c r="F274" s="21">
        <v>49.9</v>
      </c>
      <c r="G274" s="21">
        <v>0</v>
      </c>
      <c r="H274" s="21">
        <v>0.98599999999999999</v>
      </c>
      <c r="I274" s="21">
        <v>0.14299999999999999</v>
      </c>
      <c r="J274" s="21">
        <v>0.44600000000000001</v>
      </c>
      <c r="K274" s="59">
        <v>55.461627147900003</v>
      </c>
      <c r="L274">
        <f t="shared" si="13"/>
        <v>102.86005806894781</v>
      </c>
      <c r="M274">
        <f t="shared" si="14"/>
        <v>276</v>
      </c>
      <c r="N274">
        <f t="shared" si="15"/>
        <v>84.4</v>
      </c>
    </row>
    <row r="275" spans="1:14">
      <c r="A275" t="s">
        <v>154</v>
      </c>
      <c r="B275" s="20">
        <v>8140</v>
      </c>
      <c r="C275" s="20" t="s">
        <v>101</v>
      </c>
      <c r="D275" s="20" t="s">
        <v>96</v>
      </c>
      <c r="E275" s="21">
        <v>0.8</v>
      </c>
      <c r="F275" s="21">
        <v>49.9</v>
      </c>
      <c r="G275" s="21">
        <v>0</v>
      </c>
      <c r="H275" s="21">
        <v>0.98599999999999999</v>
      </c>
      <c r="I275" s="21">
        <v>0.14299999999999999</v>
      </c>
      <c r="J275" s="21">
        <v>0.44600000000000001</v>
      </c>
      <c r="K275" s="59">
        <v>10.515858485800001</v>
      </c>
      <c r="L275">
        <f t="shared" si="13"/>
        <v>19.502886412072776</v>
      </c>
      <c r="M275">
        <f t="shared" si="14"/>
        <v>52.3</v>
      </c>
      <c r="N275">
        <f t="shared" si="15"/>
        <v>16</v>
      </c>
    </row>
    <row r="276" spans="1:14">
      <c r="A276" t="s">
        <v>154</v>
      </c>
      <c r="B276" s="20">
        <v>8140</v>
      </c>
      <c r="C276" s="20" t="s">
        <v>101</v>
      </c>
      <c r="D276" s="20" t="s">
        <v>96</v>
      </c>
      <c r="E276" s="21">
        <v>0.8</v>
      </c>
      <c r="F276" s="21">
        <v>49.9</v>
      </c>
      <c r="G276" s="21">
        <v>0</v>
      </c>
      <c r="H276" s="21">
        <v>0.98599999999999999</v>
      </c>
      <c r="I276" s="21">
        <v>0.14299999999999999</v>
      </c>
      <c r="J276" s="21">
        <v>0.44600000000000001</v>
      </c>
      <c r="K276" s="59">
        <v>3.4878570722967003E-2</v>
      </c>
      <c r="L276">
        <f t="shared" si="13"/>
        <v>6.4686378572326647E-2</v>
      </c>
      <c r="M276">
        <f t="shared" si="14"/>
        <v>0.2</v>
      </c>
      <c r="N276">
        <f t="shared" si="15"/>
        <v>0.1</v>
      </c>
    </row>
    <row r="277" spans="1:14">
      <c r="A277" t="s">
        <v>154</v>
      </c>
      <c r="B277" s="20">
        <v>8140</v>
      </c>
      <c r="C277" s="20" t="s">
        <v>101</v>
      </c>
      <c r="D277" s="20" t="s">
        <v>96</v>
      </c>
      <c r="E277" s="21">
        <v>0.8</v>
      </c>
      <c r="F277" s="21">
        <v>49.9</v>
      </c>
      <c r="G277" s="21">
        <v>0</v>
      </c>
      <c r="H277" s="21">
        <v>0.98599999999999999</v>
      </c>
      <c r="I277" s="21">
        <v>0.14299999999999999</v>
      </c>
      <c r="J277" s="21">
        <v>0.44600000000000001</v>
      </c>
      <c r="K277" s="59">
        <v>3.7153962530922202</v>
      </c>
      <c r="L277">
        <f t="shared" si="13"/>
        <v>6.8906358142557158</v>
      </c>
      <c r="M277">
        <f t="shared" si="14"/>
        <v>18.5</v>
      </c>
      <c r="N277">
        <f t="shared" si="15"/>
        <v>5.7</v>
      </c>
    </row>
    <row r="278" spans="1:14">
      <c r="A278" t="s">
        <v>154</v>
      </c>
      <c r="B278" s="20">
        <v>8140</v>
      </c>
      <c r="C278" s="20" t="s">
        <v>101</v>
      </c>
      <c r="D278" s="20" t="s">
        <v>96</v>
      </c>
      <c r="E278" s="21">
        <v>0.8</v>
      </c>
      <c r="F278" s="21">
        <v>49.9</v>
      </c>
      <c r="G278" s="21">
        <v>0</v>
      </c>
      <c r="H278" s="21">
        <v>0.98599999999999999</v>
      </c>
      <c r="I278" s="21">
        <v>0.14299999999999999</v>
      </c>
      <c r="J278" s="21">
        <v>0.44600000000000001</v>
      </c>
      <c r="K278" s="59">
        <v>0.89770040628804804</v>
      </c>
      <c r="L278">
        <f t="shared" si="13"/>
        <v>1.6648901351752519</v>
      </c>
      <c r="M278">
        <f t="shared" si="14"/>
        <v>4.5</v>
      </c>
      <c r="N278">
        <f t="shared" si="15"/>
        <v>1.4</v>
      </c>
    </row>
    <row r="279" spans="1:14">
      <c r="A279" t="s">
        <v>154</v>
      </c>
      <c r="B279" s="20">
        <v>8140</v>
      </c>
      <c r="C279" s="20" t="s">
        <v>101</v>
      </c>
      <c r="D279" s="20" t="s">
        <v>96</v>
      </c>
      <c r="E279" s="21">
        <v>0.8</v>
      </c>
      <c r="F279" s="21">
        <v>49.9</v>
      </c>
      <c r="G279" s="21">
        <v>0</v>
      </c>
      <c r="H279" s="21">
        <v>0.98599999999999999</v>
      </c>
      <c r="I279" s="21">
        <v>0.14299999999999999</v>
      </c>
      <c r="J279" s="21">
        <v>0.44600000000000001</v>
      </c>
      <c r="K279" s="59">
        <v>0.62308835862474599</v>
      </c>
      <c r="L279">
        <f t="shared" si="13"/>
        <v>1.1555900547114308</v>
      </c>
      <c r="M279">
        <f t="shared" si="14"/>
        <v>3.1</v>
      </c>
      <c r="N279">
        <f t="shared" si="15"/>
        <v>0.9</v>
      </c>
    </row>
    <row r="280" spans="1:14">
      <c r="A280" t="s">
        <v>154</v>
      </c>
      <c r="B280" s="20">
        <v>8140</v>
      </c>
      <c r="C280" s="20" t="s">
        <v>101</v>
      </c>
      <c r="D280" s="20" t="s">
        <v>96</v>
      </c>
      <c r="E280" s="21">
        <v>0.8</v>
      </c>
      <c r="F280" s="21">
        <v>49.9</v>
      </c>
      <c r="G280" s="21">
        <v>0</v>
      </c>
      <c r="H280" s="21">
        <v>0.98599999999999999</v>
      </c>
      <c r="I280" s="21">
        <v>0.14299999999999999</v>
      </c>
      <c r="J280" s="21">
        <v>0.44600000000000001</v>
      </c>
      <c r="K280" s="59">
        <v>2.5301858683489602</v>
      </c>
      <c r="L280">
        <f t="shared" si="13"/>
        <v>4.6925248812044531</v>
      </c>
      <c r="M280">
        <f t="shared" si="14"/>
        <v>12.6</v>
      </c>
      <c r="N280">
        <f t="shared" si="15"/>
        <v>3.9</v>
      </c>
    </row>
    <row r="281" spans="1:14">
      <c r="A281" t="s">
        <v>154</v>
      </c>
      <c r="B281" s="20">
        <v>8140</v>
      </c>
      <c r="C281" s="20" t="s">
        <v>101</v>
      </c>
      <c r="D281" s="20" t="s">
        <v>99</v>
      </c>
      <c r="E281" s="21">
        <v>0.8</v>
      </c>
      <c r="F281" s="21">
        <v>49.9</v>
      </c>
      <c r="G281" s="21">
        <v>0</v>
      </c>
      <c r="H281" s="21">
        <v>0.98599999999999999</v>
      </c>
      <c r="I281" s="21">
        <v>0.14299999999999999</v>
      </c>
      <c r="J281" s="21">
        <v>0.44600000000000001</v>
      </c>
      <c r="K281" s="59">
        <v>2.7108667238167299</v>
      </c>
      <c r="L281">
        <f t="shared" si="13"/>
        <v>5.0276186071025704</v>
      </c>
      <c r="M281">
        <f t="shared" si="14"/>
        <v>13.5</v>
      </c>
      <c r="N281">
        <f t="shared" si="15"/>
        <v>4.0999999999999996</v>
      </c>
    </row>
    <row r="282" spans="1:14">
      <c r="A282" t="s">
        <v>154</v>
      </c>
      <c r="B282" s="20">
        <v>8140</v>
      </c>
      <c r="C282" s="20" t="s">
        <v>101</v>
      </c>
      <c r="D282" s="20" t="s">
        <v>96</v>
      </c>
      <c r="E282" s="21">
        <v>0.8</v>
      </c>
      <c r="F282" s="21">
        <v>49.9</v>
      </c>
      <c r="G282" s="21">
        <v>0</v>
      </c>
      <c r="H282" s="21">
        <v>0.98599999999999999</v>
      </c>
      <c r="I282" s="21">
        <v>0.14299999999999999</v>
      </c>
      <c r="J282" s="21">
        <v>0.44600000000000001</v>
      </c>
      <c r="K282" s="59">
        <v>1.80473280159799</v>
      </c>
      <c r="L282">
        <f t="shared" si="13"/>
        <v>3.3470875327236587</v>
      </c>
      <c r="M282">
        <f t="shared" si="14"/>
        <v>9</v>
      </c>
      <c r="N282">
        <f t="shared" si="15"/>
        <v>2.7</v>
      </c>
    </row>
    <row r="283" spans="1:14">
      <c r="A283" t="s">
        <v>154</v>
      </c>
      <c r="B283" s="20">
        <v>8140</v>
      </c>
      <c r="C283" s="20" t="s">
        <v>101</v>
      </c>
      <c r="D283" s="20" t="s">
        <v>96</v>
      </c>
      <c r="E283" s="21">
        <v>0.8</v>
      </c>
      <c r="F283" s="21">
        <v>49.9</v>
      </c>
      <c r="G283" s="21">
        <v>0</v>
      </c>
      <c r="H283" s="21">
        <v>0.98599999999999999</v>
      </c>
      <c r="I283" s="21">
        <v>0.14299999999999999</v>
      </c>
      <c r="J283" s="21">
        <v>0.44600000000000001</v>
      </c>
      <c r="K283" s="59">
        <v>0.57875718446842706</v>
      </c>
      <c r="L283">
        <f t="shared" si="13"/>
        <v>1.0733727202682191</v>
      </c>
      <c r="M283">
        <f t="shared" si="14"/>
        <v>2.9</v>
      </c>
      <c r="N283">
        <f t="shared" si="15"/>
        <v>0.9</v>
      </c>
    </row>
    <row r="284" spans="1:14">
      <c r="A284" t="s">
        <v>154</v>
      </c>
      <c r="B284" s="20">
        <v>8140</v>
      </c>
      <c r="C284" s="20" t="s">
        <v>101</v>
      </c>
      <c r="D284" s="20" t="s">
        <v>96</v>
      </c>
      <c r="E284" s="21">
        <v>0.8</v>
      </c>
      <c r="F284" s="21">
        <v>49.9</v>
      </c>
      <c r="G284" s="21">
        <v>0</v>
      </c>
      <c r="H284" s="21">
        <v>0.98599999999999999</v>
      </c>
      <c r="I284" s="21">
        <v>0.14299999999999999</v>
      </c>
      <c r="J284" s="21">
        <v>0.44600000000000001</v>
      </c>
      <c r="K284" s="59">
        <v>0.13023236484397199</v>
      </c>
      <c r="L284">
        <f t="shared" si="13"/>
        <v>0.24153111437904451</v>
      </c>
      <c r="M284">
        <f t="shared" si="14"/>
        <v>0.6</v>
      </c>
      <c r="N284">
        <f t="shared" si="15"/>
        <v>0.2</v>
      </c>
    </row>
    <row r="285" spans="1:14">
      <c r="A285" t="s">
        <v>154</v>
      </c>
      <c r="B285" s="20">
        <v>8140</v>
      </c>
      <c r="C285" s="20" t="s">
        <v>95</v>
      </c>
      <c r="D285" s="20" t="s">
        <v>96</v>
      </c>
      <c r="E285" s="21">
        <v>0.22</v>
      </c>
      <c r="F285" s="21">
        <v>50.8</v>
      </c>
      <c r="G285" s="21">
        <v>0</v>
      </c>
      <c r="H285" s="21">
        <v>0.98599999999999999</v>
      </c>
      <c r="I285" s="21">
        <v>0.14299999999999999</v>
      </c>
      <c r="J285" s="21">
        <v>0.44600000000000001</v>
      </c>
      <c r="K285" s="59">
        <v>0.75447536228879497</v>
      </c>
      <c r="L285">
        <f t="shared" si="13"/>
        <v>1.4244997823587309</v>
      </c>
      <c r="M285">
        <f t="shared" si="14"/>
        <v>3.8</v>
      </c>
      <c r="N285">
        <f t="shared" si="15"/>
        <v>0.7</v>
      </c>
    </row>
    <row r="286" spans="1:14">
      <c r="A286" t="s">
        <v>154</v>
      </c>
      <c r="B286" s="20">
        <v>8140</v>
      </c>
      <c r="C286" s="20" t="s">
        <v>95</v>
      </c>
      <c r="D286" s="20" t="s">
        <v>96</v>
      </c>
      <c r="E286" s="21">
        <v>0.22</v>
      </c>
      <c r="F286" s="21">
        <v>50.8</v>
      </c>
      <c r="G286" s="21">
        <v>0</v>
      </c>
      <c r="H286" s="21">
        <v>0.98599999999999999</v>
      </c>
      <c r="I286" s="21">
        <v>0.14299999999999999</v>
      </c>
      <c r="J286" s="21">
        <v>0.44600000000000001</v>
      </c>
      <c r="K286" s="59">
        <v>3.1143107019937601</v>
      </c>
      <c r="L286">
        <f t="shared" si="13"/>
        <v>5.8800262260776854</v>
      </c>
      <c r="M286">
        <f t="shared" si="14"/>
        <v>15.8</v>
      </c>
      <c r="N286">
        <f t="shared" si="15"/>
        <v>3</v>
      </c>
    </row>
    <row r="287" spans="1:14">
      <c r="A287" t="s">
        <v>154</v>
      </c>
      <c r="B287" s="20">
        <v>8140</v>
      </c>
      <c r="C287" s="20" t="s">
        <v>95</v>
      </c>
      <c r="D287" s="20" t="s">
        <v>96</v>
      </c>
      <c r="E287" s="21">
        <v>0.22</v>
      </c>
      <c r="F287" s="21">
        <v>50.8</v>
      </c>
      <c r="G287" s="21">
        <v>0</v>
      </c>
      <c r="H287" s="21">
        <v>0.98599999999999999</v>
      </c>
      <c r="I287" s="21">
        <v>0.14299999999999999</v>
      </c>
      <c r="J287" s="21">
        <v>0.44600000000000001</v>
      </c>
      <c r="K287" s="59">
        <v>0.280715684783445</v>
      </c>
      <c r="L287">
        <f t="shared" si="13"/>
        <v>0.53000992725012974</v>
      </c>
      <c r="M287">
        <f t="shared" si="14"/>
        <v>1.4</v>
      </c>
      <c r="N287">
        <f t="shared" si="15"/>
        <v>0.3</v>
      </c>
    </row>
    <row r="288" spans="1:14">
      <c r="A288" t="s">
        <v>154</v>
      </c>
      <c r="B288" s="20">
        <v>8140</v>
      </c>
      <c r="C288" s="20" t="s">
        <v>95</v>
      </c>
      <c r="D288" s="20" t="s">
        <v>96</v>
      </c>
      <c r="E288" s="21">
        <v>0.22</v>
      </c>
      <c r="F288" s="21">
        <v>50.8</v>
      </c>
      <c r="G288" s="21">
        <v>0</v>
      </c>
      <c r="H288" s="21">
        <v>0.98599999999999999</v>
      </c>
      <c r="I288" s="21">
        <v>0.14299999999999999</v>
      </c>
      <c r="J288" s="21">
        <v>0.44600000000000001</v>
      </c>
      <c r="K288" s="59">
        <v>0.109118959452926</v>
      </c>
      <c r="L288">
        <f t="shared" si="13"/>
        <v>0.20602387004442116</v>
      </c>
      <c r="M288">
        <f t="shared" si="14"/>
        <v>0.6</v>
      </c>
      <c r="N288">
        <f t="shared" si="15"/>
        <v>0.1</v>
      </c>
    </row>
    <row r="289" spans="1:14">
      <c r="A289" t="s">
        <v>154</v>
      </c>
      <c r="B289" s="20">
        <v>8140</v>
      </c>
      <c r="C289" s="20" t="s">
        <v>95</v>
      </c>
      <c r="D289" s="20" t="s">
        <v>96</v>
      </c>
      <c r="E289" s="21">
        <v>0.22</v>
      </c>
      <c r="F289" s="21">
        <v>50.8</v>
      </c>
      <c r="G289" s="21">
        <v>0</v>
      </c>
      <c r="H289" s="21">
        <v>0.98599999999999999</v>
      </c>
      <c r="I289" s="21">
        <v>0.14299999999999999</v>
      </c>
      <c r="J289" s="21">
        <v>0.44600000000000001</v>
      </c>
      <c r="K289" s="59">
        <v>1.3495173073184801</v>
      </c>
      <c r="L289">
        <f t="shared" si="13"/>
        <v>2.5479786440377783</v>
      </c>
      <c r="M289">
        <f t="shared" si="14"/>
        <v>6.8</v>
      </c>
      <c r="N289">
        <f t="shared" si="15"/>
        <v>1.3</v>
      </c>
    </row>
    <row r="290" spans="1:14">
      <c r="A290" t="s">
        <v>154</v>
      </c>
      <c r="B290" s="20">
        <v>8140</v>
      </c>
      <c r="C290" s="20" t="s">
        <v>95</v>
      </c>
      <c r="D290" s="20" t="s">
        <v>96</v>
      </c>
      <c r="E290" s="21">
        <v>0.22</v>
      </c>
      <c r="F290" s="21">
        <v>50.8</v>
      </c>
      <c r="G290" s="21">
        <v>0</v>
      </c>
      <c r="H290" s="21">
        <v>0.98599999999999999</v>
      </c>
      <c r="I290" s="21">
        <v>0.14299999999999999</v>
      </c>
      <c r="J290" s="21">
        <v>0.44600000000000001</v>
      </c>
      <c r="K290" s="59">
        <v>2.9110749211531601</v>
      </c>
      <c r="L290">
        <f t="shared" si="13"/>
        <v>5.496303522798577</v>
      </c>
      <c r="M290">
        <f t="shared" si="14"/>
        <v>14.7</v>
      </c>
      <c r="N290">
        <f t="shared" si="15"/>
        <v>2.8</v>
      </c>
    </row>
    <row r="291" spans="1:14">
      <c r="A291" t="s">
        <v>154</v>
      </c>
      <c r="B291" s="20">
        <v>8140</v>
      </c>
      <c r="C291" s="20" t="s">
        <v>95</v>
      </c>
      <c r="D291" s="20" t="s">
        <v>96</v>
      </c>
      <c r="E291" s="21">
        <v>0.22</v>
      </c>
      <c r="F291" s="21">
        <v>50.8</v>
      </c>
      <c r="G291" s="21">
        <v>0</v>
      </c>
      <c r="H291" s="21">
        <v>0.98599999999999999</v>
      </c>
      <c r="I291" s="21">
        <v>0.14299999999999999</v>
      </c>
      <c r="J291" s="21">
        <v>0.44600000000000001</v>
      </c>
      <c r="K291" s="59">
        <v>4.0380166426672703</v>
      </c>
      <c r="L291">
        <f t="shared" si="13"/>
        <v>7.6240446224653171</v>
      </c>
      <c r="M291">
        <f t="shared" si="14"/>
        <v>20.5</v>
      </c>
      <c r="N291">
        <f t="shared" si="15"/>
        <v>3.9</v>
      </c>
    </row>
    <row r="292" spans="1:14">
      <c r="A292" t="s">
        <v>154</v>
      </c>
      <c r="B292" s="20">
        <v>8140</v>
      </c>
      <c r="C292" s="20" t="s">
        <v>95</v>
      </c>
      <c r="D292" s="20" t="s">
        <v>96</v>
      </c>
      <c r="E292" s="21">
        <v>0.22</v>
      </c>
      <c r="F292" s="21">
        <v>50.8</v>
      </c>
      <c r="G292" s="21">
        <v>0</v>
      </c>
      <c r="H292" s="21">
        <v>0.98599999999999999</v>
      </c>
      <c r="I292" s="21">
        <v>0.14299999999999999</v>
      </c>
      <c r="J292" s="21">
        <v>0.44600000000000001</v>
      </c>
      <c r="K292" s="59">
        <v>12.2908660487</v>
      </c>
      <c r="L292">
        <f t="shared" si="13"/>
        <v>23.205974491015514</v>
      </c>
      <c r="M292">
        <f t="shared" si="14"/>
        <v>62.3</v>
      </c>
      <c r="N292">
        <f t="shared" si="15"/>
        <v>11.7</v>
      </c>
    </row>
    <row r="293" spans="1:14">
      <c r="A293" t="s">
        <v>154</v>
      </c>
      <c r="B293" s="20">
        <v>8140</v>
      </c>
      <c r="C293" s="20" t="s">
        <v>95</v>
      </c>
      <c r="D293" s="20" t="s">
        <v>96</v>
      </c>
      <c r="E293" s="21">
        <v>0.22</v>
      </c>
      <c r="F293" s="21">
        <v>50.8</v>
      </c>
      <c r="G293" s="21">
        <v>0</v>
      </c>
      <c r="H293" s="21">
        <v>0.98599999999999999</v>
      </c>
      <c r="I293" s="21">
        <v>0.14299999999999999</v>
      </c>
      <c r="J293" s="21">
        <v>0.44600000000000001</v>
      </c>
      <c r="K293" s="59">
        <v>0.50902196683285805</v>
      </c>
      <c r="L293">
        <f t="shared" si="13"/>
        <v>0.96106740817822489</v>
      </c>
      <c r="M293">
        <f t="shared" si="14"/>
        <v>2.6</v>
      </c>
      <c r="N293">
        <f t="shared" si="15"/>
        <v>0.5</v>
      </c>
    </row>
    <row r="294" spans="1:14">
      <c r="A294" t="s">
        <v>154</v>
      </c>
      <c r="B294" s="20">
        <v>8140</v>
      </c>
      <c r="C294" s="20" t="s">
        <v>95</v>
      </c>
      <c r="D294" s="20" t="s">
        <v>96</v>
      </c>
      <c r="E294" s="21">
        <v>0.22</v>
      </c>
      <c r="F294" s="21">
        <v>50.8</v>
      </c>
      <c r="G294" s="21">
        <v>0</v>
      </c>
      <c r="H294" s="21">
        <v>0.98599999999999999</v>
      </c>
      <c r="I294" s="21">
        <v>0.14299999999999999</v>
      </c>
      <c r="J294" s="21">
        <v>0.44600000000000001</v>
      </c>
      <c r="K294" s="59">
        <v>2.8828781324375501</v>
      </c>
      <c r="L294">
        <f t="shared" si="13"/>
        <v>5.4430661059175911</v>
      </c>
      <c r="M294">
        <f t="shared" si="14"/>
        <v>14.6</v>
      </c>
      <c r="N294">
        <f t="shared" si="15"/>
        <v>2.8</v>
      </c>
    </row>
    <row r="295" spans="1:14">
      <c r="A295" t="s">
        <v>154</v>
      </c>
      <c r="B295" s="20">
        <v>8140</v>
      </c>
      <c r="C295" s="20" t="s">
        <v>95</v>
      </c>
      <c r="D295" s="20" t="s">
        <v>96</v>
      </c>
      <c r="E295" s="21">
        <v>0.22</v>
      </c>
      <c r="F295" s="21">
        <v>50.8</v>
      </c>
      <c r="G295" s="21">
        <v>0</v>
      </c>
      <c r="H295" s="21">
        <v>0.98599999999999999</v>
      </c>
      <c r="I295" s="21">
        <v>0.14299999999999999</v>
      </c>
      <c r="J295" s="21">
        <v>0.44600000000000001</v>
      </c>
      <c r="K295" s="59">
        <v>1.6120796309448999</v>
      </c>
      <c r="L295">
        <f t="shared" si="13"/>
        <v>3.0437138151993675</v>
      </c>
      <c r="M295">
        <f t="shared" si="14"/>
        <v>8.1999999999999993</v>
      </c>
      <c r="N295">
        <f t="shared" si="15"/>
        <v>1.5</v>
      </c>
    </row>
    <row r="296" spans="1:14">
      <c r="A296" t="s">
        <v>154</v>
      </c>
      <c r="B296" s="20">
        <v>8140</v>
      </c>
      <c r="C296" s="20" t="s">
        <v>95</v>
      </c>
      <c r="D296" s="20" t="s">
        <v>96</v>
      </c>
      <c r="E296" s="21">
        <v>0.22</v>
      </c>
      <c r="F296" s="21">
        <v>50.8</v>
      </c>
      <c r="G296" s="21">
        <v>0</v>
      </c>
      <c r="H296" s="21">
        <v>0.98599999999999999</v>
      </c>
      <c r="I296" s="21">
        <v>0.14299999999999999</v>
      </c>
      <c r="J296" s="21">
        <v>0.44600000000000001</v>
      </c>
      <c r="K296" s="59">
        <v>0.96442713358260901</v>
      </c>
      <c r="L296">
        <f t="shared" si="13"/>
        <v>1.8209027233462047</v>
      </c>
      <c r="M296">
        <f t="shared" si="14"/>
        <v>4.9000000000000004</v>
      </c>
      <c r="N296">
        <f t="shared" si="15"/>
        <v>0.9</v>
      </c>
    </row>
    <row r="297" spans="1:14">
      <c r="A297" t="s">
        <v>154</v>
      </c>
      <c r="B297" s="20">
        <v>8140</v>
      </c>
      <c r="C297" s="20" t="s">
        <v>95</v>
      </c>
      <c r="D297" s="20" t="s">
        <v>96</v>
      </c>
      <c r="E297" s="21">
        <v>0.22</v>
      </c>
      <c r="F297" s="21">
        <v>50.8</v>
      </c>
      <c r="G297" s="21">
        <v>0</v>
      </c>
      <c r="H297" s="21">
        <v>0.98599999999999999</v>
      </c>
      <c r="I297" s="21">
        <v>0.14299999999999999</v>
      </c>
      <c r="J297" s="21">
        <v>0.44600000000000001</v>
      </c>
      <c r="K297" s="59">
        <v>9.0124231206383705</v>
      </c>
      <c r="L297">
        <f t="shared" si="13"/>
        <v>17.016055679973288</v>
      </c>
      <c r="M297">
        <f t="shared" si="14"/>
        <v>45.7</v>
      </c>
      <c r="N297">
        <f t="shared" si="15"/>
        <v>8.6</v>
      </c>
    </row>
    <row r="298" spans="1:14">
      <c r="A298" t="s">
        <v>154</v>
      </c>
      <c r="B298" s="20">
        <v>8140</v>
      </c>
      <c r="C298" s="20" t="s">
        <v>95</v>
      </c>
      <c r="D298" s="20" t="s">
        <v>96</v>
      </c>
      <c r="E298" s="21">
        <v>0.22</v>
      </c>
      <c r="F298" s="21">
        <v>50.8</v>
      </c>
      <c r="G298" s="21">
        <v>0</v>
      </c>
      <c r="H298" s="21">
        <v>0.98599999999999999</v>
      </c>
      <c r="I298" s="21">
        <v>0.14299999999999999</v>
      </c>
      <c r="J298" s="21">
        <v>0.44600000000000001</v>
      </c>
      <c r="K298" s="59">
        <v>9.9726418706681308</v>
      </c>
      <c r="L298">
        <f t="shared" si="13"/>
        <v>18.82901269461281</v>
      </c>
      <c r="M298">
        <f t="shared" si="14"/>
        <v>50.5</v>
      </c>
      <c r="N298">
        <f t="shared" si="15"/>
        <v>9.5</v>
      </c>
    </row>
    <row r="299" spans="1:14">
      <c r="A299" t="s">
        <v>154</v>
      </c>
      <c r="B299" s="20">
        <v>8140</v>
      </c>
      <c r="C299" s="20" t="s">
        <v>95</v>
      </c>
      <c r="D299" s="20" t="s">
        <v>96</v>
      </c>
      <c r="E299" s="21">
        <v>0.22</v>
      </c>
      <c r="F299" s="21">
        <v>50.8</v>
      </c>
      <c r="G299" s="21">
        <v>0</v>
      </c>
      <c r="H299" s="21">
        <v>0.98599999999999999</v>
      </c>
      <c r="I299" s="21">
        <v>0.14299999999999999</v>
      </c>
      <c r="J299" s="21">
        <v>0.44600000000000001</v>
      </c>
      <c r="K299" s="59">
        <v>16.167619482399999</v>
      </c>
      <c r="L299">
        <f t="shared" si="13"/>
        <v>30.525543424070026</v>
      </c>
      <c r="M299">
        <f t="shared" si="14"/>
        <v>81.900000000000006</v>
      </c>
      <c r="N299">
        <f t="shared" si="15"/>
        <v>15.4</v>
      </c>
    </row>
    <row r="300" spans="1:14">
      <c r="A300" t="s">
        <v>154</v>
      </c>
      <c r="B300" s="20">
        <v>8140</v>
      </c>
      <c r="C300" s="20" t="s">
        <v>95</v>
      </c>
      <c r="D300" s="20" t="s">
        <v>96</v>
      </c>
      <c r="E300" s="21">
        <v>0.22</v>
      </c>
      <c r="F300" s="21">
        <v>50.8</v>
      </c>
      <c r="G300" s="21">
        <v>0</v>
      </c>
      <c r="H300" s="21">
        <v>0.98599999999999999</v>
      </c>
      <c r="I300" s="21">
        <v>0.14299999999999999</v>
      </c>
      <c r="J300" s="21">
        <v>0.44600000000000001</v>
      </c>
      <c r="K300" s="59">
        <v>3.0908713065279998</v>
      </c>
      <c r="L300">
        <f t="shared" si="13"/>
        <v>5.8357710848119657</v>
      </c>
      <c r="M300">
        <f t="shared" si="14"/>
        <v>15.7</v>
      </c>
      <c r="N300">
        <f t="shared" si="15"/>
        <v>3</v>
      </c>
    </row>
    <row r="301" spans="1:14">
      <c r="A301" t="s">
        <v>154</v>
      </c>
      <c r="B301" s="20">
        <v>8140</v>
      </c>
      <c r="C301" s="20" t="s">
        <v>95</v>
      </c>
      <c r="D301" s="20" t="s">
        <v>96</v>
      </c>
      <c r="E301" s="21">
        <v>0.22</v>
      </c>
      <c r="F301" s="21">
        <v>50.8</v>
      </c>
      <c r="G301" s="21">
        <v>0</v>
      </c>
      <c r="H301" s="21">
        <v>0.98599999999999999</v>
      </c>
      <c r="I301" s="21">
        <v>0.14299999999999999</v>
      </c>
      <c r="J301" s="21">
        <v>0.44600000000000001</v>
      </c>
      <c r="K301" s="59">
        <v>0.22304793779849799</v>
      </c>
      <c r="L301">
        <f t="shared" si="13"/>
        <v>0.42112937642608411</v>
      </c>
      <c r="M301">
        <f t="shared" si="14"/>
        <v>1.1000000000000001</v>
      </c>
      <c r="N301">
        <f t="shared" si="15"/>
        <v>0.2</v>
      </c>
    </row>
    <row r="302" spans="1:14">
      <c r="A302" t="s">
        <v>154</v>
      </c>
      <c r="B302" s="20">
        <v>8140</v>
      </c>
      <c r="C302" s="20" t="s">
        <v>95</v>
      </c>
      <c r="D302" s="20" t="s">
        <v>96</v>
      </c>
      <c r="E302" s="21">
        <v>0.22</v>
      </c>
      <c r="F302" s="21">
        <v>50.8</v>
      </c>
      <c r="G302" s="21">
        <v>0</v>
      </c>
      <c r="H302" s="21">
        <v>0.98599999999999999</v>
      </c>
      <c r="I302" s="21">
        <v>0.14299999999999999</v>
      </c>
      <c r="J302" s="21">
        <v>0.44600000000000001</v>
      </c>
      <c r="K302" s="59">
        <v>3.08441327746907</v>
      </c>
      <c r="L302">
        <f t="shared" si="13"/>
        <v>5.8235778954134361</v>
      </c>
      <c r="M302">
        <f t="shared" si="14"/>
        <v>15.6</v>
      </c>
      <c r="N302">
        <f t="shared" si="15"/>
        <v>2.9</v>
      </c>
    </row>
    <row r="303" spans="1:14">
      <c r="A303" t="s">
        <v>154</v>
      </c>
      <c r="B303" s="20">
        <v>8140</v>
      </c>
      <c r="C303" s="20" t="s">
        <v>95</v>
      </c>
      <c r="D303" s="20" t="s">
        <v>96</v>
      </c>
      <c r="E303" s="21">
        <v>0.22</v>
      </c>
      <c r="F303" s="21">
        <v>50.8</v>
      </c>
      <c r="G303" s="21">
        <v>0</v>
      </c>
      <c r="H303" s="21">
        <v>0.98599999999999999</v>
      </c>
      <c r="I303" s="21">
        <v>0.14299999999999999</v>
      </c>
      <c r="J303" s="21">
        <v>0.44600000000000001</v>
      </c>
      <c r="K303" s="59">
        <v>6.6638664444270104</v>
      </c>
      <c r="L303">
        <f t="shared" si="13"/>
        <v>12.581824104841159</v>
      </c>
      <c r="M303">
        <f t="shared" si="14"/>
        <v>33.799999999999997</v>
      </c>
      <c r="N303">
        <f t="shared" si="15"/>
        <v>6.4</v>
      </c>
    </row>
    <row r="304" spans="1:14">
      <c r="A304" t="s">
        <v>154</v>
      </c>
      <c r="B304" s="20">
        <v>8140</v>
      </c>
      <c r="C304" s="20" t="s">
        <v>95</v>
      </c>
      <c r="D304" s="20" t="s">
        <v>96</v>
      </c>
      <c r="E304" s="21">
        <v>0.22</v>
      </c>
      <c r="F304" s="21">
        <v>50.8</v>
      </c>
      <c r="G304" s="21">
        <v>0</v>
      </c>
      <c r="H304" s="21">
        <v>0.98599999999999999</v>
      </c>
      <c r="I304" s="21">
        <v>0.14299999999999999</v>
      </c>
      <c r="J304" s="21">
        <v>0.44600000000000001</v>
      </c>
      <c r="K304" s="59">
        <v>0.45350016535936399</v>
      </c>
      <c r="L304">
        <f t="shared" si="13"/>
        <v>0.85623854554283652</v>
      </c>
      <c r="M304">
        <f t="shared" si="14"/>
        <v>2.2999999999999998</v>
      </c>
      <c r="N304">
        <f t="shared" si="15"/>
        <v>0.4</v>
      </c>
    </row>
    <row r="305" spans="1:14">
      <c r="A305" t="s">
        <v>154</v>
      </c>
      <c r="B305" s="20">
        <v>8320</v>
      </c>
      <c r="C305" s="20" t="s">
        <v>95</v>
      </c>
      <c r="D305" s="20" t="s">
        <v>96</v>
      </c>
      <c r="E305" s="21">
        <v>0.22</v>
      </c>
      <c r="F305" s="21">
        <v>50.8</v>
      </c>
      <c r="G305" s="21">
        <v>0</v>
      </c>
      <c r="H305" s="21">
        <v>0.70899999999999996</v>
      </c>
      <c r="I305" s="21">
        <v>0.11700000000000001</v>
      </c>
      <c r="J305" s="21">
        <v>0.26200000000000001</v>
      </c>
      <c r="K305" s="59">
        <v>2.2923132638366E-4</v>
      </c>
      <c r="L305">
        <f t="shared" si="13"/>
        <v>2.5424810513633008E-4</v>
      </c>
      <c r="M305">
        <f t="shared" si="14"/>
        <v>0</v>
      </c>
      <c r="N305">
        <f t="shared" si="15"/>
        <v>0</v>
      </c>
    </row>
    <row r="306" spans="1:14">
      <c r="A306" t="s">
        <v>154</v>
      </c>
      <c r="B306" s="20">
        <v>1820</v>
      </c>
      <c r="C306" s="20" t="s">
        <v>103</v>
      </c>
      <c r="D306" s="20" t="s">
        <v>98</v>
      </c>
      <c r="E306" s="21">
        <v>0.19</v>
      </c>
      <c r="F306" s="21">
        <v>57.7</v>
      </c>
      <c r="G306" s="21">
        <v>0</v>
      </c>
      <c r="H306" s="21">
        <v>2.0139999999999998</v>
      </c>
      <c r="I306" s="21">
        <v>0.28699999999999998</v>
      </c>
      <c r="J306" s="21">
        <v>0.28899999999999998</v>
      </c>
      <c r="K306" s="59">
        <v>8.7599456237119497</v>
      </c>
      <c r="L306">
        <f t="shared" si="13"/>
        <v>12.17289343825699</v>
      </c>
      <c r="M306">
        <f t="shared" si="14"/>
        <v>66.7</v>
      </c>
      <c r="N306">
        <f t="shared" si="15"/>
        <v>11.2</v>
      </c>
    </row>
    <row r="307" spans="1:14">
      <c r="A307" t="s">
        <v>154</v>
      </c>
      <c r="B307" s="20">
        <v>1820</v>
      </c>
      <c r="C307" s="20" t="s">
        <v>103</v>
      </c>
      <c r="D307" s="20" t="s">
        <v>96</v>
      </c>
      <c r="E307" s="21">
        <v>0.19</v>
      </c>
      <c r="F307" s="21">
        <v>57.7</v>
      </c>
      <c r="G307" s="21">
        <v>0</v>
      </c>
      <c r="H307" s="21">
        <v>2.0139999999999998</v>
      </c>
      <c r="I307" s="21">
        <v>0.28699999999999998</v>
      </c>
      <c r="J307" s="21">
        <v>0.28899999999999998</v>
      </c>
      <c r="K307" s="59">
        <v>4.8646512070273502</v>
      </c>
      <c r="L307">
        <f t="shared" si="13"/>
        <v>6.7599598560452643</v>
      </c>
      <c r="M307">
        <f t="shared" si="14"/>
        <v>37</v>
      </c>
      <c r="N307">
        <f t="shared" si="15"/>
        <v>6.2</v>
      </c>
    </row>
    <row r="308" spans="1:14">
      <c r="A308" t="s">
        <v>154</v>
      </c>
      <c r="B308" s="20">
        <v>1400</v>
      </c>
      <c r="C308" s="20" t="s">
        <v>103</v>
      </c>
      <c r="D308" s="20" t="s">
        <v>99</v>
      </c>
      <c r="E308" s="21">
        <v>0.19</v>
      </c>
      <c r="F308" s="21">
        <v>57.7</v>
      </c>
      <c r="G308" s="21">
        <v>0</v>
      </c>
      <c r="H308" s="21">
        <v>0.70899999999999996</v>
      </c>
      <c r="I308" s="21">
        <v>0.11700000000000001</v>
      </c>
      <c r="J308" s="21">
        <v>0.43099999999999999</v>
      </c>
      <c r="K308" s="59">
        <v>7.8281506654674496E-2</v>
      </c>
      <c r="L308">
        <f t="shared" si="13"/>
        <v>0.16222994204525865</v>
      </c>
      <c r="M308">
        <f t="shared" si="14"/>
        <v>0.3</v>
      </c>
      <c r="N308">
        <f t="shared" si="15"/>
        <v>0.1</v>
      </c>
    </row>
    <row r="309" spans="1:14">
      <c r="A309" t="s">
        <v>154</v>
      </c>
      <c r="B309" s="20">
        <v>1110</v>
      </c>
      <c r="C309" s="20" t="s">
        <v>103</v>
      </c>
      <c r="D309" s="20" t="s">
        <v>98</v>
      </c>
      <c r="E309" s="21">
        <v>0.19</v>
      </c>
      <c r="F309" s="21">
        <v>57.7</v>
      </c>
      <c r="G309" s="21">
        <v>0</v>
      </c>
      <c r="H309" s="21">
        <v>0.96799999999999997</v>
      </c>
      <c r="I309" s="21">
        <v>0.125</v>
      </c>
      <c r="J309" s="21">
        <v>0.28799999999999998</v>
      </c>
      <c r="K309" s="59">
        <v>1.5530811157583599</v>
      </c>
      <c r="L309">
        <f t="shared" si="13"/>
        <v>2.1507067291021769</v>
      </c>
      <c r="M309">
        <f t="shared" si="14"/>
        <v>5.7</v>
      </c>
      <c r="N309">
        <f t="shared" si="15"/>
        <v>1</v>
      </c>
    </row>
    <row r="310" spans="1:14">
      <c r="A310" t="s">
        <v>154</v>
      </c>
      <c r="B310" s="20">
        <v>1490</v>
      </c>
      <c r="C310" s="20" t="s">
        <v>95</v>
      </c>
      <c r="D310" s="20" t="s">
        <v>96</v>
      </c>
      <c r="E310" s="21">
        <v>0.22</v>
      </c>
      <c r="F310" s="21">
        <v>50.8</v>
      </c>
      <c r="G310" s="21">
        <v>0</v>
      </c>
      <c r="H310" s="21">
        <v>1.4430000000000001</v>
      </c>
      <c r="I310" s="21">
        <v>0.22500000000000001</v>
      </c>
      <c r="J310" s="21">
        <v>0.43099999999999999</v>
      </c>
      <c r="K310" s="59">
        <v>1.58230032988457E-2</v>
      </c>
      <c r="L310">
        <f t="shared" si="13"/>
        <v>2.887012438563057E-2</v>
      </c>
      <c r="M310">
        <f t="shared" si="14"/>
        <v>0.1</v>
      </c>
      <c r="N310">
        <f t="shared" si="15"/>
        <v>0</v>
      </c>
    </row>
    <row r="311" spans="1:14">
      <c r="A311" t="s">
        <v>154</v>
      </c>
      <c r="B311" s="20">
        <v>1490</v>
      </c>
      <c r="C311" s="20" t="s">
        <v>95</v>
      </c>
      <c r="D311" s="20" t="s">
        <v>99</v>
      </c>
      <c r="E311" s="21">
        <v>0.22</v>
      </c>
      <c r="F311" s="21">
        <v>50.8</v>
      </c>
      <c r="G311" s="21">
        <v>0</v>
      </c>
      <c r="H311" s="21">
        <v>1.4430000000000001</v>
      </c>
      <c r="I311" s="21">
        <v>0.22500000000000001</v>
      </c>
      <c r="J311" s="21">
        <v>0.43099999999999999</v>
      </c>
      <c r="K311" s="59">
        <v>1.6038528951423E-4</v>
      </c>
      <c r="L311">
        <f t="shared" si="13"/>
        <v>2.9263365307134693E-4</v>
      </c>
      <c r="M311">
        <f t="shared" si="14"/>
        <v>0</v>
      </c>
      <c r="N311">
        <f t="shared" si="15"/>
        <v>0</v>
      </c>
    </row>
    <row r="312" spans="1:14">
      <c r="A312" t="s">
        <v>154</v>
      </c>
      <c r="B312" s="20">
        <v>1490</v>
      </c>
      <c r="C312" s="20" t="s">
        <v>95</v>
      </c>
      <c r="D312" s="20" t="s">
        <v>96</v>
      </c>
      <c r="E312" s="21">
        <v>0.22</v>
      </c>
      <c r="F312" s="21">
        <v>50.8</v>
      </c>
      <c r="G312" s="21">
        <v>0</v>
      </c>
      <c r="H312" s="21">
        <v>1.4430000000000001</v>
      </c>
      <c r="I312" s="21">
        <v>0.22500000000000001</v>
      </c>
      <c r="J312" s="21">
        <v>0.43099999999999999</v>
      </c>
      <c r="K312" s="59">
        <v>6.1855202411945998E-4</v>
      </c>
      <c r="L312">
        <f t="shared" si="13"/>
        <v>1.1285894048075628E-3</v>
      </c>
      <c r="M312">
        <f t="shared" si="14"/>
        <v>0</v>
      </c>
      <c r="N312">
        <f t="shared" si="15"/>
        <v>0</v>
      </c>
    </row>
    <row r="313" spans="1:14">
      <c r="A313" t="s">
        <v>154</v>
      </c>
      <c r="B313" s="20">
        <v>1210</v>
      </c>
      <c r="C313" s="20" t="s">
        <v>95</v>
      </c>
      <c r="D313" s="20" t="s">
        <v>98</v>
      </c>
      <c r="E313" s="21">
        <v>0.22</v>
      </c>
      <c r="F313" s="21">
        <v>50.8</v>
      </c>
      <c r="G313" s="21">
        <v>0</v>
      </c>
      <c r="H313" s="21">
        <v>1.2450000000000001</v>
      </c>
      <c r="I313" s="21">
        <v>0.21299999999999999</v>
      </c>
      <c r="J313" s="21">
        <v>0.28799999999999998</v>
      </c>
      <c r="K313" s="59">
        <v>4.6530328694073201E-3</v>
      </c>
      <c r="L313">
        <f t="shared" si="13"/>
        <v>5.6729776743814041E-3</v>
      </c>
      <c r="M313">
        <f t="shared" si="14"/>
        <v>0</v>
      </c>
      <c r="N313">
        <f t="shared" si="15"/>
        <v>0</v>
      </c>
    </row>
    <row r="314" spans="1:14">
      <c r="A314" t="s">
        <v>154</v>
      </c>
      <c r="B314" s="20">
        <v>1700</v>
      </c>
      <c r="C314" s="20" t="s">
        <v>95</v>
      </c>
      <c r="D314" s="20" t="s">
        <v>99</v>
      </c>
      <c r="E314" s="21">
        <v>0.22</v>
      </c>
      <c r="F314" s="21">
        <v>50.8</v>
      </c>
      <c r="G314" s="21">
        <v>0</v>
      </c>
      <c r="H314" s="21">
        <v>0.96799999999999997</v>
      </c>
      <c r="I314" s="21">
        <v>0.125</v>
      </c>
      <c r="J314" s="21">
        <v>0.34100000000000003</v>
      </c>
      <c r="K314" s="59">
        <v>4.2432520029117002E-2</v>
      </c>
      <c r="L314">
        <f t="shared" si="13"/>
        <v>6.1254171496699004E-2</v>
      </c>
      <c r="M314">
        <f t="shared" si="14"/>
        <v>0.2</v>
      </c>
      <c r="N314">
        <f t="shared" si="15"/>
        <v>0</v>
      </c>
    </row>
    <row r="315" spans="1:14">
      <c r="A315" t="s">
        <v>154</v>
      </c>
      <c r="B315" s="20">
        <v>1700</v>
      </c>
      <c r="C315" s="20" t="s">
        <v>95</v>
      </c>
      <c r="D315" s="20" t="s">
        <v>96</v>
      </c>
      <c r="E315" s="21">
        <v>0.22</v>
      </c>
      <c r="F315" s="21">
        <v>50.8</v>
      </c>
      <c r="G315" s="21">
        <v>0</v>
      </c>
      <c r="H315" s="21">
        <v>0.96799999999999997</v>
      </c>
      <c r="I315" s="21">
        <v>0.125</v>
      </c>
      <c r="J315" s="21">
        <v>0.34100000000000003</v>
      </c>
      <c r="K315" s="59">
        <v>0.13159997655279901</v>
      </c>
      <c r="L315">
        <f t="shared" si="13"/>
        <v>0.18997333948573558</v>
      </c>
      <c r="M315">
        <f t="shared" si="14"/>
        <v>0.5</v>
      </c>
      <c r="N315">
        <f t="shared" si="15"/>
        <v>0.1</v>
      </c>
    </row>
    <row r="316" spans="1:14">
      <c r="A316" t="s">
        <v>154</v>
      </c>
      <c r="B316" s="20">
        <v>1400</v>
      </c>
      <c r="C316" s="20" t="s">
        <v>95</v>
      </c>
      <c r="D316" s="20" t="s">
        <v>99</v>
      </c>
      <c r="E316" s="21">
        <v>0.22</v>
      </c>
      <c r="F316" s="21">
        <v>50.8</v>
      </c>
      <c r="G316" s="21">
        <v>0</v>
      </c>
      <c r="H316" s="21">
        <v>0.70899999999999996</v>
      </c>
      <c r="I316" s="21">
        <v>0.11700000000000001</v>
      </c>
      <c r="J316" s="21">
        <v>0.43099999999999999</v>
      </c>
      <c r="K316" s="59">
        <v>4.9076120760420797E-2</v>
      </c>
      <c r="L316">
        <f t="shared" si="13"/>
        <v>8.9542654068771765E-2</v>
      </c>
      <c r="M316">
        <f t="shared" si="14"/>
        <v>0.2</v>
      </c>
      <c r="N316">
        <f t="shared" si="15"/>
        <v>0</v>
      </c>
    </row>
    <row r="317" spans="1:14">
      <c r="A317" t="s">
        <v>154</v>
      </c>
      <c r="B317" s="20">
        <v>1400</v>
      </c>
      <c r="C317" s="20" t="s">
        <v>95</v>
      </c>
      <c r="E317" s="21">
        <v>0.22</v>
      </c>
      <c r="F317" s="21">
        <v>50.8</v>
      </c>
      <c r="G317" s="21">
        <v>0</v>
      </c>
      <c r="H317" s="21">
        <v>0.70899999999999996</v>
      </c>
      <c r="I317" s="21">
        <v>0.11700000000000001</v>
      </c>
      <c r="J317" s="21">
        <v>0.43099999999999999</v>
      </c>
      <c r="K317" s="59">
        <v>4.0666737342067903E-2</v>
      </c>
      <c r="L317">
        <f t="shared" si="13"/>
        <v>7.4199173396425691E-2</v>
      </c>
      <c r="M317">
        <f t="shared" si="14"/>
        <v>0.1</v>
      </c>
      <c r="N317">
        <f t="shared" si="15"/>
        <v>0</v>
      </c>
    </row>
    <row r="318" spans="1:14">
      <c r="A318" t="s">
        <v>154</v>
      </c>
      <c r="B318" s="20">
        <v>1700</v>
      </c>
      <c r="C318" s="20" t="s">
        <v>95</v>
      </c>
      <c r="D318" s="20" t="s">
        <v>96</v>
      </c>
      <c r="E318" s="21">
        <v>0.22</v>
      </c>
      <c r="F318" s="21">
        <v>50.8</v>
      </c>
      <c r="G318" s="21">
        <v>0</v>
      </c>
      <c r="H318" s="21">
        <v>0.96799999999999997</v>
      </c>
      <c r="I318" s="21">
        <v>0.125</v>
      </c>
      <c r="J318" s="21">
        <v>0.34100000000000003</v>
      </c>
      <c r="K318" s="59">
        <v>0.13378011006461099</v>
      </c>
      <c r="L318">
        <f t="shared" si="13"/>
        <v>0.19312050755227028</v>
      </c>
      <c r="M318">
        <f t="shared" si="14"/>
        <v>0.5</v>
      </c>
      <c r="N318">
        <f t="shared" si="15"/>
        <v>0.1</v>
      </c>
    </row>
    <row r="319" spans="1:14">
      <c r="A319" t="s">
        <v>154</v>
      </c>
      <c r="B319" s="20">
        <v>1400</v>
      </c>
      <c r="C319" s="20" t="s">
        <v>103</v>
      </c>
      <c r="D319" s="20" t="s">
        <v>98</v>
      </c>
      <c r="E319" s="21">
        <v>0.19</v>
      </c>
      <c r="F319" s="21">
        <v>57.7</v>
      </c>
      <c r="G319" s="21">
        <v>0</v>
      </c>
      <c r="H319" s="21">
        <v>0.70899999999999996</v>
      </c>
      <c r="I319" s="21">
        <v>0.11700000000000001</v>
      </c>
      <c r="J319" s="21">
        <v>0.43099999999999999</v>
      </c>
      <c r="K319" s="59">
        <v>0.39141726701900997</v>
      </c>
      <c r="L319">
        <f t="shared" si="13"/>
        <v>0.81116988235963783</v>
      </c>
      <c r="M319">
        <f t="shared" si="14"/>
        <v>1.6</v>
      </c>
      <c r="N319">
        <f t="shared" si="15"/>
        <v>0.3</v>
      </c>
    </row>
    <row r="320" spans="1:14">
      <c r="A320" t="s">
        <v>154</v>
      </c>
      <c r="B320" s="20">
        <v>1400</v>
      </c>
      <c r="C320" s="20" t="s">
        <v>103</v>
      </c>
      <c r="D320" s="20" t="s">
        <v>99</v>
      </c>
      <c r="E320" s="21">
        <v>0.19</v>
      </c>
      <c r="F320" s="21">
        <v>57.7</v>
      </c>
      <c r="G320" s="21">
        <v>0</v>
      </c>
      <c r="H320" s="21">
        <v>0.70899999999999996</v>
      </c>
      <c r="I320" s="21">
        <v>0.11700000000000001</v>
      </c>
      <c r="J320" s="21">
        <v>0.43099999999999999</v>
      </c>
      <c r="K320" s="59">
        <v>1.3446850846385301</v>
      </c>
      <c r="L320">
        <f t="shared" si="13"/>
        <v>2.7867141636958515</v>
      </c>
      <c r="M320">
        <f t="shared" si="14"/>
        <v>5.4</v>
      </c>
      <c r="N320">
        <f t="shared" si="15"/>
        <v>1.1000000000000001</v>
      </c>
    </row>
    <row r="321" spans="1:14">
      <c r="A321" t="s">
        <v>154</v>
      </c>
      <c r="B321" s="20">
        <v>1400</v>
      </c>
      <c r="C321" s="20" t="s">
        <v>95</v>
      </c>
      <c r="D321" s="20" t="s">
        <v>98</v>
      </c>
      <c r="E321" s="21">
        <v>0.22</v>
      </c>
      <c r="F321" s="21">
        <v>50.8</v>
      </c>
      <c r="G321" s="21">
        <v>0</v>
      </c>
      <c r="H321" s="21">
        <v>0.70899999999999996</v>
      </c>
      <c r="I321" s="21">
        <v>0.11700000000000001</v>
      </c>
      <c r="J321" s="21">
        <v>0.43099999999999999</v>
      </c>
      <c r="K321" s="59">
        <v>1.2940122120475199</v>
      </c>
      <c r="L321">
        <f t="shared" si="13"/>
        <v>2.3610115483615033</v>
      </c>
      <c r="M321">
        <f t="shared" si="14"/>
        <v>4.5999999999999996</v>
      </c>
      <c r="N321">
        <f t="shared" si="15"/>
        <v>1</v>
      </c>
    </row>
    <row r="322" spans="1:14">
      <c r="A322" t="s">
        <v>154</v>
      </c>
      <c r="B322" s="20">
        <v>1400</v>
      </c>
      <c r="C322" s="20" t="s">
        <v>95</v>
      </c>
      <c r="D322" s="20" t="s">
        <v>98</v>
      </c>
      <c r="E322" s="21">
        <v>0.22</v>
      </c>
      <c r="F322" s="21">
        <v>50.8</v>
      </c>
      <c r="G322" s="21">
        <v>0</v>
      </c>
      <c r="H322" s="21">
        <v>0.70899999999999996</v>
      </c>
      <c r="I322" s="21">
        <v>0.11700000000000001</v>
      </c>
      <c r="J322" s="21">
        <v>0.43099999999999999</v>
      </c>
      <c r="K322" s="59">
        <v>0.61405248005292801</v>
      </c>
      <c r="L322">
        <f t="shared" si="13"/>
        <v>1.1203796866885707</v>
      </c>
      <c r="M322">
        <f t="shared" si="14"/>
        <v>2.2000000000000002</v>
      </c>
      <c r="N322">
        <f t="shared" si="15"/>
        <v>0.5</v>
      </c>
    </row>
    <row r="323" spans="1:14">
      <c r="A323" t="s">
        <v>154</v>
      </c>
      <c r="B323" s="20">
        <v>1400</v>
      </c>
      <c r="C323" s="20" t="s">
        <v>95</v>
      </c>
      <c r="D323" s="20" t="s">
        <v>98</v>
      </c>
      <c r="E323" s="21">
        <v>0.22</v>
      </c>
      <c r="F323" s="21">
        <v>50.8</v>
      </c>
      <c r="G323" s="21">
        <v>0</v>
      </c>
      <c r="H323" s="21">
        <v>0.70899999999999996</v>
      </c>
      <c r="I323" s="21">
        <v>0.11700000000000001</v>
      </c>
      <c r="J323" s="21">
        <v>0.43099999999999999</v>
      </c>
      <c r="K323" s="59">
        <v>0.28368581272152099</v>
      </c>
      <c r="L323">
        <f t="shared" ref="L323:L385" si="16">(F323*J323*K323/12)+(G323*K323)</f>
        <v>0.51760367769792981</v>
      </c>
      <c r="M323">
        <f t="shared" ref="M323:M386" si="17">ROUND(2.721*H323*L323,1)</f>
        <v>1</v>
      </c>
      <c r="N323">
        <f t="shared" ref="N323:N386" si="18">ROUND((2.721*I323*L323)+(E323*K323),1)</f>
        <v>0.2</v>
      </c>
    </row>
    <row r="324" spans="1:14">
      <c r="A324" t="s">
        <v>154</v>
      </c>
      <c r="B324" s="20">
        <v>1400</v>
      </c>
      <c r="C324" s="20" t="s">
        <v>95</v>
      </c>
      <c r="E324" s="21">
        <v>0.22</v>
      </c>
      <c r="F324" s="21">
        <v>50.8</v>
      </c>
      <c r="G324" s="21">
        <v>0</v>
      </c>
      <c r="H324" s="21">
        <v>0.70899999999999996</v>
      </c>
      <c r="I324" s="21">
        <v>0.11700000000000001</v>
      </c>
      <c r="J324" s="21">
        <v>0.43099999999999999</v>
      </c>
      <c r="K324" s="59">
        <v>8.7902275283957001E-4</v>
      </c>
      <c r="L324">
        <f t="shared" si="16"/>
        <v>1.6038356140726515E-3</v>
      </c>
      <c r="M324">
        <f t="shared" si="17"/>
        <v>0</v>
      </c>
      <c r="N324">
        <f t="shared" si="18"/>
        <v>0</v>
      </c>
    </row>
    <row r="325" spans="1:14">
      <c r="A325" t="s">
        <v>154</v>
      </c>
      <c r="B325" s="20">
        <v>8310</v>
      </c>
      <c r="C325" s="20" t="s">
        <v>95</v>
      </c>
      <c r="D325" s="20" t="s">
        <v>96</v>
      </c>
      <c r="E325" s="21">
        <v>0.22</v>
      </c>
      <c r="F325" s="21">
        <v>50.8</v>
      </c>
      <c r="G325" s="21">
        <v>0</v>
      </c>
      <c r="H325" s="21">
        <v>0.72099999999999997</v>
      </c>
      <c r="I325" s="21">
        <v>0.17</v>
      </c>
      <c r="J325" s="21">
        <v>0.43099999999999999</v>
      </c>
      <c r="K325" s="59">
        <v>0.13343775980411601</v>
      </c>
      <c r="L325">
        <f t="shared" si="16"/>
        <v>0.24346608861326327</v>
      </c>
      <c r="M325">
        <f t="shared" si="17"/>
        <v>0.5</v>
      </c>
      <c r="N325">
        <f t="shared" si="18"/>
        <v>0.1</v>
      </c>
    </row>
    <row r="326" spans="1:14">
      <c r="A326" t="s">
        <v>154</v>
      </c>
      <c r="B326" s="20">
        <v>8310</v>
      </c>
      <c r="C326" s="20" t="s">
        <v>95</v>
      </c>
      <c r="D326" s="20" t="s">
        <v>96</v>
      </c>
      <c r="E326" s="21">
        <v>0.22</v>
      </c>
      <c r="F326" s="21">
        <v>50.8</v>
      </c>
      <c r="G326" s="21">
        <v>0</v>
      </c>
      <c r="H326" s="21">
        <v>0.72099999999999997</v>
      </c>
      <c r="I326" s="21">
        <v>0.17</v>
      </c>
      <c r="J326" s="21">
        <v>0.43099999999999999</v>
      </c>
      <c r="K326" s="59">
        <v>3.1549491347706397E-2</v>
      </c>
      <c r="L326">
        <f t="shared" si="16"/>
        <v>5.7564150263313497E-2</v>
      </c>
      <c r="M326">
        <f t="shared" si="17"/>
        <v>0.1</v>
      </c>
      <c r="N326">
        <f t="shared" si="18"/>
        <v>0</v>
      </c>
    </row>
    <row r="327" spans="1:14">
      <c r="A327" t="s">
        <v>154</v>
      </c>
      <c r="B327" s="20">
        <v>1210</v>
      </c>
      <c r="C327" s="20" t="s">
        <v>95</v>
      </c>
      <c r="D327" s="20" t="s">
        <v>99</v>
      </c>
      <c r="E327" s="21">
        <v>0.22</v>
      </c>
      <c r="F327" s="21">
        <v>50.8</v>
      </c>
      <c r="G327" s="21">
        <v>0</v>
      </c>
      <c r="H327" s="21">
        <v>1.2450000000000001</v>
      </c>
      <c r="I327" s="21">
        <v>0.21299999999999999</v>
      </c>
      <c r="J327" s="21">
        <v>0.28799999999999998</v>
      </c>
      <c r="K327" s="59">
        <v>0.14209357732712499</v>
      </c>
      <c r="L327">
        <f t="shared" si="16"/>
        <v>0.17324048947723078</v>
      </c>
      <c r="M327">
        <f t="shared" si="17"/>
        <v>0.6</v>
      </c>
      <c r="N327">
        <f t="shared" si="18"/>
        <v>0.1</v>
      </c>
    </row>
    <row r="328" spans="1:14">
      <c r="A328" t="s">
        <v>154</v>
      </c>
      <c r="B328" s="20">
        <v>1210</v>
      </c>
      <c r="C328" s="20" t="s">
        <v>95</v>
      </c>
      <c r="D328" s="20" t="s">
        <v>96</v>
      </c>
      <c r="E328" s="21">
        <v>0.22</v>
      </c>
      <c r="F328" s="21">
        <v>50.8</v>
      </c>
      <c r="G328" s="21">
        <v>0</v>
      </c>
      <c r="H328" s="21">
        <v>1.2450000000000001</v>
      </c>
      <c r="I328" s="21">
        <v>0.21299999999999999</v>
      </c>
      <c r="J328" s="21">
        <v>0.28799999999999998</v>
      </c>
      <c r="K328" s="59">
        <v>0.60059261887198301</v>
      </c>
      <c r="L328">
        <f t="shared" si="16"/>
        <v>0.73224252092872166</v>
      </c>
      <c r="M328">
        <f t="shared" si="17"/>
        <v>2.5</v>
      </c>
      <c r="N328">
        <f t="shared" si="18"/>
        <v>0.6</v>
      </c>
    </row>
    <row r="329" spans="1:14">
      <c r="A329" t="s">
        <v>154</v>
      </c>
      <c r="B329" s="20">
        <v>1411</v>
      </c>
      <c r="C329" s="20" t="s">
        <v>95</v>
      </c>
      <c r="D329" s="20" t="s">
        <v>96</v>
      </c>
      <c r="E329" s="21">
        <v>0.22</v>
      </c>
      <c r="F329" s="21">
        <v>50.8</v>
      </c>
      <c r="G329" s="21">
        <v>0</v>
      </c>
      <c r="H329" s="21">
        <v>1.4430000000000001</v>
      </c>
      <c r="I329" s="21">
        <v>0.22500000000000001</v>
      </c>
      <c r="J329" s="21">
        <v>0.43099999999999999</v>
      </c>
      <c r="K329" s="59">
        <v>1.0791442001440699E-3</v>
      </c>
      <c r="L329">
        <f t="shared" si="16"/>
        <v>1.9689705361095318E-3</v>
      </c>
      <c r="M329">
        <f t="shared" si="17"/>
        <v>0</v>
      </c>
      <c r="N329">
        <f t="shared" si="18"/>
        <v>0</v>
      </c>
    </row>
    <row r="330" spans="1:14">
      <c r="A330" t="s">
        <v>154</v>
      </c>
      <c r="B330" s="20">
        <v>1400</v>
      </c>
      <c r="C330" s="20" t="s">
        <v>95</v>
      </c>
      <c r="D330" s="20" t="s">
        <v>96</v>
      </c>
      <c r="E330" s="21">
        <v>0.22</v>
      </c>
      <c r="F330" s="21">
        <v>50.8</v>
      </c>
      <c r="G330" s="21">
        <v>0</v>
      </c>
      <c r="H330" s="21">
        <v>0.70899999999999996</v>
      </c>
      <c r="I330" s="21">
        <v>0.11700000000000001</v>
      </c>
      <c r="J330" s="21">
        <v>0.43099999999999999</v>
      </c>
      <c r="K330" s="59">
        <v>0.22850365983694099</v>
      </c>
      <c r="L330">
        <f t="shared" si="16"/>
        <v>0.41692016094982126</v>
      </c>
      <c r="M330">
        <f t="shared" si="17"/>
        <v>0.8</v>
      </c>
      <c r="N330">
        <f t="shared" si="18"/>
        <v>0.2</v>
      </c>
    </row>
    <row r="331" spans="1:14">
      <c r="A331" t="s">
        <v>154</v>
      </c>
      <c r="B331" s="20">
        <v>1400</v>
      </c>
      <c r="C331" s="20" t="s">
        <v>95</v>
      </c>
      <c r="D331" s="20" t="s">
        <v>96</v>
      </c>
      <c r="E331" s="21">
        <v>0.22</v>
      </c>
      <c r="F331" s="21">
        <v>50.8</v>
      </c>
      <c r="G331" s="21">
        <v>0</v>
      </c>
      <c r="H331" s="21">
        <v>0.70899999999999996</v>
      </c>
      <c r="I331" s="21">
        <v>0.11700000000000001</v>
      </c>
      <c r="J331" s="21">
        <v>0.43099999999999999</v>
      </c>
      <c r="K331" s="59">
        <v>6.9746707037409095E-2</v>
      </c>
      <c r="L331">
        <f t="shared" si="16"/>
        <v>0.12725751677022204</v>
      </c>
      <c r="M331">
        <f t="shared" si="17"/>
        <v>0.2</v>
      </c>
      <c r="N331">
        <f t="shared" si="18"/>
        <v>0.1</v>
      </c>
    </row>
    <row r="332" spans="1:14">
      <c r="A332" t="s">
        <v>154</v>
      </c>
      <c r="B332" s="20">
        <v>1400</v>
      </c>
      <c r="C332" s="20" t="s">
        <v>95</v>
      </c>
      <c r="D332" s="20" t="s">
        <v>96</v>
      </c>
      <c r="E332" s="21">
        <v>0.22</v>
      </c>
      <c r="F332" s="21">
        <v>50.8</v>
      </c>
      <c r="G332" s="21">
        <v>0</v>
      </c>
      <c r="H332" s="21">
        <v>0.70899999999999996</v>
      </c>
      <c r="I332" s="21">
        <v>0.11700000000000001</v>
      </c>
      <c r="J332" s="21">
        <v>0.43099999999999999</v>
      </c>
      <c r="K332" s="59">
        <v>0.29611381518211</v>
      </c>
      <c r="L332">
        <f t="shared" si="16"/>
        <v>0.54027939672077185</v>
      </c>
      <c r="M332">
        <f t="shared" si="17"/>
        <v>1</v>
      </c>
      <c r="N332">
        <f t="shared" si="18"/>
        <v>0.2</v>
      </c>
    </row>
    <row r="333" spans="1:14">
      <c r="A333" t="s">
        <v>154</v>
      </c>
      <c r="B333" s="20">
        <v>1411</v>
      </c>
      <c r="C333" s="20" t="s">
        <v>95</v>
      </c>
      <c r="D333" s="20" t="s">
        <v>96</v>
      </c>
      <c r="E333" s="21">
        <v>0.22</v>
      </c>
      <c r="F333" s="21">
        <v>50.8</v>
      </c>
      <c r="G333" s="21">
        <v>0</v>
      </c>
      <c r="H333" s="21">
        <v>1.4430000000000001</v>
      </c>
      <c r="I333" s="21">
        <v>0.22500000000000001</v>
      </c>
      <c r="J333" s="21">
        <v>0.43099999999999999</v>
      </c>
      <c r="K333" s="59">
        <v>1.53215842723501E-2</v>
      </c>
      <c r="L333">
        <f t="shared" si="16"/>
        <v>2.7955251943854249E-2</v>
      </c>
      <c r="M333">
        <f t="shared" si="17"/>
        <v>0.1</v>
      </c>
      <c r="N333">
        <f t="shared" si="18"/>
        <v>0</v>
      </c>
    </row>
    <row r="334" spans="1:14">
      <c r="A334" t="s">
        <v>154</v>
      </c>
      <c r="B334" s="20">
        <v>1400</v>
      </c>
      <c r="C334" s="20" t="s">
        <v>95</v>
      </c>
      <c r="D334" s="20" t="s">
        <v>96</v>
      </c>
      <c r="E334" s="21">
        <v>0.22</v>
      </c>
      <c r="F334" s="21">
        <v>50.8</v>
      </c>
      <c r="G334" s="21">
        <v>0</v>
      </c>
      <c r="H334" s="21">
        <v>0.70899999999999996</v>
      </c>
      <c r="I334" s="21">
        <v>0.11700000000000001</v>
      </c>
      <c r="J334" s="21">
        <v>0.43099999999999999</v>
      </c>
      <c r="K334" s="59">
        <v>2.6583382793705899E-2</v>
      </c>
      <c r="L334">
        <f t="shared" si="16"/>
        <v>4.8503154132635999E-2</v>
      </c>
      <c r="M334">
        <f t="shared" si="17"/>
        <v>0.1</v>
      </c>
      <c r="N334">
        <f t="shared" si="18"/>
        <v>0</v>
      </c>
    </row>
    <row r="335" spans="1:14">
      <c r="A335" t="s">
        <v>154</v>
      </c>
      <c r="B335" s="20">
        <v>1320</v>
      </c>
      <c r="C335" s="20" t="s">
        <v>95</v>
      </c>
      <c r="D335" s="20" t="s">
        <v>99</v>
      </c>
      <c r="E335" s="21">
        <v>0.22</v>
      </c>
      <c r="F335" s="21">
        <v>50.8</v>
      </c>
      <c r="G335" s="21">
        <v>0</v>
      </c>
      <c r="H335" s="21">
        <v>1.395</v>
      </c>
      <c r="I335" s="21">
        <v>0.33900000000000002</v>
      </c>
      <c r="J335" s="21">
        <v>0.39300000000000002</v>
      </c>
      <c r="K335" s="59">
        <v>6.3607019551990704E-2</v>
      </c>
      <c r="L335">
        <f t="shared" si="16"/>
        <v>0.10582299842864694</v>
      </c>
      <c r="M335">
        <f t="shared" si="17"/>
        <v>0.4</v>
      </c>
      <c r="N335">
        <f t="shared" si="18"/>
        <v>0.1</v>
      </c>
    </row>
    <row r="336" spans="1:14">
      <c r="A336" t="s">
        <v>154</v>
      </c>
      <c r="B336" s="20">
        <v>1320</v>
      </c>
      <c r="C336" s="20" t="s">
        <v>95</v>
      </c>
      <c r="D336" s="20" t="s">
        <v>98</v>
      </c>
      <c r="E336" s="21">
        <v>0.22</v>
      </c>
      <c r="F336" s="21">
        <v>50.8</v>
      </c>
      <c r="G336" s="21">
        <v>0</v>
      </c>
      <c r="H336" s="21">
        <v>1.395</v>
      </c>
      <c r="I336" s="21">
        <v>0.33900000000000002</v>
      </c>
      <c r="J336" s="21">
        <v>0.39300000000000002</v>
      </c>
      <c r="K336" s="59">
        <v>2.2566321865019199E-2</v>
      </c>
      <c r="L336">
        <f t="shared" si="16"/>
        <v>3.7543589686832447E-2</v>
      </c>
      <c r="M336">
        <f t="shared" si="17"/>
        <v>0.1</v>
      </c>
      <c r="N336">
        <f t="shared" si="18"/>
        <v>0</v>
      </c>
    </row>
    <row r="337" spans="1:14">
      <c r="A337" t="s">
        <v>154</v>
      </c>
      <c r="B337" s="20">
        <v>1320</v>
      </c>
      <c r="C337" s="20" t="s">
        <v>95</v>
      </c>
      <c r="D337" s="20" t="s">
        <v>98</v>
      </c>
      <c r="E337" s="21">
        <v>0.22</v>
      </c>
      <c r="F337" s="21">
        <v>50.8</v>
      </c>
      <c r="G337" s="21">
        <v>0</v>
      </c>
      <c r="H337" s="21">
        <v>1.395</v>
      </c>
      <c r="I337" s="21">
        <v>0.33900000000000002</v>
      </c>
      <c r="J337" s="21">
        <v>0.39300000000000002</v>
      </c>
      <c r="K337" s="59">
        <v>8.5623035829370808E-3</v>
      </c>
      <c r="L337">
        <f t="shared" si="16"/>
        <v>1.4245104470932421E-2</v>
      </c>
      <c r="M337">
        <f t="shared" si="17"/>
        <v>0.1</v>
      </c>
      <c r="N337">
        <f t="shared" si="18"/>
        <v>0</v>
      </c>
    </row>
    <row r="338" spans="1:14">
      <c r="A338" t="s">
        <v>154</v>
      </c>
      <c r="B338" s="20">
        <v>1400</v>
      </c>
      <c r="C338" s="20" t="s">
        <v>103</v>
      </c>
      <c r="D338" s="20" t="s">
        <v>96</v>
      </c>
      <c r="E338" s="21">
        <v>0.19</v>
      </c>
      <c r="F338" s="21">
        <v>57.7</v>
      </c>
      <c r="G338" s="21">
        <v>0</v>
      </c>
      <c r="H338" s="21">
        <v>0.70899999999999996</v>
      </c>
      <c r="I338" s="21">
        <v>0.11700000000000001</v>
      </c>
      <c r="J338" s="21">
        <v>0.43099999999999999</v>
      </c>
      <c r="K338" s="59">
        <v>1.4979910201455899</v>
      </c>
      <c r="L338">
        <f t="shared" si="16"/>
        <v>3.1044241068912193</v>
      </c>
      <c r="M338">
        <f t="shared" si="17"/>
        <v>6</v>
      </c>
      <c r="N338">
        <f t="shared" si="18"/>
        <v>1.3</v>
      </c>
    </row>
    <row r="339" spans="1:14">
      <c r="A339" t="s">
        <v>154</v>
      </c>
      <c r="B339" s="20">
        <v>1400</v>
      </c>
      <c r="C339" s="20" t="s">
        <v>95</v>
      </c>
      <c r="D339" s="20" t="s">
        <v>99</v>
      </c>
      <c r="E339" s="21">
        <v>0.22</v>
      </c>
      <c r="F339" s="21">
        <v>50.8</v>
      </c>
      <c r="G339" s="21">
        <v>0</v>
      </c>
      <c r="H339" s="21">
        <v>0.70899999999999996</v>
      </c>
      <c r="I339" s="21">
        <v>0.11700000000000001</v>
      </c>
      <c r="J339" s="21">
        <v>0.43099999999999999</v>
      </c>
      <c r="K339" s="59">
        <v>1.5762309261106802E-2</v>
      </c>
      <c r="L339">
        <f t="shared" si="16"/>
        <v>2.8759384067506766E-2</v>
      </c>
      <c r="M339">
        <f t="shared" si="17"/>
        <v>0.1</v>
      </c>
      <c r="N339">
        <f t="shared" si="18"/>
        <v>0</v>
      </c>
    </row>
    <row r="340" spans="1:14">
      <c r="A340" t="s">
        <v>154</v>
      </c>
      <c r="B340" s="20">
        <v>1400</v>
      </c>
      <c r="C340" s="20" t="s">
        <v>95</v>
      </c>
      <c r="D340" s="20" t="s">
        <v>99</v>
      </c>
      <c r="E340" s="21">
        <v>0.22</v>
      </c>
      <c r="F340" s="21">
        <v>50.8</v>
      </c>
      <c r="G340" s="21">
        <v>0</v>
      </c>
      <c r="H340" s="21">
        <v>0.70899999999999996</v>
      </c>
      <c r="I340" s="21">
        <v>0.11700000000000001</v>
      </c>
      <c r="J340" s="21">
        <v>0.43099999999999999</v>
      </c>
      <c r="K340" s="59">
        <v>1.8837311202681801E-2</v>
      </c>
      <c r="L340">
        <f t="shared" si="16"/>
        <v>3.436993011003979E-2</v>
      </c>
      <c r="M340">
        <f t="shared" si="17"/>
        <v>0.1</v>
      </c>
      <c r="N340">
        <f t="shared" si="18"/>
        <v>0</v>
      </c>
    </row>
    <row r="341" spans="1:14">
      <c r="A341" t="s">
        <v>154</v>
      </c>
      <c r="B341" s="20">
        <v>1400</v>
      </c>
      <c r="C341" s="20" t="s">
        <v>95</v>
      </c>
      <c r="D341" s="20" t="s">
        <v>98</v>
      </c>
      <c r="E341" s="21">
        <v>0.22</v>
      </c>
      <c r="F341" s="21">
        <v>50.8</v>
      </c>
      <c r="G341" s="21">
        <v>0</v>
      </c>
      <c r="H341" s="21">
        <v>0.70899999999999996</v>
      </c>
      <c r="I341" s="21">
        <v>0.11700000000000001</v>
      </c>
      <c r="J341" s="21">
        <v>0.43099999999999999</v>
      </c>
      <c r="K341" s="59">
        <v>2.1099074034357401</v>
      </c>
      <c r="L341">
        <f t="shared" si="16"/>
        <v>3.8496667180620698</v>
      </c>
      <c r="M341">
        <f t="shared" si="17"/>
        <v>7.4</v>
      </c>
      <c r="N341">
        <f t="shared" si="18"/>
        <v>1.7</v>
      </c>
    </row>
    <row r="342" spans="1:14">
      <c r="A342" t="s">
        <v>154</v>
      </c>
      <c r="B342" s="20">
        <v>1330</v>
      </c>
      <c r="C342" s="20" t="s">
        <v>103</v>
      </c>
      <c r="D342" s="20" t="s">
        <v>98</v>
      </c>
      <c r="E342" s="21">
        <v>0.19</v>
      </c>
      <c r="F342" s="21">
        <v>57.7</v>
      </c>
      <c r="G342" s="21">
        <v>0</v>
      </c>
      <c r="H342" s="21">
        <v>1.395</v>
      </c>
      <c r="I342" s="21">
        <v>0.33900000000000002</v>
      </c>
      <c r="J342" s="21">
        <v>0.39300000000000002</v>
      </c>
      <c r="K342" s="59">
        <v>1.6492366890738901</v>
      </c>
      <c r="L342">
        <f t="shared" si="16"/>
        <v>3.1165213404257037</v>
      </c>
      <c r="M342">
        <f t="shared" si="17"/>
        <v>11.8</v>
      </c>
      <c r="N342">
        <f t="shared" si="18"/>
        <v>3.2</v>
      </c>
    </row>
    <row r="343" spans="1:14">
      <c r="A343" t="s">
        <v>154</v>
      </c>
      <c r="B343" s="20">
        <v>1330</v>
      </c>
      <c r="C343" s="20" t="s">
        <v>103</v>
      </c>
      <c r="D343" s="20" t="s">
        <v>98</v>
      </c>
      <c r="E343" s="21">
        <v>0.19</v>
      </c>
      <c r="F343" s="21">
        <v>57.7</v>
      </c>
      <c r="G343" s="21">
        <v>0</v>
      </c>
      <c r="H343" s="21">
        <v>1.395</v>
      </c>
      <c r="I343" s="21">
        <v>0.33900000000000002</v>
      </c>
      <c r="J343" s="21">
        <v>0.39300000000000002</v>
      </c>
      <c r="K343" s="59">
        <v>1.0686920274210201</v>
      </c>
      <c r="L343">
        <f t="shared" si="16"/>
        <v>2.0194806069168165</v>
      </c>
      <c r="M343">
        <f t="shared" si="17"/>
        <v>7.7</v>
      </c>
      <c r="N343">
        <f t="shared" si="18"/>
        <v>2.1</v>
      </c>
    </row>
    <row r="344" spans="1:14">
      <c r="A344" t="s">
        <v>154</v>
      </c>
      <c r="B344" s="20">
        <v>1330</v>
      </c>
      <c r="C344" s="20" t="s">
        <v>103</v>
      </c>
      <c r="E344" s="21">
        <v>0.19</v>
      </c>
      <c r="F344" s="21">
        <v>57.7</v>
      </c>
      <c r="G344" s="21">
        <v>0</v>
      </c>
      <c r="H344" s="21">
        <v>1.395</v>
      </c>
      <c r="I344" s="21">
        <v>0.33900000000000002</v>
      </c>
      <c r="J344" s="21">
        <v>0.39300000000000002</v>
      </c>
      <c r="K344" s="59">
        <v>1.0113368731402901</v>
      </c>
      <c r="L344">
        <f t="shared" si="16"/>
        <v>1.9110980057513778</v>
      </c>
      <c r="M344">
        <f t="shared" si="17"/>
        <v>7.3</v>
      </c>
      <c r="N344">
        <f t="shared" si="18"/>
        <v>2</v>
      </c>
    </row>
    <row r="345" spans="1:14">
      <c r="A345" t="s">
        <v>154</v>
      </c>
      <c r="B345" s="20">
        <v>1330</v>
      </c>
      <c r="C345" s="20" t="s">
        <v>103</v>
      </c>
      <c r="D345" s="20" t="s">
        <v>99</v>
      </c>
      <c r="E345" s="21">
        <v>0.19</v>
      </c>
      <c r="F345" s="21">
        <v>57.7</v>
      </c>
      <c r="G345" s="21">
        <v>0</v>
      </c>
      <c r="H345" s="21">
        <v>1.395</v>
      </c>
      <c r="I345" s="21">
        <v>0.33900000000000002</v>
      </c>
      <c r="J345" s="21">
        <v>0.39300000000000002</v>
      </c>
      <c r="K345" s="59">
        <v>0.58772828786646603</v>
      </c>
      <c r="L345">
        <f t="shared" si="16"/>
        <v>1.1106154523740643</v>
      </c>
      <c r="M345">
        <f t="shared" si="17"/>
        <v>4.2</v>
      </c>
      <c r="N345">
        <f t="shared" si="18"/>
        <v>1.1000000000000001</v>
      </c>
    </row>
    <row r="346" spans="1:14">
      <c r="A346" t="s">
        <v>154</v>
      </c>
      <c r="B346" s="20">
        <v>1210</v>
      </c>
      <c r="C346" s="20" t="s">
        <v>101</v>
      </c>
      <c r="D346" s="20" t="s">
        <v>98</v>
      </c>
      <c r="E346" s="21">
        <v>0.8</v>
      </c>
      <c r="F346" s="21">
        <v>49.9</v>
      </c>
      <c r="G346" s="21">
        <v>0</v>
      </c>
      <c r="H346" s="21">
        <v>1.2450000000000001</v>
      </c>
      <c r="I346" s="21">
        <v>0.21299999999999999</v>
      </c>
      <c r="J346" s="21">
        <v>0.28799999999999998</v>
      </c>
      <c r="K346" s="59">
        <v>1.02338080283671</v>
      </c>
      <c r="L346">
        <f t="shared" si="16"/>
        <v>1.2256008494772437</v>
      </c>
      <c r="M346">
        <f t="shared" si="17"/>
        <v>4.2</v>
      </c>
      <c r="N346">
        <f t="shared" si="18"/>
        <v>1.5</v>
      </c>
    </row>
    <row r="347" spans="1:14">
      <c r="A347" t="s">
        <v>154</v>
      </c>
      <c r="B347" s="20">
        <v>8140</v>
      </c>
      <c r="C347" s="20" t="s">
        <v>95</v>
      </c>
      <c r="D347" s="20" t="s">
        <v>99</v>
      </c>
      <c r="E347" s="21">
        <v>0.22</v>
      </c>
      <c r="F347" s="21">
        <v>50.8</v>
      </c>
      <c r="G347" s="21">
        <v>0</v>
      </c>
      <c r="H347" s="21">
        <v>0.98599999999999999</v>
      </c>
      <c r="I347" s="21">
        <v>0.14299999999999999</v>
      </c>
      <c r="J347" s="21">
        <v>0.44600000000000001</v>
      </c>
      <c r="K347" s="59">
        <v>1.2244785878957001</v>
      </c>
      <c r="L347">
        <f t="shared" si="16"/>
        <v>2.3118972058529415</v>
      </c>
      <c r="M347">
        <f t="shared" si="17"/>
        <v>6.2</v>
      </c>
      <c r="N347">
        <f t="shared" si="18"/>
        <v>1.2</v>
      </c>
    </row>
    <row r="348" spans="1:14">
      <c r="A348" t="s">
        <v>154</v>
      </c>
      <c r="B348" s="20">
        <v>8140</v>
      </c>
      <c r="C348" s="20" t="s">
        <v>95</v>
      </c>
      <c r="E348" s="21">
        <v>0.22</v>
      </c>
      <c r="F348" s="21">
        <v>50.8</v>
      </c>
      <c r="G348" s="21">
        <v>0</v>
      </c>
      <c r="H348" s="21">
        <v>0.98599999999999999</v>
      </c>
      <c r="I348" s="21">
        <v>0.14299999999999999</v>
      </c>
      <c r="J348" s="21">
        <v>0.44600000000000001</v>
      </c>
      <c r="K348" s="59">
        <v>3.8263179591396701E-3</v>
      </c>
      <c r="L348">
        <f t="shared" si="16"/>
        <v>7.22434339471964E-3</v>
      </c>
      <c r="M348">
        <f t="shared" si="17"/>
        <v>0</v>
      </c>
      <c r="N348">
        <f t="shared" si="18"/>
        <v>0</v>
      </c>
    </row>
    <row r="349" spans="1:14">
      <c r="A349" t="s">
        <v>154</v>
      </c>
      <c r="B349" s="20">
        <v>1411</v>
      </c>
      <c r="C349" s="20" t="s">
        <v>95</v>
      </c>
      <c r="D349" s="20" t="s">
        <v>98</v>
      </c>
      <c r="E349" s="21">
        <v>0.22</v>
      </c>
      <c r="F349" s="21">
        <v>50.8</v>
      </c>
      <c r="G349" s="21">
        <v>0</v>
      </c>
      <c r="H349" s="21">
        <v>1.4430000000000001</v>
      </c>
      <c r="I349" s="21">
        <v>0.22500000000000001</v>
      </c>
      <c r="J349" s="21">
        <v>0.43099999999999999</v>
      </c>
      <c r="K349" s="59">
        <v>0.155588191010753</v>
      </c>
      <c r="L349">
        <f t="shared" si="16"/>
        <v>0.2838810270451862</v>
      </c>
      <c r="M349">
        <f t="shared" si="17"/>
        <v>1.1000000000000001</v>
      </c>
      <c r="N349">
        <f t="shared" si="18"/>
        <v>0.2</v>
      </c>
    </row>
    <row r="350" spans="1:14">
      <c r="A350" t="s">
        <v>154</v>
      </c>
      <c r="B350" s="20">
        <v>1411</v>
      </c>
      <c r="C350" s="20" t="s">
        <v>95</v>
      </c>
      <c r="D350" s="20" t="s">
        <v>96</v>
      </c>
      <c r="E350" s="21">
        <v>0.22</v>
      </c>
      <c r="F350" s="21">
        <v>50.8</v>
      </c>
      <c r="G350" s="21">
        <v>0</v>
      </c>
      <c r="H350" s="21">
        <v>1.4430000000000001</v>
      </c>
      <c r="I350" s="21">
        <v>0.22500000000000001</v>
      </c>
      <c r="J350" s="21">
        <v>0.43099999999999999</v>
      </c>
      <c r="K350" s="59">
        <v>0.14175679180002601</v>
      </c>
      <c r="L350">
        <f t="shared" si="16"/>
        <v>0.2586447170919341</v>
      </c>
      <c r="M350">
        <f t="shared" si="17"/>
        <v>1</v>
      </c>
      <c r="N350">
        <f t="shared" si="18"/>
        <v>0.2</v>
      </c>
    </row>
    <row r="351" spans="1:14">
      <c r="A351" t="s">
        <v>154</v>
      </c>
      <c r="B351" s="20">
        <v>1411</v>
      </c>
      <c r="C351" s="20" t="s">
        <v>95</v>
      </c>
      <c r="D351" s="20" t="s">
        <v>98</v>
      </c>
      <c r="E351" s="21">
        <v>0.22</v>
      </c>
      <c r="F351" s="21">
        <v>50.8</v>
      </c>
      <c r="G351" s="21">
        <v>0</v>
      </c>
      <c r="H351" s="21">
        <v>1.4430000000000001</v>
      </c>
      <c r="I351" s="21">
        <v>0.22500000000000001</v>
      </c>
      <c r="J351" s="21">
        <v>0.43099999999999999</v>
      </c>
      <c r="K351" s="59">
        <v>2.81424441068986E-2</v>
      </c>
      <c r="L351">
        <f t="shared" si="16"/>
        <v>5.1347765435976959E-2</v>
      </c>
      <c r="M351">
        <f t="shared" si="17"/>
        <v>0.2</v>
      </c>
      <c r="N351">
        <f t="shared" si="18"/>
        <v>0</v>
      </c>
    </row>
    <row r="352" spans="1:14">
      <c r="A352" t="s">
        <v>154</v>
      </c>
      <c r="B352" s="20">
        <v>1411</v>
      </c>
      <c r="C352" s="20" t="s">
        <v>95</v>
      </c>
      <c r="D352" s="20" t="s">
        <v>98</v>
      </c>
      <c r="E352" s="21">
        <v>0.22</v>
      </c>
      <c r="F352" s="21">
        <v>50.8</v>
      </c>
      <c r="G352" s="21">
        <v>0</v>
      </c>
      <c r="H352" s="21">
        <v>1.4430000000000001</v>
      </c>
      <c r="I352" s="21">
        <v>0.22500000000000001</v>
      </c>
      <c r="J352" s="21">
        <v>0.43099999999999999</v>
      </c>
      <c r="K352" s="59">
        <v>6.6433538564474107E-2</v>
      </c>
      <c r="L352">
        <f t="shared" si="16"/>
        <v>0.12121242001345396</v>
      </c>
      <c r="M352">
        <f t="shared" si="17"/>
        <v>0.5</v>
      </c>
      <c r="N352">
        <f t="shared" si="18"/>
        <v>0.1</v>
      </c>
    </row>
    <row r="353" spans="1:14">
      <c r="A353" t="s">
        <v>154</v>
      </c>
      <c r="B353" s="20">
        <v>1411</v>
      </c>
      <c r="C353" s="20" t="s">
        <v>95</v>
      </c>
      <c r="D353" s="20" t="s">
        <v>96</v>
      </c>
      <c r="E353" s="21">
        <v>0.22</v>
      </c>
      <c r="F353" s="21">
        <v>50.8</v>
      </c>
      <c r="G353" s="21">
        <v>0</v>
      </c>
      <c r="H353" s="21">
        <v>1.4430000000000001</v>
      </c>
      <c r="I353" s="21">
        <v>0.22500000000000001</v>
      </c>
      <c r="J353" s="21">
        <v>0.43099999999999999</v>
      </c>
      <c r="K353" s="59">
        <v>1.85452266546084</v>
      </c>
      <c r="L353">
        <f t="shared" si="16"/>
        <v>3.3837002379776666</v>
      </c>
      <c r="M353">
        <f t="shared" si="17"/>
        <v>13.3</v>
      </c>
      <c r="N353">
        <f t="shared" si="18"/>
        <v>2.5</v>
      </c>
    </row>
    <row r="354" spans="1:14">
      <c r="A354" t="s">
        <v>154</v>
      </c>
      <c r="B354" s="20">
        <v>1400</v>
      </c>
      <c r="C354" s="20" t="s">
        <v>95</v>
      </c>
      <c r="D354" s="20" t="s">
        <v>96</v>
      </c>
      <c r="E354" s="21">
        <v>0.22</v>
      </c>
      <c r="F354" s="21">
        <v>50.8</v>
      </c>
      <c r="G354" s="21">
        <v>0</v>
      </c>
      <c r="H354" s="21">
        <v>0.70899999999999996</v>
      </c>
      <c r="I354" s="21">
        <v>0.11700000000000001</v>
      </c>
      <c r="J354" s="21">
        <v>0.43099999999999999</v>
      </c>
      <c r="K354" s="59">
        <v>3.9120735778751404E-3</v>
      </c>
      <c r="L354">
        <f t="shared" si="16"/>
        <v>7.1378390477383853E-3</v>
      </c>
      <c r="M354">
        <f t="shared" si="17"/>
        <v>0</v>
      </c>
      <c r="N354">
        <f t="shared" si="18"/>
        <v>0</v>
      </c>
    </row>
    <row r="355" spans="1:14">
      <c r="A355" t="s">
        <v>154</v>
      </c>
      <c r="B355" s="20">
        <v>1400</v>
      </c>
      <c r="C355" s="20" t="s">
        <v>103</v>
      </c>
      <c r="D355" s="20" t="s">
        <v>98</v>
      </c>
      <c r="E355" s="21">
        <v>0.19</v>
      </c>
      <c r="F355" s="21">
        <v>57.7</v>
      </c>
      <c r="G355" s="21">
        <v>0</v>
      </c>
      <c r="H355" s="21">
        <v>0.70899999999999996</v>
      </c>
      <c r="I355" s="21">
        <v>0.11700000000000001</v>
      </c>
      <c r="J355" s="21">
        <v>0.43099999999999999</v>
      </c>
      <c r="K355" s="59">
        <v>4.2704900666702501E-3</v>
      </c>
      <c r="L355">
        <f t="shared" si="16"/>
        <v>8.8501280267502033E-3</v>
      </c>
      <c r="M355">
        <f t="shared" si="17"/>
        <v>0</v>
      </c>
      <c r="N355">
        <f t="shared" si="18"/>
        <v>0</v>
      </c>
    </row>
    <row r="356" spans="1:14">
      <c r="A356" t="s">
        <v>154</v>
      </c>
      <c r="B356" s="20">
        <v>1400</v>
      </c>
      <c r="C356" s="20" t="s">
        <v>95</v>
      </c>
      <c r="D356" s="20" t="s">
        <v>99</v>
      </c>
      <c r="E356" s="21">
        <v>0.22</v>
      </c>
      <c r="F356" s="21">
        <v>50.8</v>
      </c>
      <c r="G356" s="21">
        <v>0</v>
      </c>
      <c r="H356" s="21">
        <v>0.70899999999999996</v>
      </c>
      <c r="I356" s="21">
        <v>0.11700000000000001</v>
      </c>
      <c r="J356" s="21">
        <v>0.43099999999999999</v>
      </c>
      <c r="K356" s="59">
        <v>0.405460083985685</v>
      </c>
      <c r="L356">
        <f t="shared" si="16"/>
        <v>0.73978895390414801</v>
      </c>
      <c r="M356">
        <f t="shared" si="17"/>
        <v>1.4</v>
      </c>
      <c r="N356">
        <f t="shared" si="18"/>
        <v>0.3</v>
      </c>
    </row>
    <row r="357" spans="1:14">
      <c r="A357" t="s">
        <v>154</v>
      </c>
      <c r="B357" s="20">
        <v>1210</v>
      </c>
      <c r="C357" s="20" t="s">
        <v>95</v>
      </c>
      <c r="D357" s="20" t="s">
        <v>96</v>
      </c>
      <c r="E357" s="21">
        <v>0.22</v>
      </c>
      <c r="F357" s="21">
        <v>50.8</v>
      </c>
      <c r="G357" s="21">
        <v>0</v>
      </c>
      <c r="H357" s="21">
        <v>1.2450000000000001</v>
      </c>
      <c r="I357" s="21">
        <v>0.21299999999999999</v>
      </c>
      <c r="J357" s="21">
        <v>0.28799999999999998</v>
      </c>
      <c r="K357" s="59">
        <v>2.39236725496E-5</v>
      </c>
      <c r="L357">
        <f t="shared" si="16"/>
        <v>2.9167741572472317E-5</v>
      </c>
      <c r="M357">
        <f t="shared" si="17"/>
        <v>0</v>
      </c>
      <c r="N357">
        <f t="shared" si="18"/>
        <v>0</v>
      </c>
    </row>
    <row r="358" spans="1:14">
      <c r="A358" t="s">
        <v>154</v>
      </c>
      <c r="B358" s="20">
        <v>1400</v>
      </c>
      <c r="C358" s="20" t="s">
        <v>95</v>
      </c>
      <c r="D358" s="20" t="s">
        <v>96</v>
      </c>
      <c r="E358" s="21">
        <v>0.22</v>
      </c>
      <c r="F358" s="21">
        <v>50.8</v>
      </c>
      <c r="G358" s="21">
        <v>0</v>
      </c>
      <c r="H358" s="21">
        <v>0.70899999999999996</v>
      </c>
      <c r="I358" s="21">
        <v>0.11700000000000001</v>
      </c>
      <c r="J358" s="21">
        <v>0.43099999999999999</v>
      </c>
      <c r="K358" s="59">
        <v>8.0923561692963303E-2</v>
      </c>
      <c r="L358">
        <f t="shared" si="16"/>
        <v>0.1476504332129244</v>
      </c>
      <c r="M358">
        <f t="shared" si="17"/>
        <v>0.3</v>
      </c>
      <c r="N358">
        <f t="shared" si="18"/>
        <v>0.1</v>
      </c>
    </row>
    <row r="359" spans="1:14">
      <c r="A359" t="s">
        <v>154</v>
      </c>
      <c r="B359" s="20">
        <v>1400</v>
      </c>
      <c r="C359" s="20" t="s">
        <v>95</v>
      </c>
      <c r="D359" s="20" t="s">
        <v>99</v>
      </c>
      <c r="E359" s="21">
        <v>0.22</v>
      </c>
      <c r="F359" s="21">
        <v>50.8</v>
      </c>
      <c r="G359" s="21">
        <v>0</v>
      </c>
      <c r="H359" s="21">
        <v>0.70899999999999996</v>
      </c>
      <c r="I359" s="21">
        <v>0.11700000000000001</v>
      </c>
      <c r="J359" s="21">
        <v>0.43099999999999999</v>
      </c>
      <c r="K359" s="59">
        <v>2.9670619638211299E-2</v>
      </c>
      <c r="L359">
        <f t="shared" si="16"/>
        <v>5.4136023571225732E-2</v>
      </c>
      <c r="M359">
        <f t="shared" si="17"/>
        <v>0.1</v>
      </c>
      <c r="N359">
        <f t="shared" si="18"/>
        <v>0</v>
      </c>
    </row>
    <row r="360" spans="1:14">
      <c r="A360" t="s">
        <v>154</v>
      </c>
      <c r="B360" s="20">
        <v>8140</v>
      </c>
      <c r="C360" s="20" t="s">
        <v>103</v>
      </c>
      <c r="D360" s="20" t="s">
        <v>96</v>
      </c>
      <c r="E360" s="21">
        <v>0.19</v>
      </c>
      <c r="F360" s="21">
        <v>57.7</v>
      </c>
      <c r="G360" s="21">
        <v>0</v>
      </c>
      <c r="H360" s="21">
        <v>0.98599999999999999</v>
      </c>
      <c r="I360" s="21">
        <v>0.14299999999999999</v>
      </c>
      <c r="J360" s="21">
        <v>0.44600000000000001</v>
      </c>
      <c r="K360" s="59">
        <v>28.521145280599999</v>
      </c>
      <c r="L360">
        <f t="shared" si="16"/>
        <v>61.16407140666805</v>
      </c>
      <c r="M360">
        <f t="shared" si="17"/>
        <v>164.1</v>
      </c>
      <c r="N360">
        <f t="shared" si="18"/>
        <v>29.2</v>
      </c>
    </row>
    <row r="361" spans="1:14">
      <c r="A361" t="s">
        <v>154</v>
      </c>
      <c r="B361" s="20">
        <v>8140</v>
      </c>
      <c r="C361" s="20" t="s">
        <v>103</v>
      </c>
      <c r="D361" s="20" t="s">
        <v>99</v>
      </c>
      <c r="E361" s="21">
        <v>0.19</v>
      </c>
      <c r="F361" s="21">
        <v>57.7</v>
      </c>
      <c r="G361" s="21">
        <v>0</v>
      </c>
      <c r="H361" s="21">
        <v>0.98599999999999999</v>
      </c>
      <c r="I361" s="21">
        <v>0.14299999999999999</v>
      </c>
      <c r="J361" s="21">
        <v>0.44600000000000001</v>
      </c>
      <c r="K361" s="59">
        <v>0.21479546099934099</v>
      </c>
      <c r="L361">
        <f t="shared" si="16"/>
        <v>0.46063244603743675</v>
      </c>
      <c r="M361">
        <f t="shared" si="17"/>
        <v>1.2</v>
      </c>
      <c r="N361">
        <f t="shared" si="18"/>
        <v>0.2</v>
      </c>
    </row>
    <row r="362" spans="1:14">
      <c r="A362" t="s">
        <v>154</v>
      </c>
      <c r="B362" s="20">
        <v>8140</v>
      </c>
      <c r="C362" s="20" t="s">
        <v>103</v>
      </c>
      <c r="D362" s="20" t="s">
        <v>96</v>
      </c>
      <c r="E362" s="21">
        <v>0.19</v>
      </c>
      <c r="F362" s="21">
        <v>57.7</v>
      </c>
      <c r="G362" s="21">
        <v>0</v>
      </c>
      <c r="H362" s="21">
        <v>0.98599999999999999</v>
      </c>
      <c r="I362" s="21">
        <v>0.14299999999999999</v>
      </c>
      <c r="J362" s="21">
        <v>0.44600000000000001</v>
      </c>
      <c r="K362" s="59">
        <v>148.07468299499999</v>
      </c>
      <c r="L362">
        <f t="shared" si="16"/>
        <v>317.54862559416074</v>
      </c>
      <c r="M362">
        <f t="shared" si="17"/>
        <v>852</v>
      </c>
      <c r="N362">
        <f t="shared" si="18"/>
        <v>151.69999999999999</v>
      </c>
    </row>
    <row r="363" spans="1:14">
      <c r="A363" t="s">
        <v>154</v>
      </c>
      <c r="B363" s="20">
        <v>8140</v>
      </c>
      <c r="C363" s="20" t="s">
        <v>103</v>
      </c>
      <c r="D363" s="20" t="s">
        <v>98</v>
      </c>
      <c r="E363" s="21">
        <v>0.19</v>
      </c>
      <c r="F363" s="21">
        <v>57.7</v>
      </c>
      <c r="G363" s="21">
        <v>0</v>
      </c>
      <c r="H363" s="21">
        <v>0.98599999999999999</v>
      </c>
      <c r="I363" s="21">
        <v>0.14299999999999999</v>
      </c>
      <c r="J363" s="21">
        <v>0.44600000000000001</v>
      </c>
      <c r="K363" s="59">
        <v>6.0411207358163397</v>
      </c>
      <c r="L363">
        <f t="shared" si="16"/>
        <v>12.955284103303738</v>
      </c>
      <c r="M363">
        <f t="shared" si="17"/>
        <v>34.799999999999997</v>
      </c>
      <c r="N363">
        <f t="shared" si="18"/>
        <v>6.2</v>
      </c>
    </row>
    <row r="364" spans="1:14">
      <c r="A364" t="s">
        <v>154</v>
      </c>
      <c r="B364" s="20">
        <v>8140</v>
      </c>
      <c r="C364" s="20" t="s">
        <v>103</v>
      </c>
      <c r="D364" s="20" t="s">
        <v>98</v>
      </c>
      <c r="E364" s="21">
        <v>0.19</v>
      </c>
      <c r="F364" s="21">
        <v>57.7</v>
      </c>
      <c r="G364" s="21">
        <v>0</v>
      </c>
      <c r="H364" s="21">
        <v>0.98599999999999999</v>
      </c>
      <c r="I364" s="21">
        <v>0.14299999999999999</v>
      </c>
      <c r="J364" s="21">
        <v>0.44600000000000001</v>
      </c>
      <c r="K364" s="59">
        <v>0.706689932522931</v>
      </c>
      <c r="L364">
        <f t="shared" si="16"/>
        <v>1.5155083384609676</v>
      </c>
      <c r="M364">
        <f t="shared" si="17"/>
        <v>4.0999999999999996</v>
      </c>
      <c r="N364">
        <f t="shared" si="18"/>
        <v>0.7</v>
      </c>
    </row>
    <row r="365" spans="1:14">
      <c r="A365" t="s">
        <v>154</v>
      </c>
      <c r="B365" s="20">
        <v>8140</v>
      </c>
      <c r="C365" s="20" t="s">
        <v>103</v>
      </c>
      <c r="D365" s="20" t="s">
        <v>96</v>
      </c>
      <c r="E365" s="21">
        <v>0.19</v>
      </c>
      <c r="F365" s="21">
        <v>57.7</v>
      </c>
      <c r="G365" s="21">
        <v>0</v>
      </c>
      <c r="H365" s="21">
        <v>0.98599999999999999</v>
      </c>
      <c r="I365" s="21">
        <v>0.14299999999999999</v>
      </c>
      <c r="J365" s="21">
        <v>0.44600000000000001</v>
      </c>
      <c r="K365" s="59">
        <v>1.92045760921683</v>
      </c>
      <c r="L365">
        <f t="shared" si="16"/>
        <v>4.1184533505923122</v>
      </c>
      <c r="M365">
        <f t="shared" si="17"/>
        <v>11</v>
      </c>
      <c r="N365">
        <f t="shared" si="18"/>
        <v>2</v>
      </c>
    </row>
    <row r="366" spans="1:14">
      <c r="A366" t="s">
        <v>154</v>
      </c>
      <c r="B366" s="20">
        <v>8140</v>
      </c>
      <c r="C366" s="20" t="s">
        <v>103</v>
      </c>
      <c r="D366" s="20" t="s">
        <v>96</v>
      </c>
      <c r="E366" s="21">
        <v>0.19</v>
      </c>
      <c r="F366" s="21">
        <v>57.7</v>
      </c>
      <c r="G366" s="21">
        <v>0</v>
      </c>
      <c r="H366" s="21">
        <v>0.98599999999999999</v>
      </c>
      <c r="I366" s="21">
        <v>0.14299999999999999</v>
      </c>
      <c r="J366" s="21">
        <v>0.44600000000000001</v>
      </c>
      <c r="K366" s="59">
        <v>4.1185796546427698</v>
      </c>
      <c r="L366">
        <f t="shared" si="16"/>
        <v>8.8323627123756641</v>
      </c>
      <c r="M366">
        <f t="shared" si="17"/>
        <v>23.7</v>
      </c>
      <c r="N366">
        <f t="shared" si="18"/>
        <v>4.2</v>
      </c>
    </row>
    <row r="367" spans="1:14">
      <c r="A367" t="s">
        <v>154</v>
      </c>
      <c r="B367" s="20">
        <v>8140</v>
      </c>
      <c r="C367" s="20" t="s">
        <v>103</v>
      </c>
      <c r="D367" s="20" t="s">
        <v>96</v>
      </c>
      <c r="E367" s="21">
        <v>0.19</v>
      </c>
      <c r="F367" s="21">
        <v>57.7</v>
      </c>
      <c r="G367" s="21">
        <v>0</v>
      </c>
      <c r="H367" s="21">
        <v>0.98599999999999999</v>
      </c>
      <c r="I367" s="21">
        <v>0.14299999999999999</v>
      </c>
      <c r="J367" s="21">
        <v>0.44600000000000001</v>
      </c>
      <c r="K367" s="59">
        <v>1.34466974734723</v>
      </c>
      <c r="L367">
        <f t="shared" si="16"/>
        <v>2.8836666843485905</v>
      </c>
      <c r="M367">
        <f t="shared" si="17"/>
        <v>7.7</v>
      </c>
      <c r="N367">
        <f t="shared" si="18"/>
        <v>1.4</v>
      </c>
    </row>
    <row r="368" spans="1:14">
      <c r="A368" t="s">
        <v>154</v>
      </c>
      <c r="B368" s="20">
        <v>8140</v>
      </c>
      <c r="C368" s="20" t="s">
        <v>103</v>
      </c>
      <c r="D368" s="20" t="s">
        <v>96</v>
      </c>
      <c r="E368" s="21">
        <v>0.19</v>
      </c>
      <c r="F368" s="21">
        <v>57.7</v>
      </c>
      <c r="G368" s="21">
        <v>0</v>
      </c>
      <c r="H368" s="21">
        <v>0.98599999999999999</v>
      </c>
      <c r="I368" s="21">
        <v>0.14299999999999999</v>
      </c>
      <c r="J368" s="21">
        <v>0.44600000000000001</v>
      </c>
      <c r="K368" s="59">
        <v>1.66211889568655</v>
      </c>
      <c r="L368">
        <f t="shared" si="16"/>
        <v>3.5644416737814013</v>
      </c>
      <c r="M368">
        <f t="shared" si="17"/>
        <v>9.6</v>
      </c>
      <c r="N368">
        <f t="shared" si="18"/>
        <v>1.7</v>
      </c>
    </row>
    <row r="369" spans="1:14">
      <c r="A369" t="s">
        <v>154</v>
      </c>
      <c r="B369" s="20">
        <v>8140</v>
      </c>
      <c r="C369" s="20" t="s">
        <v>103</v>
      </c>
      <c r="D369" s="20" t="s">
        <v>96</v>
      </c>
      <c r="E369" s="21">
        <v>0.19</v>
      </c>
      <c r="F369" s="21">
        <v>57.7</v>
      </c>
      <c r="G369" s="21">
        <v>0</v>
      </c>
      <c r="H369" s="21">
        <v>0.98599999999999999</v>
      </c>
      <c r="I369" s="21">
        <v>0.14299999999999999</v>
      </c>
      <c r="J369" s="21">
        <v>0.44600000000000001</v>
      </c>
      <c r="K369" s="59">
        <v>1.13497184242104</v>
      </c>
      <c r="L369">
        <f t="shared" si="16"/>
        <v>2.4339660322692942</v>
      </c>
      <c r="M369">
        <f t="shared" si="17"/>
        <v>6.5</v>
      </c>
      <c r="N369">
        <f t="shared" si="18"/>
        <v>1.2</v>
      </c>
    </row>
    <row r="370" spans="1:14">
      <c r="A370" t="s">
        <v>154</v>
      </c>
      <c r="B370" s="20">
        <v>8140</v>
      </c>
      <c r="C370" s="20" t="s">
        <v>103</v>
      </c>
      <c r="D370" s="20" t="s">
        <v>96</v>
      </c>
      <c r="E370" s="21">
        <v>0.19</v>
      </c>
      <c r="F370" s="21">
        <v>57.7</v>
      </c>
      <c r="G370" s="21">
        <v>0</v>
      </c>
      <c r="H370" s="21">
        <v>0.98599999999999999</v>
      </c>
      <c r="I370" s="21">
        <v>0.14299999999999999</v>
      </c>
      <c r="J370" s="21">
        <v>0.44600000000000001</v>
      </c>
      <c r="K370" s="59">
        <v>2.72106319945004</v>
      </c>
      <c r="L370">
        <f t="shared" si="16"/>
        <v>5.8353653822739355</v>
      </c>
      <c r="M370">
        <f t="shared" si="17"/>
        <v>15.7</v>
      </c>
      <c r="N370">
        <f t="shared" si="18"/>
        <v>2.8</v>
      </c>
    </row>
    <row r="371" spans="1:14">
      <c r="A371" t="s">
        <v>154</v>
      </c>
      <c r="B371" s="20">
        <v>8140</v>
      </c>
      <c r="C371" s="20" t="s">
        <v>103</v>
      </c>
      <c r="D371" s="20" t="s">
        <v>96</v>
      </c>
      <c r="E371" s="21">
        <v>0.19</v>
      </c>
      <c r="F371" s="21">
        <v>57.7</v>
      </c>
      <c r="G371" s="21">
        <v>0</v>
      </c>
      <c r="H371" s="21">
        <v>0.98599999999999999</v>
      </c>
      <c r="I371" s="21">
        <v>0.14299999999999999</v>
      </c>
      <c r="J371" s="21">
        <v>0.44600000000000001</v>
      </c>
      <c r="K371" s="59">
        <v>3.1667663952077398</v>
      </c>
      <c r="L371">
        <f t="shared" si="16"/>
        <v>6.7911833139629181</v>
      </c>
      <c r="M371">
        <f t="shared" si="17"/>
        <v>18.2</v>
      </c>
      <c r="N371">
        <f t="shared" si="18"/>
        <v>3.2</v>
      </c>
    </row>
    <row r="372" spans="1:14">
      <c r="A372" t="s">
        <v>154</v>
      </c>
      <c r="B372" s="20">
        <v>8140</v>
      </c>
      <c r="C372" s="20" t="s">
        <v>103</v>
      </c>
      <c r="D372" s="20" t="s">
        <v>96</v>
      </c>
      <c r="E372" s="21">
        <v>0.19</v>
      </c>
      <c r="F372" s="21">
        <v>57.7</v>
      </c>
      <c r="G372" s="21">
        <v>0</v>
      </c>
      <c r="H372" s="21">
        <v>0.98599999999999999</v>
      </c>
      <c r="I372" s="21">
        <v>0.14299999999999999</v>
      </c>
      <c r="J372" s="21">
        <v>0.44600000000000001</v>
      </c>
      <c r="K372" s="59">
        <v>10.746343189899999</v>
      </c>
      <c r="L372">
        <f t="shared" si="16"/>
        <v>23.045712076460379</v>
      </c>
      <c r="M372">
        <f t="shared" si="17"/>
        <v>61.8</v>
      </c>
      <c r="N372">
        <f t="shared" si="18"/>
        <v>11</v>
      </c>
    </row>
    <row r="373" spans="1:14">
      <c r="A373" t="s">
        <v>154</v>
      </c>
      <c r="B373" s="20">
        <v>8140</v>
      </c>
      <c r="C373" s="20" t="s">
        <v>103</v>
      </c>
      <c r="D373" s="20" t="s">
        <v>96</v>
      </c>
      <c r="E373" s="21">
        <v>0.19</v>
      </c>
      <c r="F373" s="21">
        <v>57.7</v>
      </c>
      <c r="G373" s="21">
        <v>0</v>
      </c>
      <c r="H373" s="21">
        <v>0.98599999999999999</v>
      </c>
      <c r="I373" s="21">
        <v>0.14299999999999999</v>
      </c>
      <c r="J373" s="21">
        <v>0.44600000000000001</v>
      </c>
      <c r="K373" s="59">
        <v>1.51936144716759</v>
      </c>
      <c r="L373">
        <f t="shared" si="16"/>
        <v>3.2582959461416832</v>
      </c>
      <c r="M373">
        <f t="shared" si="17"/>
        <v>8.6999999999999993</v>
      </c>
      <c r="N373">
        <f t="shared" si="18"/>
        <v>1.6</v>
      </c>
    </row>
    <row r="374" spans="1:14">
      <c r="A374" t="s">
        <v>154</v>
      </c>
      <c r="B374" s="20">
        <v>8140</v>
      </c>
      <c r="C374" s="20" t="s">
        <v>103</v>
      </c>
      <c r="D374" s="20" t="s">
        <v>96</v>
      </c>
      <c r="E374" s="21">
        <v>0.19</v>
      </c>
      <c r="F374" s="21">
        <v>57.7</v>
      </c>
      <c r="G374" s="21">
        <v>0</v>
      </c>
      <c r="H374" s="21">
        <v>0.98599999999999999</v>
      </c>
      <c r="I374" s="21">
        <v>0.14299999999999999</v>
      </c>
      <c r="J374" s="21">
        <v>0.44600000000000001</v>
      </c>
      <c r="K374" s="59">
        <v>7.01017728903033</v>
      </c>
      <c r="L374">
        <f t="shared" si="16"/>
        <v>15.033442032613694</v>
      </c>
      <c r="M374">
        <f t="shared" si="17"/>
        <v>40.299999999999997</v>
      </c>
      <c r="N374">
        <f t="shared" si="18"/>
        <v>7.2</v>
      </c>
    </row>
    <row r="375" spans="1:14">
      <c r="A375" t="s">
        <v>154</v>
      </c>
      <c r="B375" s="20">
        <v>8140</v>
      </c>
      <c r="C375" s="20" t="s">
        <v>103</v>
      </c>
      <c r="D375" s="20" t="s">
        <v>96</v>
      </c>
      <c r="E375" s="21">
        <v>0.19</v>
      </c>
      <c r="F375" s="21">
        <v>57.7</v>
      </c>
      <c r="G375" s="21">
        <v>0</v>
      </c>
      <c r="H375" s="21">
        <v>0.98599999999999999</v>
      </c>
      <c r="I375" s="21">
        <v>0.14299999999999999</v>
      </c>
      <c r="J375" s="21">
        <v>0.44600000000000001</v>
      </c>
      <c r="K375" s="59">
        <v>2.9643039495286E-4</v>
      </c>
      <c r="L375">
        <f t="shared" si="16"/>
        <v>6.3569992248299091E-4</v>
      </c>
      <c r="M375">
        <f t="shared" si="17"/>
        <v>0</v>
      </c>
      <c r="N375">
        <f t="shared" si="18"/>
        <v>0</v>
      </c>
    </row>
    <row r="376" spans="1:14">
      <c r="A376" t="s">
        <v>154</v>
      </c>
      <c r="B376" s="20">
        <v>8140</v>
      </c>
      <c r="C376" s="20" t="s">
        <v>103</v>
      </c>
      <c r="D376" s="20" t="s">
        <v>96</v>
      </c>
      <c r="E376" s="21">
        <v>0.19</v>
      </c>
      <c r="F376" s="21">
        <v>57.7</v>
      </c>
      <c r="G376" s="21">
        <v>0</v>
      </c>
      <c r="H376" s="21">
        <v>0.98599999999999999</v>
      </c>
      <c r="I376" s="21">
        <v>0.14299999999999999</v>
      </c>
      <c r="J376" s="21">
        <v>0.44600000000000001</v>
      </c>
      <c r="K376" s="59">
        <v>6.9379404549582899</v>
      </c>
      <c r="L376">
        <f t="shared" si="16"/>
        <v>14.87852893799897</v>
      </c>
      <c r="M376">
        <f t="shared" si="17"/>
        <v>39.9</v>
      </c>
      <c r="N376">
        <f t="shared" si="18"/>
        <v>7.1</v>
      </c>
    </row>
    <row r="377" spans="1:14">
      <c r="A377" t="s">
        <v>154</v>
      </c>
      <c r="B377" s="20">
        <v>8140</v>
      </c>
      <c r="C377" s="20" t="s">
        <v>103</v>
      </c>
      <c r="D377" s="20" t="s">
        <v>96</v>
      </c>
      <c r="E377" s="21">
        <v>0.19</v>
      </c>
      <c r="F377" s="21">
        <v>57.7</v>
      </c>
      <c r="G377" s="21">
        <v>0</v>
      </c>
      <c r="H377" s="21">
        <v>0.98599999999999999</v>
      </c>
      <c r="I377" s="21">
        <v>0.14299999999999999</v>
      </c>
      <c r="J377" s="21">
        <v>0.44600000000000001</v>
      </c>
      <c r="K377" s="59">
        <v>42.489540606699997</v>
      </c>
      <c r="L377">
        <f t="shared" si="16"/>
        <v>91.119527990078268</v>
      </c>
      <c r="M377">
        <f t="shared" si="17"/>
        <v>244.5</v>
      </c>
      <c r="N377">
        <f t="shared" si="18"/>
        <v>43.5</v>
      </c>
    </row>
    <row r="378" spans="1:14">
      <c r="A378" t="s">
        <v>154</v>
      </c>
      <c r="B378" s="20">
        <v>8140</v>
      </c>
      <c r="C378" s="20" t="s">
        <v>103</v>
      </c>
      <c r="D378" s="20" t="s">
        <v>96</v>
      </c>
      <c r="E378" s="21">
        <v>0.19</v>
      </c>
      <c r="F378" s="21">
        <v>57.7</v>
      </c>
      <c r="G378" s="21">
        <v>0</v>
      </c>
      <c r="H378" s="21">
        <v>0.98599999999999999</v>
      </c>
      <c r="I378" s="21">
        <v>0.14299999999999999</v>
      </c>
      <c r="J378" s="21">
        <v>0.44600000000000001</v>
      </c>
      <c r="K378" s="59">
        <v>1.4408380794003</v>
      </c>
      <c r="L378">
        <f t="shared" si="16"/>
        <v>3.0899012752419335</v>
      </c>
      <c r="M378">
        <f t="shared" si="17"/>
        <v>8.3000000000000007</v>
      </c>
      <c r="N378">
        <f t="shared" si="18"/>
        <v>1.5</v>
      </c>
    </row>
    <row r="379" spans="1:14">
      <c r="A379" t="s">
        <v>154</v>
      </c>
      <c r="B379" s="20">
        <v>8140</v>
      </c>
      <c r="C379" s="20" t="s">
        <v>103</v>
      </c>
      <c r="D379" s="20" t="s">
        <v>96</v>
      </c>
      <c r="E379" s="21">
        <v>0.19</v>
      </c>
      <c r="F379" s="21">
        <v>57.7</v>
      </c>
      <c r="G379" s="21">
        <v>0</v>
      </c>
      <c r="H379" s="21">
        <v>0.98599999999999999</v>
      </c>
      <c r="I379" s="21">
        <v>0.14299999999999999</v>
      </c>
      <c r="J379" s="21">
        <v>0.44600000000000001</v>
      </c>
      <c r="K379" s="59">
        <v>3.1082683180144999</v>
      </c>
      <c r="L379">
        <f t="shared" si="16"/>
        <v>6.6657332124540618</v>
      </c>
      <c r="M379">
        <f t="shared" si="17"/>
        <v>17.899999999999999</v>
      </c>
      <c r="N379">
        <f t="shared" si="18"/>
        <v>3.2</v>
      </c>
    </row>
    <row r="380" spans="1:14">
      <c r="A380" t="s">
        <v>154</v>
      </c>
      <c r="B380" s="20">
        <v>8140</v>
      </c>
      <c r="C380" s="20" t="s">
        <v>103</v>
      </c>
      <c r="D380" s="20" t="s">
        <v>96</v>
      </c>
      <c r="E380" s="21">
        <v>0.19</v>
      </c>
      <c r="F380" s="21">
        <v>57.7</v>
      </c>
      <c r="G380" s="21">
        <v>0</v>
      </c>
      <c r="H380" s="21">
        <v>0.98599999999999999</v>
      </c>
      <c r="I380" s="21">
        <v>0.14299999999999999</v>
      </c>
      <c r="J380" s="21">
        <v>0.44600000000000001</v>
      </c>
      <c r="K380" s="59">
        <v>2.4219339845607899</v>
      </c>
      <c r="L380">
        <f t="shared" si="16"/>
        <v>5.1938777954570234</v>
      </c>
      <c r="M380">
        <f t="shared" si="17"/>
        <v>13.9</v>
      </c>
      <c r="N380">
        <f t="shared" si="18"/>
        <v>2.5</v>
      </c>
    </row>
    <row r="381" spans="1:14">
      <c r="A381" t="s">
        <v>154</v>
      </c>
      <c r="B381" s="20">
        <v>8140</v>
      </c>
      <c r="C381" s="20" t="s">
        <v>103</v>
      </c>
      <c r="D381" s="20" t="s">
        <v>98</v>
      </c>
      <c r="E381" s="21">
        <v>0.19</v>
      </c>
      <c r="F381" s="21">
        <v>57.7</v>
      </c>
      <c r="G381" s="21">
        <v>0</v>
      </c>
      <c r="H381" s="21">
        <v>0.98599999999999999</v>
      </c>
      <c r="I381" s="21">
        <v>0.14299999999999999</v>
      </c>
      <c r="J381" s="21">
        <v>0.44600000000000001</v>
      </c>
      <c r="K381" s="59">
        <v>0.93647992926787604</v>
      </c>
      <c r="L381">
        <f t="shared" si="16"/>
        <v>2.0082968163137815</v>
      </c>
      <c r="M381">
        <f t="shared" si="17"/>
        <v>5.4</v>
      </c>
      <c r="N381">
        <f t="shared" si="18"/>
        <v>1</v>
      </c>
    </row>
    <row r="382" spans="1:14">
      <c r="A382" t="s">
        <v>154</v>
      </c>
      <c r="B382" s="20">
        <v>8140</v>
      </c>
      <c r="C382" s="20" t="s">
        <v>103</v>
      </c>
      <c r="D382" s="20" t="s">
        <v>96</v>
      </c>
      <c r="E382" s="21">
        <v>0.19</v>
      </c>
      <c r="F382" s="21">
        <v>57.7</v>
      </c>
      <c r="G382" s="21">
        <v>0</v>
      </c>
      <c r="H382" s="21">
        <v>0.98599999999999999</v>
      </c>
      <c r="I382" s="21">
        <v>0.14299999999999999</v>
      </c>
      <c r="J382" s="21">
        <v>0.44600000000000001</v>
      </c>
      <c r="K382" s="59">
        <v>4.9344276399378098</v>
      </c>
      <c r="L382">
        <f t="shared" si="16"/>
        <v>10.581962314307299</v>
      </c>
      <c r="M382">
        <f t="shared" si="17"/>
        <v>28.4</v>
      </c>
      <c r="N382">
        <f t="shared" si="18"/>
        <v>5.0999999999999996</v>
      </c>
    </row>
    <row r="383" spans="1:14">
      <c r="A383" t="s">
        <v>154</v>
      </c>
      <c r="B383" s="20">
        <v>8140</v>
      </c>
      <c r="C383" s="20" t="s">
        <v>103</v>
      </c>
      <c r="D383" s="20" t="s">
        <v>96</v>
      </c>
      <c r="E383" s="21">
        <v>0.19</v>
      </c>
      <c r="F383" s="21">
        <v>57.7</v>
      </c>
      <c r="G383" s="21">
        <v>0</v>
      </c>
      <c r="H383" s="21">
        <v>0.98599999999999999</v>
      </c>
      <c r="I383" s="21">
        <v>0.14299999999999999</v>
      </c>
      <c r="J383" s="21">
        <v>0.44600000000000001</v>
      </c>
      <c r="K383" s="59">
        <v>0.202466676268787</v>
      </c>
      <c r="L383">
        <f t="shared" si="16"/>
        <v>0.43419316170301819</v>
      </c>
      <c r="M383">
        <f t="shared" si="17"/>
        <v>1.2</v>
      </c>
      <c r="N383">
        <f t="shared" si="18"/>
        <v>0.2</v>
      </c>
    </row>
    <row r="384" spans="1:14">
      <c r="A384" t="s">
        <v>154</v>
      </c>
      <c r="B384" s="20">
        <v>8140</v>
      </c>
      <c r="C384" s="20" t="s">
        <v>103</v>
      </c>
      <c r="E384" s="21">
        <v>0.19</v>
      </c>
      <c r="F384" s="21">
        <v>57.7</v>
      </c>
      <c r="G384" s="21">
        <v>0</v>
      </c>
      <c r="H384" s="21">
        <v>0.98599999999999999</v>
      </c>
      <c r="I384" s="21">
        <v>0.14299999999999999</v>
      </c>
      <c r="J384" s="21">
        <v>0.44600000000000001</v>
      </c>
      <c r="K384" s="59">
        <v>1.5494225075051999E-4</v>
      </c>
      <c r="L384">
        <f t="shared" si="16"/>
        <v>3.3227623910533601E-4</v>
      </c>
      <c r="M384">
        <f t="shared" si="17"/>
        <v>0</v>
      </c>
      <c r="N384">
        <f t="shared" si="18"/>
        <v>0</v>
      </c>
    </row>
    <row r="385" spans="1:14">
      <c r="A385" t="s">
        <v>154</v>
      </c>
      <c r="B385" s="20">
        <v>1400</v>
      </c>
      <c r="C385" s="20" t="s">
        <v>103</v>
      </c>
      <c r="D385" s="20" t="s">
        <v>98</v>
      </c>
      <c r="E385" s="21">
        <v>0.19</v>
      </c>
      <c r="F385" s="21">
        <v>57.7</v>
      </c>
      <c r="G385" s="21">
        <v>0</v>
      </c>
      <c r="H385" s="21">
        <v>0.70899999999999996</v>
      </c>
      <c r="I385" s="21">
        <v>0.11700000000000001</v>
      </c>
      <c r="J385" s="21">
        <v>0.43099999999999999</v>
      </c>
      <c r="K385" s="59">
        <v>8.7399460899959206E-3</v>
      </c>
      <c r="L385">
        <f t="shared" si="16"/>
        <v>1.8112591444023465E-2</v>
      </c>
      <c r="M385">
        <f t="shared" si="17"/>
        <v>0</v>
      </c>
      <c r="N385">
        <f t="shared" si="18"/>
        <v>0</v>
      </c>
    </row>
    <row r="386" spans="1:14">
      <c r="A386" t="s">
        <v>154</v>
      </c>
      <c r="B386" s="20">
        <v>1480</v>
      </c>
      <c r="C386" s="20" t="s">
        <v>152</v>
      </c>
      <c r="D386" s="20" t="s">
        <v>99</v>
      </c>
      <c r="E386" s="21">
        <v>0</v>
      </c>
      <c r="F386" s="21">
        <v>49.3</v>
      </c>
      <c r="G386" s="21">
        <v>0.33</v>
      </c>
      <c r="H386" s="21">
        <v>1.2450000000000001</v>
      </c>
      <c r="I386" s="21">
        <v>0.21299999999999999</v>
      </c>
      <c r="J386" s="21">
        <v>0.28799999999999998</v>
      </c>
      <c r="K386" s="59">
        <v>0.47454632706923</v>
      </c>
      <c r="L386">
        <f>((F386*J386*K386/12)+(G386*K386))*0.765</f>
        <v>0.54933387912268639</v>
      </c>
      <c r="M386">
        <f t="shared" si="17"/>
        <v>1.9</v>
      </c>
      <c r="N386">
        <f t="shared" si="18"/>
        <v>0.3</v>
      </c>
    </row>
    <row r="387" spans="1:14">
      <c r="A387" t="s">
        <v>154</v>
      </c>
      <c r="B387" s="20">
        <v>1550</v>
      </c>
      <c r="C387" s="20" t="s">
        <v>105</v>
      </c>
      <c r="D387" s="20" t="s">
        <v>96</v>
      </c>
      <c r="E387" s="21">
        <v>0.33</v>
      </c>
      <c r="F387" s="21">
        <v>53.9</v>
      </c>
      <c r="G387" s="21">
        <v>0.08</v>
      </c>
      <c r="H387" s="21">
        <v>0.72099999999999997</v>
      </c>
      <c r="I387" s="21">
        <v>0.17</v>
      </c>
      <c r="J387" s="21">
        <v>0.34100000000000003</v>
      </c>
      <c r="K387" s="59">
        <v>3.4098295741359502E-2</v>
      </c>
      <c r="L387">
        <f t="shared" ref="L387:L450" si="19">(F387*J387*K387/12)+(G387*K387)</f>
        <v>5.4954802484026552E-2</v>
      </c>
      <c r="M387">
        <f t="shared" ref="M387:M450" si="20">ROUND(2.721*H387*L387,1)</f>
        <v>0.1</v>
      </c>
      <c r="N387">
        <f t="shared" ref="N387:N450" si="21">ROUND((2.721*I387*L387)+(E387*K387),1)</f>
        <v>0</v>
      </c>
    </row>
    <row r="388" spans="1:14">
      <c r="A388" t="s">
        <v>154</v>
      </c>
      <c r="B388" s="20">
        <v>1550</v>
      </c>
      <c r="C388" s="20" t="s">
        <v>105</v>
      </c>
      <c r="D388" s="20" t="s">
        <v>96</v>
      </c>
      <c r="E388" s="21">
        <v>0.33</v>
      </c>
      <c r="F388" s="21">
        <v>53.9</v>
      </c>
      <c r="G388" s="21">
        <v>0.08</v>
      </c>
      <c r="H388" s="21">
        <v>0.72099999999999997</v>
      </c>
      <c r="I388" s="21">
        <v>0.17</v>
      </c>
      <c r="J388" s="21">
        <v>0.34100000000000003</v>
      </c>
      <c r="K388" s="59">
        <v>2.2931308638912298E-3</v>
      </c>
      <c r="L388">
        <f t="shared" si="19"/>
        <v>3.6957434662141658E-3</v>
      </c>
      <c r="M388">
        <f t="shared" si="20"/>
        <v>0</v>
      </c>
      <c r="N388">
        <f t="shared" si="21"/>
        <v>0</v>
      </c>
    </row>
    <row r="389" spans="1:14">
      <c r="A389" t="s">
        <v>154</v>
      </c>
      <c r="B389" s="20">
        <v>1550</v>
      </c>
      <c r="C389" s="20" t="s">
        <v>105</v>
      </c>
      <c r="D389" s="20" t="s">
        <v>96</v>
      </c>
      <c r="E389" s="21">
        <v>0.33</v>
      </c>
      <c r="F389" s="21">
        <v>53.9</v>
      </c>
      <c r="G389" s="21">
        <v>0.08</v>
      </c>
      <c r="H389" s="21">
        <v>0.72099999999999997</v>
      </c>
      <c r="I389" s="21">
        <v>0.17</v>
      </c>
      <c r="J389" s="21">
        <v>0.34100000000000003</v>
      </c>
      <c r="K389" s="59">
        <v>0.209979966267684</v>
      </c>
      <c r="L389">
        <f t="shared" si="19"/>
        <v>0.33841596246836514</v>
      </c>
      <c r="M389">
        <f t="shared" si="20"/>
        <v>0.7</v>
      </c>
      <c r="N389">
        <f t="shared" si="21"/>
        <v>0.2</v>
      </c>
    </row>
    <row r="390" spans="1:14">
      <c r="A390" t="s">
        <v>154</v>
      </c>
      <c r="B390" s="20">
        <v>1550</v>
      </c>
      <c r="C390" s="20" t="s">
        <v>105</v>
      </c>
      <c r="D390" s="20" t="s">
        <v>98</v>
      </c>
      <c r="E390" s="21">
        <v>0.33</v>
      </c>
      <c r="F390" s="21">
        <v>53.9</v>
      </c>
      <c r="G390" s="21">
        <v>0.08</v>
      </c>
      <c r="H390" s="21">
        <v>0.72099999999999997</v>
      </c>
      <c r="I390" s="21">
        <v>0.17</v>
      </c>
      <c r="J390" s="21">
        <v>0.34100000000000003</v>
      </c>
      <c r="K390" s="59">
        <v>0.30083254250311903</v>
      </c>
      <c r="L390">
        <f t="shared" si="19"/>
        <v>0.48483927406300592</v>
      </c>
      <c r="M390">
        <f t="shared" si="20"/>
        <v>1</v>
      </c>
      <c r="N390">
        <f t="shared" si="21"/>
        <v>0.3</v>
      </c>
    </row>
    <row r="391" spans="1:14">
      <c r="A391" t="s">
        <v>154</v>
      </c>
      <c r="B391" s="20">
        <v>1550</v>
      </c>
      <c r="C391" s="20" t="s">
        <v>105</v>
      </c>
      <c r="D391" s="20" t="s">
        <v>96</v>
      </c>
      <c r="E391" s="21">
        <v>0.33</v>
      </c>
      <c r="F391" s="21">
        <v>53.9</v>
      </c>
      <c r="G391" s="21">
        <v>0.08</v>
      </c>
      <c r="H391" s="21">
        <v>0.72099999999999997</v>
      </c>
      <c r="I391" s="21">
        <v>0.17</v>
      </c>
      <c r="J391" s="21">
        <v>0.34100000000000003</v>
      </c>
      <c r="K391" s="59">
        <v>1.5004977345794699E-2</v>
      </c>
      <c r="L391">
        <f t="shared" si="19"/>
        <v>2.4182896780827908E-2</v>
      </c>
      <c r="M391">
        <f t="shared" si="20"/>
        <v>0</v>
      </c>
      <c r="N391">
        <f t="shared" si="21"/>
        <v>0</v>
      </c>
    </row>
    <row r="392" spans="1:14">
      <c r="A392" t="s">
        <v>154</v>
      </c>
      <c r="B392" s="20">
        <v>1110</v>
      </c>
      <c r="C392" s="20" t="s">
        <v>95</v>
      </c>
      <c r="D392" s="20" t="s">
        <v>96</v>
      </c>
      <c r="E392" s="21">
        <v>0.22</v>
      </c>
      <c r="F392" s="21">
        <v>50.8</v>
      </c>
      <c r="G392" s="21">
        <v>0</v>
      </c>
      <c r="H392" s="21">
        <v>0.96799999999999997</v>
      </c>
      <c r="I392" s="21">
        <v>0.125</v>
      </c>
      <c r="J392" s="21">
        <v>0.28799999999999998</v>
      </c>
      <c r="K392" s="59">
        <v>6.6041245675443797E-2</v>
      </c>
      <c r="L392">
        <f t="shared" si="19"/>
        <v>8.0517486727501072E-2</v>
      </c>
      <c r="M392">
        <f t="shared" si="20"/>
        <v>0.2</v>
      </c>
      <c r="N392">
        <f t="shared" si="21"/>
        <v>0</v>
      </c>
    </row>
    <row r="393" spans="1:14">
      <c r="A393" t="s">
        <v>154</v>
      </c>
      <c r="B393" s="20">
        <v>1400</v>
      </c>
      <c r="C393" s="20" t="s">
        <v>95</v>
      </c>
      <c r="E393" s="21">
        <v>0.22</v>
      </c>
      <c r="F393" s="21">
        <v>50.8</v>
      </c>
      <c r="G393" s="21">
        <v>0</v>
      </c>
      <c r="H393" s="21">
        <v>0.70899999999999996</v>
      </c>
      <c r="I393" s="21">
        <v>0.11700000000000001</v>
      </c>
      <c r="J393" s="21">
        <v>0.43099999999999999</v>
      </c>
      <c r="K393" s="59">
        <v>1.5580647375071301E-3</v>
      </c>
      <c r="L393">
        <f t="shared" si="19"/>
        <v>2.8427929845642589E-3</v>
      </c>
      <c r="M393">
        <f t="shared" si="20"/>
        <v>0</v>
      </c>
      <c r="N393">
        <f t="shared" si="21"/>
        <v>0</v>
      </c>
    </row>
    <row r="394" spans="1:14">
      <c r="A394" t="s">
        <v>154</v>
      </c>
      <c r="B394" s="20">
        <v>1400</v>
      </c>
      <c r="C394" s="20" t="s">
        <v>95</v>
      </c>
      <c r="D394" s="20" t="s">
        <v>96</v>
      </c>
      <c r="E394" s="21">
        <v>0.22</v>
      </c>
      <c r="F394" s="21">
        <v>50.8</v>
      </c>
      <c r="G394" s="21">
        <v>0</v>
      </c>
      <c r="H394" s="21">
        <v>0.70899999999999996</v>
      </c>
      <c r="I394" s="21">
        <v>0.11700000000000001</v>
      </c>
      <c r="J394" s="21">
        <v>0.43099999999999999</v>
      </c>
      <c r="K394" s="59">
        <v>4.1609208783592901E-2</v>
      </c>
      <c r="L394">
        <f t="shared" si="19"/>
        <v>7.5918775372917482E-2</v>
      </c>
      <c r="M394">
        <f t="shared" si="20"/>
        <v>0.1</v>
      </c>
      <c r="N394">
        <f t="shared" si="21"/>
        <v>0</v>
      </c>
    </row>
    <row r="395" spans="1:14">
      <c r="A395" t="s">
        <v>154</v>
      </c>
      <c r="B395" s="20">
        <v>8360</v>
      </c>
      <c r="C395" s="20" t="s">
        <v>101</v>
      </c>
      <c r="D395" s="20" t="s">
        <v>98</v>
      </c>
      <c r="E395" s="21">
        <v>0.8</v>
      </c>
      <c r="F395" s="21">
        <v>49.9</v>
      </c>
      <c r="G395" s="21">
        <v>0</v>
      </c>
      <c r="H395" s="21">
        <v>1.4430000000000001</v>
      </c>
      <c r="I395" s="21">
        <v>0.22500000000000001</v>
      </c>
      <c r="J395" s="21">
        <v>0.43099999999999999</v>
      </c>
      <c r="K395" s="59">
        <v>1.6640538815092399E-3</v>
      </c>
      <c r="L395">
        <f t="shared" si="19"/>
        <v>2.9823867020192557E-3</v>
      </c>
      <c r="M395">
        <f t="shared" si="20"/>
        <v>0</v>
      </c>
      <c r="N395">
        <f t="shared" si="21"/>
        <v>0</v>
      </c>
    </row>
    <row r="396" spans="1:14">
      <c r="A396" t="s">
        <v>154</v>
      </c>
      <c r="B396" s="20">
        <v>1210</v>
      </c>
      <c r="C396" s="20" t="s">
        <v>97</v>
      </c>
      <c r="E396" s="21">
        <v>0.63</v>
      </c>
      <c r="F396" s="21">
        <v>53.6</v>
      </c>
      <c r="G396" s="21">
        <v>0.66</v>
      </c>
      <c r="H396" s="21">
        <v>1.2450000000000001</v>
      </c>
      <c r="I396" s="21">
        <v>0.21299999999999999</v>
      </c>
      <c r="J396" s="21">
        <v>0.28799999999999998</v>
      </c>
      <c r="K396" s="59">
        <v>3.18118397557374E-3</v>
      </c>
      <c r="L396">
        <f t="shared" si="19"/>
        <v>6.1918564900567269E-3</v>
      </c>
      <c r="M396">
        <f t="shared" si="20"/>
        <v>0</v>
      </c>
      <c r="N396">
        <f t="shared" si="21"/>
        <v>0</v>
      </c>
    </row>
    <row r="397" spans="1:14">
      <c r="A397" t="s">
        <v>154</v>
      </c>
      <c r="B397" s="20">
        <v>1210</v>
      </c>
      <c r="C397" s="20" t="s">
        <v>97</v>
      </c>
      <c r="D397" s="20" t="s">
        <v>96</v>
      </c>
      <c r="E397" s="21">
        <v>0.63</v>
      </c>
      <c r="F397" s="21">
        <v>53.6</v>
      </c>
      <c r="G397" s="21">
        <v>0.66</v>
      </c>
      <c r="H397" s="21">
        <v>1.2450000000000001</v>
      </c>
      <c r="I397" s="21">
        <v>0.21299999999999999</v>
      </c>
      <c r="J397" s="21">
        <v>0.28799999999999998</v>
      </c>
      <c r="K397" s="59">
        <v>3.0136401683858199E-2</v>
      </c>
      <c r="L397">
        <f t="shared" si="19"/>
        <v>5.8657492237461598E-2</v>
      </c>
      <c r="M397">
        <f t="shared" si="20"/>
        <v>0.2</v>
      </c>
      <c r="N397">
        <f t="shared" si="21"/>
        <v>0.1</v>
      </c>
    </row>
    <row r="398" spans="1:14">
      <c r="A398" t="s">
        <v>154</v>
      </c>
      <c r="B398" s="20">
        <v>1210</v>
      </c>
      <c r="C398" s="20" t="s">
        <v>95</v>
      </c>
      <c r="D398" s="20" t="s">
        <v>96</v>
      </c>
      <c r="E398" s="21">
        <v>0.22</v>
      </c>
      <c r="F398" s="21">
        <v>50.8</v>
      </c>
      <c r="G398" s="21">
        <v>0</v>
      </c>
      <c r="H398" s="21">
        <v>1.2450000000000001</v>
      </c>
      <c r="I398" s="21">
        <v>0.21299999999999999</v>
      </c>
      <c r="J398" s="21">
        <v>0.28799999999999998</v>
      </c>
      <c r="K398" s="59">
        <v>0.27358541485732402</v>
      </c>
      <c r="L398">
        <f t="shared" si="19"/>
        <v>0.33355533779404939</v>
      </c>
      <c r="M398">
        <f t="shared" si="20"/>
        <v>1.1000000000000001</v>
      </c>
      <c r="N398">
        <f t="shared" si="21"/>
        <v>0.3</v>
      </c>
    </row>
    <row r="399" spans="1:14">
      <c r="A399" t="s">
        <v>154</v>
      </c>
      <c r="B399" s="20">
        <v>1210</v>
      </c>
      <c r="C399" s="20" t="s">
        <v>95</v>
      </c>
      <c r="D399" s="20" t="s">
        <v>96</v>
      </c>
      <c r="E399" s="21">
        <v>0.22</v>
      </c>
      <c r="F399" s="21">
        <v>50.8</v>
      </c>
      <c r="G399" s="21">
        <v>0</v>
      </c>
      <c r="H399" s="21">
        <v>1.2450000000000001</v>
      </c>
      <c r="I399" s="21">
        <v>0.21299999999999999</v>
      </c>
      <c r="J399" s="21">
        <v>0.28799999999999998</v>
      </c>
      <c r="K399" s="59">
        <v>0.183883713644481</v>
      </c>
      <c r="L399">
        <f t="shared" si="19"/>
        <v>0.22419102367535118</v>
      </c>
      <c r="M399">
        <f t="shared" si="20"/>
        <v>0.8</v>
      </c>
      <c r="N399">
        <f t="shared" si="21"/>
        <v>0.2</v>
      </c>
    </row>
    <row r="400" spans="1:14">
      <c r="A400" t="s">
        <v>154</v>
      </c>
      <c r="B400" s="20">
        <v>1210</v>
      </c>
      <c r="C400" s="20" t="s">
        <v>95</v>
      </c>
      <c r="D400" s="20" t="s">
        <v>96</v>
      </c>
      <c r="E400" s="21">
        <v>0.22</v>
      </c>
      <c r="F400" s="21">
        <v>50.8</v>
      </c>
      <c r="G400" s="21">
        <v>0</v>
      </c>
      <c r="H400" s="21">
        <v>1.2450000000000001</v>
      </c>
      <c r="I400" s="21">
        <v>0.21299999999999999</v>
      </c>
      <c r="J400" s="21">
        <v>0.28799999999999998</v>
      </c>
      <c r="K400" s="59">
        <v>0.35803801543841302</v>
      </c>
      <c r="L400">
        <f t="shared" si="19"/>
        <v>0.43651994842251307</v>
      </c>
      <c r="M400">
        <f t="shared" si="20"/>
        <v>1.5</v>
      </c>
      <c r="N400">
        <f t="shared" si="21"/>
        <v>0.3</v>
      </c>
    </row>
    <row r="401" spans="1:14">
      <c r="A401" t="s">
        <v>154</v>
      </c>
      <c r="B401" s="20">
        <v>1210</v>
      </c>
      <c r="C401" s="20" t="s">
        <v>95</v>
      </c>
      <c r="D401" s="20" t="s">
        <v>96</v>
      </c>
      <c r="E401" s="21">
        <v>0.22</v>
      </c>
      <c r="F401" s="21">
        <v>50.8</v>
      </c>
      <c r="G401" s="21">
        <v>0</v>
      </c>
      <c r="H401" s="21">
        <v>1.2450000000000001</v>
      </c>
      <c r="I401" s="21">
        <v>0.21299999999999999</v>
      </c>
      <c r="J401" s="21">
        <v>0.28799999999999998</v>
      </c>
      <c r="K401" s="59">
        <v>0.112987019454175</v>
      </c>
      <c r="L401">
        <f t="shared" si="19"/>
        <v>0.13775377411853015</v>
      </c>
      <c r="M401">
        <f t="shared" si="20"/>
        <v>0.5</v>
      </c>
      <c r="N401">
        <f t="shared" si="21"/>
        <v>0.1</v>
      </c>
    </row>
    <row r="402" spans="1:14">
      <c r="A402" t="s">
        <v>154</v>
      </c>
      <c r="B402" s="20">
        <v>1210</v>
      </c>
      <c r="C402" s="20" t="s">
        <v>95</v>
      </c>
      <c r="D402" s="20" t="s">
        <v>96</v>
      </c>
      <c r="E402" s="21">
        <v>0.22</v>
      </c>
      <c r="F402" s="21">
        <v>50.8</v>
      </c>
      <c r="G402" s="21">
        <v>0</v>
      </c>
      <c r="H402" s="21">
        <v>1.2450000000000001</v>
      </c>
      <c r="I402" s="21">
        <v>0.21299999999999999</v>
      </c>
      <c r="J402" s="21">
        <v>0.28799999999999998</v>
      </c>
      <c r="K402" s="59">
        <v>0.62033601133274596</v>
      </c>
      <c r="L402">
        <f t="shared" si="19"/>
        <v>0.7563136650168838</v>
      </c>
      <c r="M402">
        <f t="shared" si="20"/>
        <v>2.6</v>
      </c>
      <c r="N402">
        <f t="shared" si="21"/>
        <v>0.6</v>
      </c>
    </row>
    <row r="403" spans="1:14">
      <c r="A403" t="s">
        <v>154</v>
      </c>
      <c r="B403" s="20">
        <v>1210</v>
      </c>
      <c r="C403" s="20" t="s">
        <v>95</v>
      </c>
      <c r="D403" s="20" t="s">
        <v>96</v>
      </c>
      <c r="E403" s="21">
        <v>0.22</v>
      </c>
      <c r="F403" s="21">
        <v>50.8</v>
      </c>
      <c r="G403" s="21">
        <v>0</v>
      </c>
      <c r="H403" s="21">
        <v>1.2450000000000001</v>
      </c>
      <c r="I403" s="21">
        <v>0.21299999999999999</v>
      </c>
      <c r="J403" s="21">
        <v>0.28799999999999998</v>
      </c>
      <c r="K403" s="59">
        <v>8.8692126996726905E-2</v>
      </c>
      <c r="L403">
        <f t="shared" si="19"/>
        <v>0.10813344123440943</v>
      </c>
      <c r="M403">
        <f t="shared" si="20"/>
        <v>0.4</v>
      </c>
      <c r="N403">
        <f t="shared" si="21"/>
        <v>0.1</v>
      </c>
    </row>
    <row r="404" spans="1:14">
      <c r="A404" t="s">
        <v>154</v>
      </c>
      <c r="B404" s="20">
        <v>1210</v>
      </c>
      <c r="C404" s="20" t="s">
        <v>95</v>
      </c>
      <c r="D404" s="20" t="s">
        <v>96</v>
      </c>
      <c r="E404" s="21">
        <v>0.22</v>
      </c>
      <c r="F404" s="21">
        <v>50.8</v>
      </c>
      <c r="G404" s="21">
        <v>0</v>
      </c>
      <c r="H404" s="21">
        <v>1.2450000000000001</v>
      </c>
      <c r="I404" s="21">
        <v>0.21299999999999999</v>
      </c>
      <c r="J404" s="21">
        <v>0.28799999999999998</v>
      </c>
      <c r="K404" s="59">
        <v>0.96152909888554094</v>
      </c>
      <c r="L404">
        <f t="shared" si="19"/>
        <v>1.1722962773612513</v>
      </c>
      <c r="M404">
        <f t="shared" si="20"/>
        <v>4</v>
      </c>
      <c r="N404">
        <f t="shared" si="21"/>
        <v>0.9</v>
      </c>
    </row>
    <row r="405" spans="1:14">
      <c r="A405" t="s">
        <v>154</v>
      </c>
      <c r="B405" s="20">
        <v>1210</v>
      </c>
      <c r="C405" s="20" t="s">
        <v>95</v>
      </c>
      <c r="D405" s="20" t="s">
        <v>96</v>
      </c>
      <c r="E405" s="21">
        <v>0.22</v>
      </c>
      <c r="F405" s="21">
        <v>50.8</v>
      </c>
      <c r="G405" s="21">
        <v>0</v>
      </c>
      <c r="H405" s="21">
        <v>1.2450000000000001</v>
      </c>
      <c r="I405" s="21">
        <v>0.21299999999999999</v>
      </c>
      <c r="J405" s="21">
        <v>0.28799999999999998</v>
      </c>
      <c r="K405" s="59">
        <v>1.2378310077897701</v>
      </c>
      <c r="L405">
        <f t="shared" si="19"/>
        <v>1.5091635646972874</v>
      </c>
      <c r="M405">
        <f t="shared" si="20"/>
        <v>5.0999999999999996</v>
      </c>
      <c r="N405">
        <f t="shared" si="21"/>
        <v>1.1000000000000001</v>
      </c>
    </row>
    <row r="406" spans="1:14">
      <c r="A406" t="s">
        <v>154</v>
      </c>
      <c r="B406" s="20">
        <v>1210</v>
      </c>
      <c r="C406" s="20" t="s">
        <v>95</v>
      </c>
      <c r="D406" s="20" t="s">
        <v>96</v>
      </c>
      <c r="E406" s="21">
        <v>0.22</v>
      </c>
      <c r="F406" s="21">
        <v>50.8</v>
      </c>
      <c r="G406" s="21">
        <v>0</v>
      </c>
      <c r="H406" s="21">
        <v>1.2450000000000001</v>
      </c>
      <c r="I406" s="21">
        <v>0.21299999999999999</v>
      </c>
      <c r="J406" s="21">
        <v>0.28799999999999998</v>
      </c>
      <c r="K406" s="59">
        <v>6.8892893809788101</v>
      </c>
      <c r="L406">
        <f t="shared" si="19"/>
        <v>8.3994216132893644</v>
      </c>
      <c r="M406">
        <f t="shared" si="20"/>
        <v>28.5</v>
      </c>
      <c r="N406">
        <f t="shared" si="21"/>
        <v>6.4</v>
      </c>
    </row>
    <row r="407" spans="1:14">
      <c r="A407" t="s">
        <v>154</v>
      </c>
      <c r="B407" s="20">
        <v>1210</v>
      </c>
      <c r="C407" s="20" t="s">
        <v>95</v>
      </c>
      <c r="D407" s="20" t="s">
        <v>96</v>
      </c>
      <c r="E407" s="21">
        <v>0.22</v>
      </c>
      <c r="F407" s="21">
        <v>50.8</v>
      </c>
      <c r="G407" s="21">
        <v>0</v>
      </c>
      <c r="H407" s="21">
        <v>1.2450000000000001</v>
      </c>
      <c r="I407" s="21">
        <v>0.21299999999999999</v>
      </c>
      <c r="J407" s="21">
        <v>0.28799999999999998</v>
      </c>
      <c r="K407" s="59">
        <v>0.42630652390644702</v>
      </c>
      <c r="L407">
        <f t="shared" si="19"/>
        <v>0.51975291394674017</v>
      </c>
      <c r="M407">
        <f t="shared" si="20"/>
        <v>1.8</v>
      </c>
      <c r="N407">
        <f t="shared" si="21"/>
        <v>0.4</v>
      </c>
    </row>
    <row r="408" spans="1:14">
      <c r="A408" t="s">
        <v>154</v>
      </c>
      <c r="B408" s="20">
        <v>1210</v>
      </c>
      <c r="C408" s="20" t="s">
        <v>95</v>
      </c>
      <c r="D408" s="20" t="s">
        <v>96</v>
      </c>
      <c r="E408" s="21">
        <v>0.22</v>
      </c>
      <c r="F408" s="21">
        <v>50.8</v>
      </c>
      <c r="G408" s="21">
        <v>0</v>
      </c>
      <c r="H408" s="21">
        <v>1.2450000000000001</v>
      </c>
      <c r="I408" s="21">
        <v>0.21299999999999999</v>
      </c>
      <c r="J408" s="21">
        <v>0.28799999999999998</v>
      </c>
      <c r="K408" s="59">
        <v>0.15946073062473901</v>
      </c>
      <c r="L408">
        <f t="shared" si="19"/>
        <v>0.19441452277768179</v>
      </c>
      <c r="M408">
        <f t="shared" si="20"/>
        <v>0.7</v>
      </c>
      <c r="N408">
        <f t="shared" si="21"/>
        <v>0.1</v>
      </c>
    </row>
    <row r="409" spans="1:14">
      <c r="A409" t="s">
        <v>154</v>
      </c>
      <c r="B409" s="20">
        <v>1210</v>
      </c>
      <c r="C409" s="20" t="s">
        <v>95</v>
      </c>
      <c r="D409" s="20" t="s">
        <v>96</v>
      </c>
      <c r="E409" s="21">
        <v>0.22</v>
      </c>
      <c r="F409" s="21">
        <v>50.8</v>
      </c>
      <c r="G409" s="21">
        <v>0</v>
      </c>
      <c r="H409" s="21">
        <v>1.2450000000000001</v>
      </c>
      <c r="I409" s="21">
        <v>0.21299999999999999</v>
      </c>
      <c r="J409" s="21">
        <v>0.28799999999999998</v>
      </c>
      <c r="K409" s="59">
        <v>0.32424341688000902</v>
      </c>
      <c r="L409">
        <f t="shared" si="19"/>
        <v>0.39531757386010691</v>
      </c>
      <c r="M409">
        <f t="shared" si="20"/>
        <v>1.3</v>
      </c>
      <c r="N409">
        <f t="shared" si="21"/>
        <v>0.3</v>
      </c>
    </row>
    <row r="410" spans="1:14">
      <c r="A410" t="s">
        <v>154</v>
      </c>
      <c r="B410" s="20">
        <v>1210</v>
      </c>
      <c r="C410" s="20" t="s">
        <v>95</v>
      </c>
      <c r="D410" s="20" t="s">
        <v>96</v>
      </c>
      <c r="E410" s="21">
        <v>0.22</v>
      </c>
      <c r="F410" s="21">
        <v>50.8</v>
      </c>
      <c r="G410" s="21">
        <v>0</v>
      </c>
      <c r="H410" s="21">
        <v>1.2450000000000001</v>
      </c>
      <c r="I410" s="21">
        <v>0.21299999999999999</v>
      </c>
      <c r="J410" s="21">
        <v>0.28799999999999998</v>
      </c>
      <c r="K410" s="59">
        <v>5.9533609615933701E-2</v>
      </c>
      <c r="L410">
        <f t="shared" si="19"/>
        <v>7.2583376843746356E-2</v>
      </c>
      <c r="M410">
        <f t="shared" si="20"/>
        <v>0.2</v>
      </c>
      <c r="N410">
        <f t="shared" si="21"/>
        <v>0.1</v>
      </c>
    </row>
    <row r="411" spans="1:14">
      <c r="A411" t="s">
        <v>154</v>
      </c>
      <c r="B411" s="20">
        <v>1210</v>
      </c>
      <c r="C411" s="20" t="s">
        <v>95</v>
      </c>
      <c r="D411" s="20" t="s">
        <v>96</v>
      </c>
      <c r="E411" s="21">
        <v>0.22</v>
      </c>
      <c r="F411" s="21">
        <v>50.8</v>
      </c>
      <c r="G411" s="21">
        <v>0</v>
      </c>
      <c r="H411" s="21">
        <v>1.2450000000000001</v>
      </c>
      <c r="I411" s="21">
        <v>0.21299999999999999</v>
      </c>
      <c r="J411" s="21">
        <v>0.28799999999999998</v>
      </c>
      <c r="K411" s="59">
        <v>0.33365259346014497</v>
      </c>
      <c r="L411">
        <f t="shared" si="19"/>
        <v>0.40678924194660865</v>
      </c>
      <c r="M411">
        <f t="shared" si="20"/>
        <v>1.4</v>
      </c>
      <c r="N411">
        <f t="shared" si="21"/>
        <v>0.3</v>
      </c>
    </row>
    <row r="412" spans="1:14">
      <c r="A412" t="s">
        <v>154</v>
      </c>
      <c r="B412" s="20">
        <v>1210</v>
      </c>
      <c r="C412" s="20" t="s">
        <v>95</v>
      </c>
      <c r="D412" s="20" t="s">
        <v>100</v>
      </c>
      <c r="E412" s="21">
        <v>0.22</v>
      </c>
      <c r="F412" s="21">
        <v>50.8</v>
      </c>
      <c r="G412" s="21">
        <v>0</v>
      </c>
      <c r="H412" s="21">
        <v>1.2450000000000001</v>
      </c>
      <c r="I412" s="21">
        <v>0.21299999999999999</v>
      </c>
      <c r="J412" s="21">
        <v>0.28799999999999998</v>
      </c>
      <c r="K412" s="59">
        <v>0.33438408735200897</v>
      </c>
      <c r="L412">
        <f t="shared" si="19"/>
        <v>0.40768107929956932</v>
      </c>
      <c r="M412">
        <f t="shared" si="20"/>
        <v>1.4</v>
      </c>
      <c r="N412">
        <f t="shared" si="21"/>
        <v>0.3</v>
      </c>
    </row>
    <row r="413" spans="1:14">
      <c r="A413" t="s">
        <v>154</v>
      </c>
      <c r="B413" s="20">
        <v>1210</v>
      </c>
      <c r="C413" s="20" t="s">
        <v>95</v>
      </c>
      <c r="D413" s="20" t="s">
        <v>96</v>
      </c>
      <c r="E413" s="21">
        <v>0.22</v>
      </c>
      <c r="F413" s="21">
        <v>50.8</v>
      </c>
      <c r="G413" s="21">
        <v>0</v>
      </c>
      <c r="H413" s="21">
        <v>1.2450000000000001</v>
      </c>
      <c r="I413" s="21">
        <v>0.21299999999999999</v>
      </c>
      <c r="J413" s="21">
        <v>0.28799999999999998</v>
      </c>
      <c r="K413" s="59">
        <v>4.2990684232854903E-2</v>
      </c>
      <c r="L413">
        <f t="shared" si="19"/>
        <v>5.2414242216696688E-2</v>
      </c>
      <c r="M413">
        <f t="shared" si="20"/>
        <v>0.2</v>
      </c>
      <c r="N413">
        <f t="shared" si="21"/>
        <v>0</v>
      </c>
    </row>
    <row r="414" spans="1:14">
      <c r="A414" t="s">
        <v>154</v>
      </c>
      <c r="B414" s="20">
        <v>1411</v>
      </c>
      <c r="C414" s="20" t="s">
        <v>95</v>
      </c>
      <c r="D414" s="20" t="s">
        <v>98</v>
      </c>
      <c r="E414" s="21">
        <v>0.22</v>
      </c>
      <c r="F414" s="21">
        <v>50.8</v>
      </c>
      <c r="G414" s="21">
        <v>0</v>
      </c>
      <c r="H414" s="21">
        <v>1.4430000000000001</v>
      </c>
      <c r="I414" s="21">
        <v>0.22500000000000001</v>
      </c>
      <c r="J414" s="21">
        <v>0.43099999999999999</v>
      </c>
      <c r="K414" s="59">
        <v>3.1557979178753699E-2</v>
      </c>
      <c r="L414">
        <f t="shared" si="19"/>
        <v>5.7579636876914704E-2</v>
      </c>
      <c r="M414">
        <f t="shared" si="20"/>
        <v>0.2</v>
      </c>
      <c r="N414">
        <f t="shared" si="21"/>
        <v>0</v>
      </c>
    </row>
    <row r="415" spans="1:14">
      <c r="A415" t="s">
        <v>154</v>
      </c>
      <c r="B415" s="20">
        <v>8200</v>
      </c>
      <c r="C415" s="20" t="s">
        <v>105</v>
      </c>
      <c r="D415" s="20" t="s">
        <v>98</v>
      </c>
      <c r="E415" s="21">
        <v>0.33</v>
      </c>
      <c r="F415" s="21">
        <v>53.9</v>
      </c>
      <c r="G415" s="21">
        <v>0.08</v>
      </c>
      <c r="H415" s="21">
        <v>0.72099999999999997</v>
      </c>
      <c r="I415" s="21">
        <v>0.17</v>
      </c>
      <c r="J415" s="21">
        <v>0.43099999999999999</v>
      </c>
      <c r="K415" s="59">
        <v>1.1545819311543799</v>
      </c>
      <c r="L415">
        <f t="shared" si="19"/>
        <v>2.3275313365302073</v>
      </c>
      <c r="M415">
        <f t="shared" si="20"/>
        <v>4.5999999999999996</v>
      </c>
      <c r="N415">
        <f t="shared" si="21"/>
        <v>1.5</v>
      </c>
    </row>
    <row r="416" spans="1:14">
      <c r="A416" t="s">
        <v>154</v>
      </c>
      <c r="B416" s="20">
        <v>8200</v>
      </c>
      <c r="C416" s="20" t="s">
        <v>105</v>
      </c>
      <c r="E416" s="21">
        <v>0.33</v>
      </c>
      <c r="F416" s="21">
        <v>53.9</v>
      </c>
      <c r="G416" s="21">
        <v>0.08</v>
      </c>
      <c r="H416" s="21">
        <v>0.72099999999999997</v>
      </c>
      <c r="I416" s="21">
        <v>0.17</v>
      </c>
      <c r="J416" s="21">
        <v>0.43099999999999999</v>
      </c>
      <c r="K416" s="59">
        <v>1.4538096076087101E-2</v>
      </c>
      <c r="L416">
        <f t="shared" si="19"/>
        <v>2.9307469030584621E-2</v>
      </c>
      <c r="M416">
        <f t="shared" si="20"/>
        <v>0.1</v>
      </c>
      <c r="N416">
        <f t="shared" si="21"/>
        <v>0</v>
      </c>
    </row>
    <row r="417" spans="1:14">
      <c r="A417" t="s">
        <v>154</v>
      </c>
      <c r="B417" s="20">
        <v>1710</v>
      </c>
      <c r="C417" s="20" t="s">
        <v>103</v>
      </c>
      <c r="D417" s="20" t="s">
        <v>99</v>
      </c>
      <c r="E417" s="21">
        <v>0.19</v>
      </c>
      <c r="F417" s="21">
        <v>57.7</v>
      </c>
      <c r="G417" s="21">
        <v>0</v>
      </c>
      <c r="H417" s="21">
        <v>0.96799999999999997</v>
      </c>
      <c r="I417" s="21">
        <v>0.125</v>
      </c>
      <c r="J417" s="21">
        <v>0.34100000000000003</v>
      </c>
      <c r="K417" s="59">
        <v>7.9281560997440006E-5</v>
      </c>
      <c r="L417">
        <f t="shared" si="19"/>
        <v>1.2999335080977754E-4</v>
      </c>
      <c r="M417">
        <f t="shared" si="20"/>
        <v>0</v>
      </c>
      <c r="N417">
        <f t="shared" si="21"/>
        <v>0</v>
      </c>
    </row>
    <row r="418" spans="1:14">
      <c r="A418" t="s">
        <v>154</v>
      </c>
      <c r="B418" s="20">
        <v>1411</v>
      </c>
      <c r="C418" s="20" t="s">
        <v>103</v>
      </c>
      <c r="E418" s="21">
        <v>0.19</v>
      </c>
      <c r="F418" s="21">
        <v>57.7</v>
      </c>
      <c r="G418" s="21">
        <v>0</v>
      </c>
      <c r="H418" s="21">
        <v>1.4430000000000001</v>
      </c>
      <c r="I418" s="21">
        <v>0.22500000000000001</v>
      </c>
      <c r="J418" s="21">
        <v>0.43099999999999999</v>
      </c>
      <c r="K418" s="59">
        <v>4.4940564122784903E-2</v>
      </c>
      <c r="L418">
        <f t="shared" si="19"/>
        <v>9.3134450583358411E-2</v>
      </c>
      <c r="M418">
        <f t="shared" si="20"/>
        <v>0.4</v>
      </c>
      <c r="N418">
        <f t="shared" si="21"/>
        <v>0.1</v>
      </c>
    </row>
    <row r="419" spans="1:14">
      <c r="A419" t="s">
        <v>154</v>
      </c>
      <c r="B419" s="20">
        <v>1850</v>
      </c>
      <c r="C419" s="20" t="s">
        <v>152</v>
      </c>
      <c r="D419" s="20" t="s">
        <v>99</v>
      </c>
      <c r="E419" s="21">
        <v>0</v>
      </c>
      <c r="F419" s="21">
        <v>49.3</v>
      </c>
      <c r="G419" s="21">
        <v>0.33</v>
      </c>
      <c r="H419" s="21">
        <v>0.96799999999999997</v>
      </c>
      <c r="I419" s="21">
        <v>0.125</v>
      </c>
      <c r="J419" s="21">
        <v>0.34100000000000003</v>
      </c>
      <c r="K419" s="59">
        <v>0.97785132460118795</v>
      </c>
      <c r="L419">
        <f>((F419*J419*K419/12)+(G419*K419))*0.765</f>
        <v>1.2948417551914018</v>
      </c>
      <c r="M419">
        <f t="shared" si="20"/>
        <v>3.4</v>
      </c>
      <c r="N419">
        <f t="shared" si="21"/>
        <v>0.4</v>
      </c>
    </row>
    <row r="420" spans="1:14">
      <c r="A420" t="s">
        <v>154</v>
      </c>
      <c r="B420" s="20">
        <v>1330</v>
      </c>
      <c r="C420" s="20" t="s">
        <v>95</v>
      </c>
      <c r="D420" s="20" t="s">
        <v>100</v>
      </c>
      <c r="E420" s="21">
        <v>0.22</v>
      </c>
      <c r="F420" s="21">
        <v>50.8</v>
      </c>
      <c r="G420" s="21">
        <v>0</v>
      </c>
      <c r="H420" s="21">
        <v>1.395</v>
      </c>
      <c r="I420" s="21">
        <v>0.33900000000000002</v>
      </c>
      <c r="J420" s="21">
        <v>0.39300000000000002</v>
      </c>
      <c r="K420" s="59">
        <v>7.3738586416222402E-3</v>
      </c>
      <c r="L420">
        <f t="shared" si="19"/>
        <v>1.2267888622066922E-2</v>
      </c>
      <c r="M420">
        <f t="shared" si="20"/>
        <v>0</v>
      </c>
      <c r="N420">
        <f t="shared" si="21"/>
        <v>0</v>
      </c>
    </row>
    <row r="421" spans="1:14">
      <c r="A421" t="s">
        <v>154</v>
      </c>
      <c r="B421" s="20">
        <v>1330</v>
      </c>
      <c r="C421" s="20" t="s">
        <v>95</v>
      </c>
      <c r="D421" s="20" t="s">
        <v>96</v>
      </c>
      <c r="E421" s="21">
        <v>0.22</v>
      </c>
      <c r="F421" s="21">
        <v>50.8</v>
      </c>
      <c r="G421" s="21">
        <v>0</v>
      </c>
      <c r="H421" s="21">
        <v>1.395</v>
      </c>
      <c r="I421" s="21">
        <v>0.33900000000000002</v>
      </c>
      <c r="J421" s="21">
        <v>0.39300000000000002</v>
      </c>
      <c r="K421" s="59">
        <v>2.9323741278688399E-2</v>
      </c>
      <c r="L421">
        <f t="shared" si="19"/>
        <v>4.8785908365353896E-2</v>
      </c>
      <c r="M421">
        <f t="shared" si="20"/>
        <v>0.2</v>
      </c>
      <c r="N421">
        <f t="shared" si="21"/>
        <v>0.1</v>
      </c>
    </row>
    <row r="422" spans="1:14">
      <c r="A422" t="s">
        <v>154</v>
      </c>
      <c r="B422" s="20">
        <v>1700</v>
      </c>
      <c r="C422" s="20" t="s">
        <v>95</v>
      </c>
      <c r="D422" s="20" t="s">
        <v>96</v>
      </c>
      <c r="E422" s="21">
        <v>0.22</v>
      </c>
      <c r="F422" s="21">
        <v>50.8</v>
      </c>
      <c r="G422" s="21">
        <v>0</v>
      </c>
      <c r="H422" s="21">
        <v>0.96799999999999997</v>
      </c>
      <c r="I422" s="21">
        <v>0.125</v>
      </c>
      <c r="J422" s="21">
        <v>0.34100000000000003</v>
      </c>
      <c r="K422" s="59">
        <v>6.6826518021109602E-2</v>
      </c>
      <c r="L422">
        <f t="shared" si="19"/>
        <v>9.646853386467312E-2</v>
      </c>
      <c r="M422">
        <f t="shared" si="20"/>
        <v>0.3</v>
      </c>
      <c r="N422">
        <f t="shared" si="21"/>
        <v>0</v>
      </c>
    </row>
    <row r="423" spans="1:14">
      <c r="A423" t="s">
        <v>154</v>
      </c>
      <c r="B423" s="20">
        <v>1400</v>
      </c>
      <c r="C423" s="20" t="s">
        <v>95</v>
      </c>
      <c r="D423" s="20" t="s">
        <v>96</v>
      </c>
      <c r="E423" s="21">
        <v>0.22</v>
      </c>
      <c r="F423" s="21">
        <v>50.8</v>
      </c>
      <c r="G423" s="21">
        <v>0</v>
      </c>
      <c r="H423" s="21">
        <v>0.70899999999999996</v>
      </c>
      <c r="I423" s="21">
        <v>0.11700000000000001</v>
      </c>
      <c r="J423" s="21">
        <v>0.43099999999999999</v>
      </c>
      <c r="K423" s="59">
        <v>0.38957734903750002</v>
      </c>
      <c r="L423">
        <f t="shared" si="19"/>
        <v>0.71080984514218792</v>
      </c>
      <c r="M423">
        <f t="shared" si="20"/>
        <v>1.4</v>
      </c>
      <c r="N423">
        <f t="shared" si="21"/>
        <v>0.3</v>
      </c>
    </row>
    <row r="424" spans="1:14">
      <c r="A424" t="s">
        <v>154</v>
      </c>
      <c r="B424" s="20">
        <v>1400</v>
      </c>
      <c r="C424" s="20" t="s">
        <v>95</v>
      </c>
      <c r="D424" s="20" t="s">
        <v>99</v>
      </c>
      <c r="E424" s="21">
        <v>0.22</v>
      </c>
      <c r="F424" s="21">
        <v>50.8</v>
      </c>
      <c r="G424" s="21">
        <v>0</v>
      </c>
      <c r="H424" s="21">
        <v>0.70899999999999996</v>
      </c>
      <c r="I424" s="21">
        <v>0.11700000000000001</v>
      </c>
      <c r="J424" s="21">
        <v>0.43099999999999999</v>
      </c>
      <c r="K424" s="59">
        <v>1.6261708208887601E-2</v>
      </c>
      <c r="L424">
        <f t="shared" si="19"/>
        <v>2.9670570740996022E-2</v>
      </c>
      <c r="M424">
        <f t="shared" si="20"/>
        <v>0.1</v>
      </c>
      <c r="N424">
        <f t="shared" si="21"/>
        <v>0</v>
      </c>
    </row>
    <row r="425" spans="1:14">
      <c r="A425" t="s">
        <v>154</v>
      </c>
      <c r="B425" s="20">
        <v>1210</v>
      </c>
      <c r="C425" s="20" t="s">
        <v>103</v>
      </c>
      <c r="D425" s="20" t="s">
        <v>99</v>
      </c>
      <c r="E425" s="21">
        <v>0.19</v>
      </c>
      <c r="F425" s="21">
        <v>57.7</v>
      </c>
      <c r="G425" s="21">
        <v>0</v>
      </c>
      <c r="H425" s="21">
        <v>1.2450000000000001</v>
      </c>
      <c r="I425" s="21">
        <v>0.21299999999999999</v>
      </c>
      <c r="J425" s="21">
        <v>0.28799999999999998</v>
      </c>
      <c r="K425" s="59">
        <v>3.6572365137914703E-2</v>
      </c>
      <c r="L425">
        <f t="shared" si="19"/>
        <v>5.064541124298428E-2</v>
      </c>
      <c r="M425">
        <f t="shared" si="20"/>
        <v>0.2</v>
      </c>
      <c r="N425">
        <f t="shared" si="21"/>
        <v>0</v>
      </c>
    </row>
    <row r="426" spans="1:14">
      <c r="A426" t="s">
        <v>154</v>
      </c>
      <c r="B426" s="20">
        <v>1411</v>
      </c>
      <c r="C426" s="20" t="s">
        <v>105</v>
      </c>
      <c r="D426" s="20" t="s">
        <v>96</v>
      </c>
      <c r="E426" s="21">
        <v>0.33</v>
      </c>
      <c r="F426" s="21">
        <v>53.9</v>
      </c>
      <c r="G426" s="21">
        <v>0.08</v>
      </c>
      <c r="H426" s="21">
        <v>1.4430000000000001</v>
      </c>
      <c r="I426" s="21">
        <v>0.22500000000000001</v>
      </c>
      <c r="J426" s="21">
        <v>0.43099999999999999</v>
      </c>
      <c r="K426" s="59">
        <v>0.97855422198421405</v>
      </c>
      <c r="L426">
        <f t="shared" si="19"/>
        <v>1.9726756107164936</v>
      </c>
      <c r="M426">
        <f t="shared" si="20"/>
        <v>7.7</v>
      </c>
      <c r="N426">
        <f t="shared" si="21"/>
        <v>1.5</v>
      </c>
    </row>
    <row r="427" spans="1:14">
      <c r="A427" t="s">
        <v>154</v>
      </c>
      <c r="B427" s="20">
        <v>1400</v>
      </c>
      <c r="C427" s="20" t="s">
        <v>95</v>
      </c>
      <c r="D427" s="20" t="s">
        <v>98</v>
      </c>
      <c r="E427" s="21">
        <v>0.22</v>
      </c>
      <c r="F427" s="21">
        <v>50.8</v>
      </c>
      <c r="G427" s="21">
        <v>0</v>
      </c>
      <c r="H427" s="21">
        <v>0.70899999999999996</v>
      </c>
      <c r="I427" s="21">
        <v>0.11700000000000001</v>
      </c>
      <c r="J427" s="21">
        <v>0.43099999999999999</v>
      </c>
      <c r="K427" s="59">
        <v>8.6963184274600605E-2</v>
      </c>
      <c r="L427">
        <f t="shared" si="19"/>
        <v>0.15867012725462712</v>
      </c>
      <c r="M427">
        <f t="shared" si="20"/>
        <v>0.3</v>
      </c>
      <c r="N427">
        <f t="shared" si="21"/>
        <v>0.1</v>
      </c>
    </row>
    <row r="428" spans="1:14">
      <c r="A428" t="s">
        <v>154</v>
      </c>
      <c r="B428" s="20">
        <v>1400</v>
      </c>
      <c r="C428" s="20" t="s">
        <v>95</v>
      </c>
      <c r="D428" s="20" t="s">
        <v>99</v>
      </c>
      <c r="E428" s="21">
        <v>0.22</v>
      </c>
      <c r="F428" s="21">
        <v>50.8</v>
      </c>
      <c r="G428" s="21">
        <v>0</v>
      </c>
      <c r="H428" s="21">
        <v>0.70899999999999996</v>
      </c>
      <c r="I428" s="21">
        <v>0.11700000000000001</v>
      </c>
      <c r="J428" s="21">
        <v>0.43099999999999999</v>
      </c>
      <c r="K428" s="59">
        <v>8.7579656139795195E-2</v>
      </c>
      <c r="L428">
        <f t="shared" si="19"/>
        <v>0.159794921270799</v>
      </c>
      <c r="M428">
        <f t="shared" si="20"/>
        <v>0.3</v>
      </c>
      <c r="N428">
        <f t="shared" si="21"/>
        <v>0.1</v>
      </c>
    </row>
    <row r="429" spans="1:14">
      <c r="A429" t="s">
        <v>154</v>
      </c>
      <c r="B429" s="20">
        <v>1411</v>
      </c>
      <c r="C429" s="20" t="s">
        <v>95</v>
      </c>
      <c r="D429" s="20" t="s">
        <v>99</v>
      </c>
      <c r="E429" s="21">
        <v>0.22</v>
      </c>
      <c r="F429" s="21">
        <v>50.8</v>
      </c>
      <c r="G429" s="21">
        <v>0</v>
      </c>
      <c r="H429" s="21">
        <v>1.4430000000000001</v>
      </c>
      <c r="I429" s="21">
        <v>0.22500000000000001</v>
      </c>
      <c r="J429" s="21">
        <v>0.43099999999999999</v>
      </c>
      <c r="K429" s="59">
        <v>0.19022560316791601</v>
      </c>
      <c r="L429">
        <f t="shared" si="19"/>
        <v>0.34707929468674065</v>
      </c>
      <c r="M429">
        <f t="shared" si="20"/>
        <v>1.4</v>
      </c>
      <c r="N429">
        <f t="shared" si="21"/>
        <v>0.3</v>
      </c>
    </row>
    <row r="430" spans="1:14">
      <c r="A430" t="s">
        <v>154</v>
      </c>
      <c r="B430" s="20">
        <v>1330</v>
      </c>
      <c r="C430" s="20" t="s">
        <v>95</v>
      </c>
      <c r="D430" s="20" t="s">
        <v>96</v>
      </c>
      <c r="E430" s="21">
        <v>0.22</v>
      </c>
      <c r="F430" s="21">
        <v>50.8</v>
      </c>
      <c r="G430" s="21">
        <v>0</v>
      </c>
      <c r="H430" s="21">
        <v>1.395</v>
      </c>
      <c r="I430" s="21">
        <v>0.33900000000000002</v>
      </c>
      <c r="J430" s="21">
        <v>0.39300000000000002</v>
      </c>
      <c r="K430" s="59">
        <v>0.67822176890688601</v>
      </c>
      <c r="L430">
        <f t="shared" si="19"/>
        <v>1.1283575569303863</v>
      </c>
      <c r="M430">
        <f t="shared" si="20"/>
        <v>4.3</v>
      </c>
      <c r="N430">
        <f t="shared" si="21"/>
        <v>1.2</v>
      </c>
    </row>
    <row r="431" spans="1:14">
      <c r="A431" t="s">
        <v>154</v>
      </c>
      <c r="B431" s="20">
        <v>1210</v>
      </c>
      <c r="C431" s="20" t="s">
        <v>103</v>
      </c>
      <c r="D431" s="20" t="s">
        <v>96</v>
      </c>
      <c r="E431" s="21">
        <v>0.19</v>
      </c>
      <c r="F431" s="21">
        <v>57.7</v>
      </c>
      <c r="G431" s="21">
        <v>0</v>
      </c>
      <c r="H431" s="21">
        <v>1.2450000000000001</v>
      </c>
      <c r="I431" s="21">
        <v>0.21299999999999999</v>
      </c>
      <c r="J431" s="21">
        <v>0.28799999999999998</v>
      </c>
      <c r="K431" s="59">
        <v>5.9671372496206201E-2</v>
      </c>
      <c r="L431">
        <f t="shared" si="19"/>
        <v>8.2632916632746342E-2</v>
      </c>
      <c r="M431">
        <f t="shared" si="20"/>
        <v>0.3</v>
      </c>
      <c r="N431">
        <f t="shared" si="21"/>
        <v>0.1</v>
      </c>
    </row>
    <row r="432" spans="1:14">
      <c r="A432" t="s">
        <v>154</v>
      </c>
      <c r="B432" s="20">
        <v>1210</v>
      </c>
      <c r="C432" s="20" t="s">
        <v>103</v>
      </c>
      <c r="D432" s="20" t="s">
        <v>98</v>
      </c>
      <c r="E432" s="21">
        <v>0.19</v>
      </c>
      <c r="F432" s="21">
        <v>57.7</v>
      </c>
      <c r="G432" s="21">
        <v>0</v>
      </c>
      <c r="H432" s="21">
        <v>1.2450000000000001</v>
      </c>
      <c r="I432" s="21">
        <v>0.21299999999999999</v>
      </c>
      <c r="J432" s="21">
        <v>0.28799999999999998</v>
      </c>
      <c r="K432" s="59">
        <v>5.0390163125027303E-2</v>
      </c>
      <c r="L432">
        <f t="shared" si="19"/>
        <v>6.9780297895537816E-2</v>
      </c>
      <c r="M432">
        <f t="shared" si="20"/>
        <v>0.2</v>
      </c>
      <c r="N432">
        <f t="shared" si="21"/>
        <v>0.1</v>
      </c>
    </row>
    <row r="433" spans="1:14">
      <c r="A433" t="s">
        <v>154</v>
      </c>
      <c r="B433" s="20">
        <v>1320</v>
      </c>
      <c r="C433" s="20" t="s">
        <v>103</v>
      </c>
      <c r="E433" s="21">
        <v>0.19</v>
      </c>
      <c r="F433" s="21">
        <v>57.7</v>
      </c>
      <c r="G433" s="21">
        <v>0</v>
      </c>
      <c r="H433" s="21">
        <v>1.395</v>
      </c>
      <c r="I433" s="21">
        <v>0.33900000000000002</v>
      </c>
      <c r="J433" s="21">
        <v>0.39300000000000002</v>
      </c>
      <c r="K433" s="59">
        <v>6.5165651890995199E-2</v>
      </c>
      <c r="L433">
        <f t="shared" si="19"/>
        <v>0.12314190323711637</v>
      </c>
      <c r="M433">
        <f t="shared" si="20"/>
        <v>0.5</v>
      </c>
      <c r="N433">
        <f t="shared" si="21"/>
        <v>0.1</v>
      </c>
    </row>
    <row r="434" spans="1:14">
      <c r="A434" t="s">
        <v>154</v>
      </c>
      <c r="B434" s="20">
        <v>8310</v>
      </c>
      <c r="C434" s="20" t="s">
        <v>95</v>
      </c>
      <c r="D434" s="20" t="s">
        <v>98</v>
      </c>
      <c r="E434" s="21">
        <v>0.22</v>
      </c>
      <c r="F434" s="21">
        <v>50.8</v>
      </c>
      <c r="G434" s="21">
        <v>0</v>
      </c>
      <c r="H434" s="21">
        <v>0.72099999999999997</v>
      </c>
      <c r="I434" s="21">
        <v>0.17</v>
      </c>
      <c r="J434" s="21">
        <v>0.43099999999999999</v>
      </c>
      <c r="K434" s="59">
        <v>0.19287278974894101</v>
      </c>
      <c r="L434">
        <f t="shared" si="19"/>
        <v>0.35190926308292614</v>
      </c>
      <c r="M434">
        <f t="shared" si="20"/>
        <v>0.7</v>
      </c>
      <c r="N434">
        <f t="shared" si="21"/>
        <v>0.2</v>
      </c>
    </row>
    <row r="435" spans="1:14">
      <c r="A435" t="s">
        <v>154</v>
      </c>
      <c r="B435" s="20">
        <v>8310</v>
      </c>
      <c r="C435" s="20" t="s">
        <v>95</v>
      </c>
      <c r="D435" s="20" t="s">
        <v>99</v>
      </c>
      <c r="E435" s="21">
        <v>0.22</v>
      </c>
      <c r="F435" s="21">
        <v>50.8</v>
      </c>
      <c r="G435" s="21">
        <v>0</v>
      </c>
      <c r="H435" s="21">
        <v>0.72099999999999997</v>
      </c>
      <c r="I435" s="21">
        <v>0.17</v>
      </c>
      <c r="J435" s="21">
        <v>0.43099999999999999</v>
      </c>
      <c r="K435" s="59">
        <v>5.8560073553515703E-2</v>
      </c>
      <c r="L435">
        <f t="shared" si="19"/>
        <v>0.10684675820329297</v>
      </c>
      <c r="M435">
        <f t="shared" si="20"/>
        <v>0.2</v>
      </c>
      <c r="N435">
        <f t="shared" si="21"/>
        <v>0.1</v>
      </c>
    </row>
    <row r="436" spans="1:14">
      <c r="A436" t="s">
        <v>154</v>
      </c>
      <c r="B436" s="20">
        <v>1110</v>
      </c>
      <c r="C436" s="20" t="s">
        <v>95</v>
      </c>
      <c r="D436" s="20" t="s">
        <v>99</v>
      </c>
      <c r="E436" s="21">
        <v>0.22</v>
      </c>
      <c r="F436" s="21">
        <v>50.8</v>
      </c>
      <c r="G436" s="21">
        <v>0</v>
      </c>
      <c r="H436" s="21">
        <v>0.96799999999999997</v>
      </c>
      <c r="I436" s="21">
        <v>0.125</v>
      </c>
      <c r="J436" s="21">
        <v>0.28799999999999998</v>
      </c>
      <c r="K436" s="59">
        <v>0.66013569288713503</v>
      </c>
      <c r="L436">
        <f t="shared" si="19"/>
        <v>0.80483743676799502</v>
      </c>
      <c r="M436">
        <f t="shared" si="20"/>
        <v>2.1</v>
      </c>
      <c r="N436">
        <f t="shared" si="21"/>
        <v>0.4</v>
      </c>
    </row>
    <row r="437" spans="1:14">
      <c r="A437" t="s">
        <v>154</v>
      </c>
      <c r="B437" s="20">
        <v>1110</v>
      </c>
      <c r="C437" s="20" t="s">
        <v>95</v>
      </c>
      <c r="D437" s="20" t="s">
        <v>100</v>
      </c>
      <c r="E437" s="21">
        <v>0.22</v>
      </c>
      <c r="F437" s="21">
        <v>50.8</v>
      </c>
      <c r="G437" s="21">
        <v>0</v>
      </c>
      <c r="H437" s="21">
        <v>0.96799999999999997</v>
      </c>
      <c r="I437" s="21">
        <v>0.125</v>
      </c>
      <c r="J437" s="21">
        <v>0.28799999999999998</v>
      </c>
      <c r="K437" s="59">
        <v>0.25461196594928298</v>
      </c>
      <c r="L437">
        <f t="shared" si="19"/>
        <v>0.31042290888536578</v>
      </c>
      <c r="M437">
        <f t="shared" si="20"/>
        <v>0.8</v>
      </c>
      <c r="N437">
        <f t="shared" si="21"/>
        <v>0.2</v>
      </c>
    </row>
    <row r="438" spans="1:14">
      <c r="A438" t="s">
        <v>154</v>
      </c>
      <c r="B438" s="20">
        <v>1110</v>
      </c>
      <c r="C438" s="20" t="s">
        <v>95</v>
      </c>
      <c r="D438" s="20" t="s">
        <v>99</v>
      </c>
      <c r="E438" s="21">
        <v>0.22</v>
      </c>
      <c r="F438" s="21">
        <v>50.8</v>
      </c>
      <c r="G438" s="21">
        <v>0</v>
      </c>
      <c r="H438" s="21">
        <v>0.96799999999999997</v>
      </c>
      <c r="I438" s="21">
        <v>0.125</v>
      </c>
      <c r="J438" s="21">
        <v>0.28799999999999998</v>
      </c>
      <c r="K438" s="59">
        <v>0.56844474946427204</v>
      </c>
      <c r="L438">
        <f t="shared" si="19"/>
        <v>0.69304783854684038</v>
      </c>
      <c r="M438">
        <f t="shared" si="20"/>
        <v>1.8</v>
      </c>
      <c r="N438">
        <f t="shared" si="21"/>
        <v>0.4</v>
      </c>
    </row>
    <row r="439" spans="1:14">
      <c r="A439" t="s">
        <v>154</v>
      </c>
      <c r="B439" s="20">
        <v>1110</v>
      </c>
      <c r="C439" s="20" t="s">
        <v>95</v>
      </c>
      <c r="D439" s="20" t="s">
        <v>96</v>
      </c>
      <c r="E439" s="21">
        <v>0.22</v>
      </c>
      <c r="F439" s="21">
        <v>50.8</v>
      </c>
      <c r="G439" s="21">
        <v>0</v>
      </c>
      <c r="H439" s="21">
        <v>0.96799999999999997</v>
      </c>
      <c r="I439" s="21">
        <v>0.125</v>
      </c>
      <c r="J439" s="21">
        <v>0.28799999999999998</v>
      </c>
      <c r="K439" s="59">
        <v>1.26462298974042</v>
      </c>
      <c r="L439">
        <f t="shared" si="19"/>
        <v>1.5418283490915199</v>
      </c>
      <c r="M439">
        <f t="shared" si="20"/>
        <v>4.0999999999999996</v>
      </c>
      <c r="N439">
        <f t="shared" si="21"/>
        <v>0.8</v>
      </c>
    </row>
    <row r="440" spans="1:14">
      <c r="A440" t="s">
        <v>154</v>
      </c>
      <c r="B440" s="20">
        <v>1210</v>
      </c>
      <c r="C440" s="20" t="s">
        <v>95</v>
      </c>
      <c r="D440" s="20" t="s">
        <v>96</v>
      </c>
      <c r="E440" s="21">
        <v>0.22</v>
      </c>
      <c r="F440" s="21">
        <v>50.8</v>
      </c>
      <c r="G440" s="21">
        <v>0</v>
      </c>
      <c r="H440" s="21">
        <v>1.2450000000000001</v>
      </c>
      <c r="I440" s="21">
        <v>0.21299999999999999</v>
      </c>
      <c r="J440" s="21">
        <v>0.28799999999999998</v>
      </c>
      <c r="K440" s="59">
        <v>6.8719054126922405E-2</v>
      </c>
      <c r="L440">
        <f t="shared" si="19"/>
        <v>8.3782270791543781E-2</v>
      </c>
      <c r="M440">
        <f t="shared" si="20"/>
        <v>0.3</v>
      </c>
      <c r="N440">
        <f t="shared" si="21"/>
        <v>0.1</v>
      </c>
    </row>
    <row r="441" spans="1:14">
      <c r="A441" t="s">
        <v>154</v>
      </c>
      <c r="B441" s="20">
        <v>1210</v>
      </c>
      <c r="C441" s="20" t="s">
        <v>95</v>
      </c>
      <c r="D441" s="20" t="s">
        <v>96</v>
      </c>
      <c r="E441" s="21">
        <v>0.22</v>
      </c>
      <c r="F441" s="21">
        <v>50.8</v>
      </c>
      <c r="G441" s="21">
        <v>0</v>
      </c>
      <c r="H441" s="21">
        <v>1.2450000000000001</v>
      </c>
      <c r="I441" s="21">
        <v>0.21299999999999999</v>
      </c>
      <c r="J441" s="21">
        <v>0.28799999999999998</v>
      </c>
      <c r="K441" s="59">
        <v>5.7385900126305199E-2</v>
      </c>
      <c r="L441">
        <f t="shared" si="19"/>
        <v>6.996488943399129E-2</v>
      </c>
      <c r="M441">
        <f t="shared" si="20"/>
        <v>0.2</v>
      </c>
      <c r="N441">
        <f t="shared" si="21"/>
        <v>0.1</v>
      </c>
    </row>
    <row r="442" spans="1:14">
      <c r="A442" t="s">
        <v>154</v>
      </c>
      <c r="B442" s="20">
        <v>1210</v>
      </c>
      <c r="C442" s="20" t="s">
        <v>95</v>
      </c>
      <c r="D442" s="20" t="s">
        <v>96</v>
      </c>
      <c r="E442" s="21">
        <v>0.22</v>
      </c>
      <c r="F442" s="21">
        <v>50.8</v>
      </c>
      <c r="G442" s="21">
        <v>0</v>
      </c>
      <c r="H442" s="21">
        <v>1.2450000000000001</v>
      </c>
      <c r="I442" s="21">
        <v>0.21299999999999999</v>
      </c>
      <c r="J442" s="21">
        <v>0.28799999999999998</v>
      </c>
      <c r="K442" s="59">
        <v>0.55926156627486101</v>
      </c>
      <c r="L442">
        <f t="shared" si="19"/>
        <v>0.68185170160231046</v>
      </c>
      <c r="M442">
        <f t="shared" si="20"/>
        <v>2.2999999999999998</v>
      </c>
      <c r="N442">
        <f t="shared" si="21"/>
        <v>0.5</v>
      </c>
    </row>
    <row r="443" spans="1:14">
      <c r="A443" t="s">
        <v>154</v>
      </c>
      <c r="B443" s="20">
        <v>1210</v>
      </c>
      <c r="C443" s="20" t="s">
        <v>95</v>
      </c>
      <c r="D443" s="20" t="s">
        <v>98</v>
      </c>
      <c r="E443" s="21">
        <v>0.22</v>
      </c>
      <c r="F443" s="21">
        <v>50.8</v>
      </c>
      <c r="G443" s="21">
        <v>0</v>
      </c>
      <c r="H443" s="21">
        <v>1.2450000000000001</v>
      </c>
      <c r="I443" s="21">
        <v>0.21299999999999999</v>
      </c>
      <c r="J443" s="21">
        <v>0.28799999999999998</v>
      </c>
      <c r="K443" s="59">
        <v>3.5898955993088802E-2</v>
      </c>
      <c r="L443">
        <f t="shared" si="19"/>
        <v>4.3768007146773862E-2</v>
      </c>
      <c r="M443">
        <f t="shared" si="20"/>
        <v>0.1</v>
      </c>
      <c r="N443">
        <f t="shared" si="21"/>
        <v>0</v>
      </c>
    </row>
    <row r="444" spans="1:14">
      <c r="A444" t="s">
        <v>154</v>
      </c>
      <c r="B444" s="20">
        <v>1210</v>
      </c>
      <c r="C444" s="20" t="s">
        <v>95</v>
      </c>
      <c r="D444" s="20" t="s">
        <v>98</v>
      </c>
      <c r="E444" s="21">
        <v>0.22</v>
      </c>
      <c r="F444" s="21">
        <v>50.8</v>
      </c>
      <c r="G444" s="21">
        <v>0</v>
      </c>
      <c r="H444" s="21">
        <v>1.2450000000000001</v>
      </c>
      <c r="I444" s="21">
        <v>0.21299999999999999</v>
      </c>
      <c r="J444" s="21">
        <v>0.28799999999999998</v>
      </c>
      <c r="K444" s="59">
        <v>8.0965264036317305E-2</v>
      </c>
      <c r="L444">
        <f t="shared" si="19"/>
        <v>9.8712849913078049E-2</v>
      </c>
      <c r="M444">
        <f t="shared" si="20"/>
        <v>0.3</v>
      </c>
      <c r="N444">
        <f t="shared" si="21"/>
        <v>0.1</v>
      </c>
    </row>
    <row r="445" spans="1:14">
      <c r="A445" t="s">
        <v>154</v>
      </c>
      <c r="B445" s="20">
        <v>1210</v>
      </c>
      <c r="C445" s="20" t="s">
        <v>95</v>
      </c>
      <c r="D445" s="20" t="s">
        <v>98</v>
      </c>
      <c r="E445" s="21">
        <v>0.22</v>
      </c>
      <c r="F445" s="21">
        <v>50.8</v>
      </c>
      <c r="G445" s="21">
        <v>0</v>
      </c>
      <c r="H445" s="21">
        <v>1.2450000000000001</v>
      </c>
      <c r="I445" s="21">
        <v>0.21299999999999999</v>
      </c>
      <c r="J445" s="21">
        <v>0.28799999999999998</v>
      </c>
      <c r="K445" s="59">
        <v>3.4043567938501398E-2</v>
      </c>
      <c r="L445">
        <f t="shared" si="19"/>
        <v>4.1505918030620897E-2</v>
      </c>
      <c r="M445">
        <f t="shared" si="20"/>
        <v>0.1</v>
      </c>
      <c r="N445">
        <f t="shared" si="21"/>
        <v>0</v>
      </c>
    </row>
    <row r="446" spans="1:14">
      <c r="A446" t="s">
        <v>154</v>
      </c>
      <c r="B446" s="20">
        <v>1210</v>
      </c>
      <c r="C446" s="20" t="s">
        <v>95</v>
      </c>
      <c r="D446" s="20" t="s">
        <v>98</v>
      </c>
      <c r="E446" s="21">
        <v>0.22</v>
      </c>
      <c r="F446" s="21">
        <v>50.8</v>
      </c>
      <c r="G446" s="21">
        <v>0</v>
      </c>
      <c r="H446" s="21">
        <v>1.2450000000000001</v>
      </c>
      <c r="I446" s="21">
        <v>0.21299999999999999</v>
      </c>
      <c r="J446" s="21">
        <v>0.28799999999999998</v>
      </c>
      <c r="K446" s="59">
        <v>1.02574664941909E-3</v>
      </c>
      <c r="L446">
        <f t="shared" si="19"/>
        <v>1.2505903149717544E-3</v>
      </c>
      <c r="M446">
        <f t="shared" si="20"/>
        <v>0</v>
      </c>
      <c r="N446">
        <f t="shared" si="21"/>
        <v>0</v>
      </c>
    </row>
    <row r="447" spans="1:14">
      <c r="A447" t="s">
        <v>154</v>
      </c>
      <c r="B447" s="20">
        <v>1400</v>
      </c>
      <c r="C447" s="20" t="s">
        <v>95</v>
      </c>
      <c r="D447" s="20" t="s">
        <v>96</v>
      </c>
      <c r="E447" s="21">
        <v>0.22</v>
      </c>
      <c r="F447" s="21">
        <v>50.8</v>
      </c>
      <c r="G447" s="21">
        <v>0</v>
      </c>
      <c r="H447" s="21">
        <v>0.70899999999999996</v>
      </c>
      <c r="I447" s="21">
        <v>0.11700000000000001</v>
      </c>
      <c r="J447" s="21">
        <v>0.43099999999999999</v>
      </c>
      <c r="K447" s="59">
        <v>0.28306826794676498</v>
      </c>
      <c r="L447">
        <f t="shared" si="19"/>
        <v>0.51647692608673579</v>
      </c>
      <c r="M447">
        <f t="shared" si="20"/>
        <v>1</v>
      </c>
      <c r="N447">
        <f t="shared" si="21"/>
        <v>0.2</v>
      </c>
    </row>
    <row r="448" spans="1:14">
      <c r="A448" t="s">
        <v>154</v>
      </c>
      <c r="B448" s="20">
        <v>8300</v>
      </c>
      <c r="C448" s="20" t="s">
        <v>95</v>
      </c>
      <c r="D448" s="20" t="s">
        <v>96</v>
      </c>
      <c r="E448" s="21">
        <v>0.22</v>
      </c>
      <c r="F448" s="21">
        <v>50.8</v>
      </c>
      <c r="G448" s="21">
        <v>0</v>
      </c>
      <c r="H448" s="21">
        <v>0.72099999999999997</v>
      </c>
      <c r="I448" s="21">
        <v>0.17</v>
      </c>
      <c r="J448" s="21">
        <v>0.43099999999999999</v>
      </c>
      <c r="K448" s="59">
        <v>0.12082371462288399</v>
      </c>
      <c r="L448">
        <f t="shared" si="19"/>
        <v>0.22045092224376003</v>
      </c>
      <c r="M448">
        <f t="shared" si="20"/>
        <v>0.4</v>
      </c>
      <c r="N448">
        <f t="shared" si="21"/>
        <v>0.1</v>
      </c>
    </row>
    <row r="449" spans="1:14">
      <c r="A449" t="s">
        <v>154</v>
      </c>
      <c r="B449" s="20">
        <v>1700</v>
      </c>
      <c r="C449" s="20" t="s">
        <v>95</v>
      </c>
      <c r="D449" s="20" t="s">
        <v>96</v>
      </c>
      <c r="E449" s="21">
        <v>0.22</v>
      </c>
      <c r="F449" s="21">
        <v>50.8</v>
      </c>
      <c r="G449" s="21">
        <v>0</v>
      </c>
      <c r="H449" s="21">
        <v>0.96799999999999997</v>
      </c>
      <c r="I449" s="21">
        <v>0.125</v>
      </c>
      <c r="J449" s="21">
        <v>0.34100000000000003</v>
      </c>
      <c r="K449" s="59">
        <v>2.8411213968666002E-4</v>
      </c>
      <c r="L449">
        <f t="shared" si="19"/>
        <v>4.1013481444700624E-4</v>
      </c>
      <c r="M449">
        <f t="shared" si="20"/>
        <v>0</v>
      </c>
      <c r="N449">
        <f t="shared" si="21"/>
        <v>0</v>
      </c>
    </row>
    <row r="450" spans="1:14">
      <c r="A450" t="s">
        <v>154</v>
      </c>
      <c r="B450" s="20">
        <v>1400</v>
      </c>
      <c r="C450" s="20" t="s">
        <v>103</v>
      </c>
      <c r="E450" s="21">
        <v>0.19</v>
      </c>
      <c r="F450" s="21">
        <v>57.7</v>
      </c>
      <c r="G450" s="21">
        <v>0</v>
      </c>
      <c r="H450" s="21">
        <v>0.70899999999999996</v>
      </c>
      <c r="I450" s="21">
        <v>0.11700000000000001</v>
      </c>
      <c r="J450" s="21">
        <v>0.43099999999999999</v>
      </c>
      <c r="K450" s="59">
        <v>6.9997641218409096E-2</v>
      </c>
      <c r="L450">
        <f t="shared" si="19"/>
        <v>0.1450625283473542</v>
      </c>
      <c r="M450">
        <f t="shared" si="20"/>
        <v>0.3</v>
      </c>
      <c r="N450">
        <f t="shared" si="21"/>
        <v>0.1</v>
      </c>
    </row>
    <row r="451" spans="1:14">
      <c r="A451" t="s">
        <v>154</v>
      </c>
      <c r="B451" s="20">
        <v>1400</v>
      </c>
      <c r="C451" s="20" t="s">
        <v>103</v>
      </c>
      <c r="D451" s="20" t="s">
        <v>98</v>
      </c>
      <c r="E451" s="21">
        <v>0.19</v>
      </c>
      <c r="F451" s="21">
        <v>57.7</v>
      </c>
      <c r="G451" s="21">
        <v>0</v>
      </c>
      <c r="H451" s="21">
        <v>0.70899999999999996</v>
      </c>
      <c r="I451" s="21">
        <v>0.11700000000000001</v>
      </c>
      <c r="J451" s="21">
        <v>0.43099999999999999</v>
      </c>
      <c r="K451" s="59">
        <v>6.5793741115833096E-2</v>
      </c>
      <c r="L451">
        <f t="shared" ref="L451:L514" si="22">(F451*J451*K451/12)+(G451*K451)</f>
        <v>0.13635040080727653</v>
      </c>
      <c r="M451">
        <f t="shared" ref="M451:M514" si="23">ROUND(2.721*H451*L451,1)</f>
        <v>0.3</v>
      </c>
      <c r="N451">
        <f t="shared" ref="N451:N514" si="24">ROUND((2.721*I451*L451)+(E451*K451),1)</f>
        <v>0.1</v>
      </c>
    </row>
    <row r="452" spans="1:14">
      <c r="A452" t="s">
        <v>154</v>
      </c>
      <c r="B452" s="20">
        <v>1400</v>
      </c>
      <c r="C452" s="20" t="s">
        <v>95</v>
      </c>
      <c r="D452" s="20" t="s">
        <v>96</v>
      </c>
      <c r="E452" s="21">
        <v>0.22</v>
      </c>
      <c r="F452" s="21">
        <v>50.8</v>
      </c>
      <c r="G452" s="21">
        <v>0</v>
      </c>
      <c r="H452" s="21">
        <v>0.70899999999999996</v>
      </c>
      <c r="I452" s="21">
        <v>0.11700000000000001</v>
      </c>
      <c r="J452" s="21">
        <v>0.43099999999999999</v>
      </c>
      <c r="K452" s="59">
        <v>0.22815925367241099</v>
      </c>
      <c r="L452">
        <f t="shared" si="22"/>
        <v>0.41629176894222536</v>
      </c>
      <c r="M452">
        <f t="shared" si="23"/>
        <v>0.8</v>
      </c>
      <c r="N452">
        <f t="shared" si="24"/>
        <v>0.2</v>
      </c>
    </row>
    <row r="453" spans="1:14">
      <c r="A453" t="s">
        <v>154</v>
      </c>
      <c r="B453" s="20">
        <v>1700</v>
      </c>
      <c r="C453" s="20" t="s">
        <v>95</v>
      </c>
      <c r="D453" s="20" t="s">
        <v>96</v>
      </c>
      <c r="E453" s="21">
        <v>0.22</v>
      </c>
      <c r="F453" s="21">
        <v>50.8</v>
      </c>
      <c r="G453" s="21">
        <v>0</v>
      </c>
      <c r="H453" s="21">
        <v>0.96799999999999997</v>
      </c>
      <c r="I453" s="21">
        <v>0.125</v>
      </c>
      <c r="J453" s="21">
        <v>0.34100000000000003</v>
      </c>
      <c r="K453" s="59">
        <v>3.6963678498451898E-2</v>
      </c>
      <c r="L453">
        <f t="shared" si="22"/>
        <v>5.335953415774855E-2</v>
      </c>
      <c r="M453">
        <f t="shared" si="23"/>
        <v>0.1</v>
      </c>
      <c r="N453">
        <f t="shared" si="24"/>
        <v>0</v>
      </c>
    </row>
    <row r="454" spans="1:14">
      <c r="A454" t="s">
        <v>154</v>
      </c>
      <c r="B454" s="20">
        <v>1310</v>
      </c>
      <c r="C454" s="20" t="s">
        <v>105</v>
      </c>
      <c r="D454" s="20" t="s">
        <v>96</v>
      </c>
      <c r="E454" s="21">
        <v>0.33</v>
      </c>
      <c r="F454" s="21">
        <v>53.9</v>
      </c>
      <c r="G454" s="21">
        <v>0.08</v>
      </c>
      <c r="H454" s="21">
        <v>1.2450000000000001</v>
      </c>
      <c r="I454" s="21">
        <v>0.21299999999999999</v>
      </c>
      <c r="J454" s="21">
        <v>0.39300000000000002</v>
      </c>
      <c r="K454" s="59">
        <v>0.39303976936437701</v>
      </c>
      <c r="L454">
        <f t="shared" si="22"/>
        <v>0.72524680842538269</v>
      </c>
      <c r="M454">
        <f t="shared" si="23"/>
        <v>2.5</v>
      </c>
      <c r="N454">
        <f t="shared" si="24"/>
        <v>0.6</v>
      </c>
    </row>
    <row r="455" spans="1:14">
      <c r="A455" t="s">
        <v>154</v>
      </c>
      <c r="B455" s="20">
        <v>1400</v>
      </c>
      <c r="C455" s="20" t="s">
        <v>103</v>
      </c>
      <c r="E455" s="21">
        <v>0.19</v>
      </c>
      <c r="F455" s="21">
        <v>57.7</v>
      </c>
      <c r="G455" s="21">
        <v>0</v>
      </c>
      <c r="H455" s="21">
        <v>0.70899999999999996</v>
      </c>
      <c r="I455" s="21">
        <v>0.11700000000000001</v>
      </c>
      <c r="J455" s="21">
        <v>0.43099999999999999</v>
      </c>
      <c r="K455" s="59">
        <v>1.99983993222417</v>
      </c>
      <c r="L455">
        <f t="shared" si="22"/>
        <v>4.1444516102086011</v>
      </c>
      <c r="M455">
        <f t="shared" si="23"/>
        <v>8</v>
      </c>
      <c r="N455">
        <f t="shared" si="24"/>
        <v>1.7</v>
      </c>
    </row>
    <row r="456" spans="1:14">
      <c r="A456" t="s">
        <v>154</v>
      </c>
      <c r="B456" s="20">
        <v>1400</v>
      </c>
      <c r="C456" s="20" t="s">
        <v>95</v>
      </c>
      <c r="D456" s="20" t="s">
        <v>96</v>
      </c>
      <c r="E456" s="21">
        <v>0.22</v>
      </c>
      <c r="F456" s="21">
        <v>50.8</v>
      </c>
      <c r="G456" s="21">
        <v>0</v>
      </c>
      <c r="H456" s="21">
        <v>0.70899999999999996</v>
      </c>
      <c r="I456" s="21">
        <v>0.11700000000000001</v>
      </c>
      <c r="J456" s="21">
        <v>0.43099999999999999</v>
      </c>
      <c r="K456" s="59">
        <v>5.6373843906411203E-2</v>
      </c>
      <c r="L456">
        <f t="shared" si="22"/>
        <v>0.10285783646350767</v>
      </c>
      <c r="M456">
        <f t="shared" si="23"/>
        <v>0.2</v>
      </c>
      <c r="N456">
        <f t="shared" si="24"/>
        <v>0</v>
      </c>
    </row>
    <row r="457" spans="1:14">
      <c r="A457" t="s">
        <v>154</v>
      </c>
      <c r="B457" s="20">
        <v>1110</v>
      </c>
      <c r="C457" s="20" t="s">
        <v>95</v>
      </c>
      <c r="E457" s="21">
        <v>0.22</v>
      </c>
      <c r="F457" s="21">
        <v>50.8</v>
      </c>
      <c r="G457" s="21">
        <v>0</v>
      </c>
      <c r="H457" s="21">
        <v>0.96799999999999997</v>
      </c>
      <c r="I457" s="21">
        <v>0.125</v>
      </c>
      <c r="J457" s="21">
        <v>0.28799999999999998</v>
      </c>
      <c r="K457" s="59">
        <v>1.7991374494500001E-6</v>
      </c>
      <c r="L457">
        <f t="shared" si="22"/>
        <v>2.1935083783694397E-6</v>
      </c>
      <c r="M457">
        <f t="shared" si="23"/>
        <v>0</v>
      </c>
      <c r="N457">
        <f t="shared" si="24"/>
        <v>0</v>
      </c>
    </row>
    <row r="458" spans="1:14">
      <c r="A458" t="s">
        <v>154</v>
      </c>
      <c r="B458" s="20">
        <v>1110</v>
      </c>
      <c r="C458" s="20" t="s">
        <v>95</v>
      </c>
      <c r="D458" s="20" t="s">
        <v>98</v>
      </c>
      <c r="E458" s="21">
        <v>0.22</v>
      </c>
      <c r="F458" s="21">
        <v>50.8</v>
      </c>
      <c r="G458" s="21">
        <v>0</v>
      </c>
      <c r="H458" s="21">
        <v>0.96799999999999997</v>
      </c>
      <c r="I458" s="21">
        <v>0.125</v>
      </c>
      <c r="J458" s="21">
        <v>0.28799999999999998</v>
      </c>
      <c r="K458" s="59">
        <v>4.29872513071968E-2</v>
      </c>
      <c r="L458">
        <f t="shared" si="22"/>
        <v>5.2410056793734332E-2</v>
      </c>
      <c r="M458">
        <f t="shared" si="23"/>
        <v>0.1</v>
      </c>
      <c r="N458">
        <f t="shared" si="24"/>
        <v>0</v>
      </c>
    </row>
    <row r="459" spans="1:14">
      <c r="A459" t="s">
        <v>154</v>
      </c>
      <c r="B459" s="20">
        <v>1210</v>
      </c>
      <c r="C459" s="20" t="s">
        <v>95</v>
      </c>
      <c r="D459" s="20" t="s">
        <v>99</v>
      </c>
      <c r="E459" s="21">
        <v>0.22</v>
      </c>
      <c r="F459" s="21">
        <v>50.8</v>
      </c>
      <c r="G459" s="21">
        <v>0</v>
      </c>
      <c r="H459" s="21">
        <v>1.2450000000000001</v>
      </c>
      <c r="I459" s="21">
        <v>0.21299999999999999</v>
      </c>
      <c r="J459" s="21">
        <v>0.28799999999999998</v>
      </c>
      <c r="K459" s="59">
        <v>8.0422621163848095E-3</v>
      </c>
      <c r="L459">
        <f t="shared" si="22"/>
        <v>9.8051259722963576E-3</v>
      </c>
      <c r="M459">
        <f t="shared" si="23"/>
        <v>0</v>
      </c>
      <c r="N459">
        <f t="shared" si="24"/>
        <v>0</v>
      </c>
    </row>
    <row r="460" spans="1:14">
      <c r="A460" t="s">
        <v>154</v>
      </c>
      <c r="B460" s="20">
        <v>1411</v>
      </c>
      <c r="C460" s="20" t="s">
        <v>105</v>
      </c>
      <c r="D460" s="20" t="s">
        <v>96</v>
      </c>
      <c r="E460" s="21">
        <v>0.33</v>
      </c>
      <c r="F460" s="21">
        <v>53.9</v>
      </c>
      <c r="G460" s="21">
        <v>0.08</v>
      </c>
      <c r="H460" s="21">
        <v>1.4430000000000001</v>
      </c>
      <c r="I460" s="21">
        <v>0.22500000000000001</v>
      </c>
      <c r="J460" s="21">
        <v>0.43099999999999999</v>
      </c>
      <c r="K460" s="59">
        <v>0.71325992196108201</v>
      </c>
      <c r="L460">
        <f t="shared" si="22"/>
        <v>1.437866620514028</v>
      </c>
      <c r="M460">
        <f t="shared" si="23"/>
        <v>5.6</v>
      </c>
      <c r="N460">
        <f t="shared" si="24"/>
        <v>1.1000000000000001</v>
      </c>
    </row>
    <row r="461" spans="1:14">
      <c r="A461" t="s">
        <v>154</v>
      </c>
      <c r="B461" s="20">
        <v>1400</v>
      </c>
      <c r="C461" s="20" t="s">
        <v>103</v>
      </c>
      <c r="E461" s="21">
        <v>0.19</v>
      </c>
      <c r="F461" s="21">
        <v>57.7</v>
      </c>
      <c r="G461" s="21">
        <v>0</v>
      </c>
      <c r="H461" s="21">
        <v>0.70899999999999996</v>
      </c>
      <c r="I461" s="21">
        <v>0.11700000000000001</v>
      </c>
      <c r="J461" s="21">
        <v>0.43099999999999999</v>
      </c>
      <c r="K461" s="59">
        <v>1.4240793797350799</v>
      </c>
      <c r="L461">
        <f t="shared" si="22"/>
        <v>2.951250239234815</v>
      </c>
      <c r="M461">
        <f t="shared" si="23"/>
        <v>5.7</v>
      </c>
      <c r="N461">
        <f t="shared" si="24"/>
        <v>1.2</v>
      </c>
    </row>
    <row r="462" spans="1:14">
      <c r="A462" t="s">
        <v>154</v>
      </c>
      <c r="B462" s="20">
        <v>1400</v>
      </c>
      <c r="C462" s="20" t="s">
        <v>95</v>
      </c>
      <c r="D462" s="20" t="s">
        <v>96</v>
      </c>
      <c r="E462" s="21">
        <v>0.22</v>
      </c>
      <c r="F462" s="21">
        <v>50.8</v>
      </c>
      <c r="G462" s="21">
        <v>0</v>
      </c>
      <c r="H462" s="21">
        <v>0.70899999999999996</v>
      </c>
      <c r="I462" s="21">
        <v>0.11700000000000001</v>
      </c>
      <c r="J462" s="21">
        <v>0.43099999999999999</v>
      </c>
      <c r="K462" s="59">
        <v>0.11820746981859299</v>
      </c>
      <c r="L462">
        <f t="shared" si="22"/>
        <v>0.21567740918201084</v>
      </c>
      <c r="M462">
        <f t="shared" si="23"/>
        <v>0.4</v>
      </c>
      <c r="N462">
        <f t="shared" si="24"/>
        <v>0.1</v>
      </c>
    </row>
    <row r="463" spans="1:14">
      <c r="A463" t="s">
        <v>154</v>
      </c>
      <c r="B463" s="20">
        <v>8140</v>
      </c>
      <c r="C463" s="20" t="s">
        <v>97</v>
      </c>
      <c r="D463" s="20" t="s">
        <v>99</v>
      </c>
      <c r="E463" s="21">
        <v>0.63</v>
      </c>
      <c r="F463" s="21">
        <v>53.6</v>
      </c>
      <c r="G463" s="21">
        <v>0.66</v>
      </c>
      <c r="H463" s="21">
        <v>0.98599999999999999</v>
      </c>
      <c r="I463" s="21">
        <v>0.14299999999999999</v>
      </c>
      <c r="J463" s="21">
        <v>0.44600000000000001</v>
      </c>
      <c r="K463" s="59">
        <v>3.3917135495908002</v>
      </c>
      <c r="L463">
        <f t="shared" si="22"/>
        <v>8.9952765619880797</v>
      </c>
      <c r="M463">
        <f t="shared" si="23"/>
        <v>24.1</v>
      </c>
      <c r="N463">
        <f t="shared" si="24"/>
        <v>5.6</v>
      </c>
    </row>
    <row r="464" spans="1:14">
      <c r="A464" t="s">
        <v>154</v>
      </c>
      <c r="B464" s="20">
        <v>8140</v>
      </c>
      <c r="C464" s="20" t="s">
        <v>97</v>
      </c>
      <c r="D464" s="20" t="s">
        <v>99</v>
      </c>
      <c r="E464" s="21">
        <v>0.63</v>
      </c>
      <c r="F464" s="21">
        <v>53.6</v>
      </c>
      <c r="G464" s="21">
        <v>0.66</v>
      </c>
      <c r="H464" s="21">
        <v>0.98599999999999999</v>
      </c>
      <c r="I464" s="21">
        <v>0.14299999999999999</v>
      </c>
      <c r="J464" s="21">
        <v>0.44600000000000001</v>
      </c>
      <c r="K464" s="59">
        <v>2.07873294510149</v>
      </c>
      <c r="L464">
        <f t="shared" si="22"/>
        <v>5.5130769348018314</v>
      </c>
      <c r="M464">
        <f t="shared" si="23"/>
        <v>14.8</v>
      </c>
      <c r="N464">
        <f t="shared" si="24"/>
        <v>3.5</v>
      </c>
    </row>
    <row r="465" spans="1:14">
      <c r="A465" t="s">
        <v>154</v>
      </c>
      <c r="B465" s="20">
        <v>8140</v>
      </c>
      <c r="C465" s="20" t="s">
        <v>97</v>
      </c>
      <c r="D465" s="20" t="s">
        <v>99</v>
      </c>
      <c r="E465" s="21">
        <v>0.63</v>
      </c>
      <c r="F465" s="21">
        <v>53.6</v>
      </c>
      <c r="G465" s="21">
        <v>0.66</v>
      </c>
      <c r="H465" s="21">
        <v>0.98599999999999999</v>
      </c>
      <c r="I465" s="21">
        <v>0.14299999999999999</v>
      </c>
      <c r="J465" s="21">
        <v>0.44600000000000001</v>
      </c>
      <c r="K465" s="59">
        <v>6.10379634290436</v>
      </c>
      <c r="L465">
        <f t="shared" si="22"/>
        <v>16.188081740894749</v>
      </c>
      <c r="M465">
        <f t="shared" si="23"/>
        <v>43.4</v>
      </c>
      <c r="N465">
        <f t="shared" si="24"/>
        <v>10.1</v>
      </c>
    </row>
    <row r="466" spans="1:14">
      <c r="A466" t="s">
        <v>154</v>
      </c>
      <c r="B466" s="20">
        <v>8140</v>
      </c>
      <c r="C466" s="20" t="s">
        <v>97</v>
      </c>
      <c r="D466" s="20" t="s">
        <v>96</v>
      </c>
      <c r="E466" s="21">
        <v>0.63</v>
      </c>
      <c r="F466" s="21">
        <v>53.6</v>
      </c>
      <c r="G466" s="21">
        <v>0.66</v>
      </c>
      <c r="H466" s="21">
        <v>0.98599999999999999</v>
      </c>
      <c r="I466" s="21">
        <v>0.14299999999999999</v>
      </c>
      <c r="J466" s="21">
        <v>0.44600000000000001</v>
      </c>
      <c r="K466" s="59">
        <v>1.4250896894765901</v>
      </c>
      <c r="L466">
        <f t="shared" si="22"/>
        <v>3.779527868450514</v>
      </c>
      <c r="M466">
        <f t="shared" si="23"/>
        <v>10.1</v>
      </c>
      <c r="N466">
        <f t="shared" si="24"/>
        <v>2.4</v>
      </c>
    </row>
    <row r="467" spans="1:14">
      <c r="A467" t="s">
        <v>154</v>
      </c>
      <c r="B467" s="20">
        <v>8140</v>
      </c>
      <c r="C467" s="20" t="s">
        <v>97</v>
      </c>
      <c r="E467" s="21">
        <v>0.63</v>
      </c>
      <c r="F467" s="21">
        <v>53.6</v>
      </c>
      <c r="G467" s="21">
        <v>0.66</v>
      </c>
      <c r="H467" s="21">
        <v>0.98599999999999999</v>
      </c>
      <c r="I467" s="21">
        <v>0.14299999999999999</v>
      </c>
      <c r="J467" s="21">
        <v>0.44600000000000001</v>
      </c>
      <c r="K467" s="59">
        <v>5.09135149257854E-2</v>
      </c>
      <c r="L467">
        <f t="shared" si="22"/>
        <v>0.13502943005183965</v>
      </c>
      <c r="M467">
        <f t="shared" si="23"/>
        <v>0.4</v>
      </c>
      <c r="N467">
        <f t="shared" si="24"/>
        <v>0.1</v>
      </c>
    </row>
    <row r="468" spans="1:14">
      <c r="A468" t="s">
        <v>154</v>
      </c>
      <c r="B468" s="20">
        <v>8140</v>
      </c>
      <c r="C468" s="20" t="s">
        <v>97</v>
      </c>
      <c r="D468" s="20" t="s">
        <v>100</v>
      </c>
      <c r="E468" s="21">
        <v>0.63</v>
      </c>
      <c r="F468" s="21">
        <v>53.6</v>
      </c>
      <c r="G468" s="21">
        <v>0.66</v>
      </c>
      <c r="H468" s="21">
        <v>0.98599999999999999</v>
      </c>
      <c r="I468" s="21">
        <v>0.14299999999999999</v>
      </c>
      <c r="J468" s="21">
        <v>0.44600000000000001</v>
      </c>
      <c r="K468" s="59">
        <v>67.741865289700002</v>
      </c>
      <c r="L468">
        <f t="shared" si="22"/>
        <v>179.66045899698969</v>
      </c>
      <c r="M468">
        <f t="shared" si="23"/>
        <v>482</v>
      </c>
      <c r="N468">
        <f t="shared" si="24"/>
        <v>112.6</v>
      </c>
    </row>
    <row r="469" spans="1:14">
      <c r="A469" t="s">
        <v>154</v>
      </c>
      <c r="B469" s="20">
        <v>8140</v>
      </c>
      <c r="C469" s="20" t="s">
        <v>97</v>
      </c>
      <c r="D469" s="20" t="s">
        <v>99</v>
      </c>
      <c r="E469" s="21">
        <v>0.63</v>
      </c>
      <c r="F469" s="21">
        <v>53.6</v>
      </c>
      <c r="G469" s="21">
        <v>0.66</v>
      </c>
      <c r="H469" s="21">
        <v>0.98599999999999999</v>
      </c>
      <c r="I469" s="21">
        <v>0.14299999999999999</v>
      </c>
      <c r="J469" s="21">
        <v>0.44600000000000001</v>
      </c>
      <c r="K469" s="59">
        <v>2.1528027631889799</v>
      </c>
      <c r="L469">
        <f t="shared" si="22"/>
        <v>5.7095199683456004</v>
      </c>
      <c r="M469">
        <f t="shared" si="23"/>
        <v>15.3</v>
      </c>
      <c r="N469">
        <f t="shared" si="24"/>
        <v>3.6</v>
      </c>
    </row>
    <row r="470" spans="1:14">
      <c r="A470" t="s">
        <v>154</v>
      </c>
      <c r="B470" s="20">
        <v>8140</v>
      </c>
      <c r="C470" s="20" t="s">
        <v>97</v>
      </c>
      <c r="D470" s="20" t="s">
        <v>100</v>
      </c>
      <c r="E470" s="21">
        <v>0.63</v>
      </c>
      <c r="F470" s="21">
        <v>53.6</v>
      </c>
      <c r="G470" s="21">
        <v>0.66</v>
      </c>
      <c r="H470" s="21">
        <v>0.98599999999999999</v>
      </c>
      <c r="I470" s="21">
        <v>0.14299999999999999</v>
      </c>
      <c r="J470" s="21">
        <v>0.44600000000000001</v>
      </c>
      <c r="K470" s="59">
        <v>2.4796076299581599E-2</v>
      </c>
      <c r="L470">
        <f t="shared" si="22"/>
        <v>6.5762500489997017E-2</v>
      </c>
      <c r="M470">
        <f t="shared" si="23"/>
        <v>0.2</v>
      </c>
      <c r="N470">
        <f t="shared" si="24"/>
        <v>0</v>
      </c>
    </row>
    <row r="471" spans="1:14">
      <c r="A471" t="s">
        <v>154</v>
      </c>
      <c r="B471" s="20">
        <v>8140</v>
      </c>
      <c r="C471" s="20" t="s">
        <v>97</v>
      </c>
      <c r="D471" s="20" t="s">
        <v>96</v>
      </c>
      <c r="E471" s="21">
        <v>0.63</v>
      </c>
      <c r="F471" s="21">
        <v>53.6</v>
      </c>
      <c r="G471" s="21">
        <v>0.66</v>
      </c>
      <c r="H471" s="21">
        <v>0.98599999999999999</v>
      </c>
      <c r="I471" s="21">
        <v>0.14299999999999999</v>
      </c>
      <c r="J471" s="21">
        <v>0.44600000000000001</v>
      </c>
      <c r="K471" s="59">
        <v>11.755651025000001</v>
      </c>
      <c r="L471">
        <f t="shared" si="22"/>
        <v>31.177553938436667</v>
      </c>
      <c r="M471">
        <f t="shared" si="23"/>
        <v>83.6</v>
      </c>
      <c r="N471">
        <f t="shared" si="24"/>
        <v>19.5</v>
      </c>
    </row>
    <row r="472" spans="1:14">
      <c r="A472" t="s">
        <v>154</v>
      </c>
      <c r="B472" s="20">
        <v>8140</v>
      </c>
      <c r="C472" s="20" t="s">
        <v>97</v>
      </c>
      <c r="D472" s="20" t="s">
        <v>99</v>
      </c>
      <c r="E472" s="21">
        <v>0.63</v>
      </c>
      <c r="F472" s="21">
        <v>53.6</v>
      </c>
      <c r="G472" s="21">
        <v>0.66</v>
      </c>
      <c r="H472" s="21">
        <v>0.98599999999999999</v>
      </c>
      <c r="I472" s="21">
        <v>0.14299999999999999</v>
      </c>
      <c r="J472" s="21">
        <v>0.44600000000000001</v>
      </c>
      <c r="K472" s="59">
        <v>2.76173126935032</v>
      </c>
      <c r="L472">
        <f t="shared" si="22"/>
        <v>7.3244795571529622</v>
      </c>
      <c r="M472">
        <f t="shared" si="23"/>
        <v>19.7</v>
      </c>
      <c r="N472">
        <f t="shared" si="24"/>
        <v>4.5999999999999996</v>
      </c>
    </row>
    <row r="473" spans="1:14">
      <c r="A473" t="s">
        <v>154</v>
      </c>
      <c r="B473" s="20">
        <v>8140</v>
      </c>
      <c r="C473" s="20" t="s">
        <v>97</v>
      </c>
      <c r="D473" s="20" t="s">
        <v>96</v>
      </c>
      <c r="E473" s="21">
        <v>0.63</v>
      </c>
      <c r="F473" s="21">
        <v>53.6</v>
      </c>
      <c r="G473" s="21">
        <v>0.66</v>
      </c>
      <c r="H473" s="21">
        <v>0.98599999999999999</v>
      </c>
      <c r="I473" s="21">
        <v>0.14299999999999999</v>
      </c>
      <c r="J473" s="21">
        <v>0.44600000000000001</v>
      </c>
      <c r="K473" s="59">
        <v>0.64134941557749103</v>
      </c>
      <c r="L473">
        <f t="shared" si="22"/>
        <v>1.7009441633669167</v>
      </c>
      <c r="M473">
        <f t="shared" si="23"/>
        <v>4.5999999999999996</v>
      </c>
      <c r="N473">
        <f t="shared" si="24"/>
        <v>1.1000000000000001</v>
      </c>
    </row>
    <row r="474" spans="1:14">
      <c r="A474" t="s">
        <v>154</v>
      </c>
      <c r="B474" s="20">
        <v>8140</v>
      </c>
      <c r="C474" s="20" t="s">
        <v>97</v>
      </c>
      <c r="D474" s="20" t="s">
        <v>96</v>
      </c>
      <c r="E474" s="21">
        <v>0.63</v>
      </c>
      <c r="F474" s="21">
        <v>53.6</v>
      </c>
      <c r="G474" s="21">
        <v>0.66</v>
      </c>
      <c r="H474" s="21">
        <v>0.98599999999999999</v>
      </c>
      <c r="I474" s="21">
        <v>0.14299999999999999</v>
      </c>
      <c r="J474" s="21">
        <v>0.44600000000000001</v>
      </c>
      <c r="K474" s="59">
        <v>3.2084487711860001</v>
      </c>
      <c r="L474">
        <f t="shared" si="22"/>
        <v>8.5092339343547643</v>
      </c>
      <c r="M474">
        <f t="shared" si="23"/>
        <v>22.8</v>
      </c>
      <c r="N474">
        <f t="shared" si="24"/>
        <v>5.3</v>
      </c>
    </row>
    <row r="475" spans="1:14">
      <c r="A475" t="s">
        <v>154</v>
      </c>
      <c r="B475" s="20">
        <v>8140</v>
      </c>
      <c r="C475" s="20" t="s">
        <v>97</v>
      </c>
      <c r="D475" s="20" t="s">
        <v>96</v>
      </c>
      <c r="E475" s="21">
        <v>0.63</v>
      </c>
      <c r="F475" s="21">
        <v>53.6</v>
      </c>
      <c r="G475" s="21">
        <v>0.66</v>
      </c>
      <c r="H475" s="21">
        <v>0.98599999999999999</v>
      </c>
      <c r="I475" s="21">
        <v>0.14299999999999999</v>
      </c>
      <c r="J475" s="21">
        <v>0.44600000000000001</v>
      </c>
      <c r="K475" s="59">
        <v>1.26919120203169</v>
      </c>
      <c r="L475">
        <f t="shared" si="22"/>
        <v>3.3660642932816462</v>
      </c>
      <c r="M475">
        <f t="shared" si="23"/>
        <v>9</v>
      </c>
      <c r="N475">
        <f t="shared" si="24"/>
        <v>2.1</v>
      </c>
    </row>
    <row r="476" spans="1:14">
      <c r="A476" t="s">
        <v>154</v>
      </c>
      <c r="B476" s="20">
        <v>8140</v>
      </c>
      <c r="C476" s="20" t="s">
        <v>97</v>
      </c>
      <c r="D476" s="20" t="s">
        <v>96</v>
      </c>
      <c r="E476" s="21">
        <v>0.63</v>
      </c>
      <c r="F476" s="21">
        <v>53.6</v>
      </c>
      <c r="G476" s="21">
        <v>0.66</v>
      </c>
      <c r="H476" s="21">
        <v>0.98599999999999999</v>
      </c>
      <c r="I476" s="21">
        <v>0.14299999999999999</v>
      </c>
      <c r="J476" s="21">
        <v>0.44600000000000001</v>
      </c>
      <c r="K476" s="59">
        <v>2.0424541919958901</v>
      </c>
      <c r="L476">
        <f t="shared" si="22"/>
        <v>5.4168608443987001</v>
      </c>
      <c r="M476">
        <f t="shared" si="23"/>
        <v>14.5</v>
      </c>
      <c r="N476">
        <f t="shared" si="24"/>
        <v>3.4</v>
      </c>
    </row>
    <row r="477" spans="1:14">
      <c r="A477" t="s">
        <v>154</v>
      </c>
      <c r="B477" s="20">
        <v>8140</v>
      </c>
      <c r="C477" s="20" t="s">
        <v>97</v>
      </c>
      <c r="D477" s="20" t="s">
        <v>96</v>
      </c>
      <c r="E477" s="21">
        <v>0.63</v>
      </c>
      <c r="F477" s="21">
        <v>53.6</v>
      </c>
      <c r="G477" s="21">
        <v>0.66</v>
      </c>
      <c r="H477" s="21">
        <v>0.98599999999999999</v>
      </c>
      <c r="I477" s="21">
        <v>0.14299999999999999</v>
      </c>
      <c r="J477" s="21">
        <v>0.44600000000000001</v>
      </c>
      <c r="K477" s="59">
        <v>1.0220268809227799</v>
      </c>
      <c r="L477">
        <f t="shared" si="22"/>
        <v>2.7105515584580022</v>
      </c>
      <c r="M477">
        <f t="shared" si="23"/>
        <v>7.3</v>
      </c>
      <c r="N477">
        <f t="shared" si="24"/>
        <v>1.7</v>
      </c>
    </row>
    <row r="478" spans="1:14">
      <c r="A478" t="s">
        <v>154</v>
      </c>
      <c r="B478" s="20">
        <v>8140</v>
      </c>
      <c r="C478" s="20" t="s">
        <v>97</v>
      </c>
      <c r="D478" s="20" t="s">
        <v>99</v>
      </c>
      <c r="E478" s="21">
        <v>0.63</v>
      </c>
      <c r="F478" s="21">
        <v>53.6</v>
      </c>
      <c r="G478" s="21">
        <v>0.66</v>
      </c>
      <c r="H478" s="21">
        <v>0.98599999999999999</v>
      </c>
      <c r="I478" s="21">
        <v>0.14299999999999999</v>
      </c>
      <c r="J478" s="21">
        <v>0.44600000000000001</v>
      </c>
      <c r="K478" s="59">
        <v>4.9988721736021497E-3</v>
      </c>
      <c r="L478">
        <f t="shared" si="22"/>
        <v>1.3257675520682714E-2</v>
      </c>
      <c r="M478">
        <f t="shared" si="23"/>
        <v>0</v>
      </c>
      <c r="N478">
        <f t="shared" si="24"/>
        <v>0</v>
      </c>
    </row>
    <row r="479" spans="1:14">
      <c r="A479" t="s">
        <v>154</v>
      </c>
      <c r="B479" s="20">
        <v>8140</v>
      </c>
      <c r="C479" s="20" t="s">
        <v>97</v>
      </c>
      <c r="D479" s="20" t="s">
        <v>99</v>
      </c>
      <c r="E479" s="21">
        <v>0.63</v>
      </c>
      <c r="F479" s="21">
        <v>53.6</v>
      </c>
      <c r="G479" s="21">
        <v>0.66</v>
      </c>
      <c r="H479" s="21">
        <v>0.98599999999999999</v>
      </c>
      <c r="I479" s="21">
        <v>0.14299999999999999</v>
      </c>
      <c r="J479" s="21">
        <v>0.44600000000000001</v>
      </c>
      <c r="K479" s="59">
        <v>2.110402897213E-4</v>
      </c>
      <c r="L479">
        <f t="shared" si="22"/>
        <v>5.5970698704618381E-4</v>
      </c>
      <c r="M479">
        <f t="shared" si="23"/>
        <v>0</v>
      </c>
      <c r="N479">
        <f t="shared" si="24"/>
        <v>0</v>
      </c>
    </row>
    <row r="480" spans="1:14">
      <c r="A480" t="s">
        <v>154</v>
      </c>
      <c r="B480" s="20">
        <v>8140</v>
      </c>
      <c r="C480" s="20" t="s">
        <v>97</v>
      </c>
      <c r="D480" s="20" t="s">
        <v>98</v>
      </c>
      <c r="E480" s="21">
        <v>0.63</v>
      </c>
      <c r="F480" s="21">
        <v>53.6</v>
      </c>
      <c r="G480" s="21">
        <v>0.66</v>
      </c>
      <c r="H480" s="21">
        <v>0.98599999999999999</v>
      </c>
      <c r="I480" s="21">
        <v>0.14299999999999999</v>
      </c>
      <c r="J480" s="21">
        <v>0.44600000000000001</v>
      </c>
      <c r="K480" s="59">
        <v>1.7815960298037901</v>
      </c>
      <c r="L480">
        <f t="shared" si="22"/>
        <v>4.7250302171769585</v>
      </c>
      <c r="M480">
        <f t="shared" si="23"/>
        <v>12.7</v>
      </c>
      <c r="N480">
        <f t="shared" si="24"/>
        <v>3</v>
      </c>
    </row>
    <row r="481" spans="1:14">
      <c r="A481" t="s">
        <v>154</v>
      </c>
      <c r="B481" s="20">
        <v>8140</v>
      </c>
      <c r="C481" s="20" t="s">
        <v>97</v>
      </c>
      <c r="D481" s="20" t="s">
        <v>99</v>
      </c>
      <c r="E481" s="21">
        <v>0.63</v>
      </c>
      <c r="F481" s="21">
        <v>53.6</v>
      </c>
      <c r="G481" s="21">
        <v>0.66</v>
      </c>
      <c r="H481" s="21">
        <v>0.98599999999999999</v>
      </c>
      <c r="I481" s="21">
        <v>0.14299999999999999</v>
      </c>
      <c r="J481" s="21">
        <v>0.44600000000000001</v>
      </c>
      <c r="K481" s="59">
        <v>3.2568063579440101</v>
      </c>
      <c r="L481">
        <f t="shared" si="22"/>
        <v>8.6374847021152394</v>
      </c>
      <c r="M481">
        <f t="shared" si="23"/>
        <v>23.2</v>
      </c>
      <c r="N481">
        <f t="shared" si="24"/>
        <v>5.4</v>
      </c>
    </row>
    <row r="482" spans="1:14">
      <c r="A482" t="s">
        <v>154</v>
      </c>
      <c r="B482" s="20">
        <v>8140</v>
      </c>
      <c r="C482" s="20" t="s">
        <v>97</v>
      </c>
      <c r="D482" s="20" t="s">
        <v>99</v>
      </c>
      <c r="E482" s="21">
        <v>0.63</v>
      </c>
      <c r="F482" s="21">
        <v>53.6</v>
      </c>
      <c r="G482" s="21">
        <v>0.66</v>
      </c>
      <c r="H482" s="21">
        <v>0.98599999999999999</v>
      </c>
      <c r="I482" s="21">
        <v>0.14299999999999999</v>
      </c>
      <c r="J482" s="21">
        <v>0.44600000000000001</v>
      </c>
      <c r="K482" s="59">
        <v>0.62568428384768904</v>
      </c>
      <c r="L482">
        <f t="shared" si="22"/>
        <v>1.6593981453352509</v>
      </c>
      <c r="M482">
        <f t="shared" si="23"/>
        <v>4.5</v>
      </c>
      <c r="N482">
        <f t="shared" si="24"/>
        <v>1</v>
      </c>
    </row>
    <row r="483" spans="1:14">
      <c r="A483" t="s">
        <v>154</v>
      </c>
      <c r="B483" s="20">
        <v>8140</v>
      </c>
      <c r="C483" s="20" t="s">
        <v>97</v>
      </c>
      <c r="D483" s="20" t="s">
        <v>99</v>
      </c>
      <c r="E483" s="21">
        <v>0.63</v>
      </c>
      <c r="F483" s="21">
        <v>53.6</v>
      </c>
      <c r="G483" s="21">
        <v>0.66</v>
      </c>
      <c r="H483" s="21">
        <v>0.98599999999999999</v>
      </c>
      <c r="I483" s="21">
        <v>0.14299999999999999</v>
      </c>
      <c r="J483" s="21">
        <v>0.44600000000000001</v>
      </c>
      <c r="K483" s="59">
        <v>2.8738269189947898</v>
      </c>
      <c r="L483">
        <f t="shared" si="22"/>
        <v>7.621772166096715</v>
      </c>
      <c r="M483">
        <f t="shared" si="23"/>
        <v>20.399999999999999</v>
      </c>
      <c r="N483">
        <f t="shared" si="24"/>
        <v>4.8</v>
      </c>
    </row>
    <row r="484" spans="1:14">
      <c r="A484" t="s">
        <v>154</v>
      </c>
      <c r="B484" s="20">
        <v>8140</v>
      </c>
      <c r="C484" s="20" t="s">
        <v>97</v>
      </c>
      <c r="D484" s="20" t="s">
        <v>99</v>
      </c>
      <c r="E484" s="21">
        <v>0.63</v>
      </c>
      <c r="F484" s="21">
        <v>53.6</v>
      </c>
      <c r="G484" s="21">
        <v>0.66</v>
      </c>
      <c r="H484" s="21">
        <v>0.98599999999999999</v>
      </c>
      <c r="I484" s="21">
        <v>0.14299999999999999</v>
      </c>
      <c r="J484" s="21">
        <v>0.44600000000000001</v>
      </c>
      <c r="K484" s="59">
        <v>2.4226799371610999</v>
      </c>
      <c r="L484">
        <f t="shared" si="22"/>
        <v>6.4252702173428577</v>
      </c>
      <c r="M484">
        <f t="shared" si="23"/>
        <v>17.2</v>
      </c>
      <c r="N484">
        <f t="shared" si="24"/>
        <v>4</v>
      </c>
    </row>
    <row r="485" spans="1:14">
      <c r="A485" t="s">
        <v>154</v>
      </c>
      <c r="B485" s="20">
        <v>8140</v>
      </c>
      <c r="C485" s="20" t="s">
        <v>97</v>
      </c>
      <c r="E485" s="21">
        <v>0.63</v>
      </c>
      <c r="F485" s="21">
        <v>53.6</v>
      </c>
      <c r="G485" s="21">
        <v>0.66</v>
      </c>
      <c r="H485" s="21">
        <v>0.98599999999999999</v>
      </c>
      <c r="I485" s="21">
        <v>0.14299999999999999</v>
      </c>
      <c r="J485" s="21">
        <v>0.44600000000000001</v>
      </c>
      <c r="K485" s="59">
        <v>6.1895703032851801E-2</v>
      </c>
      <c r="L485">
        <f t="shared" si="22"/>
        <v>0.16415565720352737</v>
      </c>
      <c r="M485">
        <f t="shared" si="23"/>
        <v>0.4</v>
      </c>
      <c r="N485">
        <f t="shared" si="24"/>
        <v>0.1</v>
      </c>
    </row>
    <row r="486" spans="1:14">
      <c r="A486" t="s">
        <v>154</v>
      </c>
      <c r="B486" s="20">
        <v>8140</v>
      </c>
      <c r="C486" s="20" t="s">
        <v>97</v>
      </c>
      <c r="D486" s="20" t="s">
        <v>99</v>
      </c>
      <c r="E486" s="21">
        <v>0.63</v>
      </c>
      <c r="F486" s="21">
        <v>53.6</v>
      </c>
      <c r="G486" s="21">
        <v>0.66</v>
      </c>
      <c r="H486" s="21">
        <v>0.98599999999999999</v>
      </c>
      <c r="I486" s="21">
        <v>0.14299999999999999</v>
      </c>
      <c r="J486" s="21">
        <v>0.44600000000000001</v>
      </c>
      <c r="K486" s="59">
        <v>5.8522324758662396</v>
      </c>
      <c r="L486">
        <f t="shared" si="22"/>
        <v>15.520900823660718</v>
      </c>
      <c r="M486">
        <f t="shared" si="23"/>
        <v>41.6</v>
      </c>
      <c r="N486">
        <f t="shared" si="24"/>
        <v>9.6999999999999993</v>
      </c>
    </row>
    <row r="487" spans="1:14">
      <c r="A487" t="s">
        <v>154</v>
      </c>
      <c r="B487" s="20">
        <v>8140</v>
      </c>
      <c r="C487" s="20" t="s">
        <v>95</v>
      </c>
      <c r="D487" s="20" t="s">
        <v>99</v>
      </c>
      <c r="E487" s="21">
        <v>0.22</v>
      </c>
      <c r="F487" s="21">
        <v>50.8</v>
      </c>
      <c r="G487" s="21">
        <v>0</v>
      </c>
      <c r="H487" s="21">
        <v>0.98599999999999999</v>
      </c>
      <c r="I487" s="21">
        <v>0.14299999999999999</v>
      </c>
      <c r="J487" s="21">
        <v>0.44600000000000001</v>
      </c>
      <c r="K487" s="59">
        <v>2.49285397117333</v>
      </c>
      <c r="L487">
        <f t="shared" si="22"/>
        <v>4.706674487839992</v>
      </c>
      <c r="M487">
        <f t="shared" si="23"/>
        <v>12.6</v>
      </c>
      <c r="N487">
        <f t="shared" si="24"/>
        <v>2.4</v>
      </c>
    </row>
    <row r="488" spans="1:14">
      <c r="A488" t="s">
        <v>154</v>
      </c>
      <c r="B488" s="20">
        <v>8140</v>
      </c>
      <c r="C488" s="20" t="s">
        <v>95</v>
      </c>
      <c r="D488" s="20" t="s">
        <v>99</v>
      </c>
      <c r="E488" s="21">
        <v>0.22</v>
      </c>
      <c r="F488" s="21">
        <v>50.8</v>
      </c>
      <c r="G488" s="21">
        <v>0</v>
      </c>
      <c r="H488" s="21">
        <v>0.98599999999999999</v>
      </c>
      <c r="I488" s="21">
        <v>0.14299999999999999</v>
      </c>
      <c r="J488" s="21">
        <v>0.44600000000000001</v>
      </c>
      <c r="K488" s="59">
        <v>1.5346315169981699</v>
      </c>
      <c r="L488">
        <f t="shared" si="22"/>
        <v>2.8974866128603445</v>
      </c>
      <c r="M488">
        <f t="shared" si="23"/>
        <v>7.8</v>
      </c>
      <c r="N488">
        <f t="shared" si="24"/>
        <v>1.5</v>
      </c>
    </row>
    <row r="489" spans="1:14">
      <c r="A489" t="s">
        <v>154</v>
      </c>
      <c r="B489" s="20">
        <v>8140</v>
      </c>
      <c r="C489" s="20" t="s">
        <v>95</v>
      </c>
      <c r="D489" s="20" t="s">
        <v>99</v>
      </c>
      <c r="E489" s="21">
        <v>0.22</v>
      </c>
      <c r="F489" s="21">
        <v>50.8</v>
      </c>
      <c r="G489" s="21">
        <v>0</v>
      </c>
      <c r="H489" s="21">
        <v>0.98599999999999999</v>
      </c>
      <c r="I489" s="21">
        <v>0.14299999999999999</v>
      </c>
      <c r="J489" s="21">
        <v>0.44600000000000001</v>
      </c>
      <c r="K489" s="59">
        <v>0.96210779140905101</v>
      </c>
      <c r="L489">
        <f t="shared" si="22"/>
        <v>1.8165236506997156</v>
      </c>
      <c r="M489">
        <f t="shared" si="23"/>
        <v>4.9000000000000004</v>
      </c>
      <c r="N489">
        <f t="shared" si="24"/>
        <v>0.9</v>
      </c>
    </row>
    <row r="490" spans="1:14">
      <c r="A490" t="s">
        <v>154</v>
      </c>
      <c r="B490" s="20">
        <v>8140</v>
      </c>
      <c r="C490" s="20" t="s">
        <v>95</v>
      </c>
      <c r="D490" s="20" t="s">
        <v>96</v>
      </c>
      <c r="E490" s="21">
        <v>0.22</v>
      </c>
      <c r="F490" s="21">
        <v>50.8</v>
      </c>
      <c r="G490" s="21">
        <v>0</v>
      </c>
      <c r="H490" s="21">
        <v>0.98599999999999999</v>
      </c>
      <c r="I490" s="21">
        <v>0.14299999999999999</v>
      </c>
      <c r="J490" s="21">
        <v>0.44600000000000001</v>
      </c>
      <c r="K490" s="59">
        <v>1.5829644205737301</v>
      </c>
      <c r="L490">
        <f t="shared" si="22"/>
        <v>2.9887423570045741</v>
      </c>
      <c r="M490">
        <f t="shared" si="23"/>
        <v>8</v>
      </c>
      <c r="N490">
        <f t="shared" si="24"/>
        <v>1.5</v>
      </c>
    </row>
    <row r="491" spans="1:14">
      <c r="A491" t="s">
        <v>154</v>
      </c>
      <c r="B491" s="20">
        <v>8140</v>
      </c>
      <c r="C491" s="20" t="s">
        <v>95</v>
      </c>
      <c r="D491" s="20" t="s">
        <v>96</v>
      </c>
      <c r="E491" s="21">
        <v>0.22</v>
      </c>
      <c r="F491" s="21">
        <v>50.8</v>
      </c>
      <c r="G491" s="21">
        <v>0</v>
      </c>
      <c r="H491" s="21">
        <v>0.98599999999999999</v>
      </c>
      <c r="I491" s="21">
        <v>0.14299999999999999</v>
      </c>
      <c r="J491" s="21">
        <v>0.44600000000000001</v>
      </c>
      <c r="K491" s="59">
        <v>0.48390513998741802</v>
      </c>
      <c r="L491">
        <f t="shared" si="22"/>
        <v>0.9136451646389111</v>
      </c>
      <c r="M491">
        <f t="shared" si="23"/>
        <v>2.5</v>
      </c>
      <c r="N491">
        <f t="shared" si="24"/>
        <v>0.5</v>
      </c>
    </row>
    <row r="492" spans="1:14">
      <c r="A492" t="s">
        <v>154</v>
      </c>
      <c r="B492" s="20">
        <v>8140</v>
      </c>
      <c r="C492" s="20" t="s">
        <v>95</v>
      </c>
      <c r="D492" s="20" t="s">
        <v>94</v>
      </c>
      <c r="E492" s="21">
        <v>0.22</v>
      </c>
      <c r="F492" s="21">
        <v>50.8</v>
      </c>
      <c r="G492" s="21">
        <v>0</v>
      </c>
      <c r="H492" s="21">
        <v>0.98599999999999999</v>
      </c>
      <c r="I492" s="21">
        <v>0.14299999999999999</v>
      </c>
      <c r="J492" s="21">
        <v>0.44600000000000001</v>
      </c>
      <c r="K492" s="59">
        <v>3.3295519231836201</v>
      </c>
      <c r="L492">
        <f t="shared" si="22"/>
        <v>6.2864160010988881</v>
      </c>
      <c r="M492">
        <f t="shared" si="23"/>
        <v>16.899999999999999</v>
      </c>
      <c r="N492">
        <f t="shared" si="24"/>
        <v>3.2</v>
      </c>
    </row>
    <row r="493" spans="1:14">
      <c r="A493" t="s">
        <v>154</v>
      </c>
      <c r="B493" s="20">
        <v>8140</v>
      </c>
      <c r="C493" s="20" t="s">
        <v>95</v>
      </c>
      <c r="D493" s="20" t="s">
        <v>96</v>
      </c>
      <c r="E493" s="21">
        <v>0.22</v>
      </c>
      <c r="F493" s="21">
        <v>50.8</v>
      </c>
      <c r="G493" s="21">
        <v>0</v>
      </c>
      <c r="H493" s="21">
        <v>0.98599999999999999</v>
      </c>
      <c r="I493" s="21">
        <v>0.14299999999999999</v>
      </c>
      <c r="J493" s="21">
        <v>0.44600000000000001</v>
      </c>
      <c r="K493" s="59">
        <v>3.3223173529549701</v>
      </c>
      <c r="L493">
        <f t="shared" si="22"/>
        <v>6.2727566502025143</v>
      </c>
      <c r="M493">
        <f t="shared" si="23"/>
        <v>16.8</v>
      </c>
      <c r="N493">
        <f t="shared" si="24"/>
        <v>3.2</v>
      </c>
    </row>
    <row r="494" spans="1:14">
      <c r="A494" t="s">
        <v>154</v>
      </c>
      <c r="B494" s="20">
        <v>8140</v>
      </c>
      <c r="C494" s="20" t="s">
        <v>95</v>
      </c>
      <c r="D494" s="20" t="s">
        <v>100</v>
      </c>
      <c r="E494" s="21">
        <v>0.22</v>
      </c>
      <c r="F494" s="21">
        <v>50.8</v>
      </c>
      <c r="G494" s="21">
        <v>0</v>
      </c>
      <c r="H494" s="21">
        <v>0.98599999999999999</v>
      </c>
      <c r="I494" s="21">
        <v>0.14299999999999999</v>
      </c>
      <c r="J494" s="21">
        <v>0.44600000000000001</v>
      </c>
      <c r="K494" s="59">
        <v>7.15774291679854</v>
      </c>
      <c r="L494">
        <f t="shared" si="22"/>
        <v>13.514295809776764</v>
      </c>
      <c r="M494">
        <f t="shared" si="23"/>
        <v>36.299999999999997</v>
      </c>
      <c r="N494">
        <f t="shared" si="24"/>
        <v>6.8</v>
      </c>
    </row>
    <row r="495" spans="1:14">
      <c r="A495" t="s">
        <v>154</v>
      </c>
      <c r="B495" s="20">
        <v>8140</v>
      </c>
      <c r="C495" s="20" t="s">
        <v>95</v>
      </c>
      <c r="D495" s="20" t="s">
        <v>100</v>
      </c>
      <c r="E495" s="21">
        <v>0.22</v>
      </c>
      <c r="F495" s="21">
        <v>50.8</v>
      </c>
      <c r="G495" s="21">
        <v>0</v>
      </c>
      <c r="H495" s="21">
        <v>0.98599999999999999</v>
      </c>
      <c r="I495" s="21">
        <v>0.14299999999999999</v>
      </c>
      <c r="J495" s="21">
        <v>0.44600000000000001</v>
      </c>
      <c r="K495" s="59">
        <v>3.8817630630741302</v>
      </c>
      <c r="L495">
        <f t="shared" si="22"/>
        <v>7.3290274472881629</v>
      </c>
      <c r="M495">
        <f t="shared" si="23"/>
        <v>19.7</v>
      </c>
      <c r="N495">
        <f t="shared" si="24"/>
        <v>3.7</v>
      </c>
    </row>
    <row r="496" spans="1:14">
      <c r="A496" t="s">
        <v>154</v>
      </c>
      <c r="B496" s="20">
        <v>8140</v>
      </c>
      <c r="C496" s="20" t="s">
        <v>95</v>
      </c>
      <c r="D496" s="20" t="s">
        <v>96</v>
      </c>
      <c r="E496" s="21">
        <v>0.22</v>
      </c>
      <c r="F496" s="21">
        <v>50.8</v>
      </c>
      <c r="G496" s="21">
        <v>0</v>
      </c>
      <c r="H496" s="21">
        <v>0.98599999999999999</v>
      </c>
      <c r="I496" s="21">
        <v>0.14299999999999999</v>
      </c>
      <c r="J496" s="21">
        <v>0.44600000000000001</v>
      </c>
      <c r="K496" s="59">
        <v>5.2687823312461504</v>
      </c>
      <c r="L496">
        <f t="shared" si="22"/>
        <v>9.9478122935481483</v>
      </c>
      <c r="M496">
        <f t="shared" si="23"/>
        <v>26.7</v>
      </c>
      <c r="N496">
        <f t="shared" si="24"/>
        <v>5</v>
      </c>
    </row>
    <row r="497" spans="1:14">
      <c r="A497" t="s">
        <v>154</v>
      </c>
      <c r="B497" s="20">
        <v>8140</v>
      </c>
      <c r="C497" s="20" t="s">
        <v>95</v>
      </c>
      <c r="D497" s="20" t="s">
        <v>96</v>
      </c>
      <c r="E497" s="21">
        <v>0.22</v>
      </c>
      <c r="F497" s="21">
        <v>50.8</v>
      </c>
      <c r="G497" s="21">
        <v>0</v>
      </c>
      <c r="H497" s="21">
        <v>0.98599999999999999</v>
      </c>
      <c r="I497" s="21">
        <v>0.14299999999999999</v>
      </c>
      <c r="J497" s="21">
        <v>0.44600000000000001</v>
      </c>
      <c r="K497" s="59">
        <v>3.1880185608587102</v>
      </c>
      <c r="L497">
        <f t="shared" si="22"/>
        <v>6.0191915774719691</v>
      </c>
      <c r="M497">
        <f t="shared" si="23"/>
        <v>16.100000000000001</v>
      </c>
      <c r="N497">
        <f t="shared" si="24"/>
        <v>3</v>
      </c>
    </row>
    <row r="498" spans="1:14">
      <c r="A498" t="s">
        <v>154</v>
      </c>
      <c r="B498" s="20">
        <v>8140</v>
      </c>
      <c r="C498" s="20" t="s">
        <v>95</v>
      </c>
      <c r="D498" s="20" t="s">
        <v>99</v>
      </c>
      <c r="E498" s="21">
        <v>0.22</v>
      </c>
      <c r="F498" s="21">
        <v>50.8</v>
      </c>
      <c r="G498" s="21">
        <v>0</v>
      </c>
      <c r="H498" s="21">
        <v>0.98599999999999999</v>
      </c>
      <c r="I498" s="21">
        <v>0.14299999999999999</v>
      </c>
      <c r="J498" s="21">
        <v>0.44600000000000001</v>
      </c>
      <c r="K498" s="59">
        <v>1.3782680398802301</v>
      </c>
      <c r="L498">
        <f t="shared" si="22"/>
        <v>2.6022619438298666</v>
      </c>
      <c r="M498">
        <f t="shared" si="23"/>
        <v>7</v>
      </c>
      <c r="N498">
        <f t="shared" si="24"/>
        <v>1.3</v>
      </c>
    </row>
    <row r="499" spans="1:14">
      <c r="A499" t="s">
        <v>154</v>
      </c>
      <c r="B499" s="20">
        <v>8140</v>
      </c>
      <c r="C499" s="20" t="s">
        <v>95</v>
      </c>
      <c r="D499" s="20" t="s">
        <v>99</v>
      </c>
      <c r="E499" s="21">
        <v>0.22</v>
      </c>
      <c r="F499" s="21">
        <v>50.8</v>
      </c>
      <c r="G499" s="21">
        <v>0</v>
      </c>
      <c r="H499" s="21">
        <v>0.98599999999999999</v>
      </c>
      <c r="I499" s="21">
        <v>0.14299999999999999</v>
      </c>
      <c r="J499" s="21">
        <v>0.44600000000000001</v>
      </c>
      <c r="K499" s="59">
        <v>6.5996882944492903</v>
      </c>
      <c r="L499">
        <f t="shared" si="22"/>
        <v>12.460651479139891</v>
      </c>
      <c r="M499">
        <f t="shared" si="23"/>
        <v>33.4</v>
      </c>
      <c r="N499">
        <f t="shared" si="24"/>
        <v>6.3</v>
      </c>
    </row>
    <row r="500" spans="1:14">
      <c r="A500" t="s">
        <v>154</v>
      </c>
      <c r="B500" s="20">
        <v>8140</v>
      </c>
      <c r="C500" s="20" t="s">
        <v>95</v>
      </c>
      <c r="D500" s="20" t="s">
        <v>96</v>
      </c>
      <c r="E500" s="21">
        <v>0.22</v>
      </c>
      <c r="F500" s="21">
        <v>50.8</v>
      </c>
      <c r="G500" s="21">
        <v>0</v>
      </c>
      <c r="H500" s="21">
        <v>0.98599999999999999</v>
      </c>
      <c r="I500" s="21">
        <v>0.14299999999999999</v>
      </c>
      <c r="J500" s="21">
        <v>0.44600000000000001</v>
      </c>
      <c r="K500" s="59">
        <v>1.88766007739956</v>
      </c>
      <c r="L500">
        <f t="shared" si="22"/>
        <v>3.5640280701355294</v>
      </c>
      <c r="M500">
        <f t="shared" si="23"/>
        <v>9.6</v>
      </c>
      <c r="N500">
        <f t="shared" si="24"/>
        <v>1.8</v>
      </c>
    </row>
    <row r="501" spans="1:14">
      <c r="A501" t="s">
        <v>154</v>
      </c>
      <c r="B501" s="20">
        <v>8140</v>
      </c>
      <c r="C501" s="20" t="s">
        <v>95</v>
      </c>
      <c r="D501" s="20" t="s">
        <v>99</v>
      </c>
      <c r="E501" s="21">
        <v>0.22</v>
      </c>
      <c r="F501" s="21">
        <v>50.8</v>
      </c>
      <c r="G501" s="21">
        <v>0</v>
      </c>
      <c r="H501" s="21">
        <v>0.98599999999999999</v>
      </c>
      <c r="I501" s="21">
        <v>0.14299999999999999</v>
      </c>
      <c r="J501" s="21">
        <v>0.44600000000000001</v>
      </c>
      <c r="K501" s="59">
        <v>0.55924332704106094</v>
      </c>
      <c r="L501">
        <f t="shared" si="22"/>
        <v>1.0558886843419926</v>
      </c>
      <c r="M501">
        <f t="shared" si="23"/>
        <v>2.8</v>
      </c>
      <c r="N501">
        <f t="shared" si="24"/>
        <v>0.5</v>
      </c>
    </row>
    <row r="502" spans="1:14">
      <c r="A502" t="s">
        <v>154</v>
      </c>
      <c r="B502" s="20">
        <v>8140</v>
      </c>
      <c r="C502" s="20" t="s">
        <v>95</v>
      </c>
      <c r="D502" s="20" t="s">
        <v>96</v>
      </c>
      <c r="E502" s="21">
        <v>0.22</v>
      </c>
      <c r="F502" s="21">
        <v>50.8</v>
      </c>
      <c r="G502" s="21">
        <v>0</v>
      </c>
      <c r="H502" s="21">
        <v>0.98599999999999999</v>
      </c>
      <c r="I502" s="21">
        <v>0.14299999999999999</v>
      </c>
      <c r="J502" s="21">
        <v>0.44600000000000001</v>
      </c>
      <c r="K502" s="59">
        <v>0.67962229709093502</v>
      </c>
      <c r="L502">
        <f t="shared" si="22"/>
        <v>1.2831722050608247</v>
      </c>
      <c r="M502">
        <f t="shared" si="23"/>
        <v>3.4</v>
      </c>
      <c r="N502">
        <f t="shared" si="24"/>
        <v>0.6</v>
      </c>
    </row>
    <row r="503" spans="1:14">
      <c r="A503" t="s">
        <v>154</v>
      </c>
      <c r="B503" s="20">
        <v>8140</v>
      </c>
      <c r="C503" s="20" t="s">
        <v>95</v>
      </c>
      <c r="D503" s="20" t="s">
        <v>98</v>
      </c>
      <c r="E503" s="21">
        <v>0.22</v>
      </c>
      <c r="F503" s="21">
        <v>50.8</v>
      </c>
      <c r="G503" s="21">
        <v>0</v>
      </c>
      <c r="H503" s="21">
        <v>0.98599999999999999</v>
      </c>
      <c r="I503" s="21">
        <v>0.14299999999999999</v>
      </c>
      <c r="J503" s="21">
        <v>0.44600000000000001</v>
      </c>
      <c r="K503" s="59">
        <v>0.37095569147757201</v>
      </c>
      <c r="L503">
        <f t="shared" si="22"/>
        <v>0.70038907588908783</v>
      </c>
      <c r="M503">
        <f t="shared" si="23"/>
        <v>1.9</v>
      </c>
      <c r="N503">
        <f t="shared" si="24"/>
        <v>0.4</v>
      </c>
    </row>
    <row r="504" spans="1:14">
      <c r="A504" t="s">
        <v>154</v>
      </c>
      <c r="B504" s="20">
        <v>8140</v>
      </c>
      <c r="C504" s="20" t="s">
        <v>95</v>
      </c>
      <c r="D504" s="20" t="s">
        <v>99</v>
      </c>
      <c r="E504" s="21">
        <v>0.22</v>
      </c>
      <c r="F504" s="21">
        <v>50.8</v>
      </c>
      <c r="G504" s="21">
        <v>0</v>
      </c>
      <c r="H504" s="21">
        <v>0.98599999999999999</v>
      </c>
      <c r="I504" s="21">
        <v>0.14299999999999999</v>
      </c>
      <c r="J504" s="21">
        <v>0.44600000000000001</v>
      </c>
      <c r="K504" s="59">
        <v>2.83948120268234E-2</v>
      </c>
      <c r="L504">
        <f t="shared" si="22"/>
        <v>5.3611298094111033E-2</v>
      </c>
      <c r="M504">
        <f t="shared" si="23"/>
        <v>0.1</v>
      </c>
      <c r="N504">
        <f t="shared" si="24"/>
        <v>0</v>
      </c>
    </row>
    <row r="505" spans="1:14">
      <c r="A505" t="s">
        <v>154</v>
      </c>
      <c r="B505" s="20">
        <v>8140</v>
      </c>
      <c r="C505" s="20" t="s">
        <v>95</v>
      </c>
      <c r="D505" s="20" t="s">
        <v>99</v>
      </c>
      <c r="E505" s="21">
        <v>0.22</v>
      </c>
      <c r="F505" s="21">
        <v>50.8</v>
      </c>
      <c r="G505" s="21">
        <v>0</v>
      </c>
      <c r="H505" s="21">
        <v>0.98599999999999999</v>
      </c>
      <c r="I505" s="21">
        <v>0.14299999999999999</v>
      </c>
      <c r="J505" s="21">
        <v>0.44600000000000001</v>
      </c>
      <c r="K505" s="59">
        <v>0.63321475573445196</v>
      </c>
      <c r="L505">
        <f t="shared" si="22"/>
        <v>1.1955516731436944</v>
      </c>
      <c r="M505">
        <f t="shared" si="23"/>
        <v>3.2</v>
      </c>
      <c r="N505">
        <f t="shared" si="24"/>
        <v>0.6</v>
      </c>
    </row>
    <row r="506" spans="1:14">
      <c r="A506" t="s">
        <v>154</v>
      </c>
      <c r="B506" s="20">
        <v>8140</v>
      </c>
      <c r="C506" s="20" t="s">
        <v>95</v>
      </c>
      <c r="D506" s="20" t="s">
        <v>98</v>
      </c>
      <c r="E506" s="21">
        <v>0.22</v>
      </c>
      <c r="F506" s="21">
        <v>50.8</v>
      </c>
      <c r="G506" s="21">
        <v>0</v>
      </c>
      <c r="H506" s="21">
        <v>0.98599999999999999</v>
      </c>
      <c r="I506" s="21">
        <v>0.14299999999999999</v>
      </c>
      <c r="J506" s="21">
        <v>0.44600000000000001</v>
      </c>
      <c r="K506" s="59">
        <v>1.5956521650528099</v>
      </c>
      <c r="L506">
        <f t="shared" si="22"/>
        <v>3.0126976644307089</v>
      </c>
      <c r="M506">
        <f t="shared" si="23"/>
        <v>8.1</v>
      </c>
      <c r="N506">
        <f t="shared" si="24"/>
        <v>1.5</v>
      </c>
    </row>
    <row r="507" spans="1:14">
      <c r="A507" t="s">
        <v>154</v>
      </c>
      <c r="B507" s="20">
        <v>8140</v>
      </c>
      <c r="C507" s="20" t="s">
        <v>95</v>
      </c>
      <c r="D507" s="20" t="s">
        <v>100</v>
      </c>
      <c r="E507" s="21">
        <v>0.22</v>
      </c>
      <c r="F507" s="21">
        <v>50.8</v>
      </c>
      <c r="G507" s="21">
        <v>0</v>
      </c>
      <c r="H507" s="21">
        <v>0.98599999999999999</v>
      </c>
      <c r="I507" s="21">
        <v>0.14299999999999999</v>
      </c>
      <c r="J507" s="21">
        <v>0.44600000000000001</v>
      </c>
      <c r="K507" s="59">
        <v>49.810571900100001</v>
      </c>
      <c r="L507">
        <f t="shared" si="22"/>
        <v>94.04568045218214</v>
      </c>
      <c r="M507">
        <f t="shared" si="23"/>
        <v>252.3</v>
      </c>
      <c r="N507">
        <f t="shared" si="24"/>
        <v>47.6</v>
      </c>
    </row>
    <row r="508" spans="1:14">
      <c r="A508" t="s">
        <v>154</v>
      </c>
      <c r="B508" s="20">
        <v>8140</v>
      </c>
      <c r="C508" s="20" t="s">
        <v>95</v>
      </c>
      <c r="D508" s="20" t="s">
        <v>99</v>
      </c>
      <c r="E508" s="21">
        <v>0.22</v>
      </c>
      <c r="F508" s="21">
        <v>50.8</v>
      </c>
      <c r="G508" s="21">
        <v>0</v>
      </c>
      <c r="H508" s="21">
        <v>0.98599999999999999</v>
      </c>
      <c r="I508" s="21">
        <v>0.14299999999999999</v>
      </c>
      <c r="J508" s="21">
        <v>0.44600000000000001</v>
      </c>
      <c r="K508" s="59">
        <v>4.1383735729139897</v>
      </c>
      <c r="L508">
        <f t="shared" si="22"/>
        <v>7.8135251972331403</v>
      </c>
      <c r="M508">
        <f t="shared" si="23"/>
        <v>21</v>
      </c>
      <c r="N508">
        <f t="shared" si="24"/>
        <v>4</v>
      </c>
    </row>
    <row r="509" spans="1:14">
      <c r="A509" t="s">
        <v>154</v>
      </c>
      <c r="B509" s="20">
        <v>8140</v>
      </c>
      <c r="C509" s="20" t="s">
        <v>95</v>
      </c>
      <c r="D509" s="20" t="s">
        <v>96</v>
      </c>
      <c r="E509" s="21">
        <v>0.22</v>
      </c>
      <c r="F509" s="21">
        <v>50.8</v>
      </c>
      <c r="G509" s="21">
        <v>0</v>
      </c>
      <c r="H509" s="21">
        <v>0.98599999999999999</v>
      </c>
      <c r="I509" s="21">
        <v>0.14299999999999999</v>
      </c>
      <c r="J509" s="21">
        <v>0.44600000000000001</v>
      </c>
      <c r="K509" s="59">
        <v>0.28272868039473098</v>
      </c>
      <c r="L509">
        <f t="shared" si="22"/>
        <v>0.53381059716394508</v>
      </c>
      <c r="M509">
        <f t="shared" si="23"/>
        <v>1.4</v>
      </c>
      <c r="N509">
        <f t="shared" si="24"/>
        <v>0.3</v>
      </c>
    </row>
    <row r="510" spans="1:14">
      <c r="A510" t="s">
        <v>154</v>
      </c>
      <c r="B510" s="20">
        <v>8140</v>
      </c>
      <c r="C510" s="20" t="s">
        <v>95</v>
      </c>
      <c r="D510" s="20" t="s">
        <v>96</v>
      </c>
      <c r="E510" s="21">
        <v>0.22</v>
      </c>
      <c r="F510" s="21">
        <v>50.8</v>
      </c>
      <c r="G510" s="21">
        <v>0</v>
      </c>
      <c r="H510" s="21">
        <v>0.98599999999999999</v>
      </c>
      <c r="I510" s="21">
        <v>0.14299999999999999</v>
      </c>
      <c r="J510" s="21">
        <v>0.44600000000000001</v>
      </c>
      <c r="K510" s="59">
        <v>0.802757810722314</v>
      </c>
      <c r="L510">
        <f t="shared" si="22"/>
        <v>1.5156602638311103</v>
      </c>
      <c r="M510">
        <f t="shared" si="23"/>
        <v>4.0999999999999996</v>
      </c>
      <c r="N510">
        <f t="shared" si="24"/>
        <v>0.8</v>
      </c>
    </row>
    <row r="511" spans="1:14">
      <c r="A511" t="s">
        <v>154</v>
      </c>
      <c r="B511" s="20">
        <v>8140</v>
      </c>
      <c r="C511" s="20" t="s">
        <v>95</v>
      </c>
      <c r="D511" s="20" t="s">
        <v>98</v>
      </c>
      <c r="E511" s="21">
        <v>0.22</v>
      </c>
      <c r="F511" s="21">
        <v>50.8</v>
      </c>
      <c r="G511" s="21">
        <v>0</v>
      </c>
      <c r="H511" s="21">
        <v>0.98599999999999999</v>
      </c>
      <c r="I511" s="21">
        <v>0.14299999999999999</v>
      </c>
      <c r="J511" s="21">
        <v>0.44600000000000001</v>
      </c>
      <c r="K511" s="59">
        <v>0.97043874033121702</v>
      </c>
      <c r="L511">
        <f t="shared" si="22"/>
        <v>1.8322530376613599</v>
      </c>
      <c r="M511">
        <f t="shared" si="23"/>
        <v>4.9000000000000004</v>
      </c>
      <c r="N511">
        <f t="shared" si="24"/>
        <v>0.9</v>
      </c>
    </row>
    <row r="512" spans="1:14">
      <c r="A512" t="s">
        <v>154</v>
      </c>
      <c r="B512" s="20">
        <v>8140</v>
      </c>
      <c r="C512" s="20" t="s">
        <v>95</v>
      </c>
      <c r="E512" s="21">
        <v>0.22</v>
      </c>
      <c r="F512" s="21">
        <v>50.8</v>
      </c>
      <c r="G512" s="21">
        <v>0</v>
      </c>
      <c r="H512" s="21">
        <v>0.98599999999999999</v>
      </c>
      <c r="I512" s="21">
        <v>0.14299999999999999</v>
      </c>
      <c r="J512" s="21">
        <v>0.44600000000000001</v>
      </c>
      <c r="K512" s="59">
        <v>1.7498170873190399E-2</v>
      </c>
      <c r="L512">
        <f t="shared" si="22"/>
        <v>3.3037713153308355E-2</v>
      </c>
      <c r="M512">
        <f t="shared" si="23"/>
        <v>0.1</v>
      </c>
      <c r="N512">
        <f t="shared" si="24"/>
        <v>0</v>
      </c>
    </row>
    <row r="513" spans="1:14">
      <c r="A513" t="s">
        <v>154</v>
      </c>
      <c r="B513" s="20">
        <v>8140</v>
      </c>
      <c r="C513" s="20" t="s">
        <v>95</v>
      </c>
      <c r="D513" s="20" t="s">
        <v>99</v>
      </c>
      <c r="E513" s="21">
        <v>0.22</v>
      </c>
      <c r="F513" s="21">
        <v>50.8</v>
      </c>
      <c r="G513" s="21">
        <v>0</v>
      </c>
      <c r="H513" s="21">
        <v>0.98599999999999999</v>
      </c>
      <c r="I513" s="21">
        <v>0.14299999999999999</v>
      </c>
      <c r="J513" s="21">
        <v>0.44600000000000001</v>
      </c>
      <c r="K513" s="59">
        <v>2.28126930477096</v>
      </c>
      <c r="L513">
        <f t="shared" si="22"/>
        <v>4.3071885320278911</v>
      </c>
      <c r="M513">
        <f t="shared" si="23"/>
        <v>11.6</v>
      </c>
      <c r="N513">
        <f t="shared" si="24"/>
        <v>2.2000000000000002</v>
      </c>
    </row>
    <row r="514" spans="1:14">
      <c r="A514" t="s">
        <v>154</v>
      </c>
      <c r="B514" s="20">
        <v>8140</v>
      </c>
      <c r="C514" s="20" t="s">
        <v>95</v>
      </c>
      <c r="D514" s="20" t="s">
        <v>96</v>
      </c>
      <c r="E514" s="21">
        <v>0.22</v>
      </c>
      <c r="F514" s="21">
        <v>50.8</v>
      </c>
      <c r="G514" s="21">
        <v>0</v>
      </c>
      <c r="H514" s="21">
        <v>0.98599999999999999</v>
      </c>
      <c r="I514" s="21">
        <v>0.14299999999999999</v>
      </c>
      <c r="J514" s="21">
        <v>0.44600000000000001</v>
      </c>
      <c r="K514" s="59">
        <v>0.98134504259928801</v>
      </c>
      <c r="L514">
        <f t="shared" si="22"/>
        <v>1.8528448634302956</v>
      </c>
      <c r="M514">
        <f t="shared" si="23"/>
        <v>5</v>
      </c>
      <c r="N514">
        <f t="shared" si="24"/>
        <v>0.9</v>
      </c>
    </row>
    <row r="515" spans="1:14">
      <c r="A515" t="s">
        <v>154</v>
      </c>
      <c r="B515" s="20">
        <v>8140</v>
      </c>
      <c r="C515" s="20" t="s">
        <v>95</v>
      </c>
      <c r="D515" s="20" t="s">
        <v>99</v>
      </c>
      <c r="E515" s="21">
        <v>0.22</v>
      </c>
      <c r="F515" s="21">
        <v>50.8</v>
      </c>
      <c r="G515" s="21">
        <v>0</v>
      </c>
      <c r="H515" s="21">
        <v>0.98599999999999999</v>
      </c>
      <c r="I515" s="21">
        <v>0.14299999999999999</v>
      </c>
      <c r="J515" s="21">
        <v>0.44600000000000001</v>
      </c>
      <c r="K515" s="59">
        <v>0.91474752957121097</v>
      </c>
      <c r="L515">
        <f t="shared" ref="L515:L578" si="25">(F515*J515*K515/12)+(G515*K515)</f>
        <v>1.7271043189990845</v>
      </c>
      <c r="M515">
        <f t="shared" ref="M515:M578" si="26">ROUND(2.721*H515*L515,1)</f>
        <v>4.5999999999999996</v>
      </c>
      <c r="N515">
        <f t="shared" ref="N515:N578" si="27">ROUND((2.721*I515*L515)+(E515*K515),1)</f>
        <v>0.9</v>
      </c>
    </row>
    <row r="516" spans="1:14">
      <c r="A516" t="s">
        <v>154</v>
      </c>
      <c r="B516" s="20">
        <v>8140</v>
      </c>
      <c r="C516" s="20" t="s">
        <v>95</v>
      </c>
      <c r="D516" s="20" t="s">
        <v>99</v>
      </c>
      <c r="E516" s="21">
        <v>0.22</v>
      </c>
      <c r="F516" s="21">
        <v>50.8</v>
      </c>
      <c r="G516" s="21">
        <v>0</v>
      </c>
      <c r="H516" s="21">
        <v>0.98599999999999999</v>
      </c>
      <c r="I516" s="21">
        <v>0.14299999999999999</v>
      </c>
      <c r="J516" s="21">
        <v>0.44600000000000001</v>
      </c>
      <c r="K516" s="59">
        <v>0.72569732848323898</v>
      </c>
      <c r="L516">
        <f t="shared" si="25"/>
        <v>1.3701649359982542</v>
      </c>
      <c r="M516">
        <f t="shared" si="26"/>
        <v>3.7</v>
      </c>
      <c r="N516">
        <f t="shared" si="27"/>
        <v>0.7</v>
      </c>
    </row>
    <row r="517" spans="1:14">
      <c r="A517" t="s">
        <v>154</v>
      </c>
      <c r="B517" s="20">
        <v>8140</v>
      </c>
      <c r="C517" s="20" t="s">
        <v>95</v>
      </c>
      <c r="D517" s="20" t="s">
        <v>99</v>
      </c>
      <c r="E517" s="21">
        <v>0.22</v>
      </c>
      <c r="F517" s="21">
        <v>50.8</v>
      </c>
      <c r="G517" s="21">
        <v>0</v>
      </c>
      <c r="H517" s="21">
        <v>0.98599999999999999</v>
      </c>
      <c r="I517" s="21">
        <v>0.14299999999999999</v>
      </c>
      <c r="J517" s="21">
        <v>0.44600000000000001</v>
      </c>
      <c r="K517" s="59">
        <v>0.90284360042241796</v>
      </c>
      <c r="L517">
        <f t="shared" si="25"/>
        <v>1.7046289071708867</v>
      </c>
      <c r="M517">
        <f t="shared" si="26"/>
        <v>4.5999999999999996</v>
      </c>
      <c r="N517">
        <f t="shared" si="27"/>
        <v>0.9</v>
      </c>
    </row>
    <row r="518" spans="1:14">
      <c r="A518" t="s">
        <v>154</v>
      </c>
      <c r="B518" s="20">
        <v>8140</v>
      </c>
      <c r="C518" s="20" t="s">
        <v>95</v>
      </c>
      <c r="D518" s="20" t="s">
        <v>94</v>
      </c>
      <c r="E518" s="21">
        <v>0.22</v>
      </c>
      <c r="F518" s="21">
        <v>50.8</v>
      </c>
      <c r="G518" s="21">
        <v>0</v>
      </c>
      <c r="H518" s="21">
        <v>0.98599999999999999</v>
      </c>
      <c r="I518" s="21">
        <v>0.14299999999999999</v>
      </c>
      <c r="J518" s="21">
        <v>0.44600000000000001</v>
      </c>
      <c r="K518" s="59">
        <v>1.1765764854333201</v>
      </c>
      <c r="L518">
        <f t="shared" si="25"/>
        <v>2.2214548429304704</v>
      </c>
      <c r="M518">
        <f t="shared" si="26"/>
        <v>6</v>
      </c>
      <c r="N518">
        <f t="shared" si="27"/>
        <v>1.1000000000000001</v>
      </c>
    </row>
    <row r="519" spans="1:14">
      <c r="A519" t="s">
        <v>154</v>
      </c>
      <c r="B519" s="20">
        <v>8140</v>
      </c>
      <c r="C519" s="20" t="s">
        <v>95</v>
      </c>
      <c r="D519" s="20" t="s">
        <v>99</v>
      </c>
      <c r="E519" s="21">
        <v>0.22</v>
      </c>
      <c r="F519" s="21">
        <v>50.8</v>
      </c>
      <c r="G519" s="21">
        <v>0</v>
      </c>
      <c r="H519" s="21">
        <v>0.98599999999999999</v>
      </c>
      <c r="I519" s="21">
        <v>0.14299999999999999</v>
      </c>
      <c r="J519" s="21">
        <v>0.44600000000000001</v>
      </c>
      <c r="K519" s="59">
        <v>2.3452134256971999</v>
      </c>
      <c r="L519">
        <f t="shared" si="25"/>
        <v>4.4279192952780262</v>
      </c>
      <c r="M519">
        <f t="shared" si="26"/>
        <v>11.9</v>
      </c>
      <c r="N519">
        <f t="shared" si="27"/>
        <v>2.2000000000000002</v>
      </c>
    </row>
    <row r="520" spans="1:14">
      <c r="A520" t="s">
        <v>154</v>
      </c>
      <c r="B520" s="20">
        <v>8140</v>
      </c>
      <c r="C520" s="20" t="s">
        <v>95</v>
      </c>
      <c r="D520" s="20" t="s">
        <v>96</v>
      </c>
      <c r="E520" s="21">
        <v>0.22</v>
      </c>
      <c r="F520" s="21">
        <v>50.8</v>
      </c>
      <c r="G520" s="21">
        <v>0</v>
      </c>
      <c r="H520" s="21">
        <v>0.98599999999999999</v>
      </c>
      <c r="I520" s="21">
        <v>0.14299999999999999</v>
      </c>
      <c r="J520" s="21">
        <v>0.44600000000000001</v>
      </c>
      <c r="K520" s="59">
        <v>3.3563313269549502</v>
      </c>
      <c r="L520">
        <f t="shared" si="25"/>
        <v>6.3369773007127428</v>
      </c>
      <c r="M520">
        <f t="shared" si="26"/>
        <v>17</v>
      </c>
      <c r="N520">
        <f t="shared" si="27"/>
        <v>3.2</v>
      </c>
    </row>
    <row r="521" spans="1:14">
      <c r="A521" t="s">
        <v>154</v>
      </c>
      <c r="B521" s="20">
        <v>8140</v>
      </c>
      <c r="C521" s="20" t="s">
        <v>95</v>
      </c>
      <c r="D521" s="20" t="s">
        <v>99</v>
      </c>
      <c r="E521" s="21">
        <v>0.22</v>
      </c>
      <c r="F521" s="21">
        <v>50.8</v>
      </c>
      <c r="G521" s="21">
        <v>0</v>
      </c>
      <c r="H521" s="21">
        <v>0.98599999999999999</v>
      </c>
      <c r="I521" s="21">
        <v>0.14299999999999999</v>
      </c>
      <c r="J521" s="21">
        <v>0.44600000000000001</v>
      </c>
      <c r="K521" s="59">
        <v>5.44899117576204</v>
      </c>
      <c r="L521">
        <f t="shared" si="25"/>
        <v>10.288058605917117</v>
      </c>
      <c r="M521">
        <f t="shared" si="26"/>
        <v>27.6</v>
      </c>
      <c r="N521">
        <f t="shared" si="27"/>
        <v>5.2</v>
      </c>
    </row>
    <row r="522" spans="1:14">
      <c r="A522" t="s">
        <v>154</v>
      </c>
      <c r="B522" s="20">
        <v>8140</v>
      </c>
      <c r="C522" s="20" t="s">
        <v>95</v>
      </c>
      <c r="D522" s="20" t="s">
        <v>99</v>
      </c>
      <c r="E522" s="21">
        <v>0.22</v>
      </c>
      <c r="F522" s="21">
        <v>50.8</v>
      </c>
      <c r="G522" s="21">
        <v>0</v>
      </c>
      <c r="H522" s="21">
        <v>0.98599999999999999</v>
      </c>
      <c r="I522" s="21">
        <v>0.14299999999999999</v>
      </c>
      <c r="J522" s="21">
        <v>0.44600000000000001</v>
      </c>
      <c r="K522" s="59">
        <v>3.4797787252619901</v>
      </c>
      <c r="L522">
        <f t="shared" si="25"/>
        <v>6.570054218542988</v>
      </c>
      <c r="M522">
        <f t="shared" si="26"/>
        <v>17.600000000000001</v>
      </c>
      <c r="N522">
        <f t="shared" si="27"/>
        <v>3.3</v>
      </c>
    </row>
    <row r="523" spans="1:14">
      <c r="A523" t="s">
        <v>154</v>
      </c>
      <c r="B523" s="20">
        <v>8140</v>
      </c>
      <c r="C523" s="20" t="s">
        <v>95</v>
      </c>
      <c r="D523" s="20" t="s">
        <v>99</v>
      </c>
      <c r="E523" s="21">
        <v>0.22</v>
      </c>
      <c r="F523" s="21">
        <v>50.8</v>
      </c>
      <c r="G523" s="21">
        <v>0</v>
      </c>
      <c r="H523" s="21">
        <v>0.98599999999999999</v>
      </c>
      <c r="I523" s="21">
        <v>0.14299999999999999</v>
      </c>
      <c r="J523" s="21">
        <v>0.44600000000000001</v>
      </c>
      <c r="K523" s="59">
        <v>2.3226189987595398</v>
      </c>
      <c r="L523">
        <f t="shared" si="25"/>
        <v>4.3852595109245955</v>
      </c>
      <c r="M523">
        <f t="shared" si="26"/>
        <v>11.8</v>
      </c>
      <c r="N523">
        <f t="shared" si="27"/>
        <v>2.2000000000000002</v>
      </c>
    </row>
    <row r="524" spans="1:14">
      <c r="A524" t="s">
        <v>154</v>
      </c>
      <c r="B524" s="20">
        <v>8140</v>
      </c>
      <c r="C524" s="20" t="s">
        <v>95</v>
      </c>
      <c r="D524" s="20" t="s">
        <v>99</v>
      </c>
      <c r="E524" s="21">
        <v>0.22</v>
      </c>
      <c r="F524" s="21">
        <v>50.8</v>
      </c>
      <c r="G524" s="21">
        <v>0</v>
      </c>
      <c r="H524" s="21">
        <v>0.98599999999999999</v>
      </c>
      <c r="I524" s="21">
        <v>0.14299999999999999</v>
      </c>
      <c r="J524" s="21">
        <v>0.44600000000000001</v>
      </c>
      <c r="K524" s="59">
        <v>1.7282707393730901</v>
      </c>
      <c r="L524">
        <f t="shared" si="25"/>
        <v>3.2630903739856856</v>
      </c>
      <c r="M524">
        <f t="shared" si="26"/>
        <v>8.8000000000000007</v>
      </c>
      <c r="N524">
        <f t="shared" si="27"/>
        <v>1.6</v>
      </c>
    </row>
    <row r="525" spans="1:14">
      <c r="A525" t="s">
        <v>154</v>
      </c>
      <c r="B525" s="20">
        <v>8140</v>
      </c>
      <c r="C525" s="20" t="s">
        <v>95</v>
      </c>
      <c r="D525" s="20" t="s">
        <v>99</v>
      </c>
      <c r="E525" s="21">
        <v>0.22</v>
      </c>
      <c r="F525" s="21">
        <v>50.8</v>
      </c>
      <c r="G525" s="21">
        <v>0</v>
      </c>
      <c r="H525" s="21">
        <v>0.98599999999999999</v>
      </c>
      <c r="I525" s="21">
        <v>0.14299999999999999</v>
      </c>
      <c r="J525" s="21">
        <v>0.44600000000000001</v>
      </c>
      <c r="K525" s="59">
        <v>0.45849434097415998</v>
      </c>
      <c r="L525">
        <f t="shared" si="25"/>
        <v>0.86566788204861222</v>
      </c>
      <c r="M525">
        <f t="shared" si="26"/>
        <v>2.2999999999999998</v>
      </c>
      <c r="N525">
        <f t="shared" si="27"/>
        <v>0.4</v>
      </c>
    </row>
    <row r="526" spans="1:14">
      <c r="A526" t="s">
        <v>154</v>
      </c>
      <c r="B526" s="20">
        <v>8140</v>
      </c>
      <c r="C526" s="20" t="s">
        <v>95</v>
      </c>
      <c r="D526" s="20" t="s">
        <v>96</v>
      </c>
      <c r="E526" s="21">
        <v>0.22</v>
      </c>
      <c r="F526" s="21">
        <v>50.8</v>
      </c>
      <c r="G526" s="21">
        <v>0</v>
      </c>
      <c r="H526" s="21">
        <v>0.98599999999999999</v>
      </c>
      <c r="I526" s="21">
        <v>0.14299999999999999</v>
      </c>
      <c r="J526" s="21">
        <v>0.44600000000000001</v>
      </c>
      <c r="K526" s="59">
        <v>12.819257804399999</v>
      </c>
      <c r="L526">
        <f t="shared" si="25"/>
        <v>24.203613351894159</v>
      </c>
      <c r="M526">
        <f t="shared" si="26"/>
        <v>64.900000000000006</v>
      </c>
      <c r="N526">
        <f t="shared" si="27"/>
        <v>12.2</v>
      </c>
    </row>
    <row r="527" spans="1:14">
      <c r="A527" t="s">
        <v>154</v>
      </c>
      <c r="B527" s="20">
        <v>8140</v>
      </c>
      <c r="C527" s="20" t="s">
        <v>95</v>
      </c>
      <c r="D527" s="20" t="s">
        <v>99</v>
      </c>
      <c r="E527" s="21">
        <v>0.22</v>
      </c>
      <c r="F527" s="21">
        <v>50.8</v>
      </c>
      <c r="G527" s="21">
        <v>0</v>
      </c>
      <c r="H527" s="21">
        <v>0.98599999999999999</v>
      </c>
      <c r="I527" s="21">
        <v>0.14299999999999999</v>
      </c>
      <c r="J527" s="21">
        <v>0.44600000000000001</v>
      </c>
      <c r="K527" s="59">
        <v>0.123253991850875</v>
      </c>
      <c r="L527">
        <f t="shared" si="25"/>
        <v>0.23271175354724205</v>
      </c>
      <c r="M527">
        <f t="shared" si="26"/>
        <v>0.6</v>
      </c>
      <c r="N527">
        <f t="shared" si="27"/>
        <v>0.1</v>
      </c>
    </row>
    <row r="528" spans="1:14">
      <c r="A528" t="s">
        <v>154</v>
      </c>
      <c r="B528" s="20">
        <v>8140</v>
      </c>
      <c r="C528" s="20" t="s">
        <v>95</v>
      </c>
      <c r="D528" s="20" t="s">
        <v>98</v>
      </c>
      <c r="E528" s="21">
        <v>0.22</v>
      </c>
      <c r="F528" s="21">
        <v>50.8</v>
      </c>
      <c r="G528" s="21">
        <v>0</v>
      </c>
      <c r="H528" s="21">
        <v>0.98599999999999999</v>
      </c>
      <c r="I528" s="21">
        <v>0.14299999999999999</v>
      </c>
      <c r="J528" s="21">
        <v>0.44600000000000001</v>
      </c>
      <c r="K528" s="59">
        <v>4.6189389602912199</v>
      </c>
      <c r="L528">
        <f t="shared" si="25"/>
        <v>8.7208646862938419</v>
      </c>
      <c r="M528">
        <f t="shared" si="26"/>
        <v>23.4</v>
      </c>
      <c r="N528">
        <f t="shared" si="27"/>
        <v>4.4000000000000004</v>
      </c>
    </row>
    <row r="529" spans="1:14">
      <c r="A529" t="s">
        <v>154</v>
      </c>
      <c r="B529" s="20">
        <v>8140</v>
      </c>
      <c r="C529" s="20" t="s">
        <v>95</v>
      </c>
      <c r="D529" s="20" t="s">
        <v>96</v>
      </c>
      <c r="E529" s="21">
        <v>0.22</v>
      </c>
      <c r="F529" s="21">
        <v>50.8</v>
      </c>
      <c r="G529" s="21">
        <v>0</v>
      </c>
      <c r="H529" s="21">
        <v>0.98599999999999999</v>
      </c>
      <c r="I529" s="21">
        <v>0.14299999999999999</v>
      </c>
      <c r="J529" s="21">
        <v>0.44600000000000001</v>
      </c>
      <c r="K529" s="59">
        <v>1.8350154846000001E-7</v>
      </c>
      <c r="L529">
        <f t="shared" si="25"/>
        <v>3.4646315692904406E-7</v>
      </c>
      <c r="M529">
        <f t="shared" si="26"/>
        <v>0</v>
      </c>
      <c r="N529">
        <f t="shared" si="27"/>
        <v>0</v>
      </c>
    </row>
    <row r="530" spans="1:14">
      <c r="A530" t="s">
        <v>154</v>
      </c>
      <c r="B530" s="20">
        <v>8140</v>
      </c>
      <c r="C530" s="20" t="s">
        <v>95</v>
      </c>
      <c r="D530" s="20" t="s">
        <v>96</v>
      </c>
      <c r="E530" s="21">
        <v>0.22</v>
      </c>
      <c r="F530" s="21">
        <v>50.8</v>
      </c>
      <c r="G530" s="21">
        <v>0</v>
      </c>
      <c r="H530" s="21">
        <v>0.98599999999999999</v>
      </c>
      <c r="I530" s="21">
        <v>0.14299999999999999</v>
      </c>
      <c r="J530" s="21">
        <v>0.44600000000000001</v>
      </c>
      <c r="K530" s="59">
        <v>3.01387750668927</v>
      </c>
      <c r="L530">
        <f t="shared" si="25"/>
        <v>5.6904016577964542</v>
      </c>
      <c r="M530">
        <f t="shared" si="26"/>
        <v>15.3</v>
      </c>
      <c r="N530">
        <f t="shared" si="27"/>
        <v>2.9</v>
      </c>
    </row>
    <row r="531" spans="1:14">
      <c r="A531" t="s">
        <v>154</v>
      </c>
      <c r="B531" s="20">
        <v>8140</v>
      </c>
      <c r="C531" s="20" t="s">
        <v>95</v>
      </c>
      <c r="D531" s="20" t="s">
        <v>100</v>
      </c>
      <c r="E531" s="21">
        <v>0.22</v>
      </c>
      <c r="F531" s="21">
        <v>50.8</v>
      </c>
      <c r="G531" s="21">
        <v>0</v>
      </c>
      <c r="H531" s="21">
        <v>0.98599999999999999</v>
      </c>
      <c r="I531" s="21">
        <v>0.14299999999999999</v>
      </c>
      <c r="J531" s="21">
        <v>0.44600000000000001</v>
      </c>
      <c r="K531" s="59">
        <v>1.1541911599410399</v>
      </c>
      <c r="L531">
        <f t="shared" si="25"/>
        <v>2.1791898560460128</v>
      </c>
      <c r="M531">
        <f t="shared" si="26"/>
        <v>5.8</v>
      </c>
      <c r="N531">
        <f t="shared" si="27"/>
        <v>1.1000000000000001</v>
      </c>
    </row>
    <row r="532" spans="1:14">
      <c r="A532" t="s">
        <v>154</v>
      </c>
      <c r="B532" s="20">
        <v>8140</v>
      </c>
      <c r="C532" s="20" t="s">
        <v>95</v>
      </c>
      <c r="D532" s="20" t="s">
        <v>96</v>
      </c>
      <c r="E532" s="21">
        <v>0.22</v>
      </c>
      <c r="F532" s="21">
        <v>50.8</v>
      </c>
      <c r="G532" s="21">
        <v>0</v>
      </c>
      <c r="H532" s="21">
        <v>0.98599999999999999</v>
      </c>
      <c r="I532" s="21">
        <v>0.14299999999999999</v>
      </c>
      <c r="J532" s="21">
        <v>0.44600000000000001</v>
      </c>
      <c r="K532" s="59">
        <v>0.103479947207261</v>
      </c>
      <c r="L532">
        <f t="shared" si="25"/>
        <v>0.19537703899045591</v>
      </c>
      <c r="M532">
        <f t="shared" si="26"/>
        <v>0.5</v>
      </c>
      <c r="N532">
        <f t="shared" si="27"/>
        <v>0.1</v>
      </c>
    </row>
    <row r="533" spans="1:14">
      <c r="A533" t="s">
        <v>154</v>
      </c>
      <c r="B533" s="20">
        <v>8140</v>
      </c>
      <c r="C533" s="20" t="s">
        <v>95</v>
      </c>
      <c r="D533" s="20" t="s">
        <v>99</v>
      </c>
      <c r="E533" s="21">
        <v>0.22</v>
      </c>
      <c r="F533" s="21">
        <v>50.8</v>
      </c>
      <c r="G533" s="21">
        <v>0</v>
      </c>
      <c r="H533" s="21">
        <v>0.98599999999999999</v>
      </c>
      <c r="I533" s="21">
        <v>0.14299999999999999</v>
      </c>
      <c r="J533" s="21">
        <v>0.44600000000000001</v>
      </c>
      <c r="K533" s="59">
        <v>0.69773914283313099</v>
      </c>
      <c r="L533">
        <f t="shared" si="25"/>
        <v>1.3173780176118068</v>
      </c>
      <c r="M533">
        <f t="shared" si="26"/>
        <v>3.5</v>
      </c>
      <c r="N533">
        <f t="shared" si="27"/>
        <v>0.7</v>
      </c>
    </row>
    <row r="534" spans="1:14">
      <c r="A534" t="s">
        <v>154</v>
      </c>
      <c r="B534" s="20">
        <v>8140</v>
      </c>
      <c r="C534" s="20" t="s">
        <v>95</v>
      </c>
      <c r="D534" s="20" t="s">
        <v>99</v>
      </c>
      <c r="E534" s="21">
        <v>0.22</v>
      </c>
      <c r="F534" s="21">
        <v>50.8</v>
      </c>
      <c r="G534" s="21">
        <v>0</v>
      </c>
      <c r="H534" s="21">
        <v>0.98599999999999999</v>
      </c>
      <c r="I534" s="21">
        <v>0.14299999999999999</v>
      </c>
      <c r="J534" s="21">
        <v>0.44600000000000001</v>
      </c>
      <c r="K534" s="59">
        <v>1.1324207863281801</v>
      </c>
      <c r="L534">
        <f t="shared" si="25"/>
        <v>2.1380859393066927</v>
      </c>
      <c r="M534">
        <f t="shared" si="26"/>
        <v>5.7</v>
      </c>
      <c r="N534">
        <f t="shared" si="27"/>
        <v>1.1000000000000001</v>
      </c>
    </row>
    <row r="535" spans="1:14">
      <c r="A535" t="s">
        <v>154</v>
      </c>
      <c r="B535" s="20">
        <v>8140</v>
      </c>
      <c r="C535" s="20" t="s">
        <v>95</v>
      </c>
      <c r="D535" s="20" t="s">
        <v>98</v>
      </c>
      <c r="E535" s="21">
        <v>0.22</v>
      </c>
      <c r="F535" s="21">
        <v>50.8</v>
      </c>
      <c r="G535" s="21">
        <v>0</v>
      </c>
      <c r="H535" s="21">
        <v>0.98599999999999999</v>
      </c>
      <c r="I535" s="21">
        <v>0.14299999999999999</v>
      </c>
      <c r="J535" s="21">
        <v>0.44600000000000001</v>
      </c>
      <c r="K535" s="59">
        <v>3.2920202527359499</v>
      </c>
      <c r="L535">
        <f t="shared" si="25"/>
        <v>6.2155537051823231</v>
      </c>
      <c r="M535">
        <f t="shared" si="26"/>
        <v>16.7</v>
      </c>
      <c r="N535">
        <f t="shared" si="27"/>
        <v>3.1</v>
      </c>
    </row>
    <row r="536" spans="1:14">
      <c r="A536" t="s">
        <v>154</v>
      </c>
      <c r="B536" s="20">
        <v>8140</v>
      </c>
      <c r="C536" s="20" t="s">
        <v>95</v>
      </c>
      <c r="D536" s="20" t="s">
        <v>99</v>
      </c>
      <c r="E536" s="21">
        <v>0.22</v>
      </c>
      <c r="F536" s="21">
        <v>50.8</v>
      </c>
      <c r="G536" s="21">
        <v>0</v>
      </c>
      <c r="H536" s="21">
        <v>0.98599999999999999</v>
      </c>
      <c r="I536" s="21">
        <v>0.14299999999999999</v>
      </c>
      <c r="J536" s="21">
        <v>0.44600000000000001</v>
      </c>
      <c r="K536" s="59">
        <v>2.09694783305889</v>
      </c>
      <c r="L536">
        <f t="shared" si="25"/>
        <v>3.9591773053373882</v>
      </c>
      <c r="M536">
        <f t="shared" si="26"/>
        <v>10.6</v>
      </c>
      <c r="N536">
        <f t="shared" si="27"/>
        <v>2</v>
      </c>
    </row>
    <row r="537" spans="1:14">
      <c r="A537" t="s">
        <v>154</v>
      </c>
      <c r="B537" s="20">
        <v>8140</v>
      </c>
      <c r="C537" s="20" t="s">
        <v>95</v>
      </c>
      <c r="D537" s="20" t="s">
        <v>96</v>
      </c>
      <c r="E537" s="21">
        <v>0.22</v>
      </c>
      <c r="F537" s="21">
        <v>50.8</v>
      </c>
      <c r="G537" s="21">
        <v>0</v>
      </c>
      <c r="H537" s="21">
        <v>0.98599999999999999</v>
      </c>
      <c r="I537" s="21">
        <v>0.14299999999999999</v>
      </c>
      <c r="J537" s="21">
        <v>0.44600000000000001</v>
      </c>
      <c r="K537" s="59">
        <v>5.6599543125023901</v>
      </c>
      <c r="L537">
        <f t="shared" si="25"/>
        <v>10.686371072292012</v>
      </c>
      <c r="M537">
        <f t="shared" si="26"/>
        <v>28.7</v>
      </c>
      <c r="N537">
        <f t="shared" si="27"/>
        <v>5.4</v>
      </c>
    </row>
    <row r="538" spans="1:14">
      <c r="A538" t="s">
        <v>154</v>
      </c>
      <c r="B538" s="20">
        <v>8140</v>
      </c>
      <c r="C538" s="20" t="s">
        <v>95</v>
      </c>
      <c r="D538" s="20" t="s">
        <v>96</v>
      </c>
      <c r="E538" s="21">
        <v>0.22</v>
      </c>
      <c r="F538" s="21">
        <v>50.8</v>
      </c>
      <c r="G538" s="21">
        <v>0</v>
      </c>
      <c r="H538" s="21">
        <v>0.98599999999999999</v>
      </c>
      <c r="I538" s="21">
        <v>0.14299999999999999</v>
      </c>
      <c r="J538" s="21">
        <v>0.44600000000000001</v>
      </c>
      <c r="K538" s="59">
        <v>0.98770150264559398</v>
      </c>
      <c r="L538">
        <f t="shared" si="25"/>
        <v>1.8648462837617246</v>
      </c>
      <c r="M538">
        <f t="shared" si="26"/>
        <v>5</v>
      </c>
      <c r="N538">
        <f t="shared" si="27"/>
        <v>0.9</v>
      </c>
    </row>
    <row r="539" spans="1:14">
      <c r="A539" t="s">
        <v>154</v>
      </c>
      <c r="B539" s="20">
        <v>8140</v>
      </c>
      <c r="C539" s="20" t="s">
        <v>95</v>
      </c>
      <c r="D539" s="20" t="s">
        <v>100</v>
      </c>
      <c r="E539" s="21">
        <v>0.22</v>
      </c>
      <c r="F539" s="21">
        <v>50.8</v>
      </c>
      <c r="G539" s="21">
        <v>0</v>
      </c>
      <c r="H539" s="21">
        <v>0.98599999999999999</v>
      </c>
      <c r="I539" s="21">
        <v>0.14299999999999999</v>
      </c>
      <c r="J539" s="21">
        <v>0.44600000000000001</v>
      </c>
      <c r="K539" s="59">
        <v>0.61439115923346999</v>
      </c>
      <c r="L539">
        <f t="shared" si="25"/>
        <v>1.1600114680434068</v>
      </c>
      <c r="M539">
        <f t="shared" si="26"/>
        <v>3.1</v>
      </c>
      <c r="N539">
        <f t="shared" si="27"/>
        <v>0.6</v>
      </c>
    </row>
    <row r="540" spans="1:14">
      <c r="A540" t="s">
        <v>154</v>
      </c>
      <c r="B540" s="20">
        <v>8140</v>
      </c>
      <c r="C540" s="20" t="s">
        <v>95</v>
      </c>
      <c r="D540" s="20" t="s">
        <v>96</v>
      </c>
      <c r="E540" s="21">
        <v>0.22</v>
      </c>
      <c r="F540" s="21">
        <v>50.8</v>
      </c>
      <c r="G540" s="21">
        <v>0</v>
      </c>
      <c r="H540" s="21">
        <v>0.98599999999999999</v>
      </c>
      <c r="I540" s="21">
        <v>0.14299999999999999</v>
      </c>
      <c r="J540" s="21">
        <v>0.44600000000000001</v>
      </c>
      <c r="K540" s="59">
        <v>3.6269103516989398</v>
      </c>
      <c r="L540">
        <f t="shared" si="25"/>
        <v>6.8478485380310454</v>
      </c>
      <c r="M540">
        <f t="shared" si="26"/>
        <v>18.399999999999999</v>
      </c>
      <c r="N540">
        <f t="shared" si="27"/>
        <v>3.5</v>
      </c>
    </row>
    <row r="541" spans="1:14">
      <c r="A541" t="s">
        <v>154</v>
      </c>
      <c r="B541" s="20">
        <v>8140</v>
      </c>
      <c r="C541" s="20" t="s">
        <v>95</v>
      </c>
      <c r="D541" s="20" t="s">
        <v>100</v>
      </c>
      <c r="E541" s="21">
        <v>0.22</v>
      </c>
      <c r="F541" s="21">
        <v>50.8</v>
      </c>
      <c r="G541" s="21">
        <v>0</v>
      </c>
      <c r="H541" s="21">
        <v>0.98599999999999999</v>
      </c>
      <c r="I541" s="21">
        <v>0.14299999999999999</v>
      </c>
      <c r="J541" s="21">
        <v>0.44600000000000001</v>
      </c>
      <c r="K541" s="59">
        <v>10.341751803899999</v>
      </c>
      <c r="L541">
        <f t="shared" si="25"/>
        <v>19.525916855883459</v>
      </c>
      <c r="M541">
        <f t="shared" si="26"/>
        <v>52.4</v>
      </c>
      <c r="N541">
        <f t="shared" si="27"/>
        <v>9.9</v>
      </c>
    </row>
    <row r="542" spans="1:14">
      <c r="A542" t="s">
        <v>154</v>
      </c>
      <c r="B542" s="20">
        <v>8140</v>
      </c>
      <c r="C542" s="20" t="s">
        <v>95</v>
      </c>
      <c r="D542" s="20" t="s">
        <v>96</v>
      </c>
      <c r="E542" s="21">
        <v>0.22</v>
      </c>
      <c r="F542" s="21">
        <v>50.8</v>
      </c>
      <c r="G542" s="21">
        <v>0</v>
      </c>
      <c r="H542" s="21">
        <v>0.98599999999999999</v>
      </c>
      <c r="I542" s="21">
        <v>0.14299999999999999</v>
      </c>
      <c r="J542" s="21">
        <v>0.44600000000000001</v>
      </c>
      <c r="K542" s="59">
        <v>9.5840985178989992</v>
      </c>
      <c r="L542">
        <f t="shared" si="25"/>
        <v>18.095416941694506</v>
      </c>
      <c r="M542">
        <f t="shared" si="26"/>
        <v>48.5</v>
      </c>
      <c r="N542">
        <f t="shared" si="27"/>
        <v>9.1</v>
      </c>
    </row>
    <row r="543" spans="1:14">
      <c r="A543" t="s">
        <v>154</v>
      </c>
      <c r="B543" s="20">
        <v>8140</v>
      </c>
      <c r="C543" s="20" t="s">
        <v>95</v>
      </c>
      <c r="D543" s="20" t="s">
        <v>100</v>
      </c>
      <c r="E543" s="21">
        <v>0.22</v>
      </c>
      <c r="F543" s="21">
        <v>50.8</v>
      </c>
      <c r="G543" s="21">
        <v>0</v>
      </c>
      <c r="H543" s="21">
        <v>0.98599999999999999</v>
      </c>
      <c r="I543" s="21">
        <v>0.14299999999999999</v>
      </c>
      <c r="J543" s="21">
        <v>0.44600000000000001</v>
      </c>
      <c r="K543" s="59">
        <v>0.31147689779499899</v>
      </c>
      <c r="L543">
        <f t="shared" si="25"/>
        <v>0.58808914816347779</v>
      </c>
      <c r="M543">
        <f t="shared" si="26"/>
        <v>1.6</v>
      </c>
      <c r="N543">
        <f t="shared" si="27"/>
        <v>0.3</v>
      </c>
    </row>
    <row r="544" spans="1:14">
      <c r="A544" t="s">
        <v>154</v>
      </c>
      <c r="B544" s="20">
        <v>8140</v>
      </c>
      <c r="C544" s="20" t="s">
        <v>95</v>
      </c>
      <c r="D544" s="20" t="s">
        <v>98</v>
      </c>
      <c r="E544" s="21">
        <v>0.22</v>
      </c>
      <c r="F544" s="21">
        <v>50.8</v>
      </c>
      <c r="G544" s="21">
        <v>0</v>
      </c>
      <c r="H544" s="21">
        <v>0.98599999999999999</v>
      </c>
      <c r="I544" s="21">
        <v>0.14299999999999999</v>
      </c>
      <c r="J544" s="21">
        <v>0.44600000000000001</v>
      </c>
      <c r="K544" s="59">
        <v>0.66562520466290098</v>
      </c>
      <c r="L544">
        <f t="shared" si="25"/>
        <v>1.2567447614172014</v>
      </c>
      <c r="M544">
        <f t="shared" si="26"/>
        <v>3.4</v>
      </c>
      <c r="N544">
        <f t="shared" si="27"/>
        <v>0.6</v>
      </c>
    </row>
    <row r="545" spans="1:14">
      <c r="A545" t="s">
        <v>154</v>
      </c>
      <c r="B545" s="20">
        <v>8140</v>
      </c>
      <c r="C545" s="20" t="s">
        <v>95</v>
      </c>
      <c r="D545" s="20" t="s">
        <v>98</v>
      </c>
      <c r="E545" s="21">
        <v>0.22</v>
      </c>
      <c r="F545" s="21">
        <v>50.8</v>
      </c>
      <c r="G545" s="21">
        <v>0</v>
      </c>
      <c r="H545" s="21">
        <v>0.98599999999999999</v>
      </c>
      <c r="I545" s="21">
        <v>0.14299999999999999</v>
      </c>
      <c r="J545" s="21">
        <v>0.44600000000000001</v>
      </c>
      <c r="K545" s="59">
        <v>1.0322170553212899</v>
      </c>
      <c r="L545">
        <f t="shared" si="25"/>
        <v>1.9488946149169502</v>
      </c>
      <c r="M545">
        <f t="shared" si="26"/>
        <v>5.2</v>
      </c>
      <c r="N545">
        <f t="shared" si="27"/>
        <v>1</v>
      </c>
    </row>
    <row r="546" spans="1:14">
      <c r="A546" t="s">
        <v>154</v>
      </c>
      <c r="B546" s="20">
        <v>8140</v>
      </c>
      <c r="C546" s="20" t="s">
        <v>95</v>
      </c>
      <c r="D546" s="20" t="s">
        <v>98</v>
      </c>
      <c r="E546" s="21">
        <v>0.22</v>
      </c>
      <c r="F546" s="21">
        <v>50.8</v>
      </c>
      <c r="G546" s="21">
        <v>0</v>
      </c>
      <c r="H546" s="21">
        <v>0.98599999999999999</v>
      </c>
      <c r="I546" s="21">
        <v>0.14299999999999999</v>
      </c>
      <c r="J546" s="21">
        <v>0.44600000000000001</v>
      </c>
      <c r="K546" s="59">
        <v>3.12477578490186</v>
      </c>
      <c r="L546">
        <f t="shared" si="25"/>
        <v>5.8997850002803718</v>
      </c>
      <c r="M546">
        <f t="shared" si="26"/>
        <v>15.8</v>
      </c>
      <c r="N546">
        <f t="shared" si="27"/>
        <v>3</v>
      </c>
    </row>
    <row r="547" spans="1:14">
      <c r="A547" t="s">
        <v>154</v>
      </c>
      <c r="B547" s="20">
        <v>8140</v>
      </c>
      <c r="C547" s="20" t="s">
        <v>95</v>
      </c>
      <c r="D547" s="20" t="s">
        <v>99</v>
      </c>
      <c r="E547" s="21">
        <v>0.22</v>
      </c>
      <c r="F547" s="21">
        <v>50.8</v>
      </c>
      <c r="G547" s="21">
        <v>0</v>
      </c>
      <c r="H547" s="21">
        <v>0.98599999999999999</v>
      </c>
      <c r="I547" s="21">
        <v>0.14299999999999999</v>
      </c>
      <c r="J547" s="21">
        <v>0.44600000000000001</v>
      </c>
      <c r="K547" s="59">
        <v>0.66778828087432796</v>
      </c>
      <c r="L547">
        <f t="shared" si="25"/>
        <v>1.2608287935094562</v>
      </c>
      <c r="M547">
        <f t="shared" si="26"/>
        <v>3.4</v>
      </c>
      <c r="N547">
        <f t="shared" si="27"/>
        <v>0.6</v>
      </c>
    </row>
    <row r="548" spans="1:14">
      <c r="A548" t="s">
        <v>154</v>
      </c>
      <c r="B548" s="20">
        <v>8140</v>
      </c>
      <c r="C548" s="20" t="s">
        <v>95</v>
      </c>
      <c r="D548" s="20" t="s">
        <v>96</v>
      </c>
      <c r="E548" s="21">
        <v>0.22</v>
      </c>
      <c r="F548" s="21">
        <v>50.8</v>
      </c>
      <c r="G548" s="21">
        <v>0</v>
      </c>
      <c r="H548" s="21">
        <v>0.98599999999999999</v>
      </c>
      <c r="I548" s="21">
        <v>0.14299999999999999</v>
      </c>
      <c r="J548" s="21">
        <v>0.44600000000000001</v>
      </c>
      <c r="K548" s="59">
        <v>0.50847374753290098</v>
      </c>
      <c r="L548">
        <f t="shared" si="25"/>
        <v>0.96003233359195261</v>
      </c>
      <c r="M548">
        <f t="shared" si="26"/>
        <v>2.6</v>
      </c>
      <c r="N548">
        <f t="shared" si="27"/>
        <v>0.5</v>
      </c>
    </row>
    <row r="549" spans="1:14">
      <c r="A549" t="s">
        <v>154</v>
      </c>
      <c r="B549" s="20">
        <v>8140</v>
      </c>
      <c r="C549" s="20" t="s">
        <v>95</v>
      </c>
      <c r="D549" s="20" t="s">
        <v>96</v>
      </c>
      <c r="E549" s="21">
        <v>0.22</v>
      </c>
      <c r="F549" s="21">
        <v>50.8</v>
      </c>
      <c r="G549" s="21">
        <v>0</v>
      </c>
      <c r="H549" s="21">
        <v>0.98599999999999999</v>
      </c>
      <c r="I549" s="21">
        <v>0.14299999999999999</v>
      </c>
      <c r="J549" s="21">
        <v>0.44600000000000001</v>
      </c>
      <c r="K549" s="59">
        <v>0.92424733413240701</v>
      </c>
      <c r="L549">
        <f t="shared" si="25"/>
        <v>1.7450405833309268</v>
      </c>
      <c r="M549">
        <f t="shared" si="26"/>
        <v>4.7</v>
      </c>
      <c r="N549">
        <f t="shared" si="27"/>
        <v>0.9</v>
      </c>
    </row>
    <row r="550" spans="1:14">
      <c r="A550" t="s">
        <v>154</v>
      </c>
      <c r="B550" s="20">
        <v>8140</v>
      </c>
      <c r="C550" s="20" t="s">
        <v>95</v>
      </c>
      <c r="E550" s="21">
        <v>0.22</v>
      </c>
      <c r="F550" s="21">
        <v>50.8</v>
      </c>
      <c r="G550" s="21">
        <v>0</v>
      </c>
      <c r="H550" s="21">
        <v>0.98599999999999999</v>
      </c>
      <c r="I550" s="21">
        <v>0.14299999999999999</v>
      </c>
      <c r="J550" s="21">
        <v>0.44600000000000001</v>
      </c>
      <c r="K550" s="59">
        <v>0.73788266921268997</v>
      </c>
      <c r="L550">
        <f t="shared" si="25"/>
        <v>1.3931716716515063</v>
      </c>
      <c r="M550">
        <f t="shared" si="26"/>
        <v>3.7</v>
      </c>
      <c r="N550">
        <f t="shared" si="27"/>
        <v>0.7</v>
      </c>
    </row>
    <row r="551" spans="1:14">
      <c r="A551" t="s">
        <v>154</v>
      </c>
      <c r="B551" s="20">
        <v>8140</v>
      </c>
      <c r="C551" s="20" t="s">
        <v>95</v>
      </c>
      <c r="D551" s="20" t="s">
        <v>96</v>
      </c>
      <c r="E551" s="21">
        <v>0.22</v>
      </c>
      <c r="F551" s="21">
        <v>50.8</v>
      </c>
      <c r="G551" s="21">
        <v>0</v>
      </c>
      <c r="H551" s="21">
        <v>0.98599999999999999</v>
      </c>
      <c r="I551" s="21">
        <v>0.14299999999999999</v>
      </c>
      <c r="J551" s="21">
        <v>0.44600000000000001</v>
      </c>
      <c r="K551" s="59">
        <v>10.484912556499999</v>
      </c>
      <c r="L551">
        <f t="shared" si="25"/>
        <v>19.796213900842432</v>
      </c>
      <c r="M551">
        <f t="shared" si="26"/>
        <v>53.1</v>
      </c>
      <c r="N551">
        <f t="shared" si="27"/>
        <v>10</v>
      </c>
    </row>
    <row r="552" spans="1:14">
      <c r="A552" t="s">
        <v>154</v>
      </c>
      <c r="B552" s="20">
        <v>8140</v>
      </c>
      <c r="C552" s="20" t="s">
        <v>95</v>
      </c>
      <c r="D552" s="20" t="s">
        <v>98</v>
      </c>
      <c r="E552" s="21">
        <v>0.22</v>
      </c>
      <c r="F552" s="21">
        <v>50.8</v>
      </c>
      <c r="G552" s="21">
        <v>0</v>
      </c>
      <c r="H552" s="21">
        <v>0.98599999999999999</v>
      </c>
      <c r="I552" s="21">
        <v>0.14299999999999999</v>
      </c>
      <c r="J552" s="21">
        <v>0.44600000000000001</v>
      </c>
      <c r="K552" s="59">
        <v>1.72342792706098</v>
      </c>
      <c r="L552">
        <f t="shared" si="25"/>
        <v>3.2539468214862679</v>
      </c>
      <c r="M552">
        <f t="shared" si="26"/>
        <v>8.6999999999999993</v>
      </c>
      <c r="N552">
        <f t="shared" si="27"/>
        <v>1.6</v>
      </c>
    </row>
    <row r="553" spans="1:14">
      <c r="A553" t="s">
        <v>154</v>
      </c>
      <c r="B553" s="20">
        <v>8140</v>
      </c>
      <c r="C553" s="20" t="s">
        <v>95</v>
      </c>
      <c r="D553" s="20" t="s">
        <v>96</v>
      </c>
      <c r="E553" s="21">
        <v>0.22</v>
      </c>
      <c r="F553" s="21">
        <v>50.8</v>
      </c>
      <c r="G553" s="21">
        <v>0</v>
      </c>
      <c r="H553" s="21">
        <v>0.98599999999999999</v>
      </c>
      <c r="I553" s="21">
        <v>0.14299999999999999</v>
      </c>
      <c r="J553" s="21">
        <v>0.44600000000000001</v>
      </c>
      <c r="K553" s="59">
        <v>3.8282236096987399</v>
      </c>
      <c r="L553">
        <f t="shared" si="25"/>
        <v>7.2279413900185334</v>
      </c>
      <c r="M553">
        <f t="shared" si="26"/>
        <v>19.399999999999999</v>
      </c>
      <c r="N553">
        <f t="shared" si="27"/>
        <v>3.7</v>
      </c>
    </row>
    <row r="554" spans="1:14">
      <c r="A554" t="s">
        <v>154</v>
      </c>
      <c r="B554" s="20">
        <v>8140</v>
      </c>
      <c r="C554" s="20" t="s">
        <v>95</v>
      </c>
      <c r="D554" s="20" t="s">
        <v>99</v>
      </c>
      <c r="E554" s="21">
        <v>0.22</v>
      </c>
      <c r="F554" s="21">
        <v>50.8</v>
      </c>
      <c r="G554" s="21">
        <v>0</v>
      </c>
      <c r="H554" s="21">
        <v>0.98599999999999999</v>
      </c>
      <c r="I554" s="21">
        <v>0.14299999999999999</v>
      </c>
      <c r="J554" s="21">
        <v>0.44600000000000001</v>
      </c>
      <c r="K554" s="59">
        <v>2.61797221033784</v>
      </c>
      <c r="L554">
        <f t="shared" si="25"/>
        <v>4.9429060645985308</v>
      </c>
      <c r="M554">
        <f t="shared" si="26"/>
        <v>13.3</v>
      </c>
      <c r="N554">
        <f t="shared" si="27"/>
        <v>2.5</v>
      </c>
    </row>
    <row r="555" spans="1:14">
      <c r="A555" t="s">
        <v>154</v>
      </c>
      <c r="B555" s="20">
        <v>8140</v>
      </c>
      <c r="C555" s="20" t="s">
        <v>95</v>
      </c>
      <c r="D555" s="20" t="s">
        <v>96</v>
      </c>
      <c r="E555" s="21">
        <v>0.22</v>
      </c>
      <c r="F555" s="21">
        <v>50.8</v>
      </c>
      <c r="G555" s="21">
        <v>0</v>
      </c>
      <c r="H555" s="21">
        <v>0.98599999999999999</v>
      </c>
      <c r="I555" s="21">
        <v>0.14299999999999999</v>
      </c>
      <c r="J555" s="21">
        <v>0.44600000000000001</v>
      </c>
      <c r="K555" s="59">
        <v>1.43328778863156</v>
      </c>
      <c r="L555">
        <f t="shared" si="25"/>
        <v>2.7061428974556274</v>
      </c>
      <c r="M555">
        <f t="shared" si="26"/>
        <v>7.3</v>
      </c>
      <c r="N555">
        <f t="shared" si="27"/>
        <v>1.4</v>
      </c>
    </row>
    <row r="556" spans="1:14">
      <c r="A556" t="s">
        <v>154</v>
      </c>
      <c r="B556" s="20">
        <v>8140</v>
      </c>
      <c r="C556" s="20" t="s">
        <v>95</v>
      </c>
      <c r="D556" s="20" t="s">
        <v>99</v>
      </c>
      <c r="E556" s="21">
        <v>0.22</v>
      </c>
      <c r="F556" s="21">
        <v>50.8</v>
      </c>
      <c r="G556" s="21">
        <v>0</v>
      </c>
      <c r="H556" s="21">
        <v>0.98599999999999999</v>
      </c>
      <c r="I556" s="21">
        <v>0.14299999999999999</v>
      </c>
      <c r="J556" s="21">
        <v>0.44600000000000001</v>
      </c>
      <c r="K556" s="59">
        <v>0.76666846873405903</v>
      </c>
      <c r="L556">
        <f t="shared" si="25"/>
        <v>1.4475211802011525</v>
      </c>
      <c r="M556">
        <f t="shared" si="26"/>
        <v>3.9</v>
      </c>
      <c r="N556">
        <f t="shared" si="27"/>
        <v>0.7</v>
      </c>
    </row>
    <row r="557" spans="1:14">
      <c r="A557" t="s">
        <v>154</v>
      </c>
      <c r="B557" s="20">
        <v>8140</v>
      </c>
      <c r="C557" s="20" t="s">
        <v>95</v>
      </c>
      <c r="D557" s="20" t="s">
        <v>100</v>
      </c>
      <c r="E557" s="21">
        <v>0.22</v>
      </c>
      <c r="F557" s="21">
        <v>50.8</v>
      </c>
      <c r="G557" s="21">
        <v>0</v>
      </c>
      <c r="H557" s="21">
        <v>0.98599999999999999</v>
      </c>
      <c r="I557" s="21">
        <v>0.14299999999999999</v>
      </c>
      <c r="J557" s="21">
        <v>0.44600000000000001</v>
      </c>
      <c r="K557" s="59">
        <v>4.0137385592354704</v>
      </c>
      <c r="L557">
        <f t="shared" si="25"/>
        <v>7.5782059824071837</v>
      </c>
      <c r="M557">
        <f t="shared" si="26"/>
        <v>20.3</v>
      </c>
      <c r="N557">
        <f t="shared" si="27"/>
        <v>3.8</v>
      </c>
    </row>
    <row r="558" spans="1:14">
      <c r="A558" t="s">
        <v>154</v>
      </c>
      <c r="B558" s="20">
        <v>8140</v>
      </c>
      <c r="C558" s="20" t="s">
        <v>95</v>
      </c>
      <c r="D558" s="20" t="s">
        <v>96</v>
      </c>
      <c r="E558" s="21">
        <v>0.22</v>
      </c>
      <c r="F558" s="21">
        <v>50.8</v>
      </c>
      <c r="G558" s="21">
        <v>0</v>
      </c>
      <c r="H558" s="21">
        <v>0.98599999999999999</v>
      </c>
      <c r="I558" s="21">
        <v>0.14299999999999999</v>
      </c>
      <c r="J558" s="21">
        <v>0.44600000000000001</v>
      </c>
      <c r="K558" s="59">
        <v>1.2773015728786401</v>
      </c>
      <c r="L558">
        <f t="shared" si="25"/>
        <v>2.4116305230330646</v>
      </c>
      <c r="M558">
        <f t="shared" si="26"/>
        <v>6.5</v>
      </c>
      <c r="N558">
        <f t="shared" si="27"/>
        <v>1.2</v>
      </c>
    </row>
    <row r="559" spans="1:14">
      <c r="A559" t="s">
        <v>154</v>
      </c>
      <c r="B559" s="20">
        <v>8140</v>
      </c>
      <c r="C559" s="20" t="s">
        <v>95</v>
      </c>
      <c r="D559" s="20" t="s">
        <v>96</v>
      </c>
      <c r="E559" s="21">
        <v>0.22</v>
      </c>
      <c r="F559" s="21">
        <v>50.8</v>
      </c>
      <c r="G559" s="21">
        <v>0</v>
      </c>
      <c r="H559" s="21">
        <v>0.98599999999999999</v>
      </c>
      <c r="I559" s="21">
        <v>0.14299999999999999</v>
      </c>
      <c r="J559" s="21">
        <v>0.44600000000000001</v>
      </c>
      <c r="K559" s="59">
        <v>5.5304097526764098</v>
      </c>
      <c r="L559">
        <f t="shared" si="25"/>
        <v>10.441782307036574</v>
      </c>
      <c r="M559">
        <f t="shared" si="26"/>
        <v>28</v>
      </c>
      <c r="N559">
        <f t="shared" si="27"/>
        <v>5.3</v>
      </c>
    </row>
    <row r="560" spans="1:14">
      <c r="A560" t="s">
        <v>154</v>
      </c>
      <c r="B560" s="20">
        <v>8140</v>
      </c>
      <c r="C560" s="20" t="s">
        <v>95</v>
      </c>
      <c r="D560" s="20" t="s">
        <v>98</v>
      </c>
      <c r="E560" s="21">
        <v>0.22</v>
      </c>
      <c r="F560" s="21">
        <v>50.8</v>
      </c>
      <c r="G560" s="21">
        <v>0</v>
      </c>
      <c r="H560" s="21">
        <v>0.98599999999999999</v>
      </c>
      <c r="I560" s="21">
        <v>0.14299999999999999</v>
      </c>
      <c r="J560" s="21">
        <v>0.44600000000000001</v>
      </c>
      <c r="K560" s="59">
        <v>0.50792056147212195</v>
      </c>
      <c r="L560">
        <f t="shared" si="25"/>
        <v>0.95898788143013103</v>
      </c>
      <c r="M560">
        <f t="shared" si="26"/>
        <v>2.6</v>
      </c>
      <c r="N560">
        <f t="shared" si="27"/>
        <v>0.5</v>
      </c>
    </row>
    <row r="561" spans="1:14">
      <c r="A561" t="s">
        <v>154</v>
      </c>
      <c r="B561" s="20">
        <v>8140</v>
      </c>
      <c r="C561" s="20" t="s">
        <v>95</v>
      </c>
      <c r="D561" s="20" t="s">
        <v>98</v>
      </c>
      <c r="E561" s="21">
        <v>0.22</v>
      </c>
      <c r="F561" s="21">
        <v>50.8</v>
      </c>
      <c r="G561" s="21">
        <v>0</v>
      </c>
      <c r="H561" s="21">
        <v>0.98599999999999999</v>
      </c>
      <c r="I561" s="21">
        <v>0.14299999999999999</v>
      </c>
      <c r="J561" s="21">
        <v>0.44600000000000001</v>
      </c>
      <c r="K561" s="59">
        <v>0.99628791318118104</v>
      </c>
      <c r="L561">
        <f t="shared" si="25"/>
        <v>1.8810579992802818</v>
      </c>
      <c r="M561">
        <f t="shared" si="26"/>
        <v>5</v>
      </c>
      <c r="N561">
        <f t="shared" si="27"/>
        <v>1</v>
      </c>
    </row>
    <row r="562" spans="1:14">
      <c r="A562" t="s">
        <v>154</v>
      </c>
      <c r="B562" s="20">
        <v>8140</v>
      </c>
      <c r="C562" s="20" t="s">
        <v>95</v>
      </c>
      <c r="D562" s="20" t="s">
        <v>96</v>
      </c>
      <c r="E562" s="21">
        <v>0.22</v>
      </c>
      <c r="F562" s="21">
        <v>50.8</v>
      </c>
      <c r="G562" s="21">
        <v>0</v>
      </c>
      <c r="H562" s="21">
        <v>0.98599999999999999</v>
      </c>
      <c r="I562" s="21">
        <v>0.14299999999999999</v>
      </c>
      <c r="J562" s="21">
        <v>0.44600000000000001</v>
      </c>
      <c r="K562" s="59">
        <v>2.7994154452586302</v>
      </c>
      <c r="L562">
        <f t="shared" si="25"/>
        <v>5.2854829883446444</v>
      </c>
      <c r="M562">
        <f t="shared" si="26"/>
        <v>14.2</v>
      </c>
      <c r="N562">
        <f t="shared" si="27"/>
        <v>2.7</v>
      </c>
    </row>
    <row r="563" spans="1:14">
      <c r="A563" t="s">
        <v>154</v>
      </c>
      <c r="B563" s="20">
        <v>8140</v>
      </c>
      <c r="C563" s="20" t="s">
        <v>95</v>
      </c>
      <c r="E563" s="21">
        <v>0.22</v>
      </c>
      <c r="F563" s="21">
        <v>50.8</v>
      </c>
      <c r="G563" s="21">
        <v>0</v>
      </c>
      <c r="H563" s="21">
        <v>0.98599999999999999</v>
      </c>
      <c r="I563" s="21">
        <v>0.14299999999999999</v>
      </c>
      <c r="J563" s="21">
        <v>0.44600000000000001</v>
      </c>
      <c r="K563" s="59">
        <v>0.36096780398872402</v>
      </c>
      <c r="L563">
        <f t="shared" si="25"/>
        <v>0.68153127845097694</v>
      </c>
      <c r="M563">
        <f t="shared" si="26"/>
        <v>1.8</v>
      </c>
      <c r="N563">
        <f t="shared" si="27"/>
        <v>0.3</v>
      </c>
    </row>
    <row r="564" spans="1:14">
      <c r="A564" t="s">
        <v>154</v>
      </c>
      <c r="B564" s="20">
        <v>8140</v>
      </c>
      <c r="C564" s="20" t="s">
        <v>95</v>
      </c>
      <c r="D564" s="20" t="s">
        <v>100</v>
      </c>
      <c r="E564" s="21">
        <v>0.22</v>
      </c>
      <c r="F564" s="21">
        <v>50.8</v>
      </c>
      <c r="G564" s="21">
        <v>0</v>
      </c>
      <c r="H564" s="21">
        <v>0.98599999999999999</v>
      </c>
      <c r="I564" s="21">
        <v>0.14299999999999999</v>
      </c>
      <c r="J564" s="21">
        <v>0.44600000000000001</v>
      </c>
      <c r="K564" s="59">
        <v>5.0928969169991697E-3</v>
      </c>
      <c r="L564">
        <f t="shared" si="25"/>
        <v>9.6157289057555665E-3</v>
      </c>
      <c r="M564">
        <f t="shared" si="26"/>
        <v>0</v>
      </c>
      <c r="N564">
        <f t="shared" si="27"/>
        <v>0</v>
      </c>
    </row>
    <row r="565" spans="1:14">
      <c r="A565" t="s">
        <v>154</v>
      </c>
      <c r="B565" s="20">
        <v>8140</v>
      </c>
      <c r="C565" s="20" t="s">
        <v>95</v>
      </c>
      <c r="D565" s="20" t="s">
        <v>99</v>
      </c>
      <c r="E565" s="21">
        <v>0.22</v>
      </c>
      <c r="F565" s="21">
        <v>50.8</v>
      </c>
      <c r="G565" s="21">
        <v>0</v>
      </c>
      <c r="H565" s="21">
        <v>0.98599999999999999</v>
      </c>
      <c r="I565" s="21">
        <v>0.14299999999999999</v>
      </c>
      <c r="J565" s="21">
        <v>0.44600000000000001</v>
      </c>
      <c r="K565" s="59">
        <v>0.31944957315292699</v>
      </c>
      <c r="L565">
        <f t="shared" si="25"/>
        <v>0.60314209075093639</v>
      </c>
      <c r="M565">
        <f t="shared" si="26"/>
        <v>1.6</v>
      </c>
      <c r="N565">
        <f t="shared" si="27"/>
        <v>0.3</v>
      </c>
    </row>
    <row r="566" spans="1:14">
      <c r="A566" t="s">
        <v>154</v>
      </c>
      <c r="B566" s="20">
        <v>8140</v>
      </c>
      <c r="C566" s="20" t="s">
        <v>95</v>
      </c>
      <c r="D566" s="20" t="s">
        <v>99</v>
      </c>
      <c r="E566" s="21">
        <v>0.22</v>
      </c>
      <c r="F566" s="21">
        <v>50.8</v>
      </c>
      <c r="G566" s="21">
        <v>0</v>
      </c>
      <c r="H566" s="21">
        <v>0.98599999999999999</v>
      </c>
      <c r="I566" s="21">
        <v>0.14299999999999999</v>
      </c>
      <c r="J566" s="21">
        <v>0.44600000000000001</v>
      </c>
      <c r="K566" s="59">
        <v>0.72903918611488405</v>
      </c>
      <c r="L566">
        <f t="shared" si="25"/>
        <v>1.3764745859973087</v>
      </c>
      <c r="M566">
        <f t="shared" si="26"/>
        <v>3.7</v>
      </c>
      <c r="N566">
        <f t="shared" si="27"/>
        <v>0.7</v>
      </c>
    </row>
    <row r="567" spans="1:14">
      <c r="A567" t="s">
        <v>154</v>
      </c>
      <c r="B567" s="20">
        <v>8140</v>
      </c>
      <c r="C567" s="20" t="s">
        <v>95</v>
      </c>
      <c r="D567" s="20" t="s">
        <v>99</v>
      </c>
      <c r="E567" s="21">
        <v>0.22</v>
      </c>
      <c r="F567" s="21">
        <v>50.8</v>
      </c>
      <c r="G567" s="21">
        <v>0</v>
      </c>
      <c r="H567" s="21">
        <v>0.98599999999999999</v>
      </c>
      <c r="I567" s="21">
        <v>0.14299999999999999</v>
      </c>
      <c r="J567" s="21">
        <v>0.44600000000000001</v>
      </c>
      <c r="K567" s="59">
        <v>0.16919395333333301</v>
      </c>
      <c r="L567">
        <f t="shared" si="25"/>
        <v>0.31944946349022163</v>
      </c>
      <c r="M567">
        <f t="shared" si="26"/>
        <v>0.9</v>
      </c>
      <c r="N567">
        <f t="shared" si="27"/>
        <v>0.2</v>
      </c>
    </row>
    <row r="568" spans="1:14">
      <c r="A568" t="s">
        <v>154</v>
      </c>
      <c r="B568" s="20">
        <v>8140</v>
      </c>
      <c r="C568" s="20" t="s">
        <v>95</v>
      </c>
      <c r="D568" s="20" t="s">
        <v>99</v>
      </c>
      <c r="E568" s="21">
        <v>0.22</v>
      </c>
      <c r="F568" s="21">
        <v>50.8</v>
      </c>
      <c r="G568" s="21">
        <v>0</v>
      </c>
      <c r="H568" s="21">
        <v>0.98599999999999999</v>
      </c>
      <c r="I568" s="21">
        <v>0.14299999999999999</v>
      </c>
      <c r="J568" s="21">
        <v>0.44600000000000001</v>
      </c>
      <c r="K568" s="59">
        <v>3.6649896201483201</v>
      </c>
      <c r="L568">
        <f t="shared" si="25"/>
        <v>6.9197447354813724</v>
      </c>
      <c r="M568">
        <f t="shared" si="26"/>
        <v>18.600000000000001</v>
      </c>
      <c r="N568">
        <f t="shared" si="27"/>
        <v>3.5</v>
      </c>
    </row>
    <row r="569" spans="1:14">
      <c r="A569" t="s">
        <v>154</v>
      </c>
      <c r="B569" s="20">
        <v>8140</v>
      </c>
      <c r="C569" s="20" t="s">
        <v>95</v>
      </c>
      <c r="D569" s="20" t="s">
        <v>96</v>
      </c>
      <c r="E569" s="21">
        <v>0.22</v>
      </c>
      <c r="F569" s="21">
        <v>50.8</v>
      </c>
      <c r="G569" s="21">
        <v>0</v>
      </c>
      <c r="H569" s="21">
        <v>0.98599999999999999</v>
      </c>
      <c r="I569" s="21">
        <v>0.14299999999999999</v>
      </c>
      <c r="J569" s="21">
        <v>0.44600000000000001</v>
      </c>
      <c r="K569" s="59">
        <v>5.4028697075694998</v>
      </c>
      <c r="L569">
        <f t="shared" si="25"/>
        <v>10.200978199205053</v>
      </c>
      <c r="M569">
        <f t="shared" si="26"/>
        <v>27.4</v>
      </c>
      <c r="N569">
        <f t="shared" si="27"/>
        <v>5.2</v>
      </c>
    </row>
    <row r="570" spans="1:14">
      <c r="A570" t="s">
        <v>154</v>
      </c>
      <c r="B570" s="20">
        <v>8140</v>
      </c>
      <c r="C570" s="20" t="s">
        <v>95</v>
      </c>
      <c r="E570" s="21">
        <v>0.22</v>
      </c>
      <c r="F570" s="21">
        <v>50.8</v>
      </c>
      <c r="G570" s="21">
        <v>0</v>
      </c>
      <c r="H570" s="21">
        <v>0.98599999999999999</v>
      </c>
      <c r="I570" s="21">
        <v>0.14299999999999999</v>
      </c>
      <c r="J570" s="21">
        <v>0.44600000000000001</v>
      </c>
      <c r="K570" s="59">
        <v>2.7891542902899098</v>
      </c>
      <c r="L570">
        <f t="shared" si="25"/>
        <v>5.2661092436867021</v>
      </c>
      <c r="M570">
        <f t="shared" si="26"/>
        <v>14.1</v>
      </c>
      <c r="N570">
        <f t="shared" si="27"/>
        <v>2.7</v>
      </c>
    </row>
    <row r="571" spans="1:14">
      <c r="A571" t="s">
        <v>154</v>
      </c>
      <c r="B571" s="20">
        <v>8140</v>
      </c>
      <c r="C571" s="20" t="s">
        <v>95</v>
      </c>
      <c r="D571" s="20" t="s">
        <v>99</v>
      </c>
      <c r="E571" s="21">
        <v>0.22</v>
      </c>
      <c r="F571" s="21">
        <v>50.8</v>
      </c>
      <c r="G571" s="21">
        <v>0</v>
      </c>
      <c r="H571" s="21">
        <v>0.98599999999999999</v>
      </c>
      <c r="I571" s="21">
        <v>0.14299999999999999</v>
      </c>
      <c r="J571" s="21">
        <v>0.44600000000000001</v>
      </c>
      <c r="K571" s="59">
        <v>2.53017667369708E-2</v>
      </c>
      <c r="L571">
        <f t="shared" si="25"/>
        <v>4.7771422383850008E-2</v>
      </c>
      <c r="M571">
        <f t="shared" si="26"/>
        <v>0.1</v>
      </c>
      <c r="N571">
        <f t="shared" si="27"/>
        <v>0</v>
      </c>
    </row>
    <row r="572" spans="1:14">
      <c r="A572" t="s">
        <v>154</v>
      </c>
      <c r="B572" s="20">
        <v>8140</v>
      </c>
      <c r="C572" s="20" t="s">
        <v>95</v>
      </c>
      <c r="D572" s="20" t="s">
        <v>99</v>
      </c>
      <c r="E572" s="21">
        <v>0.22</v>
      </c>
      <c r="F572" s="21">
        <v>50.8</v>
      </c>
      <c r="G572" s="21">
        <v>0</v>
      </c>
      <c r="H572" s="21">
        <v>0.98599999999999999</v>
      </c>
      <c r="I572" s="21">
        <v>0.14299999999999999</v>
      </c>
      <c r="J572" s="21">
        <v>0.44600000000000001</v>
      </c>
      <c r="K572" s="59">
        <v>1.4994298103346899</v>
      </c>
      <c r="L572">
        <f t="shared" si="25"/>
        <v>2.8310234438992503</v>
      </c>
      <c r="M572">
        <f t="shared" si="26"/>
        <v>7.6</v>
      </c>
      <c r="N572">
        <f t="shared" si="27"/>
        <v>1.4</v>
      </c>
    </row>
    <row r="573" spans="1:14">
      <c r="A573" t="s">
        <v>154</v>
      </c>
      <c r="B573" s="20">
        <v>8140</v>
      </c>
      <c r="C573" s="20" t="s">
        <v>95</v>
      </c>
      <c r="D573" s="20" t="s">
        <v>99</v>
      </c>
      <c r="E573" s="21">
        <v>0.22</v>
      </c>
      <c r="F573" s="21">
        <v>50.8</v>
      </c>
      <c r="G573" s="21">
        <v>0</v>
      </c>
      <c r="H573" s="21">
        <v>0.98599999999999999</v>
      </c>
      <c r="I573" s="21">
        <v>0.14299999999999999</v>
      </c>
      <c r="J573" s="21">
        <v>0.44600000000000001</v>
      </c>
      <c r="K573" s="59">
        <v>2.5122179142179899</v>
      </c>
      <c r="L573">
        <f t="shared" si="25"/>
        <v>4.7432349032378465</v>
      </c>
      <c r="M573">
        <f t="shared" si="26"/>
        <v>12.7</v>
      </c>
      <c r="N573">
        <f t="shared" si="27"/>
        <v>2.4</v>
      </c>
    </row>
    <row r="574" spans="1:14">
      <c r="A574" t="s">
        <v>154</v>
      </c>
      <c r="B574" s="20">
        <v>8140</v>
      </c>
      <c r="C574" s="20" t="s">
        <v>95</v>
      </c>
      <c r="D574" s="20" t="s">
        <v>96</v>
      </c>
      <c r="E574" s="21">
        <v>0.22</v>
      </c>
      <c r="F574" s="21">
        <v>50.8</v>
      </c>
      <c r="G574" s="21">
        <v>0</v>
      </c>
      <c r="H574" s="21">
        <v>0.98599999999999999</v>
      </c>
      <c r="I574" s="21">
        <v>0.14299999999999999</v>
      </c>
      <c r="J574" s="21">
        <v>0.44600000000000001</v>
      </c>
      <c r="K574" s="59">
        <v>0.83867275211950998</v>
      </c>
      <c r="L574">
        <f t="shared" si="25"/>
        <v>1.5834700675184428</v>
      </c>
      <c r="M574">
        <f t="shared" si="26"/>
        <v>4.2</v>
      </c>
      <c r="N574">
        <f t="shared" si="27"/>
        <v>0.8</v>
      </c>
    </row>
    <row r="575" spans="1:14">
      <c r="A575" t="s">
        <v>154</v>
      </c>
      <c r="B575" s="20">
        <v>8140</v>
      </c>
      <c r="C575" s="20" t="s">
        <v>95</v>
      </c>
      <c r="D575" s="20" t="s">
        <v>99</v>
      </c>
      <c r="E575" s="21">
        <v>0.22</v>
      </c>
      <c r="F575" s="21">
        <v>50.8</v>
      </c>
      <c r="G575" s="21">
        <v>0</v>
      </c>
      <c r="H575" s="21">
        <v>0.98599999999999999</v>
      </c>
      <c r="I575" s="21">
        <v>0.14299999999999999</v>
      </c>
      <c r="J575" s="21">
        <v>0.44600000000000001</v>
      </c>
      <c r="K575" s="59">
        <v>0.86081023160637804</v>
      </c>
      <c r="L575">
        <f t="shared" si="25"/>
        <v>1.6252671046216154</v>
      </c>
      <c r="M575">
        <f t="shared" si="26"/>
        <v>4.4000000000000004</v>
      </c>
      <c r="N575">
        <f t="shared" si="27"/>
        <v>0.8</v>
      </c>
    </row>
    <row r="576" spans="1:14">
      <c r="A576" t="s">
        <v>154</v>
      </c>
      <c r="B576" s="20">
        <v>8140</v>
      </c>
      <c r="C576" s="20" t="s">
        <v>95</v>
      </c>
      <c r="D576" s="20" t="s">
        <v>99</v>
      </c>
      <c r="E576" s="21">
        <v>0.22</v>
      </c>
      <c r="F576" s="21">
        <v>50.8</v>
      </c>
      <c r="G576" s="21">
        <v>0</v>
      </c>
      <c r="H576" s="21">
        <v>0.98599999999999999</v>
      </c>
      <c r="I576" s="21">
        <v>0.14299999999999999</v>
      </c>
      <c r="J576" s="21">
        <v>0.44600000000000001</v>
      </c>
      <c r="K576" s="59">
        <v>2.8306686327241799</v>
      </c>
      <c r="L576">
        <f t="shared" si="25"/>
        <v>5.344491089825433</v>
      </c>
      <c r="M576">
        <f t="shared" si="26"/>
        <v>14.3</v>
      </c>
      <c r="N576">
        <f t="shared" si="27"/>
        <v>2.7</v>
      </c>
    </row>
    <row r="577" spans="1:14">
      <c r="A577" t="s">
        <v>154</v>
      </c>
      <c r="B577" s="20">
        <v>8140</v>
      </c>
      <c r="C577" s="20" t="s">
        <v>95</v>
      </c>
      <c r="D577" s="20" t="s">
        <v>99</v>
      </c>
      <c r="E577" s="21">
        <v>0.22</v>
      </c>
      <c r="F577" s="21">
        <v>50.8</v>
      </c>
      <c r="G577" s="21">
        <v>0</v>
      </c>
      <c r="H577" s="21">
        <v>0.98599999999999999</v>
      </c>
      <c r="I577" s="21">
        <v>0.14299999999999999</v>
      </c>
      <c r="J577" s="21">
        <v>0.44600000000000001</v>
      </c>
      <c r="K577" s="59">
        <v>1.10558909018281</v>
      </c>
      <c r="L577">
        <f t="shared" si="25"/>
        <v>2.0874259082044908</v>
      </c>
      <c r="M577">
        <f t="shared" si="26"/>
        <v>5.6</v>
      </c>
      <c r="N577">
        <f t="shared" si="27"/>
        <v>1.1000000000000001</v>
      </c>
    </row>
    <row r="578" spans="1:14">
      <c r="A578" t="s">
        <v>154</v>
      </c>
      <c r="B578" s="20">
        <v>8140</v>
      </c>
      <c r="C578" s="20" t="s">
        <v>95</v>
      </c>
      <c r="D578" s="20" t="s">
        <v>100</v>
      </c>
      <c r="E578" s="21">
        <v>0.22</v>
      </c>
      <c r="F578" s="21">
        <v>50.8</v>
      </c>
      <c r="G578" s="21">
        <v>0</v>
      </c>
      <c r="H578" s="21">
        <v>0.98599999999999999</v>
      </c>
      <c r="I578" s="21">
        <v>0.14299999999999999</v>
      </c>
      <c r="J578" s="21">
        <v>0.44600000000000001</v>
      </c>
      <c r="K578" s="59">
        <v>2.2162083593732902</v>
      </c>
      <c r="L578">
        <f t="shared" si="25"/>
        <v>4.1843491297207303</v>
      </c>
      <c r="M578">
        <f t="shared" si="26"/>
        <v>11.2</v>
      </c>
      <c r="N578">
        <f t="shared" si="27"/>
        <v>2.1</v>
      </c>
    </row>
    <row r="579" spans="1:14">
      <c r="A579" t="s">
        <v>154</v>
      </c>
      <c r="B579" s="20">
        <v>8140</v>
      </c>
      <c r="C579" s="20" t="s">
        <v>95</v>
      </c>
      <c r="D579" s="20" t="s">
        <v>96</v>
      </c>
      <c r="E579" s="21">
        <v>0.22</v>
      </c>
      <c r="F579" s="21">
        <v>50.8</v>
      </c>
      <c r="G579" s="21">
        <v>0</v>
      </c>
      <c r="H579" s="21">
        <v>0.98599999999999999</v>
      </c>
      <c r="I579" s="21">
        <v>0.14299999999999999</v>
      </c>
      <c r="J579" s="21">
        <v>0.44600000000000001</v>
      </c>
      <c r="K579" s="59">
        <v>0.49015782126532698</v>
      </c>
      <c r="L579">
        <f t="shared" ref="L579:L642" si="28">(F579*J579*K579/12)+(G579*K579)</f>
        <v>0.92545064373702168</v>
      </c>
      <c r="M579">
        <f t="shared" ref="M579:M642" si="29">ROUND(2.721*H579*L579,1)</f>
        <v>2.5</v>
      </c>
      <c r="N579">
        <f t="shared" ref="N579:N642" si="30">ROUND((2.721*I579*L579)+(E579*K579),1)</f>
        <v>0.5</v>
      </c>
    </row>
    <row r="580" spans="1:14">
      <c r="A580" t="s">
        <v>154</v>
      </c>
      <c r="B580" s="20">
        <v>8140</v>
      </c>
      <c r="C580" s="20" t="s">
        <v>95</v>
      </c>
      <c r="D580" s="20" t="s">
        <v>96</v>
      </c>
      <c r="E580" s="21">
        <v>0.22</v>
      </c>
      <c r="F580" s="21">
        <v>50.8</v>
      </c>
      <c r="G580" s="21">
        <v>0</v>
      </c>
      <c r="H580" s="21">
        <v>0.98599999999999999</v>
      </c>
      <c r="I580" s="21">
        <v>0.14299999999999999</v>
      </c>
      <c r="J580" s="21">
        <v>0.44600000000000001</v>
      </c>
      <c r="K580" s="59">
        <v>15.8573022891</v>
      </c>
      <c r="L580">
        <f t="shared" si="28"/>
        <v>29.939643875306739</v>
      </c>
      <c r="M580">
        <f t="shared" si="29"/>
        <v>80.3</v>
      </c>
      <c r="N580">
        <f t="shared" si="30"/>
        <v>15.1</v>
      </c>
    </row>
    <row r="581" spans="1:14">
      <c r="A581" t="s">
        <v>154</v>
      </c>
      <c r="B581" s="20">
        <v>8140</v>
      </c>
      <c r="C581" s="20" t="s">
        <v>95</v>
      </c>
      <c r="D581" s="20" t="s">
        <v>96</v>
      </c>
      <c r="E581" s="21">
        <v>0.22</v>
      </c>
      <c r="F581" s="21">
        <v>50.8</v>
      </c>
      <c r="G581" s="21">
        <v>0</v>
      </c>
      <c r="H581" s="21">
        <v>0.98599999999999999</v>
      </c>
      <c r="I581" s="21">
        <v>0.14299999999999999</v>
      </c>
      <c r="J581" s="21">
        <v>0.44600000000000001</v>
      </c>
      <c r="K581" s="59">
        <v>3.15385397194337</v>
      </c>
      <c r="L581">
        <f t="shared" si="28"/>
        <v>5.9546865559605457</v>
      </c>
      <c r="M581">
        <f t="shared" si="29"/>
        <v>16</v>
      </c>
      <c r="N581">
        <f t="shared" si="30"/>
        <v>3</v>
      </c>
    </row>
    <row r="582" spans="1:14">
      <c r="A582" t="s">
        <v>154</v>
      </c>
      <c r="B582" s="20">
        <v>8140</v>
      </c>
      <c r="C582" s="20" t="s">
        <v>95</v>
      </c>
      <c r="D582" s="20" t="s">
        <v>96</v>
      </c>
      <c r="E582" s="21">
        <v>0.22</v>
      </c>
      <c r="F582" s="21">
        <v>50.8</v>
      </c>
      <c r="G582" s="21">
        <v>0</v>
      </c>
      <c r="H582" s="21">
        <v>0.98599999999999999</v>
      </c>
      <c r="I582" s="21">
        <v>0.14299999999999999</v>
      </c>
      <c r="J582" s="21">
        <v>0.44600000000000001</v>
      </c>
      <c r="K582" s="59">
        <v>4.4228153530314698</v>
      </c>
      <c r="L582">
        <f t="shared" si="28"/>
        <v>8.350570240880284</v>
      </c>
      <c r="M582">
        <f t="shared" si="29"/>
        <v>22.4</v>
      </c>
      <c r="N582">
        <f t="shared" si="30"/>
        <v>4.2</v>
      </c>
    </row>
    <row r="583" spans="1:14">
      <c r="A583" t="s">
        <v>154</v>
      </c>
      <c r="B583" s="20">
        <v>8140</v>
      </c>
      <c r="C583" s="20" t="s">
        <v>95</v>
      </c>
      <c r="D583" s="20" t="s">
        <v>99</v>
      </c>
      <c r="E583" s="21">
        <v>0.22</v>
      </c>
      <c r="F583" s="21">
        <v>50.8</v>
      </c>
      <c r="G583" s="21">
        <v>0</v>
      </c>
      <c r="H583" s="21">
        <v>0.98599999999999999</v>
      </c>
      <c r="I583" s="21">
        <v>0.14299999999999999</v>
      </c>
      <c r="J583" s="21">
        <v>0.44600000000000001</v>
      </c>
      <c r="K583" s="59">
        <v>7.2334120277564996E-4</v>
      </c>
      <c r="L583">
        <f t="shared" si="28"/>
        <v>1.3657164135872787E-3</v>
      </c>
      <c r="M583">
        <f t="shared" si="29"/>
        <v>0</v>
      </c>
      <c r="N583">
        <f t="shared" si="30"/>
        <v>0</v>
      </c>
    </row>
    <row r="584" spans="1:14">
      <c r="A584" t="s">
        <v>154</v>
      </c>
      <c r="B584" s="20">
        <v>8140</v>
      </c>
      <c r="C584" s="20" t="s">
        <v>95</v>
      </c>
      <c r="E584" s="21">
        <v>0.22</v>
      </c>
      <c r="F584" s="21">
        <v>50.8</v>
      </c>
      <c r="G584" s="21">
        <v>0</v>
      </c>
      <c r="H584" s="21">
        <v>0.98599999999999999</v>
      </c>
      <c r="I584" s="21">
        <v>0.14299999999999999</v>
      </c>
      <c r="J584" s="21">
        <v>0.44600000000000001</v>
      </c>
      <c r="K584" s="59">
        <v>0.39528656130124101</v>
      </c>
      <c r="L584">
        <f t="shared" si="28"/>
        <v>0.74632738017416311</v>
      </c>
      <c r="M584">
        <f t="shared" si="29"/>
        <v>2</v>
      </c>
      <c r="N584">
        <f t="shared" si="30"/>
        <v>0.4</v>
      </c>
    </row>
    <row r="585" spans="1:14">
      <c r="A585" t="s">
        <v>154</v>
      </c>
      <c r="B585" s="20">
        <v>8140</v>
      </c>
      <c r="C585" s="20" t="s">
        <v>95</v>
      </c>
      <c r="D585" s="20" t="s">
        <v>99</v>
      </c>
      <c r="E585" s="21">
        <v>0.22</v>
      </c>
      <c r="F585" s="21">
        <v>50.8</v>
      </c>
      <c r="G585" s="21">
        <v>0</v>
      </c>
      <c r="H585" s="21">
        <v>0.98599999999999999</v>
      </c>
      <c r="I585" s="21">
        <v>0.14299999999999999</v>
      </c>
      <c r="J585" s="21">
        <v>0.44600000000000001</v>
      </c>
      <c r="K585" s="59">
        <v>0.76110000279308998</v>
      </c>
      <c r="L585">
        <f t="shared" si="28"/>
        <v>1.4370075452735402</v>
      </c>
      <c r="M585">
        <f t="shared" si="29"/>
        <v>3.9</v>
      </c>
      <c r="N585">
        <f t="shared" si="30"/>
        <v>0.7</v>
      </c>
    </row>
    <row r="586" spans="1:14">
      <c r="A586" t="s">
        <v>154</v>
      </c>
      <c r="B586" s="20">
        <v>8140</v>
      </c>
      <c r="C586" s="20" t="s">
        <v>95</v>
      </c>
      <c r="D586" s="20" t="s">
        <v>99</v>
      </c>
      <c r="E586" s="21">
        <v>0.22</v>
      </c>
      <c r="F586" s="21">
        <v>50.8</v>
      </c>
      <c r="G586" s="21">
        <v>0</v>
      </c>
      <c r="H586" s="21">
        <v>0.98599999999999999</v>
      </c>
      <c r="I586" s="21">
        <v>0.14299999999999999</v>
      </c>
      <c r="J586" s="21">
        <v>0.44600000000000001</v>
      </c>
      <c r="K586" s="59">
        <v>7.46687165919242</v>
      </c>
      <c r="L586">
        <f t="shared" si="28"/>
        <v>14.097951483999234</v>
      </c>
      <c r="M586">
        <f t="shared" si="29"/>
        <v>37.799999999999997</v>
      </c>
      <c r="N586">
        <f t="shared" si="30"/>
        <v>7.1</v>
      </c>
    </row>
    <row r="587" spans="1:14">
      <c r="A587" t="s">
        <v>154</v>
      </c>
      <c r="B587" s="20">
        <v>8140</v>
      </c>
      <c r="C587" s="20" t="s">
        <v>95</v>
      </c>
      <c r="D587" s="20" t="s">
        <v>98</v>
      </c>
      <c r="E587" s="21">
        <v>0.22</v>
      </c>
      <c r="F587" s="21">
        <v>50.8</v>
      </c>
      <c r="G587" s="21">
        <v>0</v>
      </c>
      <c r="H587" s="21">
        <v>0.98599999999999999</v>
      </c>
      <c r="I587" s="21">
        <v>0.14299999999999999</v>
      </c>
      <c r="J587" s="21">
        <v>0.44600000000000001</v>
      </c>
      <c r="K587" s="59">
        <v>0.71649924426274203</v>
      </c>
      <c r="L587">
        <f t="shared" si="28"/>
        <v>1.3527983397843411</v>
      </c>
      <c r="M587">
        <f t="shared" si="29"/>
        <v>3.6</v>
      </c>
      <c r="N587">
        <f t="shared" si="30"/>
        <v>0.7</v>
      </c>
    </row>
    <row r="588" spans="1:14">
      <c r="A588" t="s">
        <v>154</v>
      </c>
      <c r="B588" s="20">
        <v>8140</v>
      </c>
      <c r="C588" s="20" t="s">
        <v>95</v>
      </c>
      <c r="D588" s="20" t="s">
        <v>98</v>
      </c>
      <c r="E588" s="21">
        <v>0.22</v>
      </c>
      <c r="F588" s="21">
        <v>50.8</v>
      </c>
      <c r="G588" s="21">
        <v>0</v>
      </c>
      <c r="H588" s="21">
        <v>0.98599999999999999</v>
      </c>
      <c r="I588" s="21">
        <v>0.14299999999999999</v>
      </c>
      <c r="J588" s="21">
        <v>0.44600000000000001</v>
      </c>
      <c r="K588" s="59">
        <v>0.17819774482845899</v>
      </c>
      <c r="L588">
        <f t="shared" si="28"/>
        <v>0.33644922208578582</v>
      </c>
      <c r="M588">
        <f t="shared" si="29"/>
        <v>0.9</v>
      </c>
      <c r="N588">
        <f t="shared" si="30"/>
        <v>0.2</v>
      </c>
    </row>
    <row r="589" spans="1:14">
      <c r="A589" t="s">
        <v>154</v>
      </c>
      <c r="B589" s="20">
        <v>8140</v>
      </c>
      <c r="C589" s="20" t="s">
        <v>95</v>
      </c>
      <c r="D589" s="20" t="s">
        <v>99</v>
      </c>
      <c r="E589" s="21">
        <v>0.22</v>
      </c>
      <c r="F589" s="21">
        <v>50.8</v>
      </c>
      <c r="G589" s="21">
        <v>0</v>
      </c>
      <c r="H589" s="21">
        <v>0.98599999999999999</v>
      </c>
      <c r="I589" s="21">
        <v>0.14299999999999999</v>
      </c>
      <c r="J589" s="21">
        <v>0.44600000000000001</v>
      </c>
      <c r="K589" s="59">
        <v>3.3680713629097401</v>
      </c>
      <c r="L589">
        <f t="shared" si="28"/>
        <v>6.3591432712644504</v>
      </c>
      <c r="M589">
        <f t="shared" si="29"/>
        <v>17.100000000000001</v>
      </c>
      <c r="N589">
        <f t="shared" si="30"/>
        <v>3.2</v>
      </c>
    </row>
    <row r="590" spans="1:14">
      <c r="A590" t="s">
        <v>154</v>
      </c>
      <c r="B590" s="20">
        <v>8140</v>
      </c>
      <c r="C590" s="20" t="s">
        <v>95</v>
      </c>
      <c r="D590" s="20" t="s">
        <v>98</v>
      </c>
      <c r="E590" s="21">
        <v>0.22</v>
      </c>
      <c r="F590" s="21">
        <v>50.8</v>
      </c>
      <c r="G590" s="21">
        <v>0</v>
      </c>
      <c r="H590" s="21">
        <v>0.98599999999999999</v>
      </c>
      <c r="I590" s="21">
        <v>0.14299999999999999</v>
      </c>
      <c r="J590" s="21">
        <v>0.44600000000000001</v>
      </c>
      <c r="K590" s="59">
        <v>2.4607093261972199</v>
      </c>
      <c r="L590">
        <f t="shared" si="28"/>
        <v>4.6459832551487645</v>
      </c>
      <c r="M590">
        <f t="shared" si="29"/>
        <v>12.5</v>
      </c>
      <c r="N590">
        <f t="shared" si="30"/>
        <v>2.2999999999999998</v>
      </c>
    </row>
    <row r="591" spans="1:14">
      <c r="A591" t="s">
        <v>154</v>
      </c>
      <c r="B591" s="20">
        <v>8140</v>
      </c>
      <c r="C591" s="20" t="s">
        <v>95</v>
      </c>
      <c r="D591" s="20" t="s">
        <v>99</v>
      </c>
      <c r="E591" s="21">
        <v>0.22</v>
      </c>
      <c r="F591" s="21">
        <v>50.8</v>
      </c>
      <c r="G591" s="21">
        <v>0</v>
      </c>
      <c r="H591" s="21">
        <v>0.98599999999999999</v>
      </c>
      <c r="I591" s="21">
        <v>0.14299999999999999</v>
      </c>
      <c r="J591" s="21">
        <v>0.44600000000000001</v>
      </c>
      <c r="K591" s="59">
        <v>0.49270700342047002</v>
      </c>
      <c r="L591">
        <f t="shared" si="28"/>
        <v>0.93026366959140872</v>
      </c>
      <c r="M591">
        <f t="shared" si="29"/>
        <v>2.5</v>
      </c>
      <c r="N591">
        <f t="shared" si="30"/>
        <v>0.5</v>
      </c>
    </row>
    <row r="592" spans="1:14">
      <c r="A592" t="s">
        <v>154</v>
      </c>
      <c r="B592" s="20">
        <v>8140</v>
      </c>
      <c r="C592" s="20" t="s">
        <v>95</v>
      </c>
      <c r="E592" s="21">
        <v>0.22</v>
      </c>
      <c r="F592" s="21">
        <v>50.8</v>
      </c>
      <c r="G592" s="21">
        <v>0</v>
      </c>
      <c r="H592" s="21">
        <v>0.98599999999999999</v>
      </c>
      <c r="I592" s="21">
        <v>0.14299999999999999</v>
      </c>
      <c r="J592" s="21">
        <v>0.44600000000000001</v>
      </c>
      <c r="K592" s="59">
        <v>1.0328909259292101E-2</v>
      </c>
      <c r="L592">
        <f t="shared" si="28"/>
        <v>1.9501669275494106E-2</v>
      </c>
      <c r="M592">
        <f t="shared" si="29"/>
        <v>0.1</v>
      </c>
      <c r="N592">
        <f t="shared" si="30"/>
        <v>0</v>
      </c>
    </row>
    <row r="593" spans="1:14">
      <c r="A593" t="s">
        <v>154</v>
      </c>
      <c r="B593" s="20">
        <v>8140</v>
      </c>
      <c r="C593" s="20" t="s">
        <v>95</v>
      </c>
      <c r="D593" s="20" t="s">
        <v>99</v>
      </c>
      <c r="E593" s="21">
        <v>0.22</v>
      </c>
      <c r="F593" s="21">
        <v>50.8</v>
      </c>
      <c r="G593" s="21">
        <v>0</v>
      </c>
      <c r="H593" s="21">
        <v>0.98599999999999999</v>
      </c>
      <c r="I593" s="21">
        <v>0.14299999999999999</v>
      </c>
      <c r="J593" s="21">
        <v>0.44600000000000001</v>
      </c>
      <c r="K593" s="59">
        <v>0.58268374880017504</v>
      </c>
      <c r="L593">
        <f t="shared" si="28"/>
        <v>1.1001457633179839</v>
      </c>
      <c r="M593">
        <f t="shared" si="29"/>
        <v>3</v>
      </c>
      <c r="N593">
        <f t="shared" si="30"/>
        <v>0.6</v>
      </c>
    </row>
    <row r="594" spans="1:14">
      <c r="A594" t="s">
        <v>154</v>
      </c>
      <c r="B594" s="20">
        <v>8140</v>
      </c>
      <c r="C594" s="20" t="s">
        <v>95</v>
      </c>
      <c r="D594" s="20" t="s">
        <v>99</v>
      </c>
      <c r="E594" s="21">
        <v>0.22</v>
      </c>
      <c r="F594" s="21">
        <v>50.8</v>
      </c>
      <c r="G594" s="21">
        <v>0</v>
      </c>
      <c r="H594" s="21">
        <v>0.98599999999999999</v>
      </c>
      <c r="I594" s="21">
        <v>0.14299999999999999</v>
      </c>
      <c r="J594" s="21">
        <v>0.44600000000000001</v>
      </c>
      <c r="K594" s="59">
        <v>3.8404577703790901</v>
      </c>
      <c r="L594">
        <f t="shared" si="28"/>
        <v>7.251040300993747</v>
      </c>
      <c r="M594">
        <f t="shared" si="29"/>
        <v>19.5</v>
      </c>
      <c r="N594">
        <f t="shared" si="30"/>
        <v>3.7</v>
      </c>
    </row>
    <row r="595" spans="1:14">
      <c r="A595" t="s">
        <v>154</v>
      </c>
      <c r="B595" s="20">
        <v>8140</v>
      </c>
      <c r="C595" s="20" t="s">
        <v>95</v>
      </c>
      <c r="D595" s="20" t="s">
        <v>96</v>
      </c>
      <c r="E595" s="21">
        <v>0.22</v>
      </c>
      <c r="F595" s="21">
        <v>50.8</v>
      </c>
      <c r="G595" s="21">
        <v>0</v>
      </c>
      <c r="H595" s="21">
        <v>0.98599999999999999</v>
      </c>
      <c r="I595" s="21">
        <v>0.14299999999999999</v>
      </c>
      <c r="J595" s="21">
        <v>0.44600000000000001</v>
      </c>
      <c r="K595" s="59">
        <v>4.0815420697519702</v>
      </c>
      <c r="L595">
        <f t="shared" si="28"/>
        <v>7.70622353049637</v>
      </c>
      <c r="M595">
        <f t="shared" si="29"/>
        <v>20.7</v>
      </c>
      <c r="N595">
        <f t="shared" si="30"/>
        <v>3.9</v>
      </c>
    </row>
    <row r="596" spans="1:14">
      <c r="A596" t="s">
        <v>154</v>
      </c>
      <c r="B596" s="20">
        <v>8140</v>
      </c>
      <c r="C596" s="20" t="s">
        <v>95</v>
      </c>
      <c r="E596" s="21">
        <v>0.22</v>
      </c>
      <c r="F596" s="21">
        <v>50.8</v>
      </c>
      <c r="G596" s="21">
        <v>0</v>
      </c>
      <c r="H596" s="21">
        <v>0.98599999999999999</v>
      </c>
      <c r="I596" s="21">
        <v>0.14299999999999999</v>
      </c>
      <c r="J596" s="21">
        <v>0.44600000000000001</v>
      </c>
      <c r="K596" s="59">
        <v>8.7980205941201206E-2</v>
      </c>
      <c r="L596">
        <f t="shared" si="28"/>
        <v>0.16611249416405063</v>
      </c>
      <c r="M596">
        <f t="shared" si="29"/>
        <v>0.4</v>
      </c>
      <c r="N596">
        <f t="shared" si="30"/>
        <v>0.1</v>
      </c>
    </row>
    <row r="597" spans="1:14">
      <c r="A597" t="s">
        <v>154</v>
      </c>
      <c r="B597" s="20">
        <v>8140</v>
      </c>
      <c r="C597" s="20" t="s">
        <v>95</v>
      </c>
      <c r="E597" s="21">
        <v>0.22</v>
      </c>
      <c r="F597" s="21">
        <v>50.8</v>
      </c>
      <c r="G597" s="21">
        <v>0</v>
      </c>
      <c r="H597" s="21">
        <v>0.98599999999999999</v>
      </c>
      <c r="I597" s="21">
        <v>0.14299999999999999</v>
      </c>
      <c r="J597" s="21">
        <v>0.44600000000000001</v>
      </c>
      <c r="K597" s="59">
        <v>0.214403801077197</v>
      </c>
      <c r="L597">
        <f t="shared" si="28"/>
        <v>0.40480867002048643</v>
      </c>
      <c r="M597">
        <f t="shared" si="29"/>
        <v>1.1000000000000001</v>
      </c>
      <c r="N597">
        <f t="shared" si="30"/>
        <v>0.2</v>
      </c>
    </row>
    <row r="598" spans="1:14">
      <c r="A598" t="s">
        <v>154</v>
      </c>
      <c r="B598" s="20">
        <v>8140</v>
      </c>
      <c r="C598" s="20" t="s">
        <v>95</v>
      </c>
      <c r="D598" s="20" t="s">
        <v>96</v>
      </c>
      <c r="E598" s="21">
        <v>0.22</v>
      </c>
      <c r="F598" s="21">
        <v>50.8</v>
      </c>
      <c r="G598" s="21">
        <v>0</v>
      </c>
      <c r="H598" s="21">
        <v>0.98599999999999999</v>
      </c>
      <c r="I598" s="21">
        <v>0.14299999999999999</v>
      </c>
      <c r="J598" s="21">
        <v>0.44600000000000001</v>
      </c>
      <c r="K598" s="59">
        <v>2.15517603575086</v>
      </c>
      <c r="L598">
        <f t="shared" si="28"/>
        <v>4.0691160339000074</v>
      </c>
      <c r="M598">
        <f t="shared" si="29"/>
        <v>10.9</v>
      </c>
      <c r="N598">
        <f t="shared" si="30"/>
        <v>2.1</v>
      </c>
    </row>
    <row r="599" spans="1:14">
      <c r="A599" t="s">
        <v>154</v>
      </c>
      <c r="B599" s="20">
        <v>8140</v>
      </c>
      <c r="C599" s="20" t="s">
        <v>95</v>
      </c>
      <c r="D599" s="20" t="s">
        <v>96</v>
      </c>
      <c r="E599" s="21">
        <v>0.22</v>
      </c>
      <c r="F599" s="21">
        <v>50.8</v>
      </c>
      <c r="G599" s="21">
        <v>0</v>
      </c>
      <c r="H599" s="21">
        <v>0.98599999999999999</v>
      </c>
      <c r="I599" s="21">
        <v>0.14299999999999999</v>
      </c>
      <c r="J599" s="21">
        <v>0.44600000000000001</v>
      </c>
      <c r="K599" s="59">
        <v>15.944693751899999</v>
      </c>
      <c r="L599">
        <f t="shared" si="28"/>
        <v>30.104644783170659</v>
      </c>
      <c r="M599">
        <f t="shared" si="29"/>
        <v>80.8</v>
      </c>
      <c r="N599">
        <f t="shared" si="30"/>
        <v>15.2</v>
      </c>
    </row>
    <row r="600" spans="1:14">
      <c r="A600" t="s">
        <v>154</v>
      </c>
      <c r="B600" s="20">
        <v>8140</v>
      </c>
      <c r="C600" s="20" t="s">
        <v>95</v>
      </c>
      <c r="D600" s="20" t="s">
        <v>96</v>
      </c>
      <c r="E600" s="21">
        <v>0.22</v>
      </c>
      <c r="F600" s="21">
        <v>50.8</v>
      </c>
      <c r="G600" s="21">
        <v>0</v>
      </c>
      <c r="H600" s="21">
        <v>0.98599999999999999</v>
      </c>
      <c r="I600" s="21">
        <v>0.14299999999999999</v>
      </c>
      <c r="J600" s="21">
        <v>0.44600000000000001</v>
      </c>
      <c r="K600" s="59">
        <v>1.2488413406868599</v>
      </c>
      <c r="L600">
        <f t="shared" si="28"/>
        <v>2.3578957073061706</v>
      </c>
      <c r="M600">
        <f t="shared" si="29"/>
        <v>6.3</v>
      </c>
      <c r="N600">
        <f t="shared" si="30"/>
        <v>1.2</v>
      </c>
    </row>
    <row r="601" spans="1:14">
      <c r="A601" t="s">
        <v>154</v>
      </c>
      <c r="B601" s="20">
        <v>8140</v>
      </c>
      <c r="C601" s="20" t="s">
        <v>95</v>
      </c>
      <c r="D601" s="20" t="s">
        <v>98</v>
      </c>
      <c r="E601" s="21">
        <v>0.22</v>
      </c>
      <c r="F601" s="21">
        <v>50.8</v>
      </c>
      <c r="G601" s="21">
        <v>0</v>
      </c>
      <c r="H601" s="21">
        <v>0.98599999999999999</v>
      </c>
      <c r="I601" s="21">
        <v>0.14299999999999999</v>
      </c>
      <c r="J601" s="21">
        <v>0.44600000000000001</v>
      </c>
      <c r="K601" s="59">
        <v>3.4716017346072201</v>
      </c>
      <c r="L601">
        <f t="shared" si="28"/>
        <v>6.5546155150540715</v>
      </c>
      <c r="M601">
        <f t="shared" si="29"/>
        <v>17.600000000000001</v>
      </c>
      <c r="N601">
        <f t="shared" si="30"/>
        <v>3.3</v>
      </c>
    </row>
    <row r="602" spans="1:14">
      <c r="A602" t="s">
        <v>154</v>
      </c>
      <c r="B602" s="20">
        <v>8140</v>
      </c>
      <c r="C602" s="20" t="s">
        <v>95</v>
      </c>
      <c r="D602" s="20" t="s">
        <v>100</v>
      </c>
      <c r="E602" s="21">
        <v>0.22</v>
      </c>
      <c r="F602" s="21">
        <v>50.8</v>
      </c>
      <c r="G602" s="21">
        <v>0</v>
      </c>
      <c r="H602" s="21">
        <v>0.98599999999999999</v>
      </c>
      <c r="I602" s="21">
        <v>0.14299999999999999</v>
      </c>
      <c r="J602" s="21">
        <v>0.44600000000000001</v>
      </c>
      <c r="K602" s="59">
        <v>8.3449843348976205E-2</v>
      </c>
      <c r="L602">
        <f t="shared" si="28"/>
        <v>0.15755886756575702</v>
      </c>
      <c r="M602">
        <f t="shared" si="29"/>
        <v>0.4</v>
      </c>
      <c r="N602">
        <f t="shared" si="30"/>
        <v>0.1</v>
      </c>
    </row>
    <row r="603" spans="1:14">
      <c r="A603" t="s">
        <v>154</v>
      </c>
      <c r="B603" s="20">
        <v>8140</v>
      </c>
      <c r="C603" s="20" t="s">
        <v>95</v>
      </c>
      <c r="E603" s="21">
        <v>0.22</v>
      </c>
      <c r="F603" s="21">
        <v>50.8</v>
      </c>
      <c r="G603" s="21">
        <v>0</v>
      </c>
      <c r="H603" s="21">
        <v>0.98599999999999999</v>
      </c>
      <c r="I603" s="21">
        <v>0.14299999999999999</v>
      </c>
      <c r="J603" s="21">
        <v>0.44600000000000001</v>
      </c>
      <c r="K603" s="59">
        <v>1.33343806292944</v>
      </c>
      <c r="L603">
        <f t="shared" si="28"/>
        <v>2.5176199586816446</v>
      </c>
      <c r="M603">
        <f t="shared" si="29"/>
        <v>6.8</v>
      </c>
      <c r="N603">
        <f t="shared" si="30"/>
        <v>1.3</v>
      </c>
    </row>
    <row r="604" spans="1:14">
      <c r="A604" t="s">
        <v>154</v>
      </c>
      <c r="B604" s="20">
        <v>8140</v>
      </c>
      <c r="C604" s="20" t="s">
        <v>95</v>
      </c>
      <c r="D604" s="20" t="s">
        <v>96</v>
      </c>
      <c r="E604" s="21">
        <v>0.22</v>
      </c>
      <c r="F604" s="21">
        <v>50.8</v>
      </c>
      <c r="G604" s="21">
        <v>0</v>
      </c>
      <c r="H604" s="21">
        <v>0.98599999999999999</v>
      </c>
      <c r="I604" s="21">
        <v>0.14299999999999999</v>
      </c>
      <c r="J604" s="21">
        <v>0.44600000000000001</v>
      </c>
      <c r="K604" s="59">
        <v>1.55665695647512</v>
      </c>
      <c r="L604">
        <f t="shared" si="28"/>
        <v>2.9390721109554581</v>
      </c>
      <c r="M604">
        <f t="shared" si="29"/>
        <v>7.9</v>
      </c>
      <c r="N604">
        <f t="shared" si="30"/>
        <v>1.5</v>
      </c>
    </row>
    <row r="605" spans="1:14">
      <c r="A605" t="s">
        <v>154</v>
      </c>
      <c r="B605" s="20">
        <v>8140</v>
      </c>
      <c r="C605" s="20" t="s">
        <v>95</v>
      </c>
      <c r="D605" s="20" t="s">
        <v>96</v>
      </c>
      <c r="E605" s="21">
        <v>0.22</v>
      </c>
      <c r="F605" s="21">
        <v>50.8</v>
      </c>
      <c r="G605" s="21">
        <v>0</v>
      </c>
      <c r="H605" s="21">
        <v>0.98599999999999999</v>
      </c>
      <c r="I605" s="21">
        <v>0.14299999999999999</v>
      </c>
      <c r="J605" s="21">
        <v>0.44600000000000001</v>
      </c>
      <c r="K605" s="59">
        <v>2.5134904807149501</v>
      </c>
      <c r="L605">
        <f t="shared" si="28"/>
        <v>4.7456375936218738</v>
      </c>
      <c r="M605">
        <f t="shared" si="29"/>
        <v>12.7</v>
      </c>
      <c r="N605">
        <f t="shared" si="30"/>
        <v>2.4</v>
      </c>
    </row>
    <row r="606" spans="1:14">
      <c r="A606" t="s">
        <v>154</v>
      </c>
      <c r="B606" s="20">
        <v>8140</v>
      </c>
      <c r="C606" s="20" t="s">
        <v>95</v>
      </c>
      <c r="D606" s="20" t="s">
        <v>99</v>
      </c>
      <c r="E606" s="21">
        <v>0.22</v>
      </c>
      <c r="F606" s="21">
        <v>50.8</v>
      </c>
      <c r="G606" s="21">
        <v>0</v>
      </c>
      <c r="H606" s="21">
        <v>0.98599999999999999</v>
      </c>
      <c r="I606" s="21">
        <v>0.14299999999999999</v>
      </c>
      <c r="J606" s="21">
        <v>0.44600000000000001</v>
      </c>
      <c r="K606" s="59">
        <v>0.21539530836301399</v>
      </c>
      <c r="L606">
        <f t="shared" si="28"/>
        <v>0.40668070187659461</v>
      </c>
      <c r="M606">
        <f t="shared" si="29"/>
        <v>1.1000000000000001</v>
      </c>
      <c r="N606">
        <f t="shared" si="30"/>
        <v>0.2</v>
      </c>
    </row>
    <row r="607" spans="1:14">
      <c r="A607" t="s">
        <v>154</v>
      </c>
      <c r="B607" s="20">
        <v>8140</v>
      </c>
      <c r="C607" s="20" t="s">
        <v>95</v>
      </c>
      <c r="D607" s="20" t="s">
        <v>98</v>
      </c>
      <c r="E607" s="21">
        <v>0.22</v>
      </c>
      <c r="F607" s="21">
        <v>50.8</v>
      </c>
      <c r="G607" s="21">
        <v>0</v>
      </c>
      <c r="H607" s="21">
        <v>0.98599999999999999</v>
      </c>
      <c r="I607" s="21">
        <v>0.14299999999999999</v>
      </c>
      <c r="J607" s="21">
        <v>0.44600000000000001</v>
      </c>
      <c r="K607" s="59">
        <v>3.0741661051859701</v>
      </c>
      <c r="L607">
        <f t="shared" si="28"/>
        <v>5.804230550998124</v>
      </c>
      <c r="M607">
        <f t="shared" si="29"/>
        <v>15.6</v>
      </c>
      <c r="N607">
        <f t="shared" si="30"/>
        <v>2.9</v>
      </c>
    </row>
    <row r="608" spans="1:14">
      <c r="A608" t="s">
        <v>154</v>
      </c>
      <c r="B608" s="20">
        <v>8140</v>
      </c>
      <c r="C608" s="20" t="s">
        <v>95</v>
      </c>
      <c r="D608" s="20" t="s">
        <v>99</v>
      </c>
      <c r="E608" s="21">
        <v>0.22</v>
      </c>
      <c r="F608" s="21">
        <v>50.8</v>
      </c>
      <c r="G608" s="21">
        <v>0</v>
      </c>
      <c r="H608" s="21">
        <v>0.98599999999999999</v>
      </c>
      <c r="I608" s="21">
        <v>0.14299999999999999</v>
      </c>
      <c r="J608" s="21">
        <v>0.44600000000000001</v>
      </c>
      <c r="K608" s="59">
        <v>0.148579459892556</v>
      </c>
      <c r="L608">
        <f t="shared" si="28"/>
        <v>0.28052792557447187</v>
      </c>
      <c r="M608">
        <f t="shared" si="29"/>
        <v>0.8</v>
      </c>
      <c r="N608">
        <f t="shared" si="30"/>
        <v>0.1</v>
      </c>
    </row>
    <row r="609" spans="1:14">
      <c r="A609" t="s">
        <v>154</v>
      </c>
      <c r="B609" s="20">
        <v>8140</v>
      </c>
      <c r="C609" s="20" t="s">
        <v>95</v>
      </c>
      <c r="D609" s="20" t="s">
        <v>99</v>
      </c>
      <c r="E609" s="21">
        <v>0.22</v>
      </c>
      <c r="F609" s="21">
        <v>50.8</v>
      </c>
      <c r="G609" s="21">
        <v>0</v>
      </c>
      <c r="H609" s="21">
        <v>0.98599999999999999</v>
      </c>
      <c r="I609" s="21">
        <v>0.14299999999999999</v>
      </c>
      <c r="J609" s="21">
        <v>0.44600000000000001</v>
      </c>
      <c r="K609" s="59">
        <v>0.44314459185329103</v>
      </c>
      <c r="L609">
        <f t="shared" si="28"/>
        <v>0.83668653239180368</v>
      </c>
      <c r="M609">
        <f t="shared" si="29"/>
        <v>2.2000000000000002</v>
      </c>
      <c r="N609">
        <f t="shared" si="30"/>
        <v>0.4</v>
      </c>
    </row>
    <row r="610" spans="1:14">
      <c r="A610" t="s">
        <v>154</v>
      </c>
      <c r="B610" s="20">
        <v>8140</v>
      </c>
      <c r="C610" s="20" t="s">
        <v>95</v>
      </c>
      <c r="D610" s="20" t="s">
        <v>98</v>
      </c>
      <c r="E610" s="21">
        <v>0.22</v>
      </c>
      <c r="F610" s="21">
        <v>50.8</v>
      </c>
      <c r="G610" s="21">
        <v>0</v>
      </c>
      <c r="H610" s="21">
        <v>0.98599999999999999</v>
      </c>
      <c r="I610" s="21">
        <v>0.14299999999999999</v>
      </c>
      <c r="J610" s="21">
        <v>0.44600000000000001</v>
      </c>
      <c r="K610" s="59">
        <v>2.0568463301145199</v>
      </c>
      <c r="L610">
        <f t="shared" si="28"/>
        <v>3.8834629943448875</v>
      </c>
      <c r="M610">
        <f t="shared" si="29"/>
        <v>10.4</v>
      </c>
      <c r="N610">
        <f t="shared" si="30"/>
        <v>2</v>
      </c>
    </row>
    <row r="611" spans="1:14">
      <c r="A611" t="s">
        <v>154</v>
      </c>
      <c r="B611" s="20">
        <v>8140</v>
      </c>
      <c r="C611" s="20" t="s">
        <v>95</v>
      </c>
      <c r="D611" s="20" t="s">
        <v>99</v>
      </c>
      <c r="E611" s="21">
        <v>0.22</v>
      </c>
      <c r="F611" s="21">
        <v>50.8</v>
      </c>
      <c r="G611" s="21">
        <v>0</v>
      </c>
      <c r="H611" s="21">
        <v>0.98599999999999999</v>
      </c>
      <c r="I611" s="21">
        <v>0.14299999999999999</v>
      </c>
      <c r="J611" s="21">
        <v>0.44600000000000001</v>
      </c>
      <c r="K611" s="59">
        <v>4.1561297416542899</v>
      </c>
      <c r="L611">
        <f t="shared" si="28"/>
        <v>7.8470500275594093</v>
      </c>
      <c r="M611">
        <f t="shared" si="29"/>
        <v>21.1</v>
      </c>
      <c r="N611">
        <f t="shared" si="30"/>
        <v>4</v>
      </c>
    </row>
    <row r="612" spans="1:14">
      <c r="A612" t="s">
        <v>154</v>
      </c>
      <c r="B612" s="20">
        <v>8140</v>
      </c>
      <c r="C612" s="20" t="s">
        <v>95</v>
      </c>
      <c r="D612" s="20" t="s">
        <v>99</v>
      </c>
      <c r="E612" s="21">
        <v>0.22</v>
      </c>
      <c r="F612" s="21">
        <v>50.8</v>
      </c>
      <c r="G612" s="21">
        <v>0</v>
      </c>
      <c r="H612" s="21">
        <v>0.98599999999999999</v>
      </c>
      <c r="I612" s="21">
        <v>0.14299999999999999</v>
      </c>
      <c r="J612" s="21">
        <v>0.44600000000000001</v>
      </c>
      <c r="K612" s="59">
        <v>2.9734792463209199</v>
      </c>
      <c r="L612">
        <f t="shared" si="28"/>
        <v>5.6141270490036517</v>
      </c>
      <c r="M612">
        <f t="shared" si="29"/>
        <v>15.1</v>
      </c>
      <c r="N612">
        <f t="shared" si="30"/>
        <v>2.8</v>
      </c>
    </row>
    <row r="613" spans="1:14">
      <c r="A613" t="s">
        <v>154</v>
      </c>
      <c r="B613" s="20">
        <v>8140</v>
      </c>
      <c r="C613" s="20" t="s">
        <v>95</v>
      </c>
      <c r="D613" s="20" t="s">
        <v>96</v>
      </c>
      <c r="E613" s="21">
        <v>0.22</v>
      </c>
      <c r="F613" s="21">
        <v>50.8</v>
      </c>
      <c r="G613" s="21">
        <v>0</v>
      </c>
      <c r="H613" s="21">
        <v>0.98599999999999999</v>
      </c>
      <c r="I613" s="21">
        <v>0.14299999999999999</v>
      </c>
      <c r="J613" s="21">
        <v>0.44600000000000001</v>
      </c>
      <c r="K613" s="59">
        <v>0.40502150215787802</v>
      </c>
      <c r="L613">
        <f t="shared" si="28"/>
        <v>0.76470759750755091</v>
      </c>
      <c r="M613">
        <f t="shared" si="29"/>
        <v>2.1</v>
      </c>
      <c r="N613">
        <f t="shared" si="30"/>
        <v>0.4</v>
      </c>
    </row>
    <row r="614" spans="1:14">
      <c r="A614" t="s">
        <v>154</v>
      </c>
      <c r="B614" s="20">
        <v>8140</v>
      </c>
      <c r="C614" s="20" t="s">
        <v>95</v>
      </c>
      <c r="D614" s="20" t="s">
        <v>96</v>
      </c>
      <c r="E614" s="21">
        <v>0.22</v>
      </c>
      <c r="F614" s="21">
        <v>50.8</v>
      </c>
      <c r="G614" s="21">
        <v>0</v>
      </c>
      <c r="H614" s="21">
        <v>0.98599999999999999</v>
      </c>
      <c r="I614" s="21">
        <v>0.14299999999999999</v>
      </c>
      <c r="J614" s="21">
        <v>0.44600000000000001</v>
      </c>
      <c r="K614" s="59">
        <v>22.498146392999999</v>
      </c>
      <c r="L614">
        <f t="shared" si="28"/>
        <v>42.478000266410199</v>
      </c>
      <c r="M614">
        <f t="shared" si="29"/>
        <v>114</v>
      </c>
      <c r="N614">
        <f t="shared" si="30"/>
        <v>21.5</v>
      </c>
    </row>
    <row r="615" spans="1:14">
      <c r="A615" t="s">
        <v>154</v>
      </c>
      <c r="B615" s="20">
        <v>8140</v>
      </c>
      <c r="C615" s="20" t="s">
        <v>95</v>
      </c>
      <c r="D615" s="20" t="s">
        <v>98</v>
      </c>
      <c r="E615" s="21">
        <v>0.22</v>
      </c>
      <c r="F615" s="21">
        <v>50.8</v>
      </c>
      <c r="G615" s="21">
        <v>0</v>
      </c>
      <c r="H615" s="21">
        <v>0.98599999999999999</v>
      </c>
      <c r="I615" s="21">
        <v>0.14299999999999999</v>
      </c>
      <c r="J615" s="21">
        <v>0.44600000000000001</v>
      </c>
      <c r="K615" s="59">
        <v>0.98358206983451901</v>
      </c>
      <c r="L615">
        <f t="shared" si="28"/>
        <v>1.857068519985561</v>
      </c>
      <c r="M615">
        <f t="shared" si="29"/>
        <v>5</v>
      </c>
      <c r="N615">
        <f t="shared" si="30"/>
        <v>0.9</v>
      </c>
    </row>
    <row r="616" spans="1:14">
      <c r="A616" t="s">
        <v>154</v>
      </c>
      <c r="B616" s="20">
        <v>8140</v>
      </c>
      <c r="C616" s="20" t="s">
        <v>95</v>
      </c>
      <c r="D616" s="20" t="s">
        <v>96</v>
      </c>
      <c r="E616" s="21">
        <v>0.22</v>
      </c>
      <c r="F616" s="21">
        <v>50.8</v>
      </c>
      <c r="G616" s="21">
        <v>0</v>
      </c>
      <c r="H616" s="21">
        <v>0.98599999999999999</v>
      </c>
      <c r="I616" s="21">
        <v>0.14299999999999999</v>
      </c>
      <c r="J616" s="21">
        <v>0.44600000000000001</v>
      </c>
      <c r="K616" s="59">
        <v>94.262257548999997</v>
      </c>
      <c r="L616">
        <f t="shared" si="28"/>
        <v>177.97342640301528</v>
      </c>
      <c r="M616">
        <f t="shared" si="29"/>
        <v>477.5</v>
      </c>
      <c r="N616">
        <f t="shared" si="30"/>
        <v>90</v>
      </c>
    </row>
    <row r="617" spans="1:14">
      <c r="A617" t="s">
        <v>154</v>
      </c>
      <c r="B617" s="20">
        <v>8140</v>
      </c>
      <c r="C617" s="20" t="s">
        <v>95</v>
      </c>
      <c r="E617" s="21">
        <v>0.22</v>
      </c>
      <c r="F617" s="21">
        <v>50.8</v>
      </c>
      <c r="G617" s="21">
        <v>0</v>
      </c>
      <c r="H617" s="21">
        <v>0.98599999999999999</v>
      </c>
      <c r="I617" s="21">
        <v>0.14299999999999999</v>
      </c>
      <c r="J617" s="21">
        <v>0.44600000000000001</v>
      </c>
      <c r="K617" s="59">
        <v>1.4510086961442501</v>
      </c>
      <c r="L617">
        <f t="shared" si="28"/>
        <v>2.7396011522334205</v>
      </c>
      <c r="M617">
        <f t="shared" si="29"/>
        <v>7.4</v>
      </c>
      <c r="N617">
        <f t="shared" si="30"/>
        <v>1.4</v>
      </c>
    </row>
    <row r="618" spans="1:14">
      <c r="A618" t="s">
        <v>154</v>
      </c>
      <c r="B618" s="20">
        <v>8140</v>
      </c>
      <c r="C618" s="20" t="s">
        <v>95</v>
      </c>
      <c r="D618" s="20" t="s">
        <v>98</v>
      </c>
      <c r="E618" s="21">
        <v>0.22</v>
      </c>
      <c r="F618" s="21">
        <v>50.8</v>
      </c>
      <c r="G618" s="21">
        <v>0</v>
      </c>
      <c r="H618" s="21">
        <v>0.98599999999999999</v>
      </c>
      <c r="I618" s="21">
        <v>0.14299999999999999</v>
      </c>
      <c r="J618" s="21">
        <v>0.44600000000000001</v>
      </c>
      <c r="K618" s="59">
        <v>4.5604788897431199</v>
      </c>
      <c r="L618">
        <f t="shared" si="28"/>
        <v>8.6104881757609935</v>
      </c>
      <c r="M618">
        <f t="shared" si="29"/>
        <v>23.1</v>
      </c>
      <c r="N618">
        <f t="shared" si="30"/>
        <v>4.4000000000000004</v>
      </c>
    </row>
    <row r="619" spans="1:14">
      <c r="A619" t="s">
        <v>154</v>
      </c>
      <c r="B619" s="20">
        <v>8140</v>
      </c>
      <c r="C619" s="20" t="s">
        <v>95</v>
      </c>
      <c r="D619" s="20" t="s">
        <v>98</v>
      </c>
      <c r="E619" s="21">
        <v>0.22</v>
      </c>
      <c r="F619" s="21">
        <v>50.8</v>
      </c>
      <c r="G619" s="21">
        <v>0</v>
      </c>
      <c r="H619" s="21">
        <v>0.98599999999999999</v>
      </c>
      <c r="I619" s="21">
        <v>0.14299999999999999</v>
      </c>
      <c r="J619" s="21">
        <v>0.44600000000000001</v>
      </c>
      <c r="K619" s="59">
        <v>4.0873622629855798E-2</v>
      </c>
      <c r="L619">
        <f t="shared" si="28"/>
        <v>7.7172124433343078E-2</v>
      </c>
      <c r="M619">
        <f t="shared" si="29"/>
        <v>0.2</v>
      </c>
      <c r="N619">
        <f t="shared" si="30"/>
        <v>0</v>
      </c>
    </row>
    <row r="620" spans="1:14">
      <c r="A620" t="s">
        <v>154</v>
      </c>
      <c r="B620" s="20">
        <v>8140</v>
      </c>
      <c r="C620" s="20" t="s">
        <v>95</v>
      </c>
      <c r="D620" s="20" t="s">
        <v>96</v>
      </c>
      <c r="E620" s="21">
        <v>0.22</v>
      </c>
      <c r="F620" s="21">
        <v>50.8</v>
      </c>
      <c r="G620" s="21">
        <v>0</v>
      </c>
      <c r="H620" s="21">
        <v>0.98599999999999999</v>
      </c>
      <c r="I620" s="21">
        <v>0.14299999999999999</v>
      </c>
      <c r="J620" s="21">
        <v>0.44600000000000001</v>
      </c>
      <c r="K620" s="59">
        <v>0.77667100735615102</v>
      </c>
      <c r="L620">
        <f t="shared" si="28"/>
        <v>1.4664066399555702</v>
      </c>
      <c r="M620">
        <f t="shared" si="29"/>
        <v>3.9</v>
      </c>
      <c r="N620">
        <f t="shared" si="30"/>
        <v>0.7</v>
      </c>
    </row>
    <row r="621" spans="1:14">
      <c r="A621" t="s">
        <v>154</v>
      </c>
      <c r="B621" s="20">
        <v>8140</v>
      </c>
      <c r="C621" s="20" t="s">
        <v>95</v>
      </c>
      <c r="D621" s="20" t="s">
        <v>96</v>
      </c>
      <c r="E621" s="21">
        <v>0.22</v>
      </c>
      <c r="F621" s="21">
        <v>50.8</v>
      </c>
      <c r="G621" s="21">
        <v>0</v>
      </c>
      <c r="H621" s="21">
        <v>0.98599999999999999</v>
      </c>
      <c r="I621" s="21">
        <v>0.14299999999999999</v>
      </c>
      <c r="J621" s="21">
        <v>0.44600000000000001</v>
      </c>
      <c r="K621" s="59">
        <v>0.43991574324750199</v>
      </c>
      <c r="L621">
        <f t="shared" si="28"/>
        <v>0.83059025096750017</v>
      </c>
      <c r="M621">
        <f t="shared" si="29"/>
        <v>2.2000000000000002</v>
      </c>
      <c r="N621">
        <f t="shared" si="30"/>
        <v>0.4</v>
      </c>
    </row>
    <row r="622" spans="1:14">
      <c r="A622" t="s">
        <v>154</v>
      </c>
      <c r="B622" s="20">
        <v>8140</v>
      </c>
      <c r="C622" s="20" t="s">
        <v>95</v>
      </c>
      <c r="D622" s="20" t="s">
        <v>96</v>
      </c>
      <c r="E622" s="21">
        <v>0.22</v>
      </c>
      <c r="F622" s="21">
        <v>50.8</v>
      </c>
      <c r="G622" s="21">
        <v>0</v>
      </c>
      <c r="H622" s="21">
        <v>0.98599999999999999</v>
      </c>
      <c r="I622" s="21">
        <v>0.14299999999999999</v>
      </c>
      <c r="J622" s="21">
        <v>0.44600000000000001</v>
      </c>
      <c r="K622" s="59">
        <v>2.57448894967655</v>
      </c>
      <c r="L622">
        <f t="shared" si="28"/>
        <v>4.8608067695859711</v>
      </c>
      <c r="M622">
        <f t="shared" si="29"/>
        <v>13</v>
      </c>
      <c r="N622">
        <f t="shared" si="30"/>
        <v>2.5</v>
      </c>
    </row>
    <row r="623" spans="1:14">
      <c r="A623" t="s">
        <v>154</v>
      </c>
      <c r="B623" s="20">
        <v>8140</v>
      </c>
      <c r="C623" s="20" t="s">
        <v>95</v>
      </c>
      <c r="D623" s="20" t="s">
        <v>99</v>
      </c>
      <c r="E623" s="21">
        <v>0.22</v>
      </c>
      <c r="F623" s="21">
        <v>50.8</v>
      </c>
      <c r="G623" s="21">
        <v>0</v>
      </c>
      <c r="H623" s="21">
        <v>0.98599999999999999</v>
      </c>
      <c r="I623" s="21">
        <v>0.14299999999999999</v>
      </c>
      <c r="J623" s="21">
        <v>0.44600000000000001</v>
      </c>
      <c r="K623" s="59">
        <v>2.7134824498408898</v>
      </c>
      <c r="L623">
        <f t="shared" si="28"/>
        <v>5.12323576412959</v>
      </c>
      <c r="M623">
        <f t="shared" si="29"/>
        <v>13.7</v>
      </c>
      <c r="N623">
        <f t="shared" si="30"/>
        <v>2.6</v>
      </c>
    </row>
    <row r="624" spans="1:14">
      <c r="A624" t="s">
        <v>154</v>
      </c>
      <c r="B624" s="20">
        <v>8140</v>
      </c>
      <c r="C624" s="20" t="s">
        <v>95</v>
      </c>
      <c r="D624" s="20" t="s">
        <v>99</v>
      </c>
      <c r="E624" s="21">
        <v>0.22</v>
      </c>
      <c r="F624" s="21">
        <v>50.8</v>
      </c>
      <c r="G624" s="21">
        <v>0</v>
      </c>
      <c r="H624" s="21">
        <v>0.98599999999999999</v>
      </c>
      <c r="I624" s="21">
        <v>0.14299999999999999</v>
      </c>
      <c r="J624" s="21">
        <v>0.44600000000000001</v>
      </c>
      <c r="K624" s="59">
        <v>58.034223160400003</v>
      </c>
      <c r="L624">
        <f t="shared" si="28"/>
        <v>109.5724822750459</v>
      </c>
      <c r="M624">
        <f t="shared" si="29"/>
        <v>294</v>
      </c>
      <c r="N624">
        <f t="shared" si="30"/>
        <v>55.4</v>
      </c>
    </row>
    <row r="625" spans="1:14">
      <c r="A625" t="s">
        <v>154</v>
      </c>
      <c r="B625" s="20">
        <v>8140</v>
      </c>
      <c r="C625" s="20" t="s">
        <v>95</v>
      </c>
      <c r="D625" s="20" t="s">
        <v>99</v>
      </c>
      <c r="E625" s="21">
        <v>0.22</v>
      </c>
      <c r="F625" s="21">
        <v>50.8</v>
      </c>
      <c r="G625" s="21">
        <v>0</v>
      </c>
      <c r="H625" s="21">
        <v>0.98599999999999999</v>
      </c>
      <c r="I625" s="21">
        <v>0.14299999999999999</v>
      </c>
      <c r="J625" s="21">
        <v>0.44600000000000001</v>
      </c>
      <c r="K625" s="59">
        <v>0.10465928149878199</v>
      </c>
      <c r="L625">
        <f t="shared" si="28"/>
        <v>0.19760370075513367</v>
      </c>
      <c r="M625">
        <f t="shared" si="29"/>
        <v>0.5</v>
      </c>
      <c r="N625">
        <f t="shared" si="30"/>
        <v>0.1</v>
      </c>
    </row>
    <row r="626" spans="1:14">
      <c r="A626" t="s">
        <v>154</v>
      </c>
      <c r="B626" s="20">
        <v>8140</v>
      </c>
      <c r="C626" s="20" t="s">
        <v>95</v>
      </c>
      <c r="D626" s="20" t="s">
        <v>98</v>
      </c>
      <c r="E626" s="21">
        <v>0.22</v>
      </c>
      <c r="F626" s="21">
        <v>50.8</v>
      </c>
      <c r="G626" s="21">
        <v>0</v>
      </c>
      <c r="H626" s="21">
        <v>0.98599999999999999</v>
      </c>
      <c r="I626" s="21">
        <v>0.14299999999999999</v>
      </c>
      <c r="J626" s="21">
        <v>0.44600000000000001</v>
      </c>
      <c r="K626" s="59">
        <v>1.3870662105899201</v>
      </c>
      <c r="L626">
        <f t="shared" si="28"/>
        <v>2.6188734766744752</v>
      </c>
      <c r="M626">
        <f t="shared" si="29"/>
        <v>7</v>
      </c>
      <c r="N626">
        <f t="shared" si="30"/>
        <v>1.3</v>
      </c>
    </row>
    <row r="627" spans="1:14">
      <c r="A627" t="s">
        <v>154</v>
      </c>
      <c r="B627" s="20">
        <v>8140</v>
      </c>
      <c r="C627" s="20" t="s">
        <v>95</v>
      </c>
      <c r="E627" s="21">
        <v>0.22</v>
      </c>
      <c r="F627" s="21">
        <v>50.8</v>
      </c>
      <c r="G627" s="21">
        <v>0</v>
      </c>
      <c r="H627" s="21">
        <v>0.98599999999999999</v>
      </c>
      <c r="I627" s="21">
        <v>0.14299999999999999</v>
      </c>
      <c r="J627" s="21">
        <v>0.44600000000000001</v>
      </c>
      <c r="K627" s="59">
        <v>0.17001442619568399</v>
      </c>
      <c r="L627">
        <f t="shared" si="28"/>
        <v>0.32099857095253109</v>
      </c>
      <c r="M627">
        <f t="shared" si="29"/>
        <v>0.9</v>
      </c>
      <c r="N627">
        <f t="shared" si="30"/>
        <v>0.2</v>
      </c>
    </row>
    <row r="628" spans="1:14">
      <c r="A628" t="s">
        <v>154</v>
      </c>
      <c r="B628" s="20">
        <v>1400</v>
      </c>
      <c r="C628" s="20" t="s">
        <v>95</v>
      </c>
      <c r="D628" s="20" t="s">
        <v>98</v>
      </c>
      <c r="E628" s="21">
        <v>0.22</v>
      </c>
      <c r="F628" s="21">
        <v>50.8</v>
      </c>
      <c r="G628" s="21">
        <v>0</v>
      </c>
      <c r="H628" s="21">
        <v>0.70899999999999996</v>
      </c>
      <c r="I628" s="21">
        <v>0.11700000000000001</v>
      </c>
      <c r="J628" s="21">
        <v>0.43099999999999999</v>
      </c>
      <c r="K628" s="59">
        <v>3.7968720207803203E-2</v>
      </c>
      <c r="L628">
        <f t="shared" si="28"/>
        <v>6.9276461267150799E-2</v>
      </c>
      <c r="M628">
        <f t="shared" si="29"/>
        <v>0.1</v>
      </c>
      <c r="N628">
        <f t="shared" si="30"/>
        <v>0</v>
      </c>
    </row>
    <row r="629" spans="1:14">
      <c r="A629" t="s">
        <v>154</v>
      </c>
      <c r="B629" s="20">
        <v>1400</v>
      </c>
      <c r="C629" s="20" t="s">
        <v>95</v>
      </c>
      <c r="D629" s="20" t="s">
        <v>99</v>
      </c>
      <c r="E629" s="21">
        <v>0.22</v>
      </c>
      <c r="F629" s="21">
        <v>50.8</v>
      </c>
      <c r="G629" s="21">
        <v>0</v>
      </c>
      <c r="H629" s="21">
        <v>0.70899999999999996</v>
      </c>
      <c r="I629" s="21">
        <v>0.11700000000000001</v>
      </c>
      <c r="J629" s="21">
        <v>0.43099999999999999</v>
      </c>
      <c r="K629" s="59">
        <v>7.4953738226229805E-2</v>
      </c>
      <c r="L629">
        <f t="shared" si="28"/>
        <v>0.13675809230963804</v>
      </c>
      <c r="M629">
        <f t="shared" si="29"/>
        <v>0.3</v>
      </c>
      <c r="N629">
        <f t="shared" si="30"/>
        <v>0.1</v>
      </c>
    </row>
    <row r="630" spans="1:14">
      <c r="A630" t="s">
        <v>154</v>
      </c>
      <c r="B630" s="20">
        <v>1411</v>
      </c>
      <c r="C630" s="20" t="s">
        <v>95</v>
      </c>
      <c r="D630" s="20" t="s">
        <v>96</v>
      </c>
      <c r="E630" s="21">
        <v>0.22</v>
      </c>
      <c r="F630" s="21">
        <v>50.8</v>
      </c>
      <c r="G630" s="21">
        <v>0</v>
      </c>
      <c r="H630" s="21">
        <v>1.4430000000000001</v>
      </c>
      <c r="I630" s="21">
        <v>0.22500000000000001</v>
      </c>
      <c r="J630" s="21">
        <v>0.43099999999999999</v>
      </c>
      <c r="K630" s="59">
        <v>7.9855725011317297E-2</v>
      </c>
      <c r="L630">
        <f t="shared" si="28"/>
        <v>0.14570209399814918</v>
      </c>
      <c r="M630">
        <f t="shared" si="29"/>
        <v>0.6</v>
      </c>
      <c r="N630">
        <f t="shared" si="30"/>
        <v>0.1</v>
      </c>
    </row>
    <row r="631" spans="1:14">
      <c r="A631" t="s">
        <v>154</v>
      </c>
      <c r="B631" s="20">
        <v>8320</v>
      </c>
      <c r="C631" s="20" t="s">
        <v>95</v>
      </c>
      <c r="D631" s="20" t="s">
        <v>99</v>
      </c>
      <c r="E631" s="21">
        <v>0.22</v>
      </c>
      <c r="F631" s="21">
        <v>50.8</v>
      </c>
      <c r="G631" s="21">
        <v>0</v>
      </c>
      <c r="H631" s="21">
        <v>0.70899999999999996</v>
      </c>
      <c r="I631" s="21">
        <v>0.11700000000000001</v>
      </c>
      <c r="J631" s="21">
        <v>0.26200000000000001</v>
      </c>
      <c r="K631" s="59">
        <v>1.7175908900051499E-2</v>
      </c>
      <c r="L631">
        <f t="shared" si="28"/>
        <v>1.9050373091343786E-2</v>
      </c>
      <c r="M631">
        <f t="shared" si="29"/>
        <v>0</v>
      </c>
      <c r="N631">
        <f t="shared" si="30"/>
        <v>0</v>
      </c>
    </row>
    <row r="632" spans="1:14">
      <c r="A632" t="s">
        <v>154</v>
      </c>
      <c r="B632" s="20">
        <v>8320</v>
      </c>
      <c r="C632" s="20" t="s">
        <v>95</v>
      </c>
      <c r="D632" s="20" t="s">
        <v>99</v>
      </c>
      <c r="E632" s="21">
        <v>0.22</v>
      </c>
      <c r="F632" s="21">
        <v>50.8</v>
      </c>
      <c r="G632" s="21">
        <v>0</v>
      </c>
      <c r="H632" s="21">
        <v>0.70899999999999996</v>
      </c>
      <c r="I632" s="21">
        <v>0.11700000000000001</v>
      </c>
      <c r="J632" s="21">
        <v>0.26200000000000001</v>
      </c>
      <c r="K632" s="59">
        <v>0.62999607871222496</v>
      </c>
      <c r="L632">
        <f t="shared" si="28"/>
        <v>0.69874965076901907</v>
      </c>
      <c r="M632">
        <f t="shared" si="29"/>
        <v>1.3</v>
      </c>
      <c r="N632">
        <f t="shared" si="30"/>
        <v>0.4</v>
      </c>
    </row>
    <row r="633" spans="1:14">
      <c r="A633" t="s">
        <v>154</v>
      </c>
      <c r="B633" s="20">
        <v>8320</v>
      </c>
      <c r="C633" s="20" t="s">
        <v>95</v>
      </c>
      <c r="D633" s="20" t="s">
        <v>100</v>
      </c>
      <c r="E633" s="21">
        <v>0.22</v>
      </c>
      <c r="F633" s="21">
        <v>50.8</v>
      </c>
      <c r="G633" s="21">
        <v>0</v>
      </c>
      <c r="H633" s="21">
        <v>0.70899999999999996</v>
      </c>
      <c r="I633" s="21">
        <v>0.11700000000000001</v>
      </c>
      <c r="J633" s="21">
        <v>0.26200000000000001</v>
      </c>
      <c r="K633" s="59">
        <v>0.10807750843200201</v>
      </c>
      <c r="L633">
        <f t="shared" si="28"/>
        <v>0.11987236718554782</v>
      </c>
      <c r="M633">
        <f t="shared" si="29"/>
        <v>0.2</v>
      </c>
      <c r="N633">
        <f t="shared" si="30"/>
        <v>0.1</v>
      </c>
    </row>
    <row r="634" spans="1:14">
      <c r="A634" t="s">
        <v>154</v>
      </c>
      <c r="B634" s="20">
        <v>1110</v>
      </c>
      <c r="C634" s="20" t="s">
        <v>95</v>
      </c>
      <c r="D634" s="20" t="s">
        <v>99</v>
      </c>
      <c r="E634" s="21">
        <v>0.22</v>
      </c>
      <c r="F634" s="21">
        <v>50.8</v>
      </c>
      <c r="G634" s="21">
        <v>0</v>
      </c>
      <c r="H634" s="21">
        <v>0.96799999999999997</v>
      </c>
      <c r="I634" s="21">
        <v>0.125</v>
      </c>
      <c r="J634" s="21">
        <v>0.28799999999999998</v>
      </c>
      <c r="K634" s="59">
        <v>0.557754181331369</v>
      </c>
      <c r="L634">
        <f t="shared" si="28"/>
        <v>0.68001389787920496</v>
      </c>
      <c r="M634">
        <f t="shared" si="29"/>
        <v>1.8</v>
      </c>
      <c r="N634">
        <f t="shared" si="30"/>
        <v>0.4</v>
      </c>
    </row>
    <row r="635" spans="1:14">
      <c r="A635" t="s">
        <v>154</v>
      </c>
      <c r="B635" s="20">
        <v>1290</v>
      </c>
      <c r="C635" s="20" t="s">
        <v>103</v>
      </c>
      <c r="D635" s="20" t="s">
        <v>98</v>
      </c>
      <c r="E635" s="21">
        <v>0.19</v>
      </c>
      <c r="F635" s="21">
        <v>57.7</v>
      </c>
      <c r="G635" s="21">
        <v>0</v>
      </c>
      <c r="H635" s="21">
        <v>1.2450000000000001</v>
      </c>
      <c r="I635" s="21">
        <v>0.21299999999999999</v>
      </c>
      <c r="J635" s="21">
        <v>0.34100000000000003</v>
      </c>
      <c r="K635" s="59">
        <v>0.42472525532120298</v>
      </c>
      <c r="L635">
        <f t="shared" si="28"/>
        <v>0.69639722551028294</v>
      </c>
      <c r="M635">
        <f t="shared" si="29"/>
        <v>2.4</v>
      </c>
      <c r="N635">
        <f t="shared" si="30"/>
        <v>0.5</v>
      </c>
    </row>
    <row r="636" spans="1:14">
      <c r="A636" t="s">
        <v>154</v>
      </c>
      <c r="B636" s="20">
        <v>1290</v>
      </c>
      <c r="C636" s="20" t="s">
        <v>103</v>
      </c>
      <c r="D636" s="20" t="s">
        <v>96</v>
      </c>
      <c r="E636" s="21">
        <v>0.19</v>
      </c>
      <c r="F636" s="21">
        <v>57.7</v>
      </c>
      <c r="G636" s="21">
        <v>0</v>
      </c>
      <c r="H636" s="21">
        <v>1.2450000000000001</v>
      </c>
      <c r="I636" s="21">
        <v>0.21299999999999999</v>
      </c>
      <c r="J636" s="21">
        <v>0.34100000000000003</v>
      </c>
      <c r="K636" s="59">
        <v>1.13082890981666</v>
      </c>
      <c r="L636">
        <f t="shared" si="28"/>
        <v>1.8541541984066383</v>
      </c>
      <c r="M636">
        <f t="shared" si="29"/>
        <v>6.3</v>
      </c>
      <c r="N636">
        <f t="shared" si="30"/>
        <v>1.3</v>
      </c>
    </row>
    <row r="637" spans="1:14">
      <c r="A637" t="s">
        <v>154</v>
      </c>
      <c r="B637" s="20">
        <v>1210</v>
      </c>
      <c r="C637" s="20" t="s">
        <v>103</v>
      </c>
      <c r="D637" s="20" t="s">
        <v>98</v>
      </c>
      <c r="E637" s="21">
        <v>0.19</v>
      </c>
      <c r="F637" s="21">
        <v>57.7</v>
      </c>
      <c r="G637" s="21">
        <v>0</v>
      </c>
      <c r="H637" s="21">
        <v>1.2450000000000001</v>
      </c>
      <c r="I637" s="21">
        <v>0.21299999999999999</v>
      </c>
      <c r="J637" s="21">
        <v>0.28799999999999998</v>
      </c>
      <c r="K637" s="59">
        <v>3.2818342339870001E-4</v>
      </c>
      <c r="L637">
        <f t="shared" si="28"/>
        <v>4.5446840472251979E-4</v>
      </c>
      <c r="M637">
        <f t="shared" si="29"/>
        <v>0</v>
      </c>
      <c r="N637">
        <f t="shared" si="30"/>
        <v>0</v>
      </c>
    </row>
    <row r="638" spans="1:14">
      <c r="A638" t="s">
        <v>154</v>
      </c>
      <c r="B638" s="20">
        <v>1210</v>
      </c>
      <c r="C638" s="20" t="s">
        <v>105</v>
      </c>
      <c r="D638" s="20" t="s">
        <v>99</v>
      </c>
      <c r="E638" s="21">
        <v>0.33</v>
      </c>
      <c r="F638" s="21">
        <v>53.9</v>
      </c>
      <c r="G638" s="21">
        <v>0.08</v>
      </c>
      <c r="H638" s="21">
        <v>1.2450000000000001</v>
      </c>
      <c r="I638" s="21">
        <v>0.21299999999999999</v>
      </c>
      <c r="J638" s="21">
        <v>0.28799999999999998</v>
      </c>
      <c r="K638" s="59">
        <v>0.100709811499007</v>
      </c>
      <c r="L638">
        <f t="shared" si="28"/>
        <v>0.13833499707503602</v>
      </c>
      <c r="M638">
        <f t="shared" si="29"/>
        <v>0.5</v>
      </c>
      <c r="N638">
        <f t="shared" si="30"/>
        <v>0.1</v>
      </c>
    </row>
    <row r="639" spans="1:14">
      <c r="A639" t="s">
        <v>154</v>
      </c>
      <c r="B639" s="20">
        <v>1210</v>
      </c>
      <c r="C639" s="20" t="s">
        <v>105</v>
      </c>
      <c r="D639" s="20" t="s">
        <v>96</v>
      </c>
      <c r="E639" s="21">
        <v>0.33</v>
      </c>
      <c r="F639" s="21">
        <v>53.9</v>
      </c>
      <c r="G639" s="21">
        <v>0.08</v>
      </c>
      <c r="H639" s="21">
        <v>1.2450000000000001</v>
      </c>
      <c r="I639" s="21">
        <v>0.21299999999999999</v>
      </c>
      <c r="J639" s="21">
        <v>0.28799999999999998</v>
      </c>
      <c r="K639" s="59">
        <v>0.20520615247086699</v>
      </c>
      <c r="L639">
        <f t="shared" si="28"/>
        <v>0.28187117103398285</v>
      </c>
      <c r="M639">
        <f t="shared" si="29"/>
        <v>1</v>
      </c>
      <c r="N639">
        <f t="shared" si="30"/>
        <v>0.2</v>
      </c>
    </row>
    <row r="640" spans="1:14">
      <c r="A640" t="s">
        <v>154</v>
      </c>
      <c r="B640" s="20">
        <v>1210</v>
      </c>
      <c r="C640" s="20" t="s">
        <v>105</v>
      </c>
      <c r="D640" s="20" t="s">
        <v>98</v>
      </c>
      <c r="E640" s="21">
        <v>0.33</v>
      </c>
      <c r="F640" s="21">
        <v>53.9</v>
      </c>
      <c r="G640" s="21">
        <v>0.08</v>
      </c>
      <c r="H640" s="21">
        <v>1.2450000000000001</v>
      </c>
      <c r="I640" s="21">
        <v>0.21299999999999999</v>
      </c>
      <c r="J640" s="21">
        <v>0.28799999999999998</v>
      </c>
      <c r="K640" s="59">
        <v>8.8016062235916306E-2</v>
      </c>
      <c r="L640">
        <f t="shared" si="28"/>
        <v>0.12089886308725464</v>
      </c>
      <c r="M640">
        <f t="shared" si="29"/>
        <v>0.4</v>
      </c>
      <c r="N640">
        <f t="shared" si="30"/>
        <v>0.1</v>
      </c>
    </row>
    <row r="641" spans="1:14">
      <c r="A641" t="s">
        <v>154</v>
      </c>
      <c r="B641" s="20">
        <v>1411</v>
      </c>
      <c r="C641" s="20" t="s">
        <v>103</v>
      </c>
      <c r="E641" s="21">
        <v>0.19</v>
      </c>
      <c r="F641" s="21">
        <v>57.7</v>
      </c>
      <c r="G641" s="21">
        <v>0</v>
      </c>
      <c r="H641" s="21">
        <v>1.4430000000000001</v>
      </c>
      <c r="I641" s="21">
        <v>0.22500000000000001</v>
      </c>
      <c r="J641" s="21">
        <v>0.43099999999999999</v>
      </c>
      <c r="K641" s="59">
        <v>4.7173882716850003E-2</v>
      </c>
      <c r="L641">
        <f t="shared" si="28"/>
        <v>9.7762761426710643E-2</v>
      </c>
      <c r="M641">
        <f t="shared" si="29"/>
        <v>0.4</v>
      </c>
      <c r="N641">
        <f t="shared" si="30"/>
        <v>0.1</v>
      </c>
    </row>
    <row r="642" spans="1:14">
      <c r="A642" t="s">
        <v>154</v>
      </c>
      <c r="B642" s="20">
        <v>1411</v>
      </c>
      <c r="C642" s="20" t="s">
        <v>95</v>
      </c>
      <c r="D642" s="20" t="s">
        <v>98</v>
      </c>
      <c r="E642" s="21">
        <v>0.22</v>
      </c>
      <c r="F642" s="21">
        <v>50.8</v>
      </c>
      <c r="G642" s="21">
        <v>0</v>
      </c>
      <c r="H642" s="21">
        <v>1.4430000000000001</v>
      </c>
      <c r="I642" s="21">
        <v>0.22500000000000001</v>
      </c>
      <c r="J642" s="21">
        <v>0.43099999999999999</v>
      </c>
      <c r="K642" s="59">
        <v>1.6485488252254299</v>
      </c>
      <c r="L642">
        <f t="shared" si="28"/>
        <v>3.0078872348788117</v>
      </c>
      <c r="M642">
        <f t="shared" si="29"/>
        <v>11.8</v>
      </c>
      <c r="N642">
        <f t="shared" si="30"/>
        <v>2.2000000000000002</v>
      </c>
    </row>
    <row r="643" spans="1:14">
      <c r="A643" t="s">
        <v>154</v>
      </c>
      <c r="B643" s="20">
        <v>1411</v>
      </c>
      <c r="C643" s="20" t="s">
        <v>103</v>
      </c>
      <c r="D643" s="20" t="s">
        <v>99</v>
      </c>
      <c r="E643" s="21">
        <v>0.19</v>
      </c>
      <c r="F643" s="21">
        <v>57.7</v>
      </c>
      <c r="G643" s="21">
        <v>0</v>
      </c>
      <c r="H643" s="21">
        <v>1.4430000000000001</v>
      </c>
      <c r="I643" s="21">
        <v>0.22500000000000001</v>
      </c>
      <c r="J643" s="21">
        <v>0.43099999999999999</v>
      </c>
      <c r="K643" s="59">
        <v>6.7751970456888896E-2</v>
      </c>
      <c r="L643">
        <f t="shared" ref="L643:L706" si="31">(F643*J643*K643/12)+(G643*K643)</f>
        <v>0.14040861897510273</v>
      </c>
      <c r="M643">
        <f t="shared" ref="M643:M706" si="32">ROUND(2.721*H643*L643,1)</f>
        <v>0.6</v>
      </c>
      <c r="N643">
        <f t="shared" ref="N643:N706" si="33">ROUND((2.721*I643*L643)+(E643*K643),1)</f>
        <v>0.1</v>
      </c>
    </row>
    <row r="644" spans="1:14">
      <c r="A644" t="s">
        <v>154</v>
      </c>
      <c r="B644" s="20">
        <v>1411</v>
      </c>
      <c r="C644" s="20" t="s">
        <v>103</v>
      </c>
      <c r="D644" s="20" t="s">
        <v>98</v>
      </c>
      <c r="E644" s="21">
        <v>0.19</v>
      </c>
      <c r="F644" s="21">
        <v>57.7</v>
      </c>
      <c r="G644" s="21">
        <v>0</v>
      </c>
      <c r="H644" s="21">
        <v>1.4430000000000001</v>
      </c>
      <c r="I644" s="21">
        <v>0.22500000000000001</v>
      </c>
      <c r="J644" s="21">
        <v>0.43099999999999999</v>
      </c>
      <c r="K644" s="59">
        <v>4.2768098820099203</v>
      </c>
      <c r="L644">
        <f t="shared" si="31"/>
        <v>8.8632251593950091</v>
      </c>
      <c r="M644">
        <f t="shared" si="32"/>
        <v>34.799999999999997</v>
      </c>
      <c r="N644">
        <f t="shared" si="33"/>
        <v>6.2</v>
      </c>
    </row>
    <row r="645" spans="1:14">
      <c r="A645" t="s">
        <v>154</v>
      </c>
      <c r="B645" s="20">
        <v>1411</v>
      </c>
      <c r="C645" s="20" t="s">
        <v>103</v>
      </c>
      <c r="E645" s="21">
        <v>0.19</v>
      </c>
      <c r="F645" s="21">
        <v>57.7</v>
      </c>
      <c r="G645" s="21">
        <v>0</v>
      </c>
      <c r="H645" s="21">
        <v>1.4430000000000001</v>
      </c>
      <c r="I645" s="21">
        <v>0.22500000000000001</v>
      </c>
      <c r="J645" s="21">
        <v>0.43099999999999999</v>
      </c>
      <c r="K645" s="59">
        <v>2.2857692388417401E-2</v>
      </c>
      <c r="L645">
        <f t="shared" si="31"/>
        <v>4.7370091224986317E-2</v>
      </c>
      <c r="M645">
        <f t="shared" si="32"/>
        <v>0.2</v>
      </c>
      <c r="N645">
        <f t="shared" si="33"/>
        <v>0</v>
      </c>
    </row>
    <row r="646" spans="1:14">
      <c r="A646" t="s">
        <v>154</v>
      </c>
      <c r="B646" s="20">
        <v>1400</v>
      </c>
      <c r="C646" s="20" t="s">
        <v>95</v>
      </c>
      <c r="D646" s="20" t="s">
        <v>96</v>
      </c>
      <c r="E646" s="21">
        <v>0.22</v>
      </c>
      <c r="F646" s="21">
        <v>50.8</v>
      </c>
      <c r="G646" s="21">
        <v>0</v>
      </c>
      <c r="H646" s="21">
        <v>0.70899999999999996</v>
      </c>
      <c r="I646" s="21">
        <v>0.11700000000000001</v>
      </c>
      <c r="J646" s="21">
        <v>0.43099999999999999</v>
      </c>
      <c r="K646" s="59">
        <v>4.2913790761577697E-2</v>
      </c>
      <c r="L646">
        <f t="shared" si="31"/>
        <v>7.8299072163882613E-2</v>
      </c>
      <c r="M646">
        <f t="shared" si="32"/>
        <v>0.2</v>
      </c>
      <c r="N646">
        <f t="shared" si="33"/>
        <v>0</v>
      </c>
    </row>
    <row r="647" spans="1:14">
      <c r="A647" t="s">
        <v>154</v>
      </c>
      <c r="B647" s="20">
        <v>1411</v>
      </c>
      <c r="C647" s="20" t="s">
        <v>95</v>
      </c>
      <c r="D647" s="20" t="s">
        <v>96</v>
      </c>
      <c r="E647" s="21">
        <v>0.22</v>
      </c>
      <c r="F647" s="21">
        <v>50.8</v>
      </c>
      <c r="G647" s="21">
        <v>0</v>
      </c>
      <c r="H647" s="21">
        <v>1.4430000000000001</v>
      </c>
      <c r="I647" s="21">
        <v>0.22500000000000001</v>
      </c>
      <c r="J647" s="21">
        <v>0.43099999999999999</v>
      </c>
      <c r="K647" s="59">
        <v>0.11441594747777099</v>
      </c>
      <c r="L647">
        <f t="shared" si="31"/>
        <v>0.20875952390302502</v>
      </c>
      <c r="M647">
        <f t="shared" si="32"/>
        <v>0.8</v>
      </c>
      <c r="N647">
        <f t="shared" si="33"/>
        <v>0.2</v>
      </c>
    </row>
    <row r="648" spans="1:14">
      <c r="A648" t="s">
        <v>154</v>
      </c>
      <c r="B648" s="20">
        <v>1411</v>
      </c>
      <c r="C648" s="20" t="s">
        <v>95</v>
      </c>
      <c r="D648" s="20" t="s">
        <v>96</v>
      </c>
      <c r="E648" s="21">
        <v>0.22</v>
      </c>
      <c r="F648" s="21">
        <v>50.8</v>
      </c>
      <c r="G648" s="21">
        <v>0</v>
      </c>
      <c r="H648" s="21">
        <v>1.4430000000000001</v>
      </c>
      <c r="I648" s="21">
        <v>0.22500000000000001</v>
      </c>
      <c r="J648" s="21">
        <v>0.43099999999999999</v>
      </c>
      <c r="K648" s="59">
        <v>0.239885432193569</v>
      </c>
      <c r="L648">
        <f t="shared" si="31"/>
        <v>0.43768696339931285</v>
      </c>
      <c r="M648">
        <f t="shared" si="32"/>
        <v>1.7</v>
      </c>
      <c r="N648">
        <f t="shared" si="33"/>
        <v>0.3</v>
      </c>
    </row>
    <row r="649" spans="1:14">
      <c r="A649" t="s">
        <v>154</v>
      </c>
      <c r="B649" s="20">
        <v>1411</v>
      </c>
      <c r="C649" s="20" t="s">
        <v>95</v>
      </c>
      <c r="D649" s="20" t="s">
        <v>96</v>
      </c>
      <c r="E649" s="21">
        <v>0.22</v>
      </c>
      <c r="F649" s="21">
        <v>50.8</v>
      </c>
      <c r="G649" s="21">
        <v>0</v>
      </c>
      <c r="H649" s="21">
        <v>1.4430000000000001</v>
      </c>
      <c r="I649" s="21">
        <v>0.22500000000000001</v>
      </c>
      <c r="J649" s="21">
        <v>0.43099999999999999</v>
      </c>
      <c r="K649" s="59">
        <v>0.15257976088566899</v>
      </c>
      <c r="L649">
        <f t="shared" si="31"/>
        <v>0.27839194571996212</v>
      </c>
      <c r="M649">
        <f t="shared" si="32"/>
        <v>1.1000000000000001</v>
      </c>
      <c r="N649">
        <f t="shared" si="33"/>
        <v>0.2</v>
      </c>
    </row>
    <row r="650" spans="1:14">
      <c r="A650" t="s">
        <v>154</v>
      </c>
      <c r="B650" s="20">
        <v>1411</v>
      </c>
      <c r="C650" s="20" t="s">
        <v>95</v>
      </c>
      <c r="D650" s="20" t="s">
        <v>96</v>
      </c>
      <c r="E650" s="21">
        <v>0.22</v>
      </c>
      <c r="F650" s="21">
        <v>50.8</v>
      </c>
      <c r="G650" s="21">
        <v>0</v>
      </c>
      <c r="H650" s="21">
        <v>1.4430000000000001</v>
      </c>
      <c r="I650" s="21">
        <v>0.22500000000000001</v>
      </c>
      <c r="J650" s="21">
        <v>0.43099999999999999</v>
      </c>
      <c r="K650" s="59">
        <v>0.134459348719251</v>
      </c>
      <c r="L650">
        <f t="shared" si="31"/>
        <v>0.24533004569485473</v>
      </c>
      <c r="M650">
        <f t="shared" si="32"/>
        <v>1</v>
      </c>
      <c r="N650">
        <f t="shared" si="33"/>
        <v>0.2</v>
      </c>
    </row>
    <row r="651" spans="1:14">
      <c r="A651" t="s">
        <v>154</v>
      </c>
      <c r="B651" s="20">
        <v>1330</v>
      </c>
      <c r="C651" s="20" t="s">
        <v>95</v>
      </c>
      <c r="D651" s="20" t="s">
        <v>99</v>
      </c>
      <c r="E651" s="21">
        <v>0.22</v>
      </c>
      <c r="F651" s="21">
        <v>50.8</v>
      </c>
      <c r="G651" s="21">
        <v>0</v>
      </c>
      <c r="H651" s="21">
        <v>1.395</v>
      </c>
      <c r="I651" s="21">
        <v>0.33900000000000002</v>
      </c>
      <c r="J651" s="21">
        <v>0.39300000000000002</v>
      </c>
      <c r="K651" s="59">
        <v>5.2940461926022198E-2</v>
      </c>
      <c r="L651">
        <f t="shared" si="31"/>
        <v>8.8077046506323142E-2</v>
      </c>
      <c r="M651">
        <f t="shared" si="32"/>
        <v>0.3</v>
      </c>
      <c r="N651">
        <f t="shared" si="33"/>
        <v>0.1</v>
      </c>
    </row>
    <row r="652" spans="1:14">
      <c r="A652" t="s">
        <v>154</v>
      </c>
      <c r="B652" s="20">
        <v>8100</v>
      </c>
      <c r="C652" s="20" t="s">
        <v>95</v>
      </c>
      <c r="D652" s="20" t="s">
        <v>98</v>
      </c>
      <c r="E652" s="21">
        <v>0.22</v>
      </c>
      <c r="F652" s="21">
        <v>50.8</v>
      </c>
      <c r="G652" s="21">
        <v>0</v>
      </c>
      <c r="H652" s="21">
        <v>0.98599999999999999</v>
      </c>
      <c r="I652" s="21">
        <v>0.14299999999999999</v>
      </c>
      <c r="J652" s="21">
        <v>0.44600000000000001</v>
      </c>
      <c r="K652" s="59">
        <v>3.4532137314420899</v>
      </c>
      <c r="L652">
        <f t="shared" si="31"/>
        <v>6.5198977392114292</v>
      </c>
      <c r="M652">
        <f t="shared" si="32"/>
        <v>17.5</v>
      </c>
      <c r="N652">
        <f t="shared" si="33"/>
        <v>3.3</v>
      </c>
    </row>
    <row r="653" spans="1:14">
      <c r="A653" t="s">
        <v>154</v>
      </c>
      <c r="B653" s="20">
        <v>8100</v>
      </c>
      <c r="C653" s="20" t="s">
        <v>95</v>
      </c>
      <c r="D653" s="20" t="s">
        <v>98</v>
      </c>
      <c r="E653" s="21">
        <v>0.22</v>
      </c>
      <c r="F653" s="21">
        <v>50.8</v>
      </c>
      <c r="G653" s="21">
        <v>0</v>
      </c>
      <c r="H653" s="21">
        <v>0.98599999999999999</v>
      </c>
      <c r="I653" s="21">
        <v>0.14299999999999999</v>
      </c>
      <c r="J653" s="21">
        <v>0.44600000000000001</v>
      </c>
      <c r="K653" s="59">
        <v>3.6555330163128299</v>
      </c>
      <c r="L653">
        <f t="shared" si="31"/>
        <v>6.9018900369997107</v>
      </c>
      <c r="M653">
        <f t="shared" si="32"/>
        <v>18.5</v>
      </c>
      <c r="N653">
        <f t="shared" si="33"/>
        <v>3.5</v>
      </c>
    </row>
    <row r="654" spans="1:14">
      <c r="A654" t="s">
        <v>154</v>
      </c>
      <c r="B654" s="20">
        <v>8100</v>
      </c>
      <c r="C654" s="20" t="s">
        <v>95</v>
      </c>
      <c r="D654" s="20" t="s">
        <v>99</v>
      </c>
      <c r="E654" s="21">
        <v>0.22</v>
      </c>
      <c r="F654" s="21">
        <v>50.8</v>
      </c>
      <c r="G654" s="21">
        <v>0</v>
      </c>
      <c r="H654" s="21">
        <v>0.98599999999999999</v>
      </c>
      <c r="I654" s="21">
        <v>0.14299999999999999</v>
      </c>
      <c r="J654" s="21">
        <v>0.44600000000000001</v>
      </c>
      <c r="K654" s="59">
        <v>0.13408779934384099</v>
      </c>
      <c r="L654">
        <f t="shared" si="31"/>
        <v>0.2531667043477947</v>
      </c>
      <c r="M654">
        <f t="shared" si="32"/>
        <v>0.7</v>
      </c>
      <c r="N654">
        <f t="shared" si="33"/>
        <v>0.1</v>
      </c>
    </row>
    <row r="655" spans="1:14">
      <c r="A655" t="s">
        <v>154</v>
      </c>
      <c r="B655" s="20">
        <v>8100</v>
      </c>
      <c r="C655" s="20" t="s">
        <v>95</v>
      </c>
      <c r="E655" s="21">
        <v>0.22</v>
      </c>
      <c r="F655" s="21">
        <v>50.8</v>
      </c>
      <c r="G655" s="21">
        <v>0</v>
      </c>
      <c r="H655" s="21">
        <v>0.98599999999999999</v>
      </c>
      <c r="I655" s="21">
        <v>0.14299999999999999</v>
      </c>
      <c r="J655" s="21">
        <v>0.44600000000000001</v>
      </c>
      <c r="K655" s="59">
        <v>1.46088677728109E-2</v>
      </c>
      <c r="L655">
        <f t="shared" si="31"/>
        <v>2.7582516279585165E-2</v>
      </c>
      <c r="M655">
        <f t="shared" si="32"/>
        <v>0.1</v>
      </c>
      <c r="N655">
        <f t="shared" si="33"/>
        <v>0</v>
      </c>
    </row>
    <row r="656" spans="1:14">
      <c r="A656" t="s">
        <v>154</v>
      </c>
      <c r="B656" s="20">
        <v>1400</v>
      </c>
      <c r="C656" s="20" t="s">
        <v>95</v>
      </c>
      <c r="D656" s="20" t="s">
        <v>96</v>
      </c>
      <c r="E656" s="21">
        <v>0.22</v>
      </c>
      <c r="F656" s="21">
        <v>50.8</v>
      </c>
      <c r="G656" s="21">
        <v>0</v>
      </c>
      <c r="H656" s="21">
        <v>0.70899999999999996</v>
      </c>
      <c r="I656" s="21">
        <v>0.11700000000000001</v>
      </c>
      <c r="J656" s="21">
        <v>0.43099999999999999</v>
      </c>
      <c r="K656" s="59">
        <v>0.170225748630698</v>
      </c>
      <c r="L656">
        <f t="shared" si="31"/>
        <v>0.31058822675995057</v>
      </c>
      <c r="M656">
        <f t="shared" si="32"/>
        <v>0.6</v>
      </c>
      <c r="N656">
        <f t="shared" si="33"/>
        <v>0.1</v>
      </c>
    </row>
    <row r="657" spans="1:14">
      <c r="A657" t="s">
        <v>154</v>
      </c>
      <c r="B657" s="20">
        <v>8140</v>
      </c>
      <c r="C657" s="20" t="s">
        <v>95</v>
      </c>
      <c r="D657" s="20" t="s">
        <v>96</v>
      </c>
      <c r="E657" s="21">
        <v>0.22</v>
      </c>
      <c r="F657" s="21">
        <v>50.8</v>
      </c>
      <c r="G657" s="21">
        <v>0</v>
      </c>
      <c r="H657" s="21">
        <v>0.98599999999999999</v>
      </c>
      <c r="I657" s="21">
        <v>0.14299999999999999</v>
      </c>
      <c r="J657" s="21">
        <v>0.44600000000000001</v>
      </c>
      <c r="K657" s="59">
        <v>5.3856914035547696</v>
      </c>
      <c r="L657">
        <f t="shared" si="31"/>
        <v>10.168544416004975</v>
      </c>
      <c r="M657">
        <f t="shared" si="32"/>
        <v>27.3</v>
      </c>
      <c r="N657">
        <f t="shared" si="33"/>
        <v>5.0999999999999996</v>
      </c>
    </row>
    <row r="658" spans="1:14">
      <c r="A658" t="s">
        <v>154</v>
      </c>
      <c r="B658" s="20">
        <v>8140</v>
      </c>
      <c r="C658" s="20" t="s">
        <v>95</v>
      </c>
      <c r="D658" s="20" t="s">
        <v>96</v>
      </c>
      <c r="E658" s="21">
        <v>0.22</v>
      </c>
      <c r="F658" s="21">
        <v>50.8</v>
      </c>
      <c r="G658" s="21">
        <v>0</v>
      </c>
      <c r="H658" s="21">
        <v>0.98599999999999999</v>
      </c>
      <c r="I658" s="21">
        <v>0.14299999999999999</v>
      </c>
      <c r="J658" s="21">
        <v>0.44600000000000001</v>
      </c>
      <c r="K658" s="59">
        <v>0.86402709697782099</v>
      </c>
      <c r="L658">
        <f t="shared" si="31"/>
        <v>1.6313407609005912</v>
      </c>
      <c r="M658">
        <f t="shared" si="32"/>
        <v>4.4000000000000004</v>
      </c>
      <c r="N658">
        <f t="shared" si="33"/>
        <v>0.8</v>
      </c>
    </row>
    <row r="659" spans="1:14">
      <c r="A659" t="s">
        <v>154</v>
      </c>
      <c r="B659" s="20">
        <v>8140</v>
      </c>
      <c r="C659" s="20" t="s">
        <v>95</v>
      </c>
      <c r="D659" s="20" t="s">
        <v>98</v>
      </c>
      <c r="E659" s="21">
        <v>0.22</v>
      </c>
      <c r="F659" s="21">
        <v>50.8</v>
      </c>
      <c r="G659" s="21">
        <v>0</v>
      </c>
      <c r="H659" s="21">
        <v>0.98599999999999999</v>
      </c>
      <c r="I659" s="21">
        <v>0.14299999999999999</v>
      </c>
      <c r="J659" s="21">
        <v>0.44600000000000001</v>
      </c>
      <c r="K659" s="59">
        <v>7.9472005314912803E-2</v>
      </c>
      <c r="L659">
        <f t="shared" si="31"/>
        <v>0.15004844416824303</v>
      </c>
      <c r="M659">
        <f t="shared" si="32"/>
        <v>0.4</v>
      </c>
      <c r="N659">
        <f t="shared" si="33"/>
        <v>0.1</v>
      </c>
    </row>
    <row r="660" spans="1:14">
      <c r="A660" t="s">
        <v>154</v>
      </c>
      <c r="B660" s="20">
        <v>8140</v>
      </c>
      <c r="C660" s="20" t="s">
        <v>95</v>
      </c>
      <c r="D660" s="20" t="s">
        <v>96</v>
      </c>
      <c r="E660" s="21">
        <v>0.22</v>
      </c>
      <c r="F660" s="21">
        <v>50.8</v>
      </c>
      <c r="G660" s="21">
        <v>0</v>
      </c>
      <c r="H660" s="21">
        <v>0.98599999999999999</v>
      </c>
      <c r="I660" s="21">
        <v>0.14299999999999999</v>
      </c>
      <c r="J660" s="21">
        <v>0.44600000000000001</v>
      </c>
      <c r="K660" s="59">
        <v>99.074154195099993</v>
      </c>
      <c r="L660">
        <f t="shared" si="31"/>
        <v>187.05860806396177</v>
      </c>
      <c r="M660">
        <f t="shared" si="32"/>
        <v>501.9</v>
      </c>
      <c r="N660">
        <f t="shared" si="33"/>
        <v>94.6</v>
      </c>
    </row>
    <row r="661" spans="1:14">
      <c r="A661" t="s">
        <v>154</v>
      </c>
      <c r="B661" s="20">
        <v>8140</v>
      </c>
      <c r="C661" s="20" t="s">
        <v>95</v>
      </c>
      <c r="D661" s="20" t="s">
        <v>96</v>
      </c>
      <c r="E661" s="21">
        <v>0.22</v>
      </c>
      <c r="F661" s="21">
        <v>50.8</v>
      </c>
      <c r="G661" s="21">
        <v>0</v>
      </c>
      <c r="H661" s="21">
        <v>0.98599999999999999</v>
      </c>
      <c r="I661" s="21">
        <v>0.14299999999999999</v>
      </c>
      <c r="J661" s="21">
        <v>0.44600000000000001</v>
      </c>
      <c r="K661" s="59">
        <v>22.368260124100001</v>
      </c>
      <c r="L661">
        <f t="shared" si="31"/>
        <v>42.232766331642409</v>
      </c>
      <c r="M661">
        <f t="shared" si="32"/>
        <v>113.3</v>
      </c>
      <c r="N661">
        <f t="shared" si="33"/>
        <v>21.4</v>
      </c>
    </row>
    <row r="662" spans="1:14">
      <c r="A662" t="s">
        <v>154</v>
      </c>
      <c r="B662" s="20">
        <v>8140</v>
      </c>
      <c r="C662" s="20" t="s">
        <v>95</v>
      </c>
      <c r="D662" s="20" t="s">
        <v>96</v>
      </c>
      <c r="E662" s="21">
        <v>0.22</v>
      </c>
      <c r="F662" s="21">
        <v>50.8</v>
      </c>
      <c r="G662" s="21">
        <v>0</v>
      </c>
      <c r="H662" s="21">
        <v>0.98599999999999999</v>
      </c>
      <c r="I662" s="21">
        <v>0.14299999999999999</v>
      </c>
      <c r="J662" s="21">
        <v>0.44600000000000001</v>
      </c>
      <c r="K662" s="59">
        <v>1.0508919919620201</v>
      </c>
      <c r="L662">
        <f t="shared" si="31"/>
        <v>1.9841541402904248</v>
      </c>
      <c r="M662">
        <f t="shared" si="32"/>
        <v>5.3</v>
      </c>
      <c r="N662">
        <f t="shared" si="33"/>
        <v>1</v>
      </c>
    </row>
    <row r="663" spans="1:14">
      <c r="A663" t="s">
        <v>154</v>
      </c>
      <c r="B663" s="20">
        <v>8140</v>
      </c>
      <c r="C663" s="20" t="s">
        <v>95</v>
      </c>
      <c r="D663" s="20" t="s">
        <v>98</v>
      </c>
      <c r="E663" s="21">
        <v>0.22</v>
      </c>
      <c r="F663" s="21">
        <v>50.8</v>
      </c>
      <c r="G663" s="21">
        <v>0</v>
      </c>
      <c r="H663" s="21">
        <v>0.98599999999999999</v>
      </c>
      <c r="I663" s="21">
        <v>0.14299999999999999</v>
      </c>
      <c r="J663" s="21">
        <v>0.44600000000000001</v>
      </c>
      <c r="K663" s="59">
        <v>7.0057303565301002E-2</v>
      </c>
      <c r="L663">
        <f t="shared" si="31"/>
        <v>0.13227285961819266</v>
      </c>
      <c r="M663">
        <f t="shared" si="32"/>
        <v>0.4</v>
      </c>
      <c r="N663">
        <f t="shared" si="33"/>
        <v>0.1</v>
      </c>
    </row>
    <row r="664" spans="1:14">
      <c r="A664" t="s">
        <v>154</v>
      </c>
      <c r="B664" s="20">
        <v>8140</v>
      </c>
      <c r="C664" s="20" t="s">
        <v>95</v>
      </c>
      <c r="D664" s="20" t="s">
        <v>96</v>
      </c>
      <c r="E664" s="21">
        <v>0.22</v>
      </c>
      <c r="F664" s="21">
        <v>50.8</v>
      </c>
      <c r="G664" s="21">
        <v>0</v>
      </c>
      <c r="H664" s="21">
        <v>0.98599999999999999</v>
      </c>
      <c r="I664" s="21">
        <v>0.14299999999999999</v>
      </c>
      <c r="J664" s="21">
        <v>0.44600000000000001</v>
      </c>
      <c r="K664" s="59">
        <v>7.4554265086840196E-2</v>
      </c>
      <c r="L664">
        <f t="shared" si="31"/>
        <v>0.14076342276829343</v>
      </c>
      <c r="M664">
        <f t="shared" si="32"/>
        <v>0.4</v>
      </c>
      <c r="N664">
        <f t="shared" si="33"/>
        <v>0.1</v>
      </c>
    </row>
    <row r="665" spans="1:14">
      <c r="A665" t="s">
        <v>154</v>
      </c>
      <c r="B665" s="20">
        <v>8140</v>
      </c>
      <c r="C665" s="20" t="s">
        <v>95</v>
      </c>
      <c r="D665" s="20" t="s">
        <v>96</v>
      </c>
      <c r="E665" s="21">
        <v>0.22</v>
      </c>
      <c r="F665" s="21">
        <v>50.8</v>
      </c>
      <c r="G665" s="21">
        <v>0</v>
      </c>
      <c r="H665" s="21">
        <v>0.98599999999999999</v>
      </c>
      <c r="I665" s="21">
        <v>0.14299999999999999</v>
      </c>
      <c r="J665" s="21">
        <v>0.44600000000000001</v>
      </c>
      <c r="K665" s="59">
        <v>2.3743323623638002</v>
      </c>
      <c r="L665">
        <f t="shared" si="31"/>
        <v>4.482897788967013</v>
      </c>
      <c r="M665">
        <f t="shared" si="32"/>
        <v>12</v>
      </c>
      <c r="N665">
        <f t="shared" si="33"/>
        <v>2.2999999999999998</v>
      </c>
    </row>
    <row r="666" spans="1:14">
      <c r="A666" t="s">
        <v>154</v>
      </c>
      <c r="B666" s="20">
        <v>1411</v>
      </c>
      <c r="C666" s="20" t="s">
        <v>95</v>
      </c>
      <c r="D666" s="20" t="s">
        <v>96</v>
      </c>
      <c r="E666" s="21">
        <v>0.22</v>
      </c>
      <c r="F666" s="21">
        <v>50.8</v>
      </c>
      <c r="G666" s="21">
        <v>0</v>
      </c>
      <c r="H666" s="21">
        <v>1.4430000000000001</v>
      </c>
      <c r="I666" s="21">
        <v>0.22500000000000001</v>
      </c>
      <c r="J666" s="21">
        <v>0.43099999999999999</v>
      </c>
      <c r="K666" s="59">
        <v>0.46575176690679798</v>
      </c>
      <c r="L666">
        <f t="shared" si="31"/>
        <v>0.84979514883924667</v>
      </c>
      <c r="M666">
        <f t="shared" si="32"/>
        <v>3.3</v>
      </c>
      <c r="N666">
        <f t="shared" si="33"/>
        <v>0.6</v>
      </c>
    </row>
    <row r="667" spans="1:14">
      <c r="A667" t="s">
        <v>154</v>
      </c>
      <c r="B667" s="20">
        <v>1820</v>
      </c>
      <c r="C667" s="20" t="s">
        <v>105</v>
      </c>
      <c r="D667" s="20" t="s">
        <v>96</v>
      </c>
      <c r="E667" s="21">
        <v>0.33</v>
      </c>
      <c r="F667" s="21">
        <v>53.9</v>
      </c>
      <c r="G667" s="21">
        <v>0.08</v>
      </c>
      <c r="H667" s="21">
        <v>2.0139999999999998</v>
      </c>
      <c r="I667" s="21">
        <v>0.28699999999999998</v>
      </c>
      <c r="J667" s="21">
        <v>0.28899999999999998</v>
      </c>
      <c r="K667" s="59">
        <v>1.0572919504509</v>
      </c>
      <c r="L667">
        <f t="shared" si="31"/>
        <v>1.4570452261501314</v>
      </c>
      <c r="M667">
        <f t="shared" si="32"/>
        <v>8</v>
      </c>
      <c r="N667">
        <f t="shared" si="33"/>
        <v>1.5</v>
      </c>
    </row>
    <row r="668" spans="1:14">
      <c r="A668" t="s">
        <v>154</v>
      </c>
      <c r="B668" s="20">
        <v>1411</v>
      </c>
      <c r="C668" s="20" t="s">
        <v>95</v>
      </c>
      <c r="D668" s="20" t="s">
        <v>98</v>
      </c>
      <c r="E668" s="21">
        <v>0.22</v>
      </c>
      <c r="F668" s="21">
        <v>50.8</v>
      </c>
      <c r="G668" s="21">
        <v>0</v>
      </c>
      <c r="H668" s="21">
        <v>1.4430000000000001</v>
      </c>
      <c r="I668" s="21">
        <v>0.22500000000000001</v>
      </c>
      <c r="J668" s="21">
        <v>0.43099999999999999</v>
      </c>
      <c r="K668" s="59">
        <v>2.32460470854579E-2</v>
      </c>
      <c r="L668">
        <f t="shared" si="31"/>
        <v>4.2413962643890302E-2</v>
      </c>
      <c r="M668">
        <f t="shared" si="32"/>
        <v>0.2</v>
      </c>
      <c r="N668">
        <f t="shared" si="33"/>
        <v>0</v>
      </c>
    </row>
    <row r="669" spans="1:14">
      <c r="A669" t="s">
        <v>154</v>
      </c>
      <c r="B669" s="20">
        <v>1411</v>
      </c>
      <c r="C669" s="20" t="s">
        <v>95</v>
      </c>
      <c r="D669" s="20" t="s">
        <v>98</v>
      </c>
      <c r="E669" s="21">
        <v>0.22</v>
      </c>
      <c r="F669" s="21">
        <v>50.8</v>
      </c>
      <c r="G669" s="21">
        <v>0</v>
      </c>
      <c r="H669" s="21">
        <v>1.4430000000000001</v>
      </c>
      <c r="I669" s="21">
        <v>0.22500000000000001</v>
      </c>
      <c r="J669" s="21">
        <v>0.43099999999999999</v>
      </c>
      <c r="K669" s="59">
        <v>1.9406839061354202E-2</v>
      </c>
      <c r="L669">
        <f t="shared" si="31"/>
        <v>3.5409071656711498E-2</v>
      </c>
      <c r="M669">
        <f t="shared" si="32"/>
        <v>0.1</v>
      </c>
      <c r="N669">
        <f t="shared" si="33"/>
        <v>0</v>
      </c>
    </row>
    <row r="670" spans="1:14">
      <c r="A670" t="s">
        <v>154</v>
      </c>
      <c r="B670" s="20">
        <v>1411</v>
      </c>
      <c r="C670" s="20" t="s">
        <v>95</v>
      </c>
      <c r="D670" s="20" t="s">
        <v>96</v>
      </c>
      <c r="E670" s="21">
        <v>0.22</v>
      </c>
      <c r="F670" s="21">
        <v>50.8</v>
      </c>
      <c r="G670" s="21">
        <v>0</v>
      </c>
      <c r="H670" s="21">
        <v>1.4430000000000001</v>
      </c>
      <c r="I670" s="21">
        <v>0.22500000000000001</v>
      </c>
      <c r="J670" s="21">
        <v>0.43099999999999999</v>
      </c>
      <c r="K670" s="59">
        <v>0.15397439689633699</v>
      </c>
      <c r="L670">
        <f t="shared" si="31"/>
        <v>0.2809365520971599</v>
      </c>
      <c r="M670">
        <f t="shared" si="32"/>
        <v>1.1000000000000001</v>
      </c>
      <c r="N670">
        <f t="shared" si="33"/>
        <v>0.2</v>
      </c>
    </row>
    <row r="671" spans="1:14">
      <c r="A671" t="s">
        <v>154</v>
      </c>
      <c r="B671" s="20">
        <v>1400</v>
      </c>
      <c r="C671" s="20" t="s">
        <v>105</v>
      </c>
      <c r="D671" s="20" t="s">
        <v>99</v>
      </c>
      <c r="E671" s="21">
        <v>0.33</v>
      </c>
      <c r="F671" s="21">
        <v>53.9</v>
      </c>
      <c r="G671" s="21">
        <v>0.08</v>
      </c>
      <c r="H671" s="21">
        <v>0.70899999999999996</v>
      </c>
      <c r="I671" s="21">
        <v>0.11700000000000001</v>
      </c>
      <c r="J671" s="21">
        <v>0.43099999999999999</v>
      </c>
      <c r="K671" s="59">
        <v>0.100087122014337</v>
      </c>
      <c r="L671">
        <f t="shared" si="31"/>
        <v>0.20176646332805206</v>
      </c>
      <c r="M671">
        <f t="shared" si="32"/>
        <v>0.4</v>
      </c>
      <c r="N671">
        <f t="shared" si="33"/>
        <v>0.1</v>
      </c>
    </row>
    <row r="672" spans="1:14">
      <c r="A672" t="s">
        <v>154</v>
      </c>
      <c r="B672" s="20">
        <v>1400</v>
      </c>
      <c r="C672" s="20" t="s">
        <v>105</v>
      </c>
      <c r="D672" s="20" t="s">
        <v>96</v>
      </c>
      <c r="E672" s="21">
        <v>0.33</v>
      </c>
      <c r="F672" s="21">
        <v>53.9</v>
      </c>
      <c r="G672" s="21">
        <v>0.08</v>
      </c>
      <c r="H672" s="21">
        <v>0.70899999999999996</v>
      </c>
      <c r="I672" s="21">
        <v>0.11700000000000001</v>
      </c>
      <c r="J672" s="21">
        <v>0.43099999999999999</v>
      </c>
      <c r="K672" s="59">
        <v>5.6176968351008697E-3</v>
      </c>
      <c r="L672">
        <f t="shared" si="31"/>
        <v>1.1324761864020136E-2</v>
      </c>
      <c r="M672">
        <f t="shared" si="32"/>
        <v>0</v>
      </c>
      <c r="N672">
        <f t="shared" si="33"/>
        <v>0</v>
      </c>
    </row>
    <row r="673" spans="1:14">
      <c r="A673" t="s">
        <v>154</v>
      </c>
      <c r="B673" s="20">
        <v>1400</v>
      </c>
      <c r="C673" s="20" t="s">
        <v>105</v>
      </c>
      <c r="D673" s="20" t="s">
        <v>96</v>
      </c>
      <c r="E673" s="21">
        <v>0.33</v>
      </c>
      <c r="F673" s="21">
        <v>53.9</v>
      </c>
      <c r="G673" s="21">
        <v>0.08</v>
      </c>
      <c r="H673" s="21">
        <v>0.70899999999999996</v>
      </c>
      <c r="I673" s="21">
        <v>0.11700000000000001</v>
      </c>
      <c r="J673" s="21">
        <v>0.43099999999999999</v>
      </c>
      <c r="K673" s="59">
        <v>1.1711837110362999</v>
      </c>
      <c r="L673">
        <f t="shared" si="31"/>
        <v>2.3609990029423358</v>
      </c>
      <c r="M673">
        <f t="shared" si="32"/>
        <v>4.5999999999999996</v>
      </c>
      <c r="N673">
        <f t="shared" si="33"/>
        <v>1.1000000000000001</v>
      </c>
    </row>
    <row r="674" spans="1:14">
      <c r="A674" t="s">
        <v>154</v>
      </c>
      <c r="B674" s="20">
        <v>8140</v>
      </c>
      <c r="C674" s="20" t="s">
        <v>103</v>
      </c>
      <c r="D674" s="20" t="s">
        <v>96</v>
      </c>
      <c r="E674" s="21">
        <v>0.19</v>
      </c>
      <c r="F674" s="21">
        <v>57.7</v>
      </c>
      <c r="G674" s="21">
        <v>0</v>
      </c>
      <c r="H674" s="21">
        <v>0.98599999999999999</v>
      </c>
      <c r="I674" s="21">
        <v>0.14299999999999999</v>
      </c>
      <c r="J674" s="21">
        <v>0.44600000000000001</v>
      </c>
      <c r="K674" s="59">
        <v>1.14108123505714</v>
      </c>
      <c r="L674">
        <f t="shared" si="31"/>
        <v>2.4470677266006211</v>
      </c>
      <c r="M674">
        <f t="shared" si="32"/>
        <v>6.6</v>
      </c>
      <c r="N674">
        <f t="shared" si="33"/>
        <v>1.2</v>
      </c>
    </row>
    <row r="675" spans="1:14">
      <c r="A675" t="s">
        <v>154</v>
      </c>
      <c r="B675" s="20">
        <v>8140</v>
      </c>
      <c r="C675" s="20" t="s">
        <v>103</v>
      </c>
      <c r="D675" s="20" t="s">
        <v>98</v>
      </c>
      <c r="E675" s="21">
        <v>0.19</v>
      </c>
      <c r="F675" s="21">
        <v>57.7</v>
      </c>
      <c r="G675" s="21">
        <v>0</v>
      </c>
      <c r="H675" s="21">
        <v>0.98599999999999999</v>
      </c>
      <c r="I675" s="21">
        <v>0.14299999999999999</v>
      </c>
      <c r="J675" s="21">
        <v>0.44600000000000001</v>
      </c>
      <c r="K675" s="59">
        <v>3.0509510183758399</v>
      </c>
      <c r="L675">
        <f t="shared" si="31"/>
        <v>6.5428153080906286</v>
      </c>
      <c r="M675">
        <f t="shared" si="32"/>
        <v>17.600000000000001</v>
      </c>
      <c r="N675">
        <f t="shared" si="33"/>
        <v>3.1</v>
      </c>
    </row>
    <row r="676" spans="1:14">
      <c r="A676" t="s">
        <v>154</v>
      </c>
      <c r="B676" s="20">
        <v>8140</v>
      </c>
      <c r="C676" s="20" t="s">
        <v>103</v>
      </c>
      <c r="D676" s="20" t="s">
        <v>98</v>
      </c>
      <c r="E676" s="21">
        <v>0.19</v>
      </c>
      <c r="F676" s="21">
        <v>57.7</v>
      </c>
      <c r="G676" s="21">
        <v>0</v>
      </c>
      <c r="H676" s="21">
        <v>0.98599999999999999</v>
      </c>
      <c r="I676" s="21">
        <v>0.14299999999999999</v>
      </c>
      <c r="J676" s="21">
        <v>0.44600000000000001</v>
      </c>
      <c r="K676" s="59">
        <v>0.19629064137274599</v>
      </c>
      <c r="L676">
        <f t="shared" si="31"/>
        <v>0.42094855193454334</v>
      </c>
      <c r="M676">
        <f t="shared" si="32"/>
        <v>1.1000000000000001</v>
      </c>
      <c r="N676">
        <f t="shared" si="33"/>
        <v>0.2</v>
      </c>
    </row>
    <row r="677" spans="1:14">
      <c r="A677" t="s">
        <v>154</v>
      </c>
      <c r="B677" s="20">
        <v>8140</v>
      </c>
      <c r="C677" s="20" t="s">
        <v>103</v>
      </c>
      <c r="D677" s="20" t="s">
        <v>99</v>
      </c>
      <c r="E677" s="21">
        <v>0.19</v>
      </c>
      <c r="F677" s="21">
        <v>57.7</v>
      </c>
      <c r="G677" s="21">
        <v>0</v>
      </c>
      <c r="H677" s="21">
        <v>0.98599999999999999</v>
      </c>
      <c r="I677" s="21">
        <v>0.14299999999999999</v>
      </c>
      <c r="J677" s="21">
        <v>0.44600000000000001</v>
      </c>
      <c r="K677" s="59">
        <v>0.44646639039564001</v>
      </c>
      <c r="L677">
        <f t="shared" si="31"/>
        <v>0.95745461530995668</v>
      </c>
      <c r="M677">
        <f t="shared" si="32"/>
        <v>2.6</v>
      </c>
      <c r="N677">
        <f t="shared" si="33"/>
        <v>0.5</v>
      </c>
    </row>
    <row r="678" spans="1:14">
      <c r="A678" t="s">
        <v>154</v>
      </c>
      <c r="B678" s="20">
        <v>8140</v>
      </c>
      <c r="C678" s="20" t="s">
        <v>103</v>
      </c>
      <c r="D678" s="20" t="s">
        <v>96</v>
      </c>
      <c r="E678" s="21">
        <v>0.19</v>
      </c>
      <c r="F678" s="21">
        <v>57.7</v>
      </c>
      <c r="G678" s="21">
        <v>0</v>
      </c>
      <c r="H678" s="21">
        <v>0.98599999999999999</v>
      </c>
      <c r="I678" s="21">
        <v>0.14299999999999999</v>
      </c>
      <c r="J678" s="21">
        <v>0.44600000000000001</v>
      </c>
      <c r="K678" s="59">
        <v>3.5021680661065799</v>
      </c>
      <c r="L678">
        <f t="shared" si="31"/>
        <v>7.5104577872333289</v>
      </c>
      <c r="M678">
        <f t="shared" si="32"/>
        <v>20.100000000000001</v>
      </c>
      <c r="N678">
        <f t="shared" si="33"/>
        <v>3.6</v>
      </c>
    </row>
    <row r="679" spans="1:14">
      <c r="A679" t="s">
        <v>154</v>
      </c>
      <c r="B679" s="20">
        <v>8140</v>
      </c>
      <c r="C679" s="20" t="s">
        <v>103</v>
      </c>
      <c r="D679" s="20" t="s">
        <v>99</v>
      </c>
      <c r="E679" s="21">
        <v>0.19</v>
      </c>
      <c r="F679" s="21">
        <v>57.7</v>
      </c>
      <c r="G679" s="21">
        <v>0</v>
      </c>
      <c r="H679" s="21">
        <v>0.98599999999999999</v>
      </c>
      <c r="I679" s="21">
        <v>0.14299999999999999</v>
      </c>
      <c r="J679" s="21">
        <v>0.44600000000000001</v>
      </c>
      <c r="K679" s="59">
        <v>2.3324891490004598</v>
      </c>
      <c r="L679">
        <f t="shared" si="31"/>
        <v>5.0020618548506368</v>
      </c>
      <c r="M679">
        <f t="shared" si="32"/>
        <v>13.4</v>
      </c>
      <c r="N679">
        <f t="shared" si="33"/>
        <v>2.4</v>
      </c>
    </row>
    <row r="680" spans="1:14">
      <c r="A680" t="s">
        <v>154</v>
      </c>
      <c r="B680" s="20">
        <v>8140</v>
      </c>
      <c r="C680" s="20" t="s">
        <v>103</v>
      </c>
      <c r="D680" s="20" t="s">
        <v>96</v>
      </c>
      <c r="E680" s="21">
        <v>0.19</v>
      </c>
      <c r="F680" s="21">
        <v>57.7</v>
      </c>
      <c r="G680" s="21">
        <v>0</v>
      </c>
      <c r="H680" s="21">
        <v>0.98599999999999999</v>
      </c>
      <c r="I680" s="21">
        <v>0.14299999999999999</v>
      </c>
      <c r="J680" s="21">
        <v>0.44600000000000001</v>
      </c>
      <c r="K680" s="59">
        <v>0.31636320803043799</v>
      </c>
      <c r="L680">
        <f t="shared" si="31"/>
        <v>0.67844617234140825</v>
      </c>
      <c r="M680">
        <f t="shared" si="32"/>
        <v>1.8</v>
      </c>
      <c r="N680">
        <f t="shared" si="33"/>
        <v>0.3</v>
      </c>
    </row>
    <row r="681" spans="1:14">
      <c r="A681" t="s">
        <v>154</v>
      </c>
      <c r="B681" s="20">
        <v>8140</v>
      </c>
      <c r="C681" s="20" t="s">
        <v>103</v>
      </c>
      <c r="D681" s="20" t="s">
        <v>98</v>
      </c>
      <c r="E681" s="21">
        <v>0.19</v>
      </c>
      <c r="F681" s="21">
        <v>57.7</v>
      </c>
      <c r="G681" s="21">
        <v>0</v>
      </c>
      <c r="H681" s="21">
        <v>0.98599999999999999</v>
      </c>
      <c r="I681" s="21">
        <v>0.14299999999999999</v>
      </c>
      <c r="J681" s="21">
        <v>0.44600000000000001</v>
      </c>
      <c r="K681" s="59">
        <v>0.71267588914940205</v>
      </c>
      <c r="L681">
        <f t="shared" si="31"/>
        <v>1.5283453222123786</v>
      </c>
      <c r="M681">
        <f t="shared" si="32"/>
        <v>4.0999999999999996</v>
      </c>
      <c r="N681">
        <f t="shared" si="33"/>
        <v>0.7</v>
      </c>
    </row>
    <row r="682" spans="1:14">
      <c r="A682" t="s">
        <v>154</v>
      </c>
      <c r="B682" s="20">
        <v>8140</v>
      </c>
      <c r="C682" s="20" t="s">
        <v>103</v>
      </c>
      <c r="D682" s="20" t="s">
        <v>98</v>
      </c>
      <c r="E682" s="21">
        <v>0.19</v>
      </c>
      <c r="F682" s="21">
        <v>57.7</v>
      </c>
      <c r="G682" s="21">
        <v>0</v>
      </c>
      <c r="H682" s="21">
        <v>0.98599999999999999</v>
      </c>
      <c r="I682" s="21">
        <v>0.14299999999999999</v>
      </c>
      <c r="J682" s="21">
        <v>0.44600000000000001</v>
      </c>
      <c r="K682" s="59">
        <v>0.95140048844400904</v>
      </c>
      <c r="L682">
        <f t="shared" si="31"/>
        <v>2.040294204142985</v>
      </c>
      <c r="M682">
        <f t="shared" si="32"/>
        <v>5.5</v>
      </c>
      <c r="N682">
        <f t="shared" si="33"/>
        <v>1</v>
      </c>
    </row>
    <row r="683" spans="1:14">
      <c r="A683" t="s">
        <v>154</v>
      </c>
      <c r="B683" s="20">
        <v>8140</v>
      </c>
      <c r="C683" s="20" t="s">
        <v>103</v>
      </c>
      <c r="D683" s="20" t="s">
        <v>96</v>
      </c>
      <c r="E683" s="21">
        <v>0.19</v>
      </c>
      <c r="F683" s="21">
        <v>57.7</v>
      </c>
      <c r="G683" s="21">
        <v>0</v>
      </c>
      <c r="H683" s="21">
        <v>0.98599999999999999</v>
      </c>
      <c r="I683" s="21">
        <v>0.14299999999999999</v>
      </c>
      <c r="J683" s="21">
        <v>0.44600000000000001</v>
      </c>
      <c r="K683" s="59">
        <v>2.2715606258827101</v>
      </c>
      <c r="L683">
        <f t="shared" si="31"/>
        <v>4.8713996215492363</v>
      </c>
      <c r="M683">
        <f t="shared" si="32"/>
        <v>13.1</v>
      </c>
      <c r="N683">
        <f t="shared" si="33"/>
        <v>2.2999999999999998</v>
      </c>
    </row>
    <row r="684" spans="1:14">
      <c r="A684" t="s">
        <v>154</v>
      </c>
      <c r="B684" s="20">
        <v>8140</v>
      </c>
      <c r="C684" s="20" t="s">
        <v>103</v>
      </c>
      <c r="D684" s="20" t="s">
        <v>96</v>
      </c>
      <c r="E684" s="21">
        <v>0.19</v>
      </c>
      <c r="F684" s="21">
        <v>57.7</v>
      </c>
      <c r="G684" s="21">
        <v>0</v>
      </c>
      <c r="H684" s="21">
        <v>0.98599999999999999</v>
      </c>
      <c r="I684" s="21">
        <v>0.14299999999999999</v>
      </c>
      <c r="J684" s="21">
        <v>0.44600000000000001</v>
      </c>
      <c r="K684" s="59">
        <v>2.84009340429516</v>
      </c>
      <c r="L684">
        <f t="shared" si="31"/>
        <v>6.090627640401042</v>
      </c>
      <c r="M684">
        <f t="shared" si="32"/>
        <v>16.3</v>
      </c>
      <c r="N684">
        <f t="shared" si="33"/>
        <v>2.9</v>
      </c>
    </row>
    <row r="685" spans="1:14">
      <c r="A685" t="s">
        <v>154</v>
      </c>
      <c r="B685" s="20">
        <v>8140</v>
      </c>
      <c r="C685" s="20" t="s">
        <v>103</v>
      </c>
      <c r="D685" s="20" t="s">
        <v>96</v>
      </c>
      <c r="E685" s="21">
        <v>0.19</v>
      </c>
      <c r="F685" s="21">
        <v>57.7</v>
      </c>
      <c r="G685" s="21">
        <v>0</v>
      </c>
      <c r="H685" s="21">
        <v>0.98599999999999999</v>
      </c>
      <c r="I685" s="21">
        <v>0.14299999999999999</v>
      </c>
      <c r="J685" s="21">
        <v>0.44600000000000001</v>
      </c>
      <c r="K685" s="59">
        <v>21.044615910299999</v>
      </c>
      <c r="L685">
        <f t="shared" si="31"/>
        <v>45.130529563236855</v>
      </c>
      <c r="M685">
        <f t="shared" si="32"/>
        <v>121.1</v>
      </c>
      <c r="N685">
        <f t="shared" si="33"/>
        <v>21.6</v>
      </c>
    </row>
    <row r="686" spans="1:14">
      <c r="A686" t="s">
        <v>154</v>
      </c>
      <c r="B686" s="20">
        <v>8140</v>
      </c>
      <c r="C686" s="20" t="s">
        <v>103</v>
      </c>
      <c r="D686" s="20" t="s">
        <v>96</v>
      </c>
      <c r="E686" s="21">
        <v>0.19</v>
      </c>
      <c r="F686" s="21">
        <v>57.7</v>
      </c>
      <c r="G686" s="21">
        <v>0</v>
      </c>
      <c r="H686" s="21">
        <v>0.98599999999999999</v>
      </c>
      <c r="I686" s="21">
        <v>0.14299999999999999</v>
      </c>
      <c r="J686" s="21">
        <v>0.44600000000000001</v>
      </c>
      <c r="K686" s="59">
        <v>88.441513083700002</v>
      </c>
      <c r="L686">
        <f t="shared" si="31"/>
        <v>189.66429883321271</v>
      </c>
      <c r="M686">
        <f t="shared" si="32"/>
        <v>508.9</v>
      </c>
      <c r="N686">
        <f t="shared" si="33"/>
        <v>90.6</v>
      </c>
    </row>
    <row r="687" spans="1:14">
      <c r="A687" t="s">
        <v>154</v>
      </c>
      <c r="B687" s="20">
        <v>8140</v>
      </c>
      <c r="C687" s="20" t="s">
        <v>103</v>
      </c>
      <c r="D687" s="20" t="s">
        <v>98</v>
      </c>
      <c r="E687" s="21">
        <v>0.19</v>
      </c>
      <c r="F687" s="21">
        <v>57.7</v>
      </c>
      <c r="G687" s="21">
        <v>0</v>
      </c>
      <c r="H687" s="21">
        <v>0.98599999999999999</v>
      </c>
      <c r="I687" s="21">
        <v>0.14299999999999999</v>
      </c>
      <c r="J687" s="21">
        <v>0.44600000000000001</v>
      </c>
      <c r="K687" s="59">
        <v>2.3946651404608099</v>
      </c>
      <c r="L687">
        <f t="shared" si="31"/>
        <v>5.1353993048038813</v>
      </c>
      <c r="M687">
        <f t="shared" si="32"/>
        <v>13.8</v>
      </c>
      <c r="N687">
        <f t="shared" si="33"/>
        <v>2.5</v>
      </c>
    </row>
    <row r="688" spans="1:14">
      <c r="A688" t="s">
        <v>154</v>
      </c>
      <c r="B688" s="20">
        <v>8140</v>
      </c>
      <c r="C688" s="20" t="s">
        <v>103</v>
      </c>
      <c r="D688" s="20" t="s">
        <v>99</v>
      </c>
      <c r="E688" s="21">
        <v>0.19</v>
      </c>
      <c r="F688" s="21">
        <v>57.7</v>
      </c>
      <c r="G688" s="21">
        <v>0</v>
      </c>
      <c r="H688" s="21">
        <v>0.98599999999999999</v>
      </c>
      <c r="I688" s="21">
        <v>0.14299999999999999</v>
      </c>
      <c r="J688" s="21">
        <v>0.44600000000000001</v>
      </c>
      <c r="K688" s="59">
        <v>0.277212952827393</v>
      </c>
      <c r="L688">
        <f t="shared" si="31"/>
        <v>0.59448779755422476</v>
      </c>
      <c r="M688">
        <f t="shared" si="32"/>
        <v>1.6</v>
      </c>
      <c r="N688">
        <f t="shared" si="33"/>
        <v>0.3</v>
      </c>
    </row>
    <row r="689" spans="1:14">
      <c r="A689" t="s">
        <v>154</v>
      </c>
      <c r="B689" s="20">
        <v>8140</v>
      </c>
      <c r="C689" s="20" t="s">
        <v>103</v>
      </c>
      <c r="D689" s="20" t="s">
        <v>96</v>
      </c>
      <c r="E689" s="21">
        <v>0.19</v>
      </c>
      <c r="F689" s="21">
        <v>57.7</v>
      </c>
      <c r="G689" s="21">
        <v>0</v>
      </c>
      <c r="H689" s="21">
        <v>0.98599999999999999</v>
      </c>
      <c r="I689" s="21">
        <v>0.14299999999999999</v>
      </c>
      <c r="J689" s="21">
        <v>0.44600000000000001</v>
      </c>
      <c r="K689" s="59">
        <v>1.18056963000411</v>
      </c>
      <c r="L689">
        <f t="shared" si="31"/>
        <v>2.5317512477043143</v>
      </c>
      <c r="M689">
        <f t="shared" si="32"/>
        <v>6.8</v>
      </c>
      <c r="N689">
        <f t="shared" si="33"/>
        <v>1.2</v>
      </c>
    </row>
    <row r="690" spans="1:14">
      <c r="A690" t="s">
        <v>154</v>
      </c>
      <c r="B690" s="20">
        <v>8140</v>
      </c>
      <c r="C690" s="20" t="s">
        <v>103</v>
      </c>
      <c r="D690" s="20" t="s">
        <v>98</v>
      </c>
      <c r="E690" s="21">
        <v>0.19</v>
      </c>
      <c r="F690" s="21">
        <v>57.7</v>
      </c>
      <c r="G690" s="21">
        <v>0</v>
      </c>
      <c r="H690" s="21">
        <v>0.98599999999999999</v>
      </c>
      <c r="I690" s="21">
        <v>0.14299999999999999</v>
      </c>
      <c r="J690" s="21">
        <v>0.44600000000000001</v>
      </c>
      <c r="K690" s="59">
        <v>0.27270007104371802</v>
      </c>
      <c r="L690">
        <f t="shared" si="31"/>
        <v>0.58480984735443731</v>
      </c>
      <c r="M690">
        <f t="shared" si="32"/>
        <v>1.6</v>
      </c>
      <c r="N690">
        <f t="shared" si="33"/>
        <v>0.3</v>
      </c>
    </row>
    <row r="691" spans="1:14">
      <c r="A691" t="s">
        <v>154</v>
      </c>
      <c r="B691" s="20">
        <v>8140</v>
      </c>
      <c r="C691" s="20" t="s">
        <v>103</v>
      </c>
      <c r="D691" s="20" t="s">
        <v>99</v>
      </c>
      <c r="E691" s="21">
        <v>0.19</v>
      </c>
      <c r="F691" s="21">
        <v>57.7</v>
      </c>
      <c r="G691" s="21">
        <v>0</v>
      </c>
      <c r="H691" s="21">
        <v>0.98599999999999999</v>
      </c>
      <c r="I691" s="21">
        <v>0.14299999999999999</v>
      </c>
      <c r="J691" s="21">
        <v>0.44600000000000001</v>
      </c>
      <c r="K691" s="59">
        <v>4.4804189456251899E-2</v>
      </c>
      <c r="L691">
        <f t="shared" si="31"/>
        <v>9.6083331025423144E-2</v>
      </c>
      <c r="M691">
        <f t="shared" si="32"/>
        <v>0.3</v>
      </c>
      <c r="N691">
        <f t="shared" si="33"/>
        <v>0</v>
      </c>
    </row>
    <row r="692" spans="1:14">
      <c r="A692" t="s">
        <v>154</v>
      </c>
      <c r="B692" s="20">
        <v>8140</v>
      </c>
      <c r="C692" s="20" t="s">
        <v>103</v>
      </c>
      <c r="E692" s="21">
        <v>0.19</v>
      </c>
      <c r="F692" s="21">
        <v>57.7</v>
      </c>
      <c r="G692" s="21">
        <v>0</v>
      </c>
      <c r="H692" s="21">
        <v>0.98599999999999999</v>
      </c>
      <c r="I692" s="21">
        <v>0.14299999999999999</v>
      </c>
      <c r="J692" s="21">
        <v>0.44600000000000001</v>
      </c>
      <c r="K692" s="59">
        <v>0.17175619842488099</v>
      </c>
      <c r="L692">
        <f t="shared" si="31"/>
        <v>0.36833403012546434</v>
      </c>
      <c r="M692">
        <f t="shared" si="32"/>
        <v>1</v>
      </c>
      <c r="N692">
        <f t="shared" si="33"/>
        <v>0.2</v>
      </c>
    </row>
    <row r="693" spans="1:14">
      <c r="A693" t="s">
        <v>154</v>
      </c>
      <c r="B693" s="20">
        <v>8140</v>
      </c>
      <c r="C693" s="20" t="s">
        <v>101</v>
      </c>
      <c r="D693" s="20" t="s">
        <v>99</v>
      </c>
      <c r="E693" s="21">
        <v>0.8</v>
      </c>
      <c r="F693" s="21">
        <v>49.9</v>
      </c>
      <c r="G693" s="21">
        <v>0</v>
      </c>
      <c r="H693" s="21">
        <v>0.98599999999999999</v>
      </c>
      <c r="I693" s="21">
        <v>0.14299999999999999</v>
      </c>
      <c r="J693" s="21">
        <v>0.44600000000000001</v>
      </c>
      <c r="K693" s="59">
        <v>6.9330116807520099</v>
      </c>
      <c r="L693">
        <f t="shared" si="31"/>
        <v>12.858079013317356</v>
      </c>
      <c r="M693">
        <f t="shared" si="32"/>
        <v>34.5</v>
      </c>
      <c r="N693">
        <f t="shared" si="33"/>
        <v>10.5</v>
      </c>
    </row>
    <row r="694" spans="1:14">
      <c r="A694" t="s">
        <v>154</v>
      </c>
      <c r="B694" s="20">
        <v>8140</v>
      </c>
      <c r="C694" s="20" t="s">
        <v>101</v>
      </c>
      <c r="D694" s="20" t="s">
        <v>99</v>
      </c>
      <c r="E694" s="21">
        <v>0.8</v>
      </c>
      <c r="F694" s="21">
        <v>49.9</v>
      </c>
      <c r="G694" s="21">
        <v>0</v>
      </c>
      <c r="H694" s="21">
        <v>0.98599999999999999</v>
      </c>
      <c r="I694" s="21">
        <v>0.14299999999999999</v>
      </c>
      <c r="J694" s="21">
        <v>0.44600000000000001</v>
      </c>
      <c r="K694" s="59">
        <v>2.8135742670954502</v>
      </c>
      <c r="L694">
        <f t="shared" si="31"/>
        <v>5.2181017286596729</v>
      </c>
      <c r="M694">
        <f t="shared" si="32"/>
        <v>14</v>
      </c>
      <c r="N694">
        <f t="shared" si="33"/>
        <v>4.3</v>
      </c>
    </row>
    <row r="695" spans="1:14">
      <c r="A695" t="s">
        <v>154</v>
      </c>
      <c r="B695" s="20">
        <v>8140</v>
      </c>
      <c r="C695" s="20" t="s">
        <v>101</v>
      </c>
      <c r="D695" s="20" t="s">
        <v>96</v>
      </c>
      <c r="E695" s="21">
        <v>0.8</v>
      </c>
      <c r="F695" s="21">
        <v>49.9</v>
      </c>
      <c r="G695" s="21">
        <v>0</v>
      </c>
      <c r="H695" s="21">
        <v>0.98599999999999999</v>
      </c>
      <c r="I695" s="21">
        <v>0.14299999999999999</v>
      </c>
      <c r="J695" s="21">
        <v>0.44600000000000001</v>
      </c>
      <c r="K695" s="59">
        <v>1.9398946769804699</v>
      </c>
      <c r="L695">
        <f t="shared" si="31"/>
        <v>3.5977609995059292</v>
      </c>
      <c r="M695">
        <f t="shared" si="32"/>
        <v>9.6999999999999993</v>
      </c>
      <c r="N695">
        <f t="shared" si="33"/>
        <v>3</v>
      </c>
    </row>
    <row r="696" spans="1:14">
      <c r="A696" t="s">
        <v>154</v>
      </c>
      <c r="B696" s="20">
        <v>8140</v>
      </c>
      <c r="C696" s="20" t="s">
        <v>101</v>
      </c>
      <c r="D696" s="20" t="s">
        <v>99</v>
      </c>
      <c r="E696" s="21">
        <v>0.8</v>
      </c>
      <c r="F696" s="21">
        <v>49.9</v>
      </c>
      <c r="G696" s="21">
        <v>0</v>
      </c>
      <c r="H696" s="21">
        <v>0.98599999999999999</v>
      </c>
      <c r="I696" s="21">
        <v>0.14299999999999999</v>
      </c>
      <c r="J696" s="21">
        <v>0.44600000000000001</v>
      </c>
      <c r="K696" s="59">
        <v>0.166222906641638</v>
      </c>
      <c r="L696">
        <f t="shared" si="31"/>
        <v>0.30827977303935916</v>
      </c>
      <c r="M696">
        <f t="shared" si="32"/>
        <v>0.8</v>
      </c>
      <c r="N696">
        <f t="shared" si="33"/>
        <v>0.3</v>
      </c>
    </row>
    <row r="697" spans="1:14">
      <c r="A697" t="s">
        <v>154</v>
      </c>
      <c r="B697" s="20">
        <v>8140</v>
      </c>
      <c r="C697" s="20" t="s">
        <v>101</v>
      </c>
      <c r="D697" s="20" t="s">
        <v>99</v>
      </c>
      <c r="E697" s="21">
        <v>0.8</v>
      </c>
      <c r="F697" s="21">
        <v>49.9</v>
      </c>
      <c r="G697" s="21">
        <v>0</v>
      </c>
      <c r="H697" s="21">
        <v>0.98599999999999999</v>
      </c>
      <c r="I697" s="21">
        <v>0.14299999999999999</v>
      </c>
      <c r="J697" s="21">
        <v>0.44600000000000001</v>
      </c>
      <c r="K697" s="59">
        <v>22.253809368399999</v>
      </c>
      <c r="L697">
        <f t="shared" si="31"/>
        <v>41.272285751457439</v>
      </c>
      <c r="M697">
        <f t="shared" si="32"/>
        <v>110.7</v>
      </c>
      <c r="N697">
        <f t="shared" si="33"/>
        <v>33.9</v>
      </c>
    </row>
    <row r="698" spans="1:14">
      <c r="A698" t="s">
        <v>154</v>
      </c>
      <c r="B698" s="20">
        <v>8140</v>
      </c>
      <c r="C698" s="20" t="s">
        <v>101</v>
      </c>
      <c r="D698" s="20" t="s">
        <v>96</v>
      </c>
      <c r="E698" s="21">
        <v>0.8</v>
      </c>
      <c r="F698" s="21">
        <v>49.9</v>
      </c>
      <c r="G698" s="21">
        <v>0</v>
      </c>
      <c r="H698" s="21">
        <v>0.98599999999999999</v>
      </c>
      <c r="I698" s="21">
        <v>0.14299999999999999</v>
      </c>
      <c r="J698" s="21">
        <v>0.44600000000000001</v>
      </c>
      <c r="K698" s="59">
        <v>6.7249486967438203</v>
      </c>
      <c r="L698">
        <f t="shared" si="31"/>
        <v>12.472201935459367</v>
      </c>
      <c r="M698">
        <f t="shared" si="32"/>
        <v>33.5</v>
      </c>
      <c r="N698">
        <f t="shared" si="33"/>
        <v>10.199999999999999</v>
      </c>
    </row>
    <row r="699" spans="1:14">
      <c r="A699" t="s">
        <v>154</v>
      </c>
      <c r="B699" s="20">
        <v>8140</v>
      </c>
      <c r="C699" s="20" t="s">
        <v>101</v>
      </c>
      <c r="D699" s="20" t="s">
        <v>99</v>
      </c>
      <c r="E699" s="21">
        <v>0.8</v>
      </c>
      <c r="F699" s="21">
        <v>49.9</v>
      </c>
      <c r="G699" s="21">
        <v>0</v>
      </c>
      <c r="H699" s="21">
        <v>0.98599999999999999</v>
      </c>
      <c r="I699" s="21">
        <v>0.14299999999999999</v>
      </c>
      <c r="J699" s="21">
        <v>0.44600000000000001</v>
      </c>
      <c r="K699" s="59">
        <v>13.333339627799999</v>
      </c>
      <c r="L699">
        <f t="shared" si="31"/>
        <v>24.728233896045008</v>
      </c>
      <c r="M699">
        <f t="shared" si="32"/>
        <v>66.3</v>
      </c>
      <c r="N699">
        <f t="shared" si="33"/>
        <v>20.3</v>
      </c>
    </row>
    <row r="700" spans="1:14">
      <c r="A700" t="s">
        <v>154</v>
      </c>
      <c r="B700" s="20">
        <v>8140</v>
      </c>
      <c r="C700" s="20" t="s">
        <v>101</v>
      </c>
      <c r="D700" s="20" t="s">
        <v>96</v>
      </c>
      <c r="E700" s="21">
        <v>0.8</v>
      </c>
      <c r="F700" s="21">
        <v>49.9</v>
      </c>
      <c r="G700" s="21">
        <v>0</v>
      </c>
      <c r="H700" s="21">
        <v>0.98599999999999999</v>
      </c>
      <c r="I700" s="21">
        <v>0.14299999999999999</v>
      </c>
      <c r="J700" s="21">
        <v>0.44600000000000001</v>
      </c>
      <c r="K700" s="59">
        <v>1.2946853294140199</v>
      </c>
      <c r="L700">
        <f t="shared" si="31"/>
        <v>2.401144990020065</v>
      </c>
      <c r="M700">
        <f t="shared" si="32"/>
        <v>6.4</v>
      </c>
      <c r="N700">
        <f t="shared" si="33"/>
        <v>2</v>
      </c>
    </row>
    <row r="701" spans="1:14">
      <c r="A701" t="s">
        <v>154</v>
      </c>
      <c r="B701" s="20">
        <v>8140</v>
      </c>
      <c r="C701" s="20" t="s">
        <v>101</v>
      </c>
      <c r="D701" s="20" t="s">
        <v>99</v>
      </c>
      <c r="E701" s="21">
        <v>0.8</v>
      </c>
      <c r="F701" s="21">
        <v>49.9</v>
      </c>
      <c r="G701" s="21">
        <v>0</v>
      </c>
      <c r="H701" s="21">
        <v>0.98599999999999999</v>
      </c>
      <c r="I701" s="21">
        <v>0.14299999999999999</v>
      </c>
      <c r="J701" s="21">
        <v>0.44600000000000001</v>
      </c>
      <c r="K701" s="59">
        <v>15.1746929797</v>
      </c>
      <c r="L701">
        <f t="shared" si="31"/>
        <v>28.143238511701281</v>
      </c>
      <c r="M701">
        <f t="shared" si="32"/>
        <v>75.5</v>
      </c>
      <c r="N701">
        <f t="shared" si="33"/>
        <v>23.1</v>
      </c>
    </row>
    <row r="702" spans="1:14">
      <c r="A702" t="s">
        <v>154</v>
      </c>
      <c r="B702" s="20">
        <v>8140</v>
      </c>
      <c r="C702" s="20" t="s">
        <v>101</v>
      </c>
      <c r="D702" s="20" t="s">
        <v>98</v>
      </c>
      <c r="E702" s="21">
        <v>0.8</v>
      </c>
      <c r="F702" s="21">
        <v>49.9</v>
      </c>
      <c r="G702" s="21">
        <v>0</v>
      </c>
      <c r="H702" s="21">
        <v>0.98599999999999999</v>
      </c>
      <c r="I702" s="21">
        <v>0.14299999999999999</v>
      </c>
      <c r="J702" s="21">
        <v>0.44600000000000001</v>
      </c>
      <c r="K702" s="59">
        <v>0.97905932264121898</v>
      </c>
      <c r="L702">
        <f t="shared" si="31"/>
        <v>1.8157797374257818</v>
      </c>
      <c r="M702">
        <f t="shared" si="32"/>
        <v>4.9000000000000004</v>
      </c>
      <c r="N702">
        <f t="shared" si="33"/>
        <v>1.5</v>
      </c>
    </row>
    <row r="703" spans="1:14">
      <c r="A703" t="s">
        <v>154</v>
      </c>
      <c r="B703" s="20">
        <v>8140</v>
      </c>
      <c r="C703" s="20" t="s">
        <v>101</v>
      </c>
      <c r="D703" s="20" t="s">
        <v>99</v>
      </c>
      <c r="E703" s="21">
        <v>0.8</v>
      </c>
      <c r="F703" s="21">
        <v>49.9</v>
      </c>
      <c r="G703" s="21">
        <v>0</v>
      </c>
      <c r="H703" s="21">
        <v>0.98599999999999999</v>
      </c>
      <c r="I703" s="21">
        <v>0.14299999999999999</v>
      </c>
      <c r="J703" s="21">
        <v>0.44600000000000001</v>
      </c>
      <c r="K703" s="59">
        <v>41.616186125500001</v>
      </c>
      <c r="L703">
        <f t="shared" si="31"/>
        <v>77.182072391454383</v>
      </c>
      <c r="M703">
        <f t="shared" si="32"/>
        <v>207.1</v>
      </c>
      <c r="N703">
        <f t="shared" si="33"/>
        <v>63.3</v>
      </c>
    </row>
    <row r="704" spans="1:14">
      <c r="A704" t="s">
        <v>154</v>
      </c>
      <c r="B704" s="20">
        <v>8140</v>
      </c>
      <c r="C704" s="20" t="s">
        <v>101</v>
      </c>
      <c r="D704" s="20" t="s">
        <v>96</v>
      </c>
      <c r="E704" s="21">
        <v>0.8</v>
      </c>
      <c r="F704" s="21">
        <v>49.9</v>
      </c>
      <c r="G704" s="21">
        <v>0</v>
      </c>
      <c r="H704" s="21">
        <v>0.98599999999999999</v>
      </c>
      <c r="I704" s="21">
        <v>0.14299999999999999</v>
      </c>
      <c r="J704" s="21">
        <v>0.44600000000000001</v>
      </c>
      <c r="K704" s="59">
        <v>0.87043278288424597</v>
      </c>
      <c r="L704">
        <f t="shared" si="31"/>
        <v>1.6143191463501705</v>
      </c>
      <c r="M704">
        <f t="shared" si="32"/>
        <v>4.3</v>
      </c>
      <c r="N704">
        <f t="shared" si="33"/>
        <v>1.3</v>
      </c>
    </row>
    <row r="705" spans="1:14">
      <c r="A705" t="s">
        <v>154</v>
      </c>
      <c r="B705" s="20">
        <v>8140</v>
      </c>
      <c r="C705" s="20" t="s">
        <v>101</v>
      </c>
      <c r="D705" s="20" t="s">
        <v>96</v>
      </c>
      <c r="E705" s="21">
        <v>0.8</v>
      </c>
      <c r="F705" s="21">
        <v>49.9</v>
      </c>
      <c r="G705" s="21">
        <v>0</v>
      </c>
      <c r="H705" s="21">
        <v>0.98599999999999999</v>
      </c>
      <c r="I705" s="21">
        <v>0.14299999999999999</v>
      </c>
      <c r="J705" s="21">
        <v>0.44600000000000001</v>
      </c>
      <c r="K705" s="59">
        <v>7.0840059405147899</v>
      </c>
      <c r="L705">
        <f t="shared" si="31"/>
        <v>13.138115484044404</v>
      </c>
      <c r="M705">
        <f t="shared" si="32"/>
        <v>35.200000000000003</v>
      </c>
      <c r="N705">
        <f t="shared" si="33"/>
        <v>10.8</v>
      </c>
    </row>
    <row r="706" spans="1:14">
      <c r="A706" t="s">
        <v>154</v>
      </c>
      <c r="B706" s="20">
        <v>8140</v>
      </c>
      <c r="C706" s="20" t="s">
        <v>101</v>
      </c>
      <c r="D706" s="20" t="s">
        <v>96</v>
      </c>
      <c r="E706" s="21">
        <v>0.8</v>
      </c>
      <c r="F706" s="21">
        <v>49.9</v>
      </c>
      <c r="G706" s="21">
        <v>0</v>
      </c>
      <c r="H706" s="21">
        <v>0.98599999999999999</v>
      </c>
      <c r="I706" s="21">
        <v>0.14299999999999999</v>
      </c>
      <c r="J706" s="21">
        <v>0.44600000000000001</v>
      </c>
      <c r="K706" s="59">
        <v>1.03372042689469</v>
      </c>
      <c r="L706">
        <f t="shared" si="31"/>
        <v>1.9171551323926737</v>
      </c>
      <c r="M706">
        <f t="shared" si="32"/>
        <v>5.0999999999999996</v>
      </c>
      <c r="N706">
        <f t="shared" si="33"/>
        <v>1.6</v>
      </c>
    </row>
    <row r="707" spans="1:14">
      <c r="A707" t="s">
        <v>154</v>
      </c>
      <c r="B707" s="20">
        <v>8140</v>
      </c>
      <c r="C707" s="20" t="s">
        <v>101</v>
      </c>
      <c r="D707" s="20" t="s">
        <v>96</v>
      </c>
      <c r="E707" s="21">
        <v>0.8</v>
      </c>
      <c r="F707" s="21">
        <v>49.9</v>
      </c>
      <c r="G707" s="21">
        <v>0</v>
      </c>
      <c r="H707" s="21">
        <v>0.98599999999999999</v>
      </c>
      <c r="I707" s="21">
        <v>0.14299999999999999</v>
      </c>
      <c r="J707" s="21">
        <v>0.44600000000000001</v>
      </c>
      <c r="K707" s="59">
        <v>3.2696147652099999E-6</v>
      </c>
      <c r="L707">
        <f t="shared" ref="L707:L770" si="34">(F707*J707*K707/12)+(G707*K707)</f>
        <v>6.0638820371378847E-6</v>
      </c>
      <c r="M707">
        <f t="shared" ref="M707:M770" si="35">ROUND(2.721*H707*L707,1)</f>
        <v>0</v>
      </c>
      <c r="N707">
        <f t="shared" ref="N707:N770" si="36">ROUND((2.721*I707*L707)+(E707*K707),1)</f>
        <v>0</v>
      </c>
    </row>
    <row r="708" spans="1:14">
      <c r="A708" t="s">
        <v>154</v>
      </c>
      <c r="B708" s="20">
        <v>8140</v>
      </c>
      <c r="C708" s="20" t="s">
        <v>101</v>
      </c>
      <c r="E708" s="21">
        <v>0.8</v>
      </c>
      <c r="F708" s="21">
        <v>49.9</v>
      </c>
      <c r="G708" s="21">
        <v>0</v>
      </c>
      <c r="H708" s="21">
        <v>0.98599999999999999</v>
      </c>
      <c r="I708" s="21">
        <v>0.14299999999999999</v>
      </c>
      <c r="J708" s="21">
        <v>0.44600000000000001</v>
      </c>
      <c r="K708" s="59">
        <v>5.9980197551383202E-2</v>
      </c>
      <c r="L708">
        <f t="shared" si="34"/>
        <v>0.11124027404875447</v>
      </c>
      <c r="M708">
        <f t="shared" si="35"/>
        <v>0.3</v>
      </c>
      <c r="N708">
        <f t="shared" si="36"/>
        <v>0.1</v>
      </c>
    </row>
    <row r="709" spans="1:14">
      <c r="A709" t="s">
        <v>154</v>
      </c>
      <c r="B709" s="20">
        <v>8140</v>
      </c>
      <c r="C709" s="20" t="s">
        <v>105</v>
      </c>
      <c r="D709" s="20" t="s">
        <v>99</v>
      </c>
      <c r="E709" s="21">
        <v>0.33</v>
      </c>
      <c r="F709" s="21">
        <v>53.9</v>
      </c>
      <c r="G709" s="21">
        <v>0.08</v>
      </c>
      <c r="H709" s="21">
        <v>0.98599999999999999</v>
      </c>
      <c r="I709" s="21">
        <v>0.14299999999999999</v>
      </c>
      <c r="J709" s="21">
        <v>0.44600000000000001</v>
      </c>
      <c r="K709" s="59">
        <v>0.48234203972151002</v>
      </c>
      <c r="L709">
        <f t="shared" si="34"/>
        <v>1.0048551323178265</v>
      </c>
      <c r="M709">
        <f t="shared" si="35"/>
        <v>2.7</v>
      </c>
      <c r="N709">
        <f t="shared" si="36"/>
        <v>0.6</v>
      </c>
    </row>
    <row r="710" spans="1:14">
      <c r="A710" t="s">
        <v>154</v>
      </c>
      <c r="B710" s="20">
        <v>8140</v>
      </c>
      <c r="C710" s="20" t="s">
        <v>105</v>
      </c>
      <c r="D710" s="20" t="s">
        <v>99</v>
      </c>
      <c r="E710" s="21">
        <v>0.33</v>
      </c>
      <c r="F710" s="21">
        <v>53.9</v>
      </c>
      <c r="G710" s="21">
        <v>0.08</v>
      </c>
      <c r="H710" s="21">
        <v>0.98599999999999999</v>
      </c>
      <c r="I710" s="21">
        <v>0.14299999999999999</v>
      </c>
      <c r="J710" s="21">
        <v>0.44600000000000001</v>
      </c>
      <c r="K710" s="59">
        <v>0.61468102939381897</v>
      </c>
      <c r="L710">
        <f t="shared" si="34"/>
        <v>1.2805547438523197</v>
      </c>
      <c r="M710">
        <f t="shared" si="35"/>
        <v>3.4</v>
      </c>
      <c r="N710">
        <f t="shared" si="36"/>
        <v>0.7</v>
      </c>
    </row>
    <row r="711" spans="1:14">
      <c r="A711" t="s">
        <v>154</v>
      </c>
      <c r="B711" s="20">
        <v>8140</v>
      </c>
      <c r="C711" s="20" t="s">
        <v>105</v>
      </c>
      <c r="D711" s="20" t="s">
        <v>99</v>
      </c>
      <c r="E711" s="21">
        <v>0.33</v>
      </c>
      <c r="F711" s="21">
        <v>53.9</v>
      </c>
      <c r="G711" s="21">
        <v>0.08</v>
      </c>
      <c r="H711" s="21">
        <v>0.98599999999999999</v>
      </c>
      <c r="I711" s="21">
        <v>0.14299999999999999</v>
      </c>
      <c r="J711" s="21">
        <v>0.44600000000000001</v>
      </c>
      <c r="K711" s="59">
        <v>1.4895361247059201E-2</v>
      </c>
      <c r="L711">
        <f t="shared" si="34"/>
        <v>3.1031257829977649E-2</v>
      </c>
      <c r="M711">
        <f t="shared" si="35"/>
        <v>0.1</v>
      </c>
      <c r="N711">
        <f t="shared" si="36"/>
        <v>0</v>
      </c>
    </row>
    <row r="712" spans="1:14">
      <c r="A712" t="s">
        <v>154</v>
      </c>
      <c r="B712" s="20">
        <v>8140</v>
      </c>
      <c r="C712" s="20" t="s">
        <v>105</v>
      </c>
      <c r="D712" s="20" t="s">
        <v>96</v>
      </c>
      <c r="E712" s="21">
        <v>0.33</v>
      </c>
      <c r="F712" s="21">
        <v>53.9</v>
      </c>
      <c r="G712" s="21">
        <v>0.08</v>
      </c>
      <c r="H712" s="21">
        <v>0.98599999999999999</v>
      </c>
      <c r="I712" s="21">
        <v>0.14299999999999999</v>
      </c>
      <c r="J712" s="21">
        <v>0.44600000000000001</v>
      </c>
      <c r="K712" s="59">
        <v>0.40099268838233498</v>
      </c>
      <c r="L712">
        <f t="shared" si="34"/>
        <v>0.8353813844954453</v>
      </c>
      <c r="M712">
        <f t="shared" si="35"/>
        <v>2.2000000000000002</v>
      </c>
      <c r="N712">
        <f t="shared" si="36"/>
        <v>0.5</v>
      </c>
    </row>
    <row r="713" spans="1:14">
      <c r="A713" t="s">
        <v>154</v>
      </c>
      <c r="B713" s="20">
        <v>8140</v>
      </c>
      <c r="C713" s="20" t="s">
        <v>105</v>
      </c>
      <c r="D713" s="20" t="s">
        <v>99</v>
      </c>
      <c r="E713" s="21">
        <v>0.33</v>
      </c>
      <c r="F713" s="21">
        <v>53.9</v>
      </c>
      <c r="G713" s="21">
        <v>0.08</v>
      </c>
      <c r="H713" s="21">
        <v>0.98599999999999999</v>
      </c>
      <c r="I713" s="21">
        <v>0.14299999999999999</v>
      </c>
      <c r="J713" s="21">
        <v>0.44600000000000001</v>
      </c>
      <c r="K713" s="59">
        <v>0.56227015138512904</v>
      </c>
      <c r="L713">
        <f t="shared" si="34"/>
        <v>1.1713680352114497</v>
      </c>
      <c r="M713">
        <f t="shared" si="35"/>
        <v>3.1</v>
      </c>
      <c r="N713">
        <f t="shared" si="36"/>
        <v>0.6</v>
      </c>
    </row>
    <row r="714" spans="1:14">
      <c r="A714" t="s">
        <v>154</v>
      </c>
      <c r="B714" s="20">
        <v>8140</v>
      </c>
      <c r="C714" s="20" t="s">
        <v>105</v>
      </c>
      <c r="D714" s="20" t="s">
        <v>96</v>
      </c>
      <c r="E714" s="21">
        <v>0.33</v>
      </c>
      <c r="F714" s="21">
        <v>53.9</v>
      </c>
      <c r="G714" s="21">
        <v>0.08</v>
      </c>
      <c r="H714" s="21">
        <v>0.98599999999999999</v>
      </c>
      <c r="I714" s="21">
        <v>0.14299999999999999</v>
      </c>
      <c r="J714" s="21">
        <v>0.44600000000000001</v>
      </c>
      <c r="K714" s="59">
        <v>25.055811640999998</v>
      </c>
      <c r="L714">
        <f t="shared" si="34"/>
        <v>52.198354794834607</v>
      </c>
      <c r="M714">
        <f t="shared" si="35"/>
        <v>140</v>
      </c>
      <c r="N714">
        <f t="shared" si="36"/>
        <v>28.6</v>
      </c>
    </row>
    <row r="715" spans="1:14">
      <c r="A715" t="s">
        <v>154</v>
      </c>
      <c r="B715" s="20">
        <v>8140</v>
      </c>
      <c r="C715" s="20" t="s">
        <v>105</v>
      </c>
      <c r="D715" s="20" t="s">
        <v>99</v>
      </c>
      <c r="E715" s="21">
        <v>0.33</v>
      </c>
      <c r="F715" s="21">
        <v>53.9</v>
      </c>
      <c r="G715" s="21">
        <v>0.08</v>
      </c>
      <c r="H715" s="21">
        <v>0.98599999999999999</v>
      </c>
      <c r="I715" s="21">
        <v>0.14299999999999999</v>
      </c>
      <c r="J715" s="21">
        <v>0.44600000000000001</v>
      </c>
      <c r="K715" s="59">
        <v>1.8536452594543</v>
      </c>
      <c r="L715">
        <f t="shared" si="34"/>
        <v>3.8616682749334856</v>
      </c>
      <c r="M715">
        <f t="shared" si="35"/>
        <v>10.4</v>
      </c>
      <c r="N715">
        <f t="shared" si="36"/>
        <v>2.1</v>
      </c>
    </row>
    <row r="716" spans="1:14">
      <c r="A716" t="s">
        <v>154</v>
      </c>
      <c r="B716" s="20">
        <v>8140</v>
      </c>
      <c r="C716" s="20" t="s">
        <v>105</v>
      </c>
      <c r="D716" s="20" t="s">
        <v>99</v>
      </c>
      <c r="E716" s="21">
        <v>0.33</v>
      </c>
      <c r="F716" s="21">
        <v>53.9</v>
      </c>
      <c r="G716" s="21">
        <v>0.08</v>
      </c>
      <c r="H716" s="21">
        <v>0.98599999999999999</v>
      </c>
      <c r="I716" s="21">
        <v>0.14299999999999999</v>
      </c>
      <c r="J716" s="21">
        <v>0.44600000000000001</v>
      </c>
      <c r="K716" s="59">
        <v>0.22125848233796</v>
      </c>
      <c r="L716">
        <f t="shared" si="34"/>
        <v>0.46094410861329971</v>
      </c>
      <c r="M716">
        <f t="shared" si="35"/>
        <v>1.2</v>
      </c>
      <c r="N716">
        <f t="shared" si="36"/>
        <v>0.3</v>
      </c>
    </row>
    <row r="717" spans="1:14">
      <c r="A717" t="s">
        <v>154</v>
      </c>
      <c r="B717" s="20">
        <v>8140</v>
      </c>
      <c r="C717" s="20" t="s">
        <v>105</v>
      </c>
      <c r="D717" s="20" t="s">
        <v>98</v>
      </c>
      <c r="E717" s="21">
        <v>0.33</v>
      </c>
      <c r="F717" s="21">
        <v>53.9</v>
      </c>
      <c r="G717" s="21">
        <v>0.08</v>
      </c>
      <c r="H717" s="21">
        <v>0.98599999999999999</v>
      </c>
      <c r="I717" s="21">
        <v>0.14299999999999999</v>
      </c>
      <c r="J717" s="21">
        <v>0.44600000000000001</v>
      </c>
      <c r="K717" s="59">
        <v>0.252744854618843</v>
      </c>
      <c r="L717">
        <f t="shared" si="34"/>
        <v>0.52653914321319195</v>
      </c>
      <c r="M717">
        <f t="shared" si="35"/>
        <v>1.4</v>
      </c>
      <c r="N717">
        <f t="shared" si="36"/>
        <v>0.3</v>
      </c>
    </row>
    <row r="718" spans="1:14">
      <c r="A718" t="s">
        <v>154</v>
      </c>
      <c r="B718" s="20">
        <v>8140</v>
      </c>
      <c r="C718" s="20" t="s">
        <v>105</v>
      </c>
      <c r="D718" s="20" t="s">
        <v>99</v>
      </c>
      <c r="E718" s="21">
        <v>0.33</v>
      </c>
      <c r="F718" s="21">
        <v>53.9</v>
      </c>
      <c r="G718" s="21">
        <v>0.08</v>
      </c>
      <c r="H718" s="21">
        <v>0.98599999999999999</v>
      </c>
      <c r="I718" s="21">
        <v>0.14299999999999999</v>
      </c>
      <c r="J718" s="21">
        <v>0.44600000000000001</v>
      </c>
      <c r="K718" s="59">
        <v>16.338034329199999</v>
      </c>
      <c r="L718">
        <f t="shared" si="34"/>
        <v>34.036754617450207</v>
      </c>
      <c r="M718">
        <f t="shared" si="35"/>
        <v>91.3</v>
      </c>
      <c r="N718">
        <f t="shared" si="36"/>
        <v>18.600000000000001</v>
      </c>
    </row>
    <row r="719" spans="1:14">
      <c r="A719" t="s">
        <v>154</v>
      </c>
      <c r="B719" s="20">
        <v>8140</v>
      </c>
      <c r="C719" s="20" t="s">
        <v>105</v>
      </c>
      <c r="D719" s="20" t="s">
        <v>96</v>
      </c>
      <c r="E719" s="21">
        <v>0.33</v>
      </c>
      <c r="F719" s="21">
        <v>53.9</v>
      </c>
      <c r="G719" s="21">
        <v>0.08</v>
      </c>
      <c r="H719" s="21">
        <v>0.98599999999999999</v>
      </c>
      <c r="I719" s="21">
        <v>0.14299999999999999</v>
      </c>
      <c r="J719" s="21">
        <v>0.44600000000000001</v>
      </c>
      <c r="K719" s="59">
        <v>0.29558380877116702</v>
      </c>
      <c r="L719">
        <f t="shared" si="34"/>
        <v>0.61578482241615951</v>
      </c>
      <c r="M719">
        <f t="shared" si="35"/>
        <v>1.7</v>
      </c>
      <c r="N719">
        <f t="shared" si="36"/>
        <v>0.3</v>
      </c>
    </row>
    <row r="720" spans="1:14">
      <c r="A720" t="s">
        <v>154</v>
      </c>
      <c r="B720" s="20">
        <v>8140</v>
      </c>
      <c r="C720" s="20" t="s">
        <v>105</v>
      </c>
      <c r="D720" s="20" t="s">
        <v>99</v>
      </c>
      <c r="E720" s="21">
        <v>0.33</v>
      </c>
      <c r="F720" s="21">
        <v>53.9</v>
      </c>
      <c r="G720" s="21">
        <v>0.08</v>
      </c>
      <c r="H720" s="21">
        <v>0.98599999999999999</v>
      </c>
      <c r="I720" s="21">
        <v>0.14299999999999999</v>
      </c>
      <c r="J720" s="21">
        <v>0.44600000000000001</v>
      </c>
      <c r="K720" s="59">
        <v>0.112455429729478</v>
      </c>
      <c r="L720">
        <f t="shared" si="34"/>
        <v>0.23427652249825934</v>
      </c>
      <c r="M720">
        <f t="shared" si="35"/>
        <v>0.6</v>
      </c>
      <c r="N720">
        <f t="shared" si="36"/>
        <v>0.1</v>
      </c>
    </row>
    <row r="721" spans="1:14">
      <c r="A721" t="s">
        <v>154</v>
      </c>
      <c r="B721" s="20">
        <v>8140</v>
      </c>
      <c r="C721" s="20" t="s">
        <v>105</v>
      </c>
      <c r="D721" s="20" t="s">
        <v>98</v>
      </c>
      <c r="E721" s="21">
        <v>0.33</v>
      </c>
      <c r="F721" s="21">
        <v>53.9</v>
      </c>
      <c r="G721" s="21">
        <v>0.08</v>
      </c>
      <c r="H721" s="21">
        <v>0.98599999999999999</v>
      </c>
      <c r="I721" s="21">
        <v>0.14299999999999999</v>
      </c>
      <c r="J721" s="21">
        <v>0.44600000000000001</v>
      </c>
      <c r="K721" s="59">
        <v>9.6107152099338594E-2</v>
      </c>
      <c r="L721">
        <f t="shared" si="34"/>
        <v>0.20021842818268376</v>
      </c>
      <c r="M721">
        <f t="shared" si="35"/>
        <v>0.5</v>
      </c>
      <c r="N721">
        <f t="shared" si="36"/>
        <v>0.1</v>
      </c>
    </row>
    <row r="722" spans="1:14">
      <c r="A722" t="s">
        <v>154</v>
      </c>
      <c r="B722" s="20">
        <v>8140</v>
      </c>
      <c r="C722" s="20" t="s">
        <v>105</v>
      </c>
      <c r="D722" s="20" t="s">
        <v>98</v>
      </c>
      <c r="E722" s="21">
        <v>0.33</v>
      </c>
      <c r="F722" s="21">
        <v>53.9</v>
      </c>
      <c r="G722" s="21">
        <v>0.08</v>
      </c>
      <c r="H722" s="21">
        <v>0.98599999999999999</v>
      </c>
      <c r="I722" s="21">
        <v>0.14299999999999999</v>
      </c>
      <c r="J722" s="21">
        <v>0.44600000000000001</v>
      </c>
      <c r="K722" s="59">
        <v>0.97740844954864303</v>
      </c>
      <c r="L722">
        <f t="shared" si="34"/>
        <v>2.0362187328038623</v>
      </c>
      <c r="M722">
        <f t="shared" si="35"/>
        <v>5.5</v>
      </c>
      <c r="N722">
        <f t="shared" si="36"/>
        <v>1.1000000000000001</v>
      </c>
    </row>
    <row r="723" spans="1:14">
      <c r="A723" t="s">
        <v>154</v>
      </c>
      <c r="B723" s="20">
        <v>8140</v>
      </c>
      <c r="C723" s="20" t="s">
        <v>105</v>
      </c>
      <c r="D723" s="20" t="s">
        <v>99</v>
      </c>
      <c r="E723" s="21">
        <v>0.33</v>
      </c>
      <c r="F723" s="21">
        <v>53.9</v>
      </c>
      <c r="G723" s="21">
        <v>0.08</v>
      </c>
      <c r="H723" s="21">
        <v>0.98599999999999999</v>
      </c>
      <c r="I723" s="21">
        <v>0.14299999999999999</v>
      </c>
      <c r="J723" s="21">
        <v>0.44600000000000001</v>
      </c>
      <c r="K723" s="59">
        <v>20.169765526900001</v>
      </c>
      <c r="L723">
        <f t="shared" si="34"/>
        <v>42.019336359431989</v>
      </c>
      <c r="M723">
        <f t="shared" si="35"/>
        <v>112.7</v>
      </c>
      <c r="N723">
        <f t="shared" si="36"/>
        <v>23</v>
      </c>
    </row>
    <row r="724" spans="1:14">
      <c r="A724" t="s">
        <v>154</v>
      </c>
      <c r="B724" s="20">
        <v>8140</v>
      </c>
      <c r="C724" s="20" t="s">
        <v>105</v>
      </c>
      <c r="D724" s="20" t="s">
        <v>96</v>
      </c>
      <c r="E724" s="21">
        <v>0.33</v>
      </c>
      <c r="F724" s="21">
        <v>53.9</v>
      </c>
      <c r="G724" s="21">
        <v>0.08</v>
      </c>
      <c r="H724" s="21">
        <v>0.98599999999999999</v>
      </c>
      <c r="I724" s="21">
        <v>0.14299999999999999</v>
      </c>
      <c r="J724" s="21">
        <v>0.44600000000000001</v>
      </c>
      <c r="K724" s="59">
        <v>0.27330634981518098</v>
      </c>
      <c r="L724">
        <f t="shared" si="34"/>
        <v>0.56937456346413629</v>
      </c>
      <c r="M724">
        <f t="shared" si="35"/>
        <v>1.5</v>
      </c>
      <c r="N724">
        <f t="shared" si="36"/>
        <v>0.3</v>
      </c>
    </row>
    <row r="725" spans="1:14">
      <c r="A725" t="s">
        <v>154</v>
      </c>
      <c r="B725" s="20">
        <v>8140</v>
      </c>
      <c r="C725" s="20" t="s">
        <v>105</v>
      </c>
      <c r="D725" s="20" t="s">
        <v>99</v>
      </c>
      <c r="E725" s="21">
        <v>0.33</v>
      </c>
      <c r="F725" s="21">
        <v>53.9</v>
      </c>
      <c r="G725" s="21">
        <v>0.08</v>
      </c>
      <c r="H725" s="21">
        <v>0.98599999999999999</v>
      </c>
      <c r="I725" s="21">
        <v>0.14299999999999999</v>
      </c>
      <c r="J725" s="21">
        <v>0.44600000000000001</v>
      </c>
      <c r="K725" s="59">
        <v>0.232726130390286</v>
      </c>
      <c r="L725">
        <f t="shared" si="34"/>
        <v>0.48483446867324298</v>
      </c>
      <c r="M725">
        <f t="shared" si="35"/>
        <v>1.3</v>
      </c>
      <c r="N725">
        <f t="shared" si="36"/>
        <v>0.3</v>
      </c>
    </row>
    <row r="726" spans="1:14">
      <c r="A726" t="s">
        <v>154</v>
      </c>
      <c r="B726" s="20">
        <v>8140</v>
      </c>
      <c r="C726" s="20" t="s">
        <v>105</v>
      </c>
      <c r="D726" s="20" t="s">
        <v>96</v>
      </c>
      <c r="E726" s="21">
        <v>0.33</v>
      </c>
      <c r="F726" s="21">
        <v>53.9</v>
      </c>
      <c r="G726" s="21">
        <v>0.08</v>
      </c>
      <c r="H726" s="21">
        <v>0.98599999999999999</v>
      </c>
      <c r="I726" s="21">
        <v>0.14299999999999999</v>
      </c>
      <c r="J726" s="21">
        <v>0.44600000000000001</v>
      </c>
      <c r="K726" s="59">
        <v>0.67635177402950197</v>
      </c>
      <c r="L726">
        <f t="shared" si="34"/>
        <v>1.4090323783060943</v>
      </c>
      <c r="M726">
        <f t="shared" si="35"/>
        <v>3.8</v>
      </c>
      <c r="N726">
        <f t="shared" si="36"/>
        <v>0.8</v>
      </c>
    </row>
    <row r="727" spans="1:14">
      <c r="A727" t="s">
        <v>154</v>
      </c>
      <c r="B727" s="20">
        <v>8140</v>
      </c>
      <c r="C727" s="20" t="s">
        <v>105</v>
      </c>
      <c r="D727" s="20" t="s">
        <v>99</v>
      </c>
      <c r="E727" s="21">
        <v>0.33</v>
      </c>
      <c r="F727" s="21">
        <v>53.9</v>
      </c>
      <c r="G727" s="21">
        <v>0.08</v>
      </c>
      <c r="H727" s="21">
        <v>0.98599999999999999</v>
      </c>
      <c r="I727" s="21">
        <v>0.14299999999999999</v>
      </c>
      <c r="J727" s="21">
        <v>0.44600000000000001</v>
      </c>
      <c r="K727" s="59">
        <v>12.091261919800001</v>
      </c>
      <c r="L727">
        <f t="shared" si="34"/>
        <v>25.189524436487346</v>
      </c>
      <c r="M727">
        <f t="shared" si="35"/>
        <v>67.599999999999994</v>
      </c>
      <c r="N727">
        <f t="shared" si="36"/>
        <v>13.8</v>
      </c>
    </row>
    <row r="728" spans="1:14">
      <c r="A728" t="s">
        <v>154</v>
      </c>
      <c r="B728" s="20">
        <v>8140</v>
      </c>
      <c r="C728" s="20" t="s">
        <v>105</v>
      </c>
      <c r="D728" s="20" t="s">
        <v>96</v>
      </c>
      <c r="E728" s="21">
        <v>0.33</v>
      </c>
      <c r="F728" s="21">
        <v>53.9</v>
      </c>
      <c r="G728" s="21">
        <v>0.08</v>
      </c>
      <c r="H728" s="21">
        <v>0.98599999999999999</v>
      </c>
      <c r="I728" s="21">
        <v>0.14299999999999999</v>
      </c>
      <c r="J728" s="21">
        <v>0.44600000000000001</v>
      </c>
      <c r="K728" s="59">
        <v>0.79517121260905499</v>
      </c>
      <c r="L728">
        <f t="shared" si="34"/>
        <v>1.6565669343749008</v>
      </c>
      <c r="M728">
        <f t="shared" si="35"/>
        <v>4.4000000000000004</v>
      </c>
      <c r="N728">
        <f t="shared" si="36"/>
        <v>0.9</v>
      </c>
    </row>
    <row r="729" spans="1:14">
      <c r="A729" t="s">
        <v>154</v>
      </c>
      <c r="B729" s="20">
        <v>8140</v>
      </c>
      <c r="C729" s="20" t="s">
        <v>105</v>
      </c>
      <c r="D729" s="20" t="s">
        <v>99</v>
      </c>
      <c r="E729" s="21">
        <v>0.33</v>
      </c>
      <c r="F729" s="21">
        <v>53.9</v>
      </c>
      <c r="G729" s="21">
        <v>0.08</v>
      </c>
      <c r="H729" s="21">
        <v>0.98599999999999999</v>
      </c>
      <c r="I729" s="21">
        <v>0.14299999999999999</v>
      </c>
      <c r="J729" s="21">
        <v>0.44600000000000001</v>
      </c>
      <c r="K729" s="59">
        <v>2.1937304240646802</v>
      </c>
      <c r="L729">
        <f t="shared" si="34"/>
        <v>4.5701620302802137</v>
      </c>
      <c r="M729">
        <f t="shared" si="35"/>
        <v>12.3</v>
      </c>
      <c r="N729">
        <f t="shared" si="36"/>
        <v>2.5</v>
      </c>
    </row>
    <row r="730" spans="1:14">
      <c r="A730" t="s">
        <v>154</v>
      </c>
      <c r="B730" s="20">
        <v>8140</v>
      </c>
      <c r="C730" s="20" t="s">
        <v>105</v>
      </c>
      <c r="D730" s="20" t="s">
        <v>99</v>
      </c>
      <c r="E730" s="21">
        <v>0.33</v>
      </c>
      <c r="F730" s="21">
        <v>53.9</v>
      </c>
      <c r="G730" s="21">
        <v>0.08</v>
      </c>
      <c r="H730" s="21">
        <v>0.98599999999999999</v>
      </c>
      <c r="I730" s="21">
        <v>0.14299999999999999</v>
      </c>
      <c r="J730" s="21">
        <v>0.44600000000000001</v>
      </c>
      <c r="K730" s="59">
        <v>11.9676823503</v>
      </c>
      <c r="L730">
        <f t="shared" si="34"/>
        <v>24.932073179007485</v>
      </c>
      <c r="M730">
        <f t="shared" si="35"/>
        <v>66.900000000000006</v>
      </c>
      <c r="N730">
        <f t="shared" si="36"/>
        <v>13.7</v>
      </c>
    </row>
    <row r="731" spans="1:14">
      <c r="A731" t="s">
        <v>154</v>
      </c>
      <c r="B731" s="20">
        <v>8140</v>
      </c>
      <c r="C731" s="20" t="s">
        <v>105</v>
      </c>
      <c r="D731" s="20" t="s">
        <v>96</v>
      </c>
      <c r="E731" s="21">
        <v>0.33</v>
      </c>
      <c r="F731" s="21">
        <v>53.9</v>
      </c>
      <c r="G731" s="21">
        <v>0.08</v>
      </c>
      <c r="H731" s="21">
        <v>0.98599999999999999</v>
      </c>
      <c r="I731" s="21">
        <v>0.14299999999999999</v>
      </c>
      <c r="J731" s="21">
        <v>0.44600000000000001</v>
      </c>
      <c r="K731" s="59">
        <v>0.42439343601144902</v>
      </c>
      <c r="L731">
        <f t="shared" si="34"/>
        <v>0.88413177201871818</v>
      </c>
      <c r="M731">
        <f t="shared" si="35"/>
        <v>2.4</v>
      </c>
      <c r="N731">
        <f t="shared" si="36"/>
        <v>0.5</v>
      </c>
    </row>
    <row r="732" spans="1:14">
      <c r="A732" t="s">
        <v>154</v>
      </c>
      <c r="B732" s="20">
        <v>8140</v>
      </c>
      <c r="C732" s="20" t="s">
        <v>105</v>
      </c>
      <c r="D732" s="20" t="s">
        <v>96</v>
      </c>
      <c r="E732" s="21">
        <v>0.33</v>
      </c>
      <c r="F732" s="21">
        <v>53.9</v>
      </c>
      <c r="G732" s="21">
        <v>0.08</v>
      </c>
      <c r="H732" s="21">
        <v>0.98599999999999999</v>
      </c>
      <c r="I732" s="21">
        <v>0.14299999999999999</v>
      </c>
      <c r="J732" s="21">
        <v>0.44600000000000001</v>
      </c>
      <c r="K732" s="59">
        <v>8.6285642113190608</v>
      </c>
      <c r="L732">
        <f t="shared" si="34"/>
        <v>17.975744012037481</v>
      </c>
      <c r="M732">
        <f t="shared" si="35"/>
        <v>48.2</v>
      </c>
      <c r="N732">
        <f t="shared" si="36"/>
        <v>9.8000000000000007</v>
      </c>
    </row>
    <row r="733" spans="1:14">
      <c r="A733" t="s">
        <v>154</v>
      </c>
      <c r="B733" s="20">
        <v>8140</v>
      </c>
      <c r="C733" s="20" t="s">
        <v>105</v>
      </c>
      <c r="D733" s="20" t="s">
        <v>99</v>
      </c>
      <c r="E733" s="21">
        <v>0.33</v>
      </c>
      <c r="F733" s="21">
        <v>53.9</v>
      </c>
      <c r="G733" s="21">
        <v>0.08</v>
      </c>
      <c r="H733" s="21">
        <v>0.98599999999999999</v>
      </c>
      <c r="I733" s="21">
        <v>0.14299999999999999</v>
      </c>
      <c r="J733" s="21">
        <v>0.44600000000000001</v>
      </c>
      <c r="K733" s="59">
        <v>2.7832125775535301</v>
      </c>
      <c r="L733">
        <f t="shared" si="34"/>
        <v>5.7982203759409767</v>
      </c>
      <c r="M733">
        <f t="shared" si="35"/>
        <v>15.6</v>
      </c>
      <c r="N733">
        <f t="shared" si="36"/>
        <v>3.2</v>
      </c>
    </row>
    <row r="734" spans="1:14">
      <c r="A734" t="s">
        <v>154</v>
      </c>
      <c r="B734" s="20">
        <v>8140</v>
      </c>
      <c r="C734" s="20" t="s">
        <v>105</v>
      </c>
      <c r="D734" s="20" t="s">
        <v>96</v>
      </c>
      <c r="E734" s="21">
        <v>0.33</v>
      </c>
      <c r="F734" s="21">
        <v>53.9</v>
      </c>
      <c r="G734" s="21">
        <v>0.08</v>
      </c>
      <c r="H734" s="21">
        <v>0.98599999999999999</v>
      </c>
      <c r="I734" s="21">
        <v>0.14299999999999999</v>
      </c>
      <c r="J734" s="21">
        <v>0.44600000000000001</v>
      </c>
      <c r="K734" s="59">
        <v>0.24180193780294701</v>
      </c>
      <c r="L734">
        <f t="shared" si="34"/>
        <v>0.50374194699258279</v>
      </c>
      <c r="M734">
        <f t="shared" si="35"/>
        <v>1.4</v>
      </c>
      <c r="N734">
        <f t="shared" si="36"/>
        <v>0.3</v>
      </c>
    </row>
    <row r="735" spans="1:14">
      <c r="A735" t="s">
        <v>154</v>
      </c>
      <c r="B735" s="20">
        <v>8140</v>
      </c>
      <c r="C735" s="20" t="s">
        <v>105</v>
      </c>
      <c r="D735" s="20" t="s">
        <v>96</v>
      </c>
      <c r="E735" s="21">
        <v>0.33</v>
      </c>
      <c r="F735" s="21">
        <v>53.9</v>
      </c>
      <c r="G735" s="21">
        <v>0.08</v>
      </c>
      <c r="H735" s="21">
        <v>0.98599999999999999</v>
      </c>
      <c r="I735" s="21">
        <v>0.14299999999999999</v>
      </c>
      <c r="J735" s="21">
        <v>0.44600000000000001</v>
      </c>
      <c r="K735" s="59">
        <v>0.98889191588265402</v>
      </c>
      <c r="L735">
        <f t="shared" si="34"/>
        <v>2.0601420468264018</v>
      </c>
      <c r="M735">
        <f t="shared" si="35"/>
        <v>5.5</v>
      </c>
      <c r="N735">
        <f t="shared" si="36"/>
        <v>1.1000000000000001</v>
      </c>
    </row>
    <row r="736" spans="1:14">
      <c r="A736" t="s">
        <v>154</v>
      </c>
      <c r="B736" s="20">
        <v>8140</v>
      </c>
      <c r="C736" s="20" t="s">
        <v>105</v>
      </c>
      <c r="D736" s="20" t="s">
        <v>96</v>
      </c>
      <c r="E736" s="21">
        <v>0.33</v>
      </c>
      <c r="F736" s="21">
        <v>53.9</v>
      </c>
      <c r="G736" s="21">
        <v>0.08</v>
      </c>
      <c r="H736" s="21">
        <v>0.98599999999999999</v>
      </c>
      <c r="I736" s="21">
        <v>0.14299999999999999</v>
      </c>
      <c r="J736" s="21">
        <v>0.44600000000000001</v>
      </c>
      <c r="K736" s="59">
        <v>2.0478003574677599</v>
      </c>
      <c r="L736">
        <f t="shared" si="34"/>
        <v>4.2661483547066261</v>
      </c>
      <c r="M736">
        <f t="shared" si="35"/>
        <v>11.4</v>
      </c>
      <c r="N736">
        <f t="shared" si="36"/>
        <v>2.2999999999999998</v>
      </c>
    </row>
    <row r="737" spans="1:14">
      <c r="A737" t="s">
        <v>154</v>
      </c>
      <c r="B737" s="20">
        <v>8140</v>
      </c>
      <c r="C737" s="20" t="s">
        <v>105</v>
      </c>
      <c r="D737" s="20" t="s">
        <v>96</v>
      </c>
      <c r="E737" s="21">
        <v>0.33</v>
      </c>
      <c r="F737" s="21">
        <v>53.9</v>
      </c>
      <c r="G737" s="21">
        <v>0.08</v>
      </c>
      <c r="H737" s="21">
        <v>0.98599999999999999</v>
      </c>
      <c r="I737" s="21">
        <v>0.14299999999999999</v>
      </c>
      <c r="J737" s="21">
        <v>0.44600000000000001</v>
      </c>
      <c r="K737" s="59">
        <v>8.4074471666840793</v>
      </c>
      <c r="L737">
        <f t="shared" si="34"/>
        <v>17.5150945582335</v>
      </c>
      <c r="M737">
        <f t="shared" si="35"/>
        <v>47</v>
      </c>
      <c r="N737">
        <f t="shared" si="36"/>
        <v>9.6</v>
      </c>
    </row>
    <row r="738" spans="1:14">
      <c r="A738" t="s">
        <v>154</v>
      </c>
      <c r="B738" s="20">
        <v>8140</v>
      </c>
      <c r="C738" s="20" t="s">
        <v>105</v>
      </c>
      <c r="D738" s="20" t="s">
        <v>98</v>
      </c>
      <c r="E738" s="21">
        <v>0.33</v>
      </c>
      <c r="F738" s="21">
        <v>53.9</v>
      </c>
      <c r="G738" s="21">
        <v>0.08</v>
      </c>
      <c r="H738" s="21">
        <v>0.98599999999999999</v>
      </c>
      <c r="I738" s="21">
        <v>0.14299999999999999</v>
      </c>
      <c r="J738" s="21">
        <v>0.44600000000000001</v>
      </c>
      <c r="K738" s="59">
        <v>0.193706807033897</v>
      </c>
      <c r="L738">
        <f t="shared" si="34"/>
        <v>0.40354616264693371</v>
      </c>
      <c r="M738">
        <f t="shared" si="35"/>
        <v>1.1000000000000001</v>
      </c>
      <c r="N738">
        <f t="shared" si="36"/>
        <v>0.2</v>
      </c>
    </row>
    <row r="739" spans="1:14">
      <c r="A739" t="s">
        <v>154</v>
      </c>
      <c r="B739" s="20">
        <v>8140</v>
      </c>
      <c r="C739" s="20" t="s">
        <v>105</v>
      </c>
      <c r="D739" s="20" t="s">
        <v>96</v>
      </c>
      <c r="E739" s="21">
        <v>0.33</v>
      </c>
      <c r="F739" s="21">
        <v>53.9</v>
      </c>
      <c r="G739" s="21">
        <v>0.08</v>
      </c>
      <c r="H739" s="21">
        <v>0.98599999999999999</v>
      </c>
      <c r="I739" s="21">
        <v>0.14299999999999999</v>
      </c>
      <c r="J739" s="21">
        <v>0.44600000000000001</v>
      </c>
      <c r="K739" s="59">
        <v>2.6378402590330499</v>
      </c>
      <c r="L739">
        <f t="shared" si="34"/>
        <v>5.4953686476392356</v>
      </c>
      <c r="M739">
        <f t="shared" si="35"/>
        <v>14.7</v>
      </c>
      <c r="N739">
        <f t="shared" si="36"/>
        <v>3</v>
      </c>
    </row>
    <row r="740" spans="1:14">
      <c r="A740" t="s">
        <v>154</v>
      </c>
      <c r="B740" s="20">
        <v>8140</v>
      </c>
      <c r="C740" s="20" t="s">
        <v>105</v>
      </c>
      <c r="D740" s="20" t="s">
        <v>99</v>
      </c>
      <c r="E740" s="21">
        <v>0.33</v>
      </c>
      <c r="F740" s="21">
        <v>53.9</v>
      </c>
      <c r="G740" s="21">
        <v>0.08</v>
      </c>
      <c r="H740" s="21">
        <v>0.98599999999999999</v>
      </c>
      <c r="I740" s="21">
        <v>0.14299999999999999</v>
      </c>
      <c r="J740" s="21">
        <v>0.44600000000000001</v>
      </c>
      <c r="K740" s="59">
        <v>0.32847879789621898</v>
      </c>
      <c r="L740">
        <f t="shared" si="34"/>
        <v>0.6843144050105614</v>
      </c>
      <c r="M740">
        <f t="shared" si="35"/>
        <v>1.8</v>
      </c>
      <c r="N740">
        <f t="shared" si="36"/>
        <v>0.4</v>
      </c>
    </row>
    <row r="741" spans="1:14">
      <c r="A741" t="s">
        <v>154</v>
      </c>
      <c r="B741" s="20">
        <v>8140</v>
      </c>
      <c r="C741" s="20" t="s">
        <v>105</v>
      </c>
      <c r="D741" s="20" t="s">
        <v>96</v>
      </c>
      <c r="E741" s="21">
        <v>0.33</v>
      </c>
      <c r="F741" s="21">
        <v>53.9</v>
      </c>
      <c r="G741" s="21">
        <v>0.08</v>
      </c>
      <c r="H741" s="21">
        <v>0.98599999999999999</v>
      </c>
      <c r="I741" s="21">
        <v>0.14299999999999999</v>
      </c>
      <c r="J741" s="21">
        <v>0.44600000000000001</v>
      </c>
      <c r="K741" s="59">
        <v>0.77078166502347401</v>
      </c>
      <c r="L741">
        <f t="shared" si="34"/>
        <v>1.6057565963823197</v>
      </c>
      <c r="M741">
        <f t="shared" si="35"/>
        <v>4.3</v>
      </c>
      <c r="N741">
        <f t="shared" si="36"/>
        <v>0.9</v>
      </c>
    </row>
    <row r="742" spans="1:14">
      <c r="A742" t="s">
        <v>154</v>
      </c>
      <c r="B742" s="20">
        <v>8140</v>
      </c>
      <c r="C742" s="20" t="s">
        <v>105</v>
      </c>
      <c r="D742" s="20" t="s">
        <v>96</v>
      </c>
      <c r="E742" s="21">
        <v>0.33</v>
      </c>
      <c r="F742" s="21">
        <v>53.9</v>
      </c>
      <c r="G742" s="21">
        <v>0.08</v>
      </c>
      <c r="H742" s="21">
        <v>0.98599999999999999</v>
      </c>
      <c r="I742" s="21">
        <v>0.14299999999999999</v>
      </c>
      <c r="J742" s="21">
        <v>0.44600000000000001</v>
      </c>
      <c r="K742" s="59">
        <v>14.0877456202</v>
      </c>
      <c r="L742">
        <f t="shared" si="34"/>
        <v>29.348765654802321</v>
      </c>
      <c r="M742">
        <f t="shared" si="35"/>
        <v>78.7</v>
      </c>
      <c r="N742">
        <f t="shared" si="36"/>
        <v>16.100000000000001</v>
      </c>
    </row>
    <row r="743" spans="1:14">
      <c r="A743" t="s">
        <v>154</v>
      </c>
      <c r="B743" s="20">
        <v>8140</v>
      </c>
      <c r="C743" s="20" t="s">
        <v>105</v>
      </c>
      <c r="D743" s="20" t="s">
        <v>99</v>
      </c>
      <c r="E743" s="21">
        <v>0.33</v>
      </c>
      <c r="F743" s="21">
        <v>53.9</v>
      </c>
      <c r="G743" s="21">
        <v>0.08</v>
      </c>
      <c r="H743" s="21">
        <v>0.98599999999999999</v>
      </c>
      <c r="I743" s="21">
        <v>0.14299999999999999</v>
      </c>
      <c r="J743" s="21">
        <v>0.44600000000000001</v>
      </c>
      <c r="K743" s="59">
        <v>2.3594115254430501</v>
      </c>
      <c r="L743">
        <f t="shared" si="34"/>
        <v>4.9153227074300823</v>
      </c>
      <c r="M743">
        <f t="shared" si="35"/>
        <v>13.2</v>
      </c>
      <c r="N743">
        <f t="shared" si="36"/>
        <v>2.7</v>
      </c>
    </row>
    <row r="744" spans="1:14">
      <c r="A744" t="s">
        <v>154</v>
      </c>
      <c r="B744" s="20">
        <v>8140</v>
      </c>
      <c r="C744" s="20" t="s">
        <v>105</v>
      </c>
      <c r="D744" s="20" t="s">
        <v>96</v>
      </c>
      <c r="E744" s="21">
        <v>0.33</v>
      </c>
      <c r="F744" s="21">
        <v>53.9</v>
      </c>
      <c r="G744" s="21">
        <v>0.08</v>
      </c>
      <c r="H744" s="21">
        <v>0.98599999999999999</v>
      </c>
      <c r="I744" s="21">
        <v>0.14299999999999999</v>
      </c>
      <c r="J744" s="21">
        <v>0.44600000000000001</v>
      </c>
      <c r="K744" s="59">
        <v>2.4508176274231901</v>
      </c>
      <c r="L744">
        <f t="shared" si="34"/>
        <v>5.1057475162502746</v>
      </c>
      <c r="M744">
        <f t="shared" si="35"/>
        <v>13.7</v>
      </c>
      <c r="N744">
        <f t="shared" si="36"/>
        <v>2.8</v>
      </c>
    </row>
    <row r="745" spans="1:14">
      <c r="A745" t="s">
        <v>154</v>
      </c>
      <c r="B745" s="20">
        <v>8140</v>
      </c>
      <c r="C745" s="20" t="s">
        <v>105</v>
      </c>
      <c r="D745" s="20" t="s">
        <v>96</v>
      </c>
      <c r="E745" s="21">
        <v>0.33</v>
      </c>
      <c r="F745" s="21">
        <v>53.9</v>
      </c>
      <c r="G745" s="21">
        <v>0.08</v>
      </c>
      <c r="H745" s="21">
        <v>0.98599999999999999</v>
      </c>
      <c r="I745" s="21">
        <v>0.14299999999999999</v>
      </c>
      <c r="J745" s="21">
        <v>0.44600000000000001</v>
      </c>
      <c r="K745" s="59">
        <v>3.6141716653730902</v>
      </c>
      <c r="L745">
        <f t="shared" si="34"/>
        <v>7.5293435942773366</v>
      </c>
      <c r="M745">
        <f t="shared" si="35"/>
        <v>20.2</v>
      </c>
      <c r="N745">
        <f t="shared" si="36"/>
        <v>4.0999999999999996</v>
      </c>
    </row>
    <row r="746" spans="1:14">
      <c r="A746" t="s">
        <v>154</v>
      </c>
      <c r="B746" s="20">
        <v>8140</v>
      </c>
      <c r="C746" s="20" t="s">
        <v>105</v>
      </c>
      <c r="E746" s="21">
        <v>0.33</v>
      </c>
      <c r="F746" s="21">
        <v>53.9</v>
      </c>
      <c r="G746" s="21">
        <v>0.08</v>
      </c>
      <c r="H746" s="21">
        <v>0.98599999999999999</v>
      </c>
      <c r="I746" s="21">
        <v>0.14299999999999999</v>
      </c>
      <c r="J746" s="21">
        <v>0.44600000000000001</v>
      </c>
      <c r="K746" s="59">
        <v>1.2785739465811199</v>
      </c>
      <c r="L746">
        <f t="shared" si="34"/>
        <v>2.6636317933466707</v>
      </c>
      <c r="M746">
        <f t="shared" si="35"/>
        <v>7.1</v>
      </c>
      <c r="N746">
        <f t="shared" si="36"/>
        <v>1.5</v>
      </c>
    </row>
    <row r="747" spans="1:14">
      <c r="A747" t="s">
        <v>154</v>
      </c>
      <c r="B747" s="20">
        <v>8140</v>
      </c>
      <c r="C747" s="20" t="s">
        <v>105</v>
      </c>
      <c r="D747" s="20" t="s">
        <v>99</v>
      </c>
      <c r="E747" s="21">
        <v>0.33</v>
      </c>
      <c r="F747" s="21">
        <v>53.9</v>
      </c>
      <c r="G747" s="21">
        <v>0.08</v>
      </c>
      <c r="H747" s="21">
        <v>0.98599999999999999</v>
      </c>
      <c r="I747" s="21">
        <v>0.14299999999999999</v>
      </c>
      <c r="J747" s="21">
        <v>0.44600000000000001</v>
      </c>
      <c r="K747" s="59">
        <v>3.8014109973638702E-2</v>
      </c>
      <c r="L747">
        <f t="shared" si="34"/>
        <v>7.919416173958195E-2</v>
      </c>
      <c r="M747">
        <f t="shared" si="35"/>
        <v>0.2</v>
      </c>
      <c r="N747">
        <f t="shared" si="36"/>
        <v>0</v>
      </c>
    </row>
    <row r="748" spans="1:14">
      <c r="A748" t="s">
        <v>154</v>
      </c>
      <c r="B748" s="20">
        <v>8140</v>
      </c>
      <c r="C748" s="20" t="s">
        <v>105</v>
      </c>
      <c r="D748" s="20" t="s">
        <v>98</v>
      </c>
      <c r="E748" s="21">
        <v>0.33</v>
      </c>
      <c r="F748" s="21">
        <v>53.9</v>
      </c>
      <c r="G748" s="21">
        <v>0.08</v>
      </c>
      <c r="H748" s="21">
        <v>0.98599999999999999</v>
      </c>
      <c r="I748" s="21">
        <v>0.14299999999999999</v>
      </c>
      <c r="J748" s="21">
        <v>0.44600000000000001</v>
      </c>
      <c r="K748" s="59">
        <v>0.37285996597191801</v>
      </c>
      <c r="L748">
        <f t="shared" si="34"/>
        <v>0.77677295277653058</v>
      </c>
      <c r="M748">
        <f t="shared" si="35"/>
        <v>2.1</v>
      </c>
      <c r="N748">
        <f t="shared" si="36"/>
        <v>0.4</v>
      </c>
    </row>
    <row r="749" spans="1:14">
      <c r="A749" t="s">
        <v>154</v>
      </c>
      <c r="B749" s="20">
        <v>8140</v>
      </c>
      <c r="C749" s="20" t="s">
        <v>152</v>
      </c>
      <c r="D749" s="20" t="s">
        <v>99</v>
      </c>
      <c r="E749" s="21">
        <v>0</v>
      </c>
      <c r="F749" s="21">
        <v>49.3</v>
      </c>
      <c r="G749" s="21">
        <v>0.33</v>
      </c>
      <c r="H749" s="21">
        <v>0.98599999999999999</v>
      </c>
      <c r="I749" s="21">
        <v>0.14299999999999999</v>
      </c>
      <c r="J749" s="21">
        <v>0.44600000000000001</v>
      </c>
      <c r="K749" s="59">
        <v>16.489072199199999</v>
      </c>
      <c r="L749">
        <f t="shared" ref="L749:L763" si="37">((F749*J749*K749/12)+(G749*K749))*0.765</f>
        <v>27.275765660163113</v>
      </c>
      <c r="M749">
        <f t="shared" si="35"/>
        <v>73.2</v>
      </c>
      <c r="N749">
        <f t="shared" si="36"/>
        <v>10.6</v>
      </c>
    </row>
    <row r="750" spans="1:14">
      <c r="A750" t="s">
        <v>154</v>
      </c>
      <c r="B750" s="20">
        <v>8140</v>
      </c>
      <c r="C750" s="20" t="s">
        <v>152</v>
      </c>
      <c r="D750" s="20" t="s">
        <v>99</v>
      </c>
      <c r="E750" s="21">
        <v>0</v>
      </c>
      <c r="F750" s="21">
        <v>49.3</v>
      </c>
      <c r="G750" s="21">
        <v>0.33</v>
      </c>
      <c r="H750" s="21">
        <v>0.98599999999999999</v>
      </c>
      <c r="I750" s="21">
        <v>0.14299999999999999</v>
      </c>
      <c r="J750" s="21">
        <v>0.44600000000000001</v>
      </c>
      <c r="K750" s="59">
        <v>4.8128458674132597</v>
      </c>
      <c r="L750">
        <f t="shared" si="37"/>
        <v>7.9612760774021929</v>
      </c>
      <c r="M750">
        <f t="shared" si="35"/>
        <v>21.4</v>
      </c>
      <c r="N750">
        <f t="shared" si="36"/>
        <v>3.1</v>
      </c>
    </row>
    <row r="751" spans="1:14">
      <c r="A751" t="s">
        <v>154</v>
      </c>
      <c r="B751" s="20">
        <v>8140</v>
      </c>
      <c r="C751" s="20" t="s">
        <v>152</v>
      </c>
      <c r="D751" s="20" t="s">
        <v>99</v>
      </c>
      <c r="E751" s="21">
        <v>0</v>
      </c>
      <c r="F751" s="21">
        <v>49.3</v>
      </c>
      <c r="G751" s="21">
        <v>0.33</v>
      </c>
      <c r="H751" s="21">
        <v>0.98599999999999999</v>
      </c>
      <c r="I751" s="21">
        <v>0.14299999999999999</v>
      </c>
      <c r="J751" s="21">
        <v>0.44600000000000001</v>
      </c>
      <c r="K751" s="59">
        <v>3.3246006332840001</v>
      </c>
      <c r="L751">
        <f t="shared" si="37"/>
        <v>5.4994621099108194</v>
      </c>
      <c r="M751">
        <f t="shared" si="35"/>
        <v>14.8</v>
      </c>
      <c r="N751">
        <f t="shared" si="36"/>
        <v>2.1</v>
      </c>
    </row>
    <row r="752" spans="1:14">
      <c r="A752" t="s">
        <v>154</v>
      </c>
      <c r="B752" s="20">
        <v>8140</v>
      </c>
      <c r="C752" s="20" t="s">
        <v>152</v>
      </c>
      <c r="D752" s="20" t="s">
        <v>99</v>
      </c>
      <c r="E752" s="21">
        <v>0</v>
      </c>
      <c r="F752" s="21">
        <v>49.3</v>
      </c>
      <c r="G752" s="21">
        <v>0.33</v>
      </c>
      <c r="H752" s="21">
        <v>0.98599999999999999</v>
      </c>
      <c r="I752" s="21">
        <v>0.14299999999999999</v>
      </c>
      <c r="J752" s="21">
        <v>0.44600000000000001</v>
      </c>
      <c r="K752" s="59">
        <v>60.892373045500001</v>
      </c>
      <c r="L752">
        <f t="shared" si="37"/>
        <v>100.72647372851409</v>
      </c>
      <c r="M752">
        <f t="shared" si="35"/>
        <v>270.2</v>
      </c>
      <c r="N752">
        <f t="shared" si="36"/>
        <v>39.200000000000003</v>
      </c>
    </row>
    <row r="753" spans="1:14">
      <c r="A753" t="s">
        <v>154</v>
      </c>
      <c r="B753" s="20">
        <v>8140</v>
      </c>
      <c r="C753" s="20" t="s">
        <v>152</v>
      </c>
      <c r="D753" s="20" t="s">
        <v>99</v>
      </c>
      <c r="E753" s="21">
        <v>0</v>
      </c>
      <c r="F753" s="21">
        <v>49.3</v>
      </c>
      <c r="G753" s="21">
        <v>0.33</v>
      </c>
      <c r="H753" s="21">
        <v>0.98599999999999999</v>
      </c>
      <c r="I753" s="21">
        <v>0.14299999999999999</v>
      </c>
      <c r="J753" s="21">
        <v>0.44600000000000001</v>
      </c>
      <c r="K753" s="59">
        <v>6.0858379258408197</v>
      </c>
      <c r="L753">
        <f t="shared" si="37"/>
        <v>10.067024214923441</v>
      </c>
      <c r="M753">
        <f t="shared" si="35"/>
        <v>27</v>
      </c>
      <c r="N753">
        <f t="shared" si="36"/>
        <v>3.9</v>
      </c>
    </row>
    <row r="754" spans="1:14">
      <c r="A754" t="s">
        <v>154</v>
      </c>
      <c r="B754" s="20">
        <v>8140</v>
      </c>
      <c r="C754" s="20" t="s">
        <v>152</v>
      </c>
      <c r="D754" s="20" t="s">
        <v>96</v>
      </c>
      <c r="E754" s="21">
        <v>0</v>
      </c>
      <c r="F754" s="21">
        <v>49.3</v>
      </c>
      <c r="G754" s="21">
        <v>0.33</v>
      </c>
      <c r="H754" s="21">
        <v>0.98599999999999999</v>
      </c>
      <c r="I754" s="21">
        <v>0.14299999999999999</v>
      </c>
      <c r="J754" s="21">
        <v>0.44600000000000001</v>
      </c>
      <c r="K754" s="59">
        <v>3.12489790284872</v>
      </c>
      <c r="L754">
        <f t="shared" si="37"/>
        <v>5.1691193949755485</v>
      </c>
      <c r="M754">
        <f t="shared" si="35"/>
        <v>13.9</v>
      </c>
      <c r="N754">
        <f t="shared" si="36"/>
        <v>2</v>
      </c>
    </row>
    <row r="755" spans="1:14">
      <c r="A755" t="s">
        <v>154</v>
      </c>
      <c r="B755" s="20">
        <v>8140</v>
      </c>
      <c r="C755" s="20" t="s">
        <v>152</v>
      </c>
      <c r="D755" s="20" t="s">
        <v>99</v>
      </c>
      <c r="E755" s="21">
        <v>0</v>
      </c>
      <c r="F755" s="21">
        <v>49.3</v>
      </c>
      <c r="G755" s="21">
        <v>0.33</v>
      </c>
      <c r="H755" s="21">
        <v>0.98599999999999999</v>
      </c>
      <c r="I755" s="21">
        <v>0.14299999999999999</v>
      </c>
      <c r="J755" s="21">
        <v>0.44600000000000001</v>
      </c>
      <c r="K755" s="59">
        <v>4.0469239790493203</v>
      </c>
      <c r="L755">
        <f t="shared" si="37"/>
        <v>6.6943093440029671</v>
      </c>
      <c r="M755">
        <f t="shared" si="35"/>
        <v>18</v>
      </c>
      <c r="N755">
        <f t="shared" si="36"/>
        <v>2.6</v>
      </c>
    </row>
    <row r="756" spans="1:14">
      <c r="A756" t="s">
        <v>154</v>
      </c>
      <c r="B756" s="20">
        <v>8140</v>
      </c>
      <c r="C756" s="20" t="s">
        <v>152</v>
      </c>
      <c r="D756" s="20" t="s">
        <v>99</v>
      </c>
      <c r="E756" s="21">
        <v>0</v>
      </c>
      <c r="F756" s="21">
        <v>49.3</v>
      </c>
      <c r="G756" s="21">
        <v>0.33</v>
      </c>
      <c r="H756" s="21">
        <v>0.98599999999999999</v>
      </c>
      <c r="I756" s="21">
        <v>0.14299999999999999</v>
      </c>
      <c r="J756" s="21">
        <v>0.44600000000000001</v>
      </c>
      <c r="K756" s="59">
        <v>23.2106275915</v>
      </c>
      <c r="L756">
        <f t="shared" si="37"/>
        <v>38.394376066943636</v>
      </c>
      <c r="M756">
        <f t="shared" si="35"/>
        <v>103</v>
      </c>
      <c r="N756">
        <f t="shared" si="36"/>
        <v>14.9</v>
      </c>
    </row>
    <row r="757" spans="1:14">
      <c r="A757" t="s">
        <v>154</v>
      </c>
      <c r="B757" s="20">
        <v>8140</v>
      </c>
      <c r="C757" s="20" t="s">
        <v>152</v>
      </c>
      <c r="D757" s="20" t="s">
        <v>96</v>
      </c>
      <c r="E757" s="21">
        <v>0</v>
      </c>
      <c r="F757" s="21">
        <v>49.3</v>
      </c>
      <c r="G757" s="21">
        <v>0.33</v>
      </c>
      <c r="H757" s="21">
        <v>0.98599999999999999</v>
      </c>
      <c r="I757" s="21">
        <v>0.14299999999999999</v>
      </c>
      <c r="J757" s="21">
        <v>0.44600000000000001</v>
      </c>
      <c r="K757" s="59">
        <v>3.87280692532876</v>
      </c>
      <c r="L757">
        <f t="shared" si="37"/>
        <v>6.4062897454866565</v>
      </c>
      <c r="M757">
        <f t="shared" si="35"/>
        <v>17.2</v>
      </c>
      <c r="N757">
        <f t="shared" si="36"/>
        <v>2.5</v>
      </c>
    </row>
    <row r="758" spans="1:14">
      <c r="A758" t="s">
        <v>154</v>
      </c>
      <c r="B758" s="20">
        <v>8140</v>
      </c>
      <c r="C758" s="20" t="s">
        <v>152</v>
      </c>
      <c r="D758" s="20" t="s">
        <v>99</v>
      </c>
      <c r="E758" s="21">
        <v>0</v>
      </c>
      <c r="F758" s="21">
        <v>49.3</v>
      </c>
      <c r="G758" s="21">
        <v>0.33</v>
      </c>
      <c r="H758" s="21">
        <v>0.98599999999999999</v>
      </c>
      <c r="I758" s="21">
        <v>0.14299999999999999</v>
      </c>
      <c r="J758" s="21">
        <v>0.44600000000000001</v>
      </c>
      <c r="K758" s="59">
        <v>0.41803273455762402</v>
      </c>
      <c r="L758">
        <f t="shared" si="37"/>
        <v>0.69149814909683771</v>
      </c>
      <c r="M758">
        <f t="shared" si="35"/>
        <v>1.9</v>
      </c>
      <c r="N758">
        <f t="shared" si="36"/>
        <v>0.3</v>
      </c>
    </row>
    <row r="759" spans="1:14">
      <c r="A759" t="s">
        <v>154</v>
      </c>
      <c r="B759" s="20">
        <v>8140</v>
      </c>
      <c r="C759" s="20" t="s">
        <v>152</v>
      </c>
      <c r="D759" s="20" t="s">
        <v>96</v>
      </c>
      <c r="E759" s="21">
        <v>0</v>
      </c>
      <c r="F759" s="21">
        <v>49.3</v>
      </c>
      <c r="G759" s="21">
        <v>0.33</v>
      </c>
      <c r="H759" s="21">
        <v>0.98599999999999999</v>
      </c>
      <c r="I759" s="21">
        <v>0.14299999999999999</v>
      </c>
      <c r="J759" s="21">
        <v>0.44600000000000001</v>
      </c>
      <c r="K759" s="59">
        <v>2.1820616421654901</v>
      </c>
      <c r="L759">
        <f t="shared" si="37"/>
        <v>3.6095058162595839</v>
      </c>
      <c r="M759">
        <f t="shared" si="35"/>
        <v>9.6999999999999993</v>
      </c>
      <c r="N759">
        <f t="shared" si="36"/>
        <v>1.4</v>
      </c>
    </row>
    <row r="760" spans="1:14">
      <c r="A760" t="s">
        <v>154</v>
      </c>
      <c r="B760" s="20">
        <v>8140</v>
      </c>
      <c r="C760" s="20" t="s">
        <v>152</v>
      </c>
      <c r="D760" s="20" t="s">
        <v>96</v>
      </c>
      <c r="E760" s="21">
        <v>0</v>
      </c>
      <c r="F760" s="21">
        <v>49.3</v>
      </c>
      <c r="G760" s="21">
        <v>0.33</v>
      </c>
      <c r="H760" s="21">
        <v>0.98599999999999999</v>
      </c>
      <c r="I760" s="21">
        <v>0.14299999999999999</v>
      </c>
      <c r="J760" s="21">
        <v>0.44600000000000001</v>
      </c>
      <c r="K760" s="59">
        <v>2.2323102689503602</v>
      </c>
      <c r="L760">
        <f t="shared" si="37"/>
        <v>3.6926257002877221</v>
      </c>
      <c r="M760">
        <f t="shared" si="35"/>
        <v>9.9</v>
      </c>
      <c r="N760">
        <f t="shared" si="36"/>
        <v>1.4</v>
      </c>
    </row>
    <row r="761" spans="1:14">
      <c r="A761" t="s">
        <v>154</v>
      </c>
      <c r="B761" s="20">
        <v>8140</v>
      </c>
      <c r="C761" s="20" t="s">
        <v>152</v>
      </c>
      <c r="D761" s="20" t="s">
        <v>99</v>
      </c>
      <c r="E761" s="21">
        <v>0</v>
      </c>
      <c r="F761" s="21">
        <v>49.3</v>
      </c>
      <c r="G761" s="21">
        <v>0.33</v>
      </c>
      <c r="H761" s="21">
        <v>0.98599999999999999</v>
      </c>
      <c r="I761" s="21">
        <v>0.14299999999999999</v>
      </c>
      <c r="J761" s="21">
        <v>0.44600000000000001</v>
      </c>
      <c r="K761" s="59">
        <v>1.74205553478769</v>
      </c>
      <c r="L761">
        <f t="shared" si="37"/>
        <v>2.8816599236047065</v>
      </c>
      <c r="M761">
        <f t="shared" si="35"/>
        <v>7.7</v>
      </c>
      <c r="N761">
        <f t="shared" si="36"/>
        <v>1.1000000000000001</v>
      </c>
    </row>
    <row r="762" spans="1:14">
      <c r="A762" t="s">
        <v>154</v>
      </c>
      <c r="B762" s="20">
        <v>8140</v>
      </c>
      <c r="C762" s="20" t="s">
        <v>152</v>
      </c>
      <c r="D762" s="20" t="s">
        <v>99</v>
      </c>
      <c r="E762" s="21">
        <v>0</v>
      </c>
      <c r="F762" s="21">
        <v>49.3</v>
      </c>
      <c r="G762" s="21">
        <v>0.33</v>
      </c>
      <c r="H762" s="21">
        <v>0.98599999999999999</v>
      </c>
      <c r="I762" s="21">
        <v>0.14299999999999999</v>
      </c>
      <c r="J762" s="21">
        <v>0.44600000000000001</v>
      </c>
      <c r="K762" s="59">
        <v>3.09970140110959</v>
      </c>
      <c r="L762">
        <f t="shared" si="37"/>
        <v>5.127440041001603</v>
      </c>
      <c r="M762">
        <f t="shared" si="35"/>
        <v>13.8</v>
      </c>
      <c r="N762">
        <f t="shared" si="36"/>
        <v>2</v>
      </c>
    </row>
    <row r="763" spans="1:14">
      <c r="A763" t="s">
        <v>154</v>
      </c>
      <c r="B763" s="20">
        <v>8140</v>
      </c>
      <c r="C763" s="20" t="s">
        <v>152</v>
      </c>
      <c r="D763" s="20" t="s">
        <v>99</v>
      </c>
      <c r="E763" s="21">
        <v>0</v>
      </c>
      <c r="F763" s="21">
        <v>49.3</v>
      </c>
      <c r="G763" s="21">
        <v>0.33</v>
      </c>
      <c r="H763" s="21">
        <v>0.98599999999999999</v>
      </c>
      <c r="I763" s="21">
        <v>0.14299999999999999</v>
      </c>
      <c r="J763" s="21">
        <v>0.44600000000000001</v>
      </c>
      <c r="K763" s="59">
        <v>10.576858619099999</v>
      </c>
      <c r="L763">
        <f t="shared" si="37"/>
        <v>17.495946019888539</v>
      </c>
      <c r="M763">
        <f t="shared" si="35"/>
        <v>46.9</v>
      </c>
      <c r="N763">
        <f t="shared" si="36"/>
        <v>6.8</v>
      </c>
    </row>
    <row r="764" spans="1:14">
      <c r="A764" t="s">
        <v>154</v>
      </c>
      <c r="B764" s="20">
        <v>1550</v>
      </c>
      <c r="C764" s="20" t="s">
        <v>105</v>
      </c>
      <c r="D764" s="20" t="s">
        <v>96</v>
      </c>
      <c r="E764" s="21">
        <v>0.33</v>
      </c>
      <c r="F764" s="21">
        <v>53.9</v>
      </c>
      <c r="G764" s="21">
        <v>0.08</v>
      </c>
      <c r="H764" s="21">
        <v>0.72099999999999997</v>
      </c>
      <c r="I764" s="21">
        <v>0.17</v>
      </c>
      <c r="J764" s="21">
        <v>0.34100000000000003</v>
      </c>
      <c r="K764" s="59">
        <v>0.98130070766677902</v>
      </c>
      <c r="L764">
        <f t="shared" si="34"/>
        <v>1.5815214630170615</v>
      </c>
      <c r="M764">
        <f t="shared" si="35"/>
        <v>3.1</v>
      </c>
      <c r="N764">
        <f t="shared" si="36"/>
        <v>1.1000000000000001</v>
      </c>
    </row>
    <row r="765" spans="1:14">
      <c r="A765" t="s">
        <v>154</v>
      </c>
      <c r="B765" s="20">
        <v>1550</v>
      </c>
      <c r="C765" s="20" t="s">
        <v>105</v>
      </c>
      <c r="D765" s="20" t="s">
        <v>98</v>
      </c>
      <c r="E765" s="21">
        <v>0.33</v>
      </c>
      <c r="F765" s="21">
        <v>53.9</v>
      </c>
      <c r="G765" s="21">
        <v>0.08</v>
      </c>
      <c r="H765" s="21">
        <v>0.72099999999999997</v>
      </c>
      <c r="I765" s="21">
        <v>0.17</v>
      </c>
      <c r="J765" s="21">
        <v>0.34100000000000003</v>
      </c>
      <c r="K765" s="59">
        <v>1.3149655969208101</v>
      </c>
      <c r="L765">
        <f t="shared" si="34"/>
        <v>2.1192752623240643</v>
      </c>
      <c r="M765">
        <f t="shared" si="35"/>
        <v>4.2</v>
      </c>
      <c r="N765">
        <f t="shared" si="36"/>
        <v>1.4</v>
      </c>
    </row>
    <row r="766" spans="1:14">
      <c r="A766" t="s">
        <v>154</v>
      </c>
      <c r="B766" s="20">
        <v>1550</v>
      </c>
      <c r="C766" s="20" t="s">
        <v>105</v>
      </c>
      <c r="D766" s="20" t="s">
        <v>96</v>
      </c>
      <c r="E766" s="21">
        <v>0.33</v>
      </c>
      <c r="F766" s="21">
        <v>53.9</v>
      </c>
      <c r="G766" s="21">
        <v>0.08</v>
      </c>
      <c r="H766" s="21">
        <v>0.72099999999999997</v>
      </c>
      <c r="I766" s="21">
        <v>0.17</v>
      </c>
      <c r="J766" s="21">
        <v>0.34100000000000003</v>
      </c>
      <c r="K766" s="59">
        <v>0.50563103865168701</v>
      </c>
      <c r="L766">
        <f t="shared" si="34"/>
        <v>0.81490447703498015</v>
      </c>
      <c r="M766">
        <f t="shared" si="35"/>
        <v>1.6</v>
      </c>
      <c r="N766">
        <f t="shared" si="36"/>
        <v>0.5</v>
      </c>
    </row>
    <row r="767" spans="1:14">
      <c r="A767" t="s">
        <v>154</v>
      </c>
      <c r="B767" s="20">
        <v>1411</v>
      </c>
      <c r="C767" s="20" t="s">
        <v>95</v>
      </c>
      <c r="D767" s="20" t="s">
        <v>99</v>
      </c>
      <c r="E767" s="21">
        <v>0.22</v>
      </c>
      <c r="F767" s="21">
        <v>50.8</v>
      </c>
      <c r="G767" s="21">
        <v>0</v>
      </c>
      <c r="H767" s="21">
        <v>1.4430000000000001</v>
      </c>
      <c r="I767" s="21">
        <v>0.22500000000000001</v>
      </c>
      <c r="J767" s="21">
        <v>0.43099999999999999</v>
      </c>
      <c r="K767" s="59">
        <v>1.26305037540338E-2</v>
      </c>
      <c r="L767">
        <f t="shared" si="34"/>
        <v>2.3045196132818271E-2</v>
      </c>
      <c r="M767">
        <f t="shared" si="35"/>
        <v>0.1</v>
      </c>
      <c r="N767">
        <f t="shared" si="36"/>
        <v>0</v>
      </c>
    </row>
    <row r="768" spans="1:14">
      <c r="A768" t="s">
        <v>154</v>
      </c>
      <c r="B768" s="20">
        <v>8140</v>
      </c>
      <c r="C768" s="20" t="s">
        <v>103</v>
      </c>
      <c r="D768" s="20" t="s">
        <v>98</v>
      </c>
      <c r="E768" s="21">
        <v>0.19</v>
      </c>
      <c r="F768" s="21">
        <v>57.7</v>
      </c>
      <c r="G768" s="21">
        <v>0</v>
      </c>
      <c r="H768" s="21">
        <v>0.98599999999999999</v>
      </c>
      <c r="I768" s="21">
        <v>0.14299999999999999</v>
      </c>
      <c r="J768" s="21">
        <v>0.44600000000000001</v>
      </c>
      <c r="K768" s="59">
        <v>1.7425021881529399</v>
      </c>
      <c r="L768">
        <f t="shared" si="34"/>
        <v>3.7368249841971157</v>
      </c>
      <c r="M768">
        <f t="shared" si="35"/>
        <v>10</v>
      </c>
      <c r="N768">
        <f t="shared" si="36"/>
        <v>1.8</v>
      </c>
    </row>
    <row r="769" spans="1:14">
      <c r="A769" t="s">
        <v>154</v>
      </c>
      <c r="B769" s="20">
        <v>8140</v>
      </c>
      <c r="C769" s="20" t="s">
        <v>103</v>
      </c>
      <c r="D769" s="20" t="s">
        <v>99</v>
      </c>
      <c r="E769" s="21">
        <v>0.19</v>
      </c>
      <c r="F769" s="21">
        <v>57.7</v>
      </c>
      <c r="G769" s="21">
        <v>0</v>
      </c>
      <c r="H769" s="21">
        <v>0.98599999999999999</v>
      </c>
      <c r="I769" s="21">
        <v>0.14299999999999999</v>
      </c>
      <c r="J769" s="21">
        <v>0.44600000000000001</v>
      </c>
      <c r="K769" s="59">
        <v>2.00908928680176</v>
      </c>
      <c r="L769">
        <f t="shared" si="34"/>
        <v>4.3085254603678207</v>
      </c>
      <c r="M769">
        <f t="shared" si="35"/>
        <v>11.6</v>
      </c>
      <c r="N769">
        <f t="shared" si="36"/>
        <v>2.1</v>
      </c>
    </row>
    <row r="770" spans="1:14">
      <c r="A770" t="s">
        <v>154</v>
      </c>
      <c r="B770" s="20">
        <v>8140</v>
      </c>
      <c r="C770" s="20" t="s">
        <v>103</v>
      </c>
      <c r="D770" s="20" t="s">
        <v>98</v>
      </c>
      <c r="E770" s="21">
        <v>0.19</v>
      </c>
      <c r="F770" s="21">
        <v>57.7</v>
      </c>
      <c r="G770" s="21">
        <v>0</v>
      </c>
      <c r="H770" s="21">
        <v>0.98599999999999999</v>
      </c>
      <c r="I770" s="21">
        <v>0.14299999999999999</v>
      </c>
      <c r="J770" s="21">
        <v>0.44600000000000001</v>
      </c>
      <c r="K770" s="59">
        <v>3.728283192286E-4</v>
      </c>
      <c r="L770">
        <f t="shared" si="34"/>
        <v>7.9953654439105318E-4</v>
      </c>
      <c r="M770">
        <f t="shared" si="35"/>
        <v>0</v>
      </c>
      <c r="N770">
        <f t="shared" si="36"/>
        <v>0</v>
      </c>
    </row>
    <row r="771" spans="1:14">
      <c r="A771" t="s">
        <v>154</v>
      </c>
      <c r="B771" s="20">
        <v>8140</v>
      </c>
      <c r="C771" s="20" t="s">
        <v>103</v>
      </c>
      <c r="E771" s="21">
        <v>0.19</v>
      </c>
      <c r="F771" s="21">
        <v>57.7</v>
      </c>
      <c r="G771" s="21">
        <v>0</v>
      </c>
      <c r="H771" s="21">
        <v>0.98599999999999999</v>
      </c>
      <c r="I771" s="21">
        <v>0.14299999999999999</v>
      </c>
      <c r="J771" s="21">
        <v>0.44600000000000001</v>
      </c>
      <c r="K771" s="59">
        <v>14.332305375500001</v>
      </c>
      <c r="L771">
        <f t="shared" ref="L771:L834" si="38">(F771*J771*K771/12)+(G771*K771)</f>
        <v>30.735867749516014</v>
      </c>
      <c r="M771">
        <f t="shared" ref="M771:M834" si="39">ROUND(2.721*H771*L771,1)</f>
        <v>82.5</v>
      </c>
      <c r="N771">
        <f t="shared" ref="N771:N834" si="40">ROUND((2.721*I771*L771)+(E771*K771),1)</f>
        <v>14.7</v>
      </c>
    </row>
    <row r="772" spans="1:14">
      <c r="A772" t="s">
        <v>154</v>
      </c>
      <c r="B772" s="20">
        <v>8140</v>
      </c>
      <c r="C772" s="20" t="s">
        <v>103</v>
      </c>
      <c r="D772" s="20" t="s">
        <v>98</v>
      </c>
      <c r="E772" s="21">
        <v>0.19</v>
      </c>
      <c r="F772" s="21">
        <v>57.7</v>
      </c>
      <c r="G772" s="21">
        <v>0</v>
      </c>
      <c r="H772" s="21">
        <v>0.98599999999999999</v>
      </c>
      <c r="I772" s="21">
        <v>0.14299999999999999</v>
      </c>
      <c r="J772" s="21">
        <v>0.44600000000000001</v>
      </c>
      <c r="K772" s="59">
        <v>2.6269607871665999</v>
      </c>
      <c r="L772">
        <f t="shared" si="38"/>
        <v>5.6335611907585594</v>
      </c>
      <c r="M772">
        <f t="shared" si="39"/>
        <v>15.1</v>
      </c>
      <c r="N772">
        <f t="shared" si="40"/>
        <v>2.7</v>
      </c>
    </row>
    <row r="773" spans="1:14">
      <c r="A773" t="s">
        <v>154</v>
      </c>
      <c r="B773" s="20">
        <v>8140</v>
      </c>
      <c r="C773" s="20" t="s">
        <v>103</v>
      </c>
      <c r="D773" s="20" t="s">
        <v>98</v>
      </c>
      <c r="E773" s="21">
        <v>0.19</v>
      </c>
      <c r="F773" s="21">
        <v>57.7</v>
      </c>
      <c r="G773" s="21">
        <v>0</v>
      </c>
      <c r="H773" s="21">
        <v>0.98599999999999999</v>
      </c>
      <c r="I773" s="21">
        <v>0.14299999999999999</v>
      </c>
      <c r="J773" s="21">
        <v>0.44600000000000001</v>
      </c>
      <c r="K773" s="59">
        <v>1.2246958548142399</v>
      </c>
      <c r="L773">
        <f t="shared" si="38"/>
        <v>2.626380672246718</v>
      </c>
      <c r="M773">
        <f t="shared" si="39"/>
        <v>7</v>
      </c>
      <c r="N773">
        <f t="shared" si="40"/>
        <v>1.3</v>
      </c>
    </row>
    <row r="774" spans="1:14">
      <c r="A774" t="s">
        <v>154</v>
      </c>
      <c r="B774" s="20">
        <v>8140</v>
      </c>
      <c r="C774" s="20" t="s">
        <v>103</v>
      </c>
      <c r="D774" s="20" t="s">
        <v>98</v>
      </c>
      <c r="E774" s="21">
        <v>0.19</v>
      </c>
      <c r="F774" s="21">
        <v>57.7</v>
      </c>
      <c r="G774" s="21">
        <v>0</v>
      </c>
      <c r="H774" s="21">
        <v>0.98599999999999999</v>
      </c>
      <c r="I774" s="21">
        <v>0.14299999999999999</v>
      </c>
      <c r="J774" s="21">
        <v>0.44600000000000001</v>
      </c>
      <c r="K774" s="59">
        <v>7.14850618533666</v>
      </c>
      <c r="L774">
        <f t="shared" si="38"/>
        <v>15.330090656224224</v>
      </c>
      <c r="M774">
        <f t="shared" si="39"/>
        <v>41.1</v>
      </c>
      <c r="N774">
        <f t="shared" si="40"/>
        <v>7.3</v>
      </c>
    </row>
    <row r="775" spans="1:14">
      <c r="A775" t="s">
        <v>154</v>
      </c>
      <c r="B775" s="20">
        <v>8140</v>
      </c>
      <c r="C775" s="20" t="s">
        <v>103</v>
      </c>
      <c r="E775" s="21">
        <v>0.19</v>
      </c>
      <c r="F775" s="21">
        <v>57.7</v>
      </c>
      <c r="G775" s="21">
        <v>0</v>
      </c>
      <c r="H775" s="21">
        <v>0.98599999999999999</v>
      </c>
      <c r="I775" s="21">
        <v>0.14299999999999999</v>
      </c>
      <c r="J775" s="21">
        <v>0.44600000000000001</v>
      </c>
      <c r="K775" s="59">
        <v>1.9545336497075601</v>
      </c>
      <c r="L775">
        <f t="shared" si="38"/>
        <v>4.1915299873586909</v>
      </c>
      <c r="M775">
        <f t="shared" si="39"/>
        <v>11.2</v>
      </c>
      <c r="N775">
        <f t="shared" si="40"/>
        <v>2</v>
      </c>
    </row>
    <row r="776" spans="1:14">
      <c r="A776" t="s">
        <v>154</v>
      </c>
      <c r="B776" s="20">
        <v>8140</v>
      </c>
      <c r="C776" s="20" t="s">
        <v>103</v>
      </c>
      <c r="D776" s="20" t="s">
        <v>98</v>
      </c>
      <c r="E776" s="21">
        <v>0.19</v>
      </c>
      <c r="F776" s="21">
        <v>57.7</v>
      </c>
      <c r="G776" s="21">
        <v>0</v>
      </c>
      <c r="H776" s="21">
        <v>0.98599999999999999</v>
      </c>
      <c r="I776" s="21">
        <v>0.14299999999999999</v>
      </c>
      <c r="J776" s="21">
        <v>0.44600000000000001</v>
      </c>
      <c r="K776" s="59">
        <v>1.15901650707805</v>
      </c>
      <c r="L776">
        <f t="shared" si="38"/>
        <v>2.485530216370663</v>
      </c>
      <c r="M776">
        <f t="shared" si="39"/>
        <v>6.7</v>
      </c>
      <c r="N776">
        <f t="shared" si="40"/>
        <v>1.2</v>
      </c>
    </row>
    <row r="777" spans="1:14">
      <c r="A777" t="s">
        <v>154</v>
      </c>
      <c r="B777" s="20">
        <v>8140</v>
      </c>
      <c r="C777" s="20" t="s">
        <v>103</v>
      </c>
      <c r="D777" s="20" t="s">
        <v>98</v>
      </c>
      <c r="E777" s="21">
        <v>0.19</v>
      </c>
      <c r="F777" s="21">
        <v>57.7</v>
      </c>
      <c r="G777" s="21">
        <v>0</v>
      </c>
      <c r="H777" s="21">
        <v>0.98599999999999999</v>
      </c>
      <c r="I777" s="21">
        <v>0.14299999999999999</v>
      </c>
      <c r="J777" s="21">
        <v>0.44600000000000001</v>
      </c>
      <c r="K777" s="59">
        <v>1.2444842088938399</v>
      </c>
      <c r="L777">
        <f t="shared" si="38"/>
        <v>2.6688171273763217</v>
      </c>
      <c r="M777">
        <f t="shared" si="39"/>
        <v>7.2</v>
      </c>
      <c r="N777">
        <f t="shared" si="40"/>
        <v>1.3</v>
      </c>
    </row>
    <row r="778" spans="1:14">
      <c r="A778" t="s">
        <v>154</v>
      </c>
      <c r="B778" s="20">
        <v>8140</v>
      </c>
      <c r="C778" s="20" t="s">
        <v>103</v>
      </c>
      <c r="D778" s="20" t="s">
        <v>99</v>
      </c>
      <c r="E778" s="21">
        <v>0.19</v>
      </c>
      <c r="F778" s="21">
        <v>57.7</v>
      </c>
      <c r="G778" s="21">
        <v>0</v>
      </c>
      <c r="H778" s="21">
        <v>0.98599999999999999</v>
      </c>
      <c r="I778" s="21">
        <v>0.14299999999999999</v>
      </c>
      <c r="J778" s="21">
        <v>0.44600000000000001</v>
      </c>
      <c r="K778" s="59">
        <v>1.00492241665441</v>
      </c>
      <c r="L778">
        <f t="shared" si="38"/>
        <v>2.1550728712223264</v>
      </c>
      <c r="M778">
        <f t="shared" si="39"/>
        <v>5.8</v>
      </c>
      <c r="N778">
        <f t="shared" si="40"/>
        <v>1</v>
      </c>
    </row>
    <row r="779" spans="1:14">
      <c r="A779" t="s">
        <v>154</v>
      </c>
      <c r="B779" s="20">
        <v>8140</v>
      </c>
      <c r="C779" s="20" t="s">
        <v>103</v>
      </c>
      <c r="D779" s="20" t="s">
        <v>99</v>
      </c>
      <c r="E779" s="21">
        <v>0.19</v>
      </c>
      <c r="F779" s="21">
        <v>57.7</v>
      </c>
      <c r="G779" s="21">
        <v>0</v>
      </c>
      <c r="H779" s="21">
        <v>0.98599999999999999</v>
      </c>
      <c r="I779" s="21">
        <v>0.14299999999999999</v>
      </c>
      <c r="J779" s="21">
        <v>0.44600000000000001</v>
      </c>
      <c r="K779" s="59">
        <v>3.5371474326972998</v>
      </c>
      <c r="L779">
        <f t="shared" si="38"/>
        <v>7.5854716218765716</v>
      </c>
      <c r="M779">
        <f t="shared" si="39"/>
        <v>20.399999999999999</v>
      </c>
      <c r="N779">
        <f t="shared" si="40"/>
        <v>3.6</v>
      </c>
    </row>
    <row r="780" spans="1:14">
      <c r="A780" t="s">
        <v>154</v>
      </c>
      <c r="B780" s="20">
        <v>8140</v>
      </c>
      <c r="C780" s="20" t="s">
        <v>103</v>
      </c>
      <c r="D780" s="20" t="s">
        <v>98</v>
      </c>
      <c r="E780" s="21">
        <v>0.19</v>
      </c>
      <c r="F780" s="21">
        <v>57.7</v>
      </c>
      <c r="G780" s="21">
        <v>0</v>
      </c>
      <c r="H780" s="21">
        <v>0.98599999999999999</v>
      </c>
      <c r="I780" s="21">
        <v>0.14299999999999999</v>
      </c>
      <c r="J780" s="21">
        <v>0.44600000000000001</v>
      </c>
      <c r="K780" s="59">
        <v>0.22500244353617899</v>
      </c>
      <c r="L780">
        <f t="shared" si="38"/>
        <v>0.48252149020406149</v>
      </c>
      <c r="M780">
        <f t="shared" si="39"/>
        <v>1.3</v>
      </c>
      <c r="N780">
        <f t="shared" si="40"/>
        <v>0.2</v>
      </c>
    </row>
    <row r="781" spans="1:14">
      <c r="A781" t="s">
        <v>154</v>
      </c>
      <c r="B781" s="20">
        <v>8140</v>
      </c>
      <c r="C781" s="20" t="s">
        <v>103</v>
      </c>
      <c r="D781" s="20" t="s">
        <v>99</v>
      </c>
      <c r="E781" s="21">
        <v>0.19</v>
      </c>
      <c r="F781" s="21">
        <v>57.7</v>
      </c>
      <c r="G781" s="21">
        <v>0</v>
      </c>
      <c r="H781" s="21">
        <v>0.98599999999999999</v>
      </c>
      <c r="I781" s="21">
        <v>0.14299999999999999</v>
      </c>
      <c r="J781" s="21">
        <v>0.44600000000000001</v>
      </c>
      <c r="K781" s="59">
        <v>0.618100275498217</v>
      </c>
      <c r="L781">
        <f t="shared" si="38"/>
        <v>1.3255263424771846</v>
      </c>
      <c r="M781">
        <f t="shared" si="39"/>
        <v>3.6</v>
      </c>
      <c r="N781">
        <f t="shared" si="40"/>
        <v>0.6</v>
      </c>
    </row>
    <row r="782" spans="1:14">
      <c r="A782" t="s">
        <v>154</v>
      </c>
      <c r="B782" s="20">
        <v>8140</v>
      </c>
      <c r="C782" s="20" t="s">
        <v>103</v>
      </c>
      <c r="D782" s="20" t="s">
        <v>98</v>
      </c>
      <c r="E782" s="21">
        <v>0.19</v>
      </c>
      <c r="F782" s="21">
        <v>57.7</v>
      </c>
      <c r="G782" s="21">
        <v>0</v>
      </c>
      <c r="H782" s="21">
        <v>0.98599999999999999</v>
      </c>
      <c r="I782" s="21">
        <v>0.14299999999999999</v>
      </c>
      <c r="J782" s="21">
        <v>0.44600000000000001</v>
      </c>
      <c r="K782" s="59">
        <v>1.6005195150709099</v>
      </c>
      <c r="L782">
        <f t="shared" si="38"/>
        <v>3.4323407753948181</v>
      </c>
      <c r="M782">
        <f t="shared" si="39"/>
        <v>9.1999999999999993</v>
      </c>
      <c r="N782">
        <f t="shared" si="40"/>
        <v>1.6</v>
      </c>
    </row>
    <row r="783" spans="1:14">
      <c r="A783" t="s">
        <v>154</v>
      </c>
      <c r="B783" s="20">
        <v>8140</v>
      </c>
      <c r="C783" s="20" t="s">
        <v>103</v>
      </c>
      <c r="D783" s="20" t="s">
        <v>98</v>
      </c>
      <c r="E783" s="21">
        <v>0.19</v>
      </c>
      <c r="F783" s="21">
        <v>57.7</v>
      </c>
      <c r="G783" s="21">
        <v>0</v>
      </c>
      <c r="H783" s="21">
        <v>0.98599999999999999</v>
      </c>
      <c r="I783" s="21">
        <v>0.14299999999999999</v>
      </c>
      <c r="J783" s="21">
        <v>0.44600000000000001</v>
      </c>
      <c r="K783" s="59">
        <v>8.3359357163045704</v>
      </c>
      <c r="L783">
        <f t="shared" si="38"/>
        <v>17.876553075877091</v>
      </c>
      <c r="M783">
        <f t="shared" si="39"/>
        <v>48</v>
      </c>
      <c r="N783">
        <f t="shared" si="40"/>
        <v>8.5</v>
      </c>
    </row>
    <row r="784" spans="1:14">
      <c r="A784" t="s">
        <v>154</v>
      </c>
      <c r="B784" s="20">
        <v>8140</v>
      </c>
      <c r="C784" s="20" t="s">
        <v>103</v>
      </c>
      <c r="D784" s="20" t="s">
        <v>99</v>
      </c>
      <c r="E784" s="21">
        <v>0.19</v>
      </c>
      <c r="F784" s="21">
        <v>57.7</v>
      </c>
      <c r="G784" s="21">
        <v>0</v>
      </c>
      <c r="H784" s="21">
        <v>0.98599999999999999</v>
      </c>
      <c r="I784" s="21">
        <v>0.14299999999999999</v>
      </c>
      <c r="J784" s="21">
        <v>0.44600000000000001</v>
      </c>
      <c r="K784" s="59">
        <v>1.1988188548859899</v>
      </c>
      <c r="L784">
        <f t="shared" si="38"/>
        <v>2.5708870146172536</v>
      </c>
      <c r="M784">
        <f t="shared" si="39"/>
        <v>6.9</v>
      </c>
      <c r="N784">
        <f t="shared" si="40"/>
        <v>1.2</v>
      </c>
    </row>
    <row r="785" spans="1:14">
      <c r="A785" t="s">
        <v>154</v>
      </c>
      <c r="B785" s="20">
        <v>8140</v>
      </c>
      <c r="C785" s="20" t="s">
        <v>103</v>
      </c>
      <c r="D785" s="20" t="s">
        <v>96</v>
      </c>
      <c r="E785" s="21">
        <v>0.19</v>
      </c>
      <c r="F785" s="21">
        <v>57.7</v>
      </c>
      <c r="G785" s="21">
        <v>0</v>
      </c>
      <c r="H785" s="21">
        <v>0.98599999999999999</v>
      </c>
      <c r="I785" s="21">
        <v>0.14299999999999999</v>
      </c>
      <c r="J785" s="21">
        <v>0.44600000000000001</v>
      </c>
      <c r="K785" s="59">
        <v>0.40920086582003201</v>
      </c>
      <c r="L785">
        <f t="shared" si="38"/>
        <v>0.87753807676548901</v>
      </c>
      <c r="M785">
        <f t="shared" si="39"/>
        <v>2.4</v>
      </c>
      <c r="N785">
        <f t="shared" si="40"/>
        <v>0.4</v>
      </c>
    </row>
    <row r="786" spans="1:14">
      <c r="A786" t="s">
        <v>154</v>
      </c>
      <c r="B786" s="20">
        <v>8140</v>
      </c>
      <c r="C786" s="20" t="s">
        <v>103</v>
      </c>
      <c r="D786" s="20" t="s">
        <v>98</v>
      </c>
      <c r="E786" s="21">
        <v>0.19</v>
      </c>
      <c r="F786" s="21">
        <v>57.7</v>
      </c>
      <c r="G786" s="21">
        <v>0</v>
      </c>
      <c r="H786" s="21">
        <v>0.98599999999999999</v>
      </c>
      <c r="I786" s="21">
        <v>0.14299999999999999</v>
      </c>
      <c r="J786" s="21">
        <v>0.44600000000000001</v>
      </c>
      <c r="K786" s="59">
        <v>1.3186412353346799</v>
      </c>
      <c r="L786">
        <f t="shared" si="38"/>
        <v>2.8278481065291436</v>
      </c>
      <c r="M786">
        <f t="shared" si="39"/>
        <v>7.6</v>
      </c>
      <c r="N786">
        <f t="shared" si="40"/>
        <v>1.4</v>
      </c>
    </row>
    <row r="787" spans="1:14">
      <c r="A787" t="s">
        <v>154</v>
      </c>
      <c r="B787" s="20">
        <v>8140</v>
      </c>
      <c r="C787" s="20" t="s">
        <v>103</v>
      </c>
      <c r="D787" s="20" t="s">
        <v>98</v>
      </c>
      <c r="E787" s="21">
        <v>0.19</v>
      </c>
      <c r="F787" s="21">
        <v>57.7</v>
      </c>
      <c r="G787" s="21">
        <v>0</v>
      </c>
      <c r="H787" s="21">
        <v>0.98599999999999999</v>
      </c>
      <c r="I787" s="21">
        <v>0.14299999999999999</v>
      </c>
      <c r="J787" s="21">
        <v>0.44600000000000001</v>
      </c>
      <c r="K787" s="59">
        <v>3.2418786183359201</v>
      </c>
      <c r="L787">
        <f t="shared" si="38"/>
        <v>6.9522627283316867</v>
      </c>
      <c r="M787">
        <f t="shared" si="39"/>
        <v>18.7</v>
      </c>
      <c r="N787">
        <f t="shared" si="40"/>
        <v>3.3</v>
      </c>
    </row>
    <row r="788" spans="1:14">
      <c r="A788" t="s">
        <v>154</v>
      </c>
      <c r="B788" s="20">
        <v>8140</v>
      </c>
      <c r="C788" s="20" t="s">
        <v>103</v>
      </c>
      <c r="D788" s="20" t="s">
        <v>99</v>
      </c>
      <c r="E788" s="21">
        <v>0.19</v>
      </c>
      <c r="F788" s="21">
        <v>57.7</v>
      </c>
      <c r="G788" s="21">
        <v>0</v>
      </c>
      <c r="H788" s="21">
        <v>0.98599999999999999</v>
      </c>
      <c r="I788" s="21">
        <v>0.14299999999999999</v>
      </c>
      <c r="J788" s="21">
        <v>0.44600000000000001</v>
      </c>
      <c r="K788" s="59">
        <v>82.349733471600004</v>
      </c>
      <c r="L788">
        <f t="shared" si="38"/>
        <v>176.60037592540405</v>
      </c>
      <c r="M788">
        <f t="shared" si="39"/>
        <v>473.8</v>
      </c>
      <c r="N788">
        <f t="shared" si="40"/>
        <v>84.4</v>
      </c>
    </row>
    <row r="789" spans="1:14">
      <c r="A789" t="s">
        <v>154</v>
      </c>
      <c r="B789" s="20">
        <v>8140</v>
      </c>
      <c r="C789" s="20" t="s">
        <v>103</v>
      </c>
      <c r="E789" s="21">
        <v>0.19</v>
      </c>
      <c r="F789" s="21">
        <v>57.7</v>
      </c>
      <c r="G789" s="21">
        <v>0</v>
      </c>
      <c r="H789" s="21">
        <v>0.98599999999999999</v>
      </c>
      <c r="I789" s="21">
        <v>0.14299999999999999</v>
      </c>
      <c r="J789" s="21">
        <v>0.44600000000000001</v>
      </c>
      <c r="K789" s="59">
        <v>5.8438905367441798</v>
      </c>
      <c r="L789">
        <f t="shared" si="38"/>
        <v>12.532320654223506</v>
      </c>
      <c r="M789">
        <f t="shared" si="39"/>
        <v>33.6</v>
      </c>
      <c r="N789">
        <f t="shared" si="40"/>
        <v>6</v>
      </c>
    </row>
    <row r="790" spans="1:14">
      <c r="A790" t="s">
        <v>154</v>
      </c>
      <c r="B790" s="20">
        <v>8140</v>
      </c>
      <c r="C790" s="20" t="s">
        <v>103</v>
      </c>
      <c r="E790" s="21">
        <v>0.19</v>
      </c>
      <c r="F790" s="21">
        <v>57.7</v>
      </c>
      <c r="G790" s="21">
        <v>0</v>
      </c>
      <c r="H790" s="21">
        <v>0.98599999999999999</v>
      </c>
      <c r="I790" s="21">
        <v>0.14299999999999999</v>
      </c>
      <c r="J790" s="21">
        <v>0.44600000000000001</v>
      </c>
      <c r="K790" s="59">
        <v>2.6029716352155001E-2</v>
      </c>
      <c r="L790">
        <f t="shared" si="38"/>
        <v>5.5821160545802273E-2</v>
      </c>
      <c r="M790">
        <f t="shared" si="39"/>
        <v>0.1</v>
      </c>
      <c r="N790">
        <f t="shared" si="40"/>
        <v>0</v>
      </c>
    </row>
    <row r="791" spans="1:14">
      <c r="A791" t="s">
        <v>154</v>
      </c>
      <c r="B791" s="20">
        <v>1400</v>
      </c>
      <c r="C791" s="20" t="s">
        <v>103</v>
      </c>
      <c r="D791" s="20" t="s">
        <v>96</v>
      </c>
      <c r="E791" s="21">
        <v>0.19</v>
      </c>
      <c r="F791" s="21">
        <v>57.7</v>
      </c>
      <c r="G791" s="21">
        <v>0</v>
      </c>
      <c r="H791" s="21">
        <v>0.70899999999999996</v>
      </c>
      <c r="I791" s="21">
        <v>0.11700000000000001</v>
      </c>
      <c r="J791" s="21">
        <v>0.43099999999999999</v>
      </c>
      <c r="K791" s="59">
        <v>0.36360409799146398</v>
      </c>
      <c r="L791">
        <f t="shared" si="38"/>
        <v>0.75353010264336007</v>
      </c>
      <c r="M791">
        <f t="shared" si="39"/>
        <v>1.5</v>
      </c>
      <c r="N791">
        <f t="shared" si="40"/>
        <v>0.3</v>
      </c>
    </row>
    <row r="792" spans="1:14">
      <c r="A792" t="s">
        <v>154</v>
      </c>
      <c r="B792" s="20">
        <v>1400</v>
      </c>
      <c r="C792" s="20" t="s">
        <v>95</v>
      </c>
      <c r="D792" s="20" t="s">
        <v>99</v>
      </c>
      <c r="E792" s="21">
        <v>0.22</v>
      </c>
      <c r="F792" s="21">
        <v>50.8</v>
      </c>
      <c r="G792" s="21">
        <v>0</v>
      </c>
      <c r="H792" s="21">
        <v>0.70899999999999996</v>
      </c>
      <c r="I792" s="21">
        <v>0.11700000000000001</v>
      </c>
      <c r="J792" s="21">
        <v>0.43099999999999999</v>
      </c>
      <c r="K792" s="59">
        <v>0.18990704410578299</v>
      </c>
      <c r="L792">
        <f t="shared" si="38"/>
        <v>0.34649806244060816</v>
      </c>
      <c r="M792">
        <f t="shared" si="39"/>
        <v>0.7</v>
      </c>
      <c r="N792">
        <f t="shared" si="40"/>
        <v>0.2</v>
      </c>
    </row>
    <row r="793" spans="1:14">
      <c r="A793" t="s">
        <v>154</v>
      </c>
      <c r="B793" s="20">
        <v>1400</v>
      </c>
      <c r="C793" s="20" t="s">
        <v>95</v>
      </c>
      <c r="D793" s="20" t="s">
        <v>96</v>
      </c>
      <c r="E793" s="21">
        <v>0.22</v>
      </c>
      <c r="F793" s="21">
        <v>50.8</v>
      </c>
      <c r="G793" s="21">
        <v>0</v>
      </c>
      <c r="H793" s="21">
        <v>0.70899999999999996</v>
      </c>
      <c r="I793" s="21">
        <v>0.11700000000000001</v>
      </c>
      <c r="J793" s="21">
        <v>0.43099999999999999</v>
      </c>
      <c r="K793" s="59">
        <v>2.8634527175756E-4</v>
      </c>
      <c r="L793">
        <f t="shared" si="38"/>
        <v>5.2245603800645207E-4</v>
      </c>
      <c r="M793">
        <f t="shared" si="39"/>
        <v>0</v>
      </c>
      <c r="N793">
        <f t="shared" si="40"/>
        <v>0</v>
      </c>
    </row>
    <row r="794" spans="1:14">
      <c r="A794" t="s">
        <v>154</v>
      </c>
      <c r="B794" s="20">
        <v>1400</v>
      </c>
      <c r="C794" s="20" t="s">
        <v>95</v>
      </c>
      <c r="E794" s="21">
        <v>0.22</v>
      </c>
      <c r="F794" s="21">
        <v>50.8</v>
      </c>
      <c r="G794" s="21">
        <v>0</v>
      </c>
      <c r="H794" s="21">
        <v>0.70899999999999996</v>
      </c>
      <c r="I794" s="21">
        <v>0.11700000000000001</v>
      </c>
      <c r="J794" s="21">
        <v>0.43099999999999999</v>
      </c>
      <c r="K794" s="59">
        <v>8.6451812491791997E-4</v>
      </c>
      <c r="L794">
        <f t="shared" si="38"/>
        <v>1.5773709534544062E-3</v>
      </c>
      <c r="M794">
        <f t="shared" si="39"/>
        <v>0</v>
      </c>
      <c r="N794">
        <f t="shared" si="40"/>
        <v>0</v>
      </c>
    </row>
    <row r="795" spans="1:14">
      <c r="A795" t="s">
        <v>154</v>
      </c>
      <c r="B795" s="20">
        <v>1400</v>
      </c>
      <c r="C795" s="20" t="s">
        <v>95</v>
      </c>
      <c r="D795" s="20" t="s">
        <v>96</v>
      </c>
      <c r="E795" s="21">
        <v>0.22</v>
      </c>
      <c r="F795" s="21">
        <v>50.8</v>
      </c>
      <c r="G795" s="21">
        <v>0</v>
      </c>
      <c r="H795" s="21">
        <v>0.70899999999999996</v>
      </c>
      <c r="I795" s="21">
        <v>0.11700000000000001</v>
      </c>
      <c r="J795" s="21">
        <v>0.43099999999999999</v>
      </c>
      <c r="K795" s="59">
        <v>2.0240495542250599E-3</v>
      </c>
      <c r="L795">
        <f t="shared" si="38"/>
        <v>3.6930133483205701E-3</v>
      </c>
      <c r="M795">
        <f t="shared" si="39"/>
        <v>0</v>
      </c>
      <c r="N795">
        <f t="shared" si="40"/>
        <v>0</v>
      </c>
    </row>
    <row r="796" spans="1:14">
      <c r="A796" t="s">
        <v>154</v>
      </c>
      <c r="B796" s="20">
        <v>1400</v>
      </c>
      <c r="C796" s="20" t="s">
        <v>95</v>
      </c>
      <c r="D796" s="20" t="s">
        <v>99</v>
      </c>
      <c r="E796" s="21">
        <v>0.22</v>
      </c>
      <c r="F796" s="21">
        <v>50.8</v>
      </c>
      <c r="G796" s="21">
        <v>0</v>
      </c>
      <c r="H796" s="21">
        <v>0.70899999999999996</v>
      </c>
      <c r="I796" s="21">
        <v>0.11700000000000001</v>
      </c>
      <c r="J796" s="21">
        <v>0.43099999999999999</v>
      </c>
      <c r="K796" s="59">
        <v>7.8287607732387705E-3</v>
      </c>
      <c r="L796">
        <f t="shared" si="38"/>
        <v>1.428409594815902E-2</v>
      </c>
      <c r="M796">
        <f t="shared" si="39"/>
        <v>0</v>
      </c>
      <c r="N796">
        <f t="shared" si="40"/>
        <v>0</v>
      </c>
    </row>
    <row r="797" spans="1:14">
      <c r="A797" t="s">
        <v>154</v>
      </c>
      <c r="B797" s="20">
        <v>1840</v>
      </c>
      <c r="C797" s="20" t="s">
        <v>103</v>
      </c>
      <c r="E797" s="21">
        <v>0.19</v>
      </c>
      <c r="F797" s="21">
        <v>57.7</v>
      </c>
      <c r="G797" s="21">
        <v>0</v>
      </c>
      <c r="H797" s="21">
        <v>0.70899999999999996</v>
      </c>
      <c r="I797" s="21">
        <v>0.11700000000000001</v>
      </c>
      <c r="J797" s="21">
        <v>0.28799999999999998</v>
      </c>
      <c r="K797" s="59">
        <v>6.5736591029632405E-2</v>
      </c>
      <c r="L797">
        <f t="shared" si="38"/>
        <v>9.1032031257834947E-2</v>
      </c>
      <c r="M797">
        <f t="shared" si="39"/>
        <v>0.2</v>
      </c>
      <c r="N797">
        <f t="shared" si="40"/>
        <v>0</v>
      </c>
    </row>
    <row r="798" spans="1:14">
      <c r="A798" t="s">
        <v>154</v>
      </c>
      <c r="B798" s="20">
        <v>1400</v>
      </c>
      <c r="C798" s="20" t="s">
        <v>95</v>
      </c>
      <c r="D798" s="20" t="s">
        <v>99</v>
      </c>
      <c r="E798" s="21">
        <v>0.22</v>
      </c>
      <c r="F798" s="21">
        <v>50.8</v>
      </c>
      <c r="G798" s="21">
        <v>0</v>
      </c>
      <c r="H798" s="21">
        <v>0.70899999999999996</v>
      </c>
      <c r="I798" s="21">
        <v>0.11700000000000001</v>
      </c>
      <c r="J798" s="21">
        <v>0.43099999999999999</v>
      </c>
      <c r="K798" s="59">
        <v>7.6102979101321799E-2</v>
      </c>
      <c r="L798">
        <f t="shared" si="38"/>
        <v>0.13885495890230171</v>
      </c>
      <c r="M798">
        <f t="shared" si="39"/>
        <v>0.3</v>
      </c>
      <c r="N798">
        <f t="shared" si="40"/>
        <v>0.1</v>
      </c>
    </row>
    <row r="799" spans="1:14">
      <c r="A799" t="s">
        <v>154</v>
      </c>
      <c r="B799" s="20">
        <v>1700</v>
      </c>
      <c r="C799" s="20" t="s">
        <v>95</v>
      </c>
      <c r="D799" s="20" t="s">
        <v>98</v>
      </c>
      <c r="E799" s="21">
        <v>0.22</v>
      </c>
      <c r="F799" s="21">
        <v>50.8</v>
      </c>
      <c r="G799" s="21">
        <v>0</v>
      </c>
      <c r="H799" s="21">
        <v>0.96799999999999997</v>
      </c>
      <c r="I799" s="21">
        <v>0.125</v>
      </c>
      <c r="J799" s="21">
        <v>0.34100000000000003</v>
      </c>
      <c r="K799" s="59">
        <v>3.5036945901133099E-2</v>
      </c>
      <c r="L799">
        <f t="shared" si="38"/>
        <v>5.0578167204679038E-2</v>
      </c>
      <c r="M799">
        <f t="shared" si="39"/>
        <v>0.1</v>
      </c>
      <c r="N799">
        <f t="shared" si="40"/>
        <v>0</v>
      </c>
    </row>
    <row r="800" spans="1:14">
      <c r="A800" t="s">
        <v>154</v>
      </c>
      <c r="B800" s="20">
        <v>1400</v>
      </c>
      <c r="C800" s="20" t="s">
        <v>95</v>
      </c>
      <c r="D800" s="20" t="s">
        <v>99</v>
      </c>
      <c r="E800" s="21">
        <v>0.22</v>
      </c>
      <c r="F800" s="21">
        <v>50.8</v>
      </c>
      <c r="G800" s="21">
        <v>0</v>
      </c>
      <c r="H800" s="21">
        <v>0.70899999999999996</v>
      </c>
      <c r="I800" s="21">
        <v>0.11700000000000001</v>
      </c>
      <c r="J800" s="21">
        <v>0.43099999999999999</v>
      </c>
      <c r="K800" s="59">
        <v>8.5893121813170395E-3</v>
      </c>
      <c r="L800">
        <f t="shared" si="38"/>
        <v>1.5671772695625027E-2</v>
      </c>
      <c r="M800">
        <f t="shared" si="39"/>
        <v>0</v>
      </c>
      <c r="N800">
        <f t="shared" si="40"/>
        <v>0</v>
      </c>
    </row>
    <row r="801" spans="1:14">
      <c r="A801" t="s">
        <v>154</v>
      </c>
      <c r="B801" s="20">
        <v>1400</v>
      </c>
      <c r="C801" s="20" t="s">
        <v>95</v>
      </c>
      <c r="D801" s="20" t="s">
        <v>98</v>
      </c>
      <c r="E801" s="21">
        <v>0.22</v>
      </c>
      <c r="F801" s="21">
        <v>50.8</v>
      </c>
      <c r="G801" s="21">
        <v>0</v>
      </c>
      <c r="H801" s="21">
        <v>0.70899999999999996</v>
      </c>
      <c r="I801" s="21">
        <v>0.11700000000000001</v>
      </c>
      <c r="J801" s="21">
        <v>0.43099999999999999</v>
      </c>
      <c r="K801" s="59">
        <v>1.28027364454003E-2</v>
      </c>
      <c r="L801">
        <f t="shared" si="38"/>
        <v>2.3359446160395873E-2</v>
      </c>
      <c r="M801">
        <f t="shared" si="39"/>
        <v>0</v>
      </c>
      <c r="N801">
        <f t="shared" si="40"/>
        <v>0</v>
      </c>
    </row>
    <row r="802" spans="1:14">
      <c r="A802" t="s">
        <v>154</v>
      </c>
      <c r="B802" s="20">
        <v>1400</v>
      </c>
      <c r="C802" s="20" t="s">
        <v>95</v>
      </c>
      <c r="D802" s="20" t="s">
        <v>99</v>
      </c>
      <c r="E802" s="21">
        <v>0.22</v>
      </c>
      <c r="F802" s="21">
        <v>50.8</v>
      </c>
      <c r="G802" s="21">
        <v>0</v>
      </c>
      <c r="H802" s="21">
        <v>0.70899999999999996</v>
      </c>
      <c r="I802" s="21">
        <v>0.11700000000000001</v>
      </c>
      <c r="J802" s="21">
        <v>0.43099999999999999</v>
      </c>
      <c r="K802" s="59">
        <v>1.1466429504522299E-2</v>
      </c>
      <c r="L802">
        <f t="shared" si="38"/>
        <v>2.092126505963457E-2</v>
      </c>
      <c r="M802">
        <f t="shared" si="39"/>
        <v>0</v>
      </c>
      <c r="N802">
        <f t="shared" si="40"/>
        <v>0</v>
      </c>
    </row>
    <row r="803" spans="1:14">
      <c r="A803" t="s">
        <v>154</v>
      </c>
      <c r="B803" s="20">
        <v>1400</v>
      </c>
      <c r="C803" s="20" t="s">
        <v>95</v>
      </c>
      <c r="E803" s="21">
        <v>0.22</v>
      </c>
      <c r="F803" s="21">
        <v>50.8</v>
      </c>
      <c r="G803" s="21">
        <v>0</v>
      </c>
      <c r="H803" s="21">
        <v>0.70899999999999996</v>
      </c>
      <c r="I803" s="21">
        <v>0.11700000000000001</v>
      </c>
      <c r="J803" s="21">
        <v>0.43099999999999999</v>
      </c>
      <c r="K803" s="59">
        <v>9.9910150139023296E-3</v>
      </c>
      <c r="L803">
        <f t="shared" si="38"/>
        <v>1.8229272960532394E-2</v>
      </c>
      <c r="M803">
        <f t="shared" si="39"/>
        <v>0</v>
      </c>
      <c r="N803">
        <f t="shared" si="40"/>
        <v>0</v>
      </c>
    </row>
    <row r="804" spans="1:14">
      <c r="A804" t="s">
        <v>154</v>
      </c>
      <c r="B804" s="20">
        <v>1400</v>
      </c>
      <c r="C804" s="20" t="s">
        <v>103</v>
      </c>
      <c r="D804" s="20" t="s">
        <v>98</v>
      </c>
      <c r="E804" s="21">
        <v>0.19</v>
      </c>
      <c r="F804" s="21">
        <v>57.7</v>
      </c>
      <c r="G804" s="21">
        <v>0</v>
      </c>
      <c r="H804" s="21">
        <v>0.70899999999999996</v>
      </c>
      <c r="I804" s="21">
        <v>0.11700000000000001</v>
      </c>
      <c r="J804" s="21">
        <v>0.43099999999999999</v>
      </c>
      <c r="K804" s="59">
        <v>6.2425269758329999E-4</v>
      </c>
      <c r="L804">
        <f t="shared" si="38"/>
        <v>1.2936960883658177E-3</v>
      </c>
      <c r="M804">
        <f t="shared" si="39"/>
        <v>0</v>
      </c>
      <c r="N804">
        <f t="shared" si="40"/>
        <v>0</v>
      </c>
    </row>
    <row r="805" spans="1:14">
      <c r="A805" t="s">
        <v>154</v>
      </c>
      <c r="B805" s="20">
        <v>1700</v>
      </c>
      <c r="C805" s="20" t="s">
        <v>95</v>
      </c>
      <c r="D805" s="20" t="s">
        <v>99</v>
      </c>
      <c r="E805" s="21">
        <v>0.22</v>
      </c>
      <c r="F805" s="21">
        <v>50.8</v>
      </c>
      <c r="G805" s="21">
        <v>0</v>
      </c>
      <c r="H805" s="21">
        <v>0.96799999999999997</v>
      </c>
      <c r="I805" s="21">
        <v>0.125</v>
      </c>
      <c r="J805" s="21">
        <v>0.34100000000000003</v>
      </c>
      <c r="K805" s="59">
        <v>0.264361517190012</v>
      </c>
      <c r="L805">
        <f t="shared" si="38"/>
        <v>0.38162347416492831</v>
      </c>
      <c r="M805">
        <f t="shared" si="39"/>
        <v>1</v>
      </c>
      <c r="N805">
        <f t="shared" si="40"/>
        <v>0.2</v>
      </c>
    </row>
    <row r="806" spans="1:14">
      <c r="A806" t="s">
        <v>154</v>
      </c>
      <c r="B806" s="20">
        <v>1110</v>
      </c>
      <c r="C806" s="20" t="s">
        <v>95</v>
      </c>
      <c r="D806" s="20" t="s">
        <v>96</v>
      </c>
      <c r="E806" s="21">
        <v>0.22</v>
      </c>
      <c r="F806" s="21">
        <v>50.8</v>
      </c>
      <c r="G806" s="21">
        <v>0</v>
      </c>
      <c r="H806" s="21">
        <v>0.96799999999999997</v>
      </c>
      <c r="I806" s="21">
        <v>0.125</v>
      </c>
      <c r="J806" s="21">
        <v>0.28799999999999998</v>
      </c>
      <c r="K806" s="59">
        <v>1.07980085830522E-2</v>
      </c>
      <c r="L806">
        <f t="shared" si="38"/>
        <v>1.3164932064457241E-2</v>
      </c>
      <c r="M806">
        <f t="shared" si="39"/>
        <v>0</v>
      </c>
      <c r="N806">
        <f t="shared" si="40"/>
        <v>0</v>
      </c>
    </row>
    <row r="807" spans="1:14">
      <c r="A807" t="s">
        <v>154</v>
      </c>
      <c r="B807" s="20">
        <v>1400</v>
      </c>
      <c r="C807" s="20" t="s">
        <v>95</v>
      </c>
      <c r="D807" s="20" t="s">
        <v>98</v>
      </c>
      <c r="E807" s="21">
        <v>0.22</v>
      </c>
      <c r="F807" s="21">
        <v>50.8</v>
      </c>
      <c r="G807" s="21">
        <v>0</v>
      </c>
      <c r="H807" s="21">
        <v>0.70899999999999996</v>
      </c>
      <c r="I807" s="21">
        <v>0.11700000000000001</v>
      </c>
      <c r="J807" s="21">
        <v>0.43099999999999999</v>
      </c>
      <c r="K807" s="59">
        <v>0.28300591969873301</v>
      </c>
      <c r="L807">
        <f t="shared" si="38"/>
        <v>0.51636316755165168</v>
      </c>
      <c r="M807">
        <f t="shared" si="39"/>
        <v>1</v>
      </c>
      <c r="N807">
        <f t="shared" si="40"/>
        <v>0.2</v>
      </c>
    </row>
    <row r="808" spans="1:14">
      <c r="A808" t="s">
        <v>154</v>
      </c>
      <c r="B808" s="20">
        <v>1400</v>
      </c>
      <c r="C808" s="20" t="s">
        <v>95</v>
      </c>
      <c r="E808" s="21">
        <v>0.22</v>
      </c>
      <c r="F808" s="21">
        <v>50.8</v>
      </c>
      <c r="G808" s="21">
        <v>0</v>
      </c>
      <c r="H808" s="21">
        <v>0.70899999999999996</v>
      </c>
      <c r="I808" s="21">
        <v>0.11700000000000001</v>
      </c>
      <c r="J808" s="21">
        <v>0.43099999999999999</v>
      </c>
      <c r="K808" s="59">
        <v>1.7598891858363701E-2</v>
      </c>
      <c r="L808">
        <f t="shared" si="38"/>
        <v>3.2110351455041798E-2</v>
      </c>
      <c r="M808">
        <f t="shared" si="39"/>
        <v>0.1</v>
      </c>
      <c r="N808">
        <f t="shared" si="40"/>
        <v>0</v>
      </c>
    </row>
    <row r="809" spans="1:14">
      <c r="A809" t="s">
        <v>154</v>
      </c>
      <c r="B809" s="20">
        <v>1800</v>
      </c>
      <c r="C809" s="20" t="s">
        <v>103</v>
      </c>
      <c r="D809" s="20" t="s">
        <v>96</v>
      </c>
      <c r="E809" s="21">
        <v>0.19</v>
      </c>
      <c r="F809" s="21">
        <v>57.7</v>
      </c>
      <c r="G809" s="21">
        <v>0</v>
      </c>
      <c r="H809" s="21">
        <v>1.2450000000000001</v>
      </c>
      <c r="I809" s="21">
        <v>0.21299999999999999</v>
      </c>
      <c r="J809" s="21">
        <v>0.28899999999999998</v>
      </c>
      <c r="K809" s="59">
        <v>1.9803590033885701</v>
      </c>
      <c r="L809">
        <f t="shared" si="38"/>
        <v>2.7519233741004516</v>
      </c>
      <c r="M809">
        <f t="shared" si="39"/>
        <v>9.3000000000000007</v>
      </c>
      <c r="N809">
        <f t="shared" si="40"/>
        <v>2</v>
      </c>
    </row>
    <row r="810" spans="1:14">
      <c r="A810" t="s">
        <v>154</v>
      </c>
      <c r="B810" s="20">
        <v>1411</v>
      </c>
      <c r="C810" s="20" t="s">
        <v>105</v>
      </c>
      <c r="D810" s="20" t="s">
        <v>96</v>
      </c>
      <c r="E810" s="21">
        <v>0.33</v>
      </c>
      <c r="F810" s="21">
        <v>53.9</v>
      </c>
      <c r="G810" s="21">
        <v>0.08</v>
      </c>
      <c r="H810" s="21">
        <v>1.4430000000000001</v>
      </c>
      <c r="I810" s="21">
        <v>0.22500000000000001</v>
      </c>
      <c r="J810" s="21">
        <v>0.43099999999999999</v>
      </c>
      <c r="K810" s="59">
        <v>0.46445635766924298</v>
      </c>
      <c r="L810">
        <f t="shared" si="38"/>
        <v>0.93630144189507425</v>
      </c>
      <c r="M810">
        <f t="shared" si="39"/>
        <v>3.7</v>
      </c>
      <c r="N810">
        <f t="shared" si="40"/>
        <v>0.7</v>
      </c>
    </row>
    <row r="811" spans="1:14">
      <c r="A811" t="s">
        <v>154</v>
      </c>
      <c r="B811" s="20">
        <v>1411</v>
      </c>
      <c r="C811" s="20" t="s">
        <v>105</v>
      </c>
      <c r="D811" s="20" t="s">
        <v>96</v>
      </c>
      <c r="E811" s="21">
        <v>0.33</v>
      </c>
      <c r="F811" s="21">
        <v>53.9</v>
      </c>
      <c r="G811" s="21">
        <v>0.08</v>
      </c>
      <c r="H811" s="21">
        <v>1.4430000000000001</v>
      </c>
      <c r="I811" s="21">
        <v>0.22500000000000001</v>
      </c>
      <c r="J811" s="21">
        <v>0.43099999999999999</v>
      </c>
      <c r="K811" s="59">
        <v>1.2238719878288701E-2</v>
      </c>
      <c r="L811">
        <f t="shared" si="38"/>
        <v>2.4672137391974512E-2</v>
      </c>
      <c r="M811">
        <f t="shared" si="39"/>
        <v>0.1</v>
      </c>
      <c r="N811">
        <f t="shared" si="40"/>
        <v>0</v>
      </c>
    </row>
    <row r="812" spans="1:14">
      <c r="A812" t="s">
        <v>154</v>
      </c>
      <c r="B812" s="20">
        <v>1400</v>
      </c>
      <c r="C812" s="20" t="s">
        <v>103</v>
      </c>
      <c r="D812" s="20" t="s">
        <v>98</v>
      </c>
      <c r="E812" s="21">
        <v>0.19</v>
      </c>
      <c r="F812" s="21">
        <v>57.7</v>
      </c>
      <c r="G812" s="21">
        <v>0</v>
      </c>
      <c r="H812" s="21">
        <v>0.70899999999999996</v>
      </c>
      <c r="I812" s="21">
        <v>0.11700000000000001</v>
      </c>
      <c r="J812" s="21">
        <v>0.43099999999999999</v>
      </c>
      <c r="K812" s="59">
        <v>8.3166699816337192E-3</v>
      </c>
      <c r="L812">
        <f t="shared" si="38"/>
        <v>1.7235397564354538E-2</v>
      </c>
      <c r="M812">
        <f t="shared" si="39"/>
        <v>0</v>
      </c>
      <c r="N812">
        <f t="shared" si="40"/>
        <v>0</v>
      </c>
    </row>
    <row r="813" spans="1:14">
      <c r="A813" t="s">
        <v>154</v>
      </c>
      <c r="B813" s="20">
        <v>1400</v>
      </c>
      <c r="C813" s="20" t="s">
        <v>103</v>
      </c>
      <c r="D813" s="20" t="s">
        <v>99</v>
      </c>
      <c r="E813" s="21">
        <v>0.19</v>
      </c>
      <c r="F813" s="21">
        <v>57.7</v>
      </c>
      <c r="G813" s="21">
        <v>0</v>
      </c>
      <c r="H813" s="21">
        <v>0.70899999999999996</v>
      </c>
      <c r="I813" s="21">
        <v>0.11700000000000001</v>
      </c>
      <c r="J813" s="21">
        <v>0.43099999999999999</v>
      </c>
      <c r="K813" s="59">
        <v>1.3211766689233699E-2</v>
      </c>
      <c r="L813">
        <f t="shared" si="38"/>
        <v>2.7379955188712179E-2</v>
      </c>
      <c r="M813">
        <f t="shared" si="39"/>
        <v>0.1</v>
      </c>
      <c r="N813">
        <f t="shared" si="40"/>
        <v>0</v>
      </c>
    </row>
    <row r="814" spans="1:14">
      <c r="A814" t="s">
        <v>154</v>
      </c>
      <c r="B814" s="20">
        <v>1400</v>
      </c>
      <c r="C814" s="20" t="s">
        <v>103</v>
      </c>
      <c r="E814" s="21">
        <v>0.19</v>
      </c>
      <c r="F814" s="21">
        <v>57.7</v>
      </c>
      <c r="G814" s="21">
        <v>0</v>
      </c>
      <c r="H814" s="21">
        <v>0.70899999999999996</v>
      </c>
      <c r="I814" s="21">
        <v>0.11700000000000001</v>
      </c>
      <c r="J814" s="21">
        <v>0.43099999999999999</v>
      </c>
      <c r="K814" s="59">
        <v>3.4615266177851399E-2</v>
      </c>
      <c r="L814">
        <f t="shared" si="38"/>
        <v>7.1736389166427758E-2</v>
      </c>
      <c r="M814">
        <f t="shared" si="39"/>
        <v>0.1</v>
      </c>
      <c r="N814">
        <f t="shared" si="40"/>
        <v>0</v>
      </c>
    </row>
    <row r="815" spans="1:14">
      <c r="A815" t="s">
        <v>154</v>
      </c>
      <c r="B815" s="20">
        <v>1411</v>
      </c>
      <c r="C815" s="20" t="s">
        <v>95</v>
      </c>
      <c r="D815" s="20" t="s">
        <v>99</v>
      </c>
      <c r="E815" s="21">
        <v>0.22</v>
      </c>
      <c r="F815" s="21">
        <v>50.8</v>
      </c>
      <c r="G815" s="21">
        <v>0</v>
      </c>
      <c r="H815" s="21">
        <v>1.4430000000000001</v>
      </c>
      <c r="I815" s="21">
        <v>0.22500000000000001</v>
      </c>
      <c r="J815" s="21">
        <v>0.43099999999999999</v>
      </c>
      <c r="K815" s="59">
        <v>2.6039246260872999E-2</v>
      </c>
      <c r="L815">
        <f t="shared" si="38"/>
        <v>4.7510340752713515E-2</v>
      </c>
      <c r="M815">
        <f t="shared" si="39"/>
        <v>0.2</v>
      </c>
      <c r="N815">
        <f t="shared" si="40"/>
        <v>0</v>
      </c>
    </row>
    <row r="816" spans="1:14">
      <c r="A816" t="s">
        <v>154</v>
      </c>
      <c r="B816" s="20">
        <v>1411</v>
      </c>
      <c r="C816" s="20" t="s">
        <v>95</v>
      </c>
      <c r="D816" s="20" t="s">
        <v>99</v>
      </c>
      <c r="E816" s="21">
        <v>0.22</v>
      </c>
      <c r="F816" s="21">
        <v>50.8</v>
      </c>
      <c r="G816" s="21">
        <v>0</v>
      </c>
      <c r="H816" s="21">
        <v>1.4430000000000001</v>
      </c>
      <c r="I816" s="21">
        <v>0.22500000000000001</v>
      </c>
      <c r="J816" s="21">
        <v>0.43099999999999999</v>
      </c>
      <c r="K816" s="59">
        <v>0.19171528380619901</v>
      </c>
      <c r="L816">
        <f t="shared" si="38"/>
        <v>0.3497973163233305</v>
      </c>
      <c r="M816">
        <f t="shared" si="39"/>
        <v>1.4</v>
      </c>
      <c r="N816">
        <f t="shared" si="40"/>
        <v>0.3</v>
      </c>
    </row>
    <row r="817" spans="1:14">
      <c r="A817" t="s">
        <v>154</v>
      </c>
      <c r="B817" s="20">
        <v>1820</v>
      </c>
      <c r="C817" s="20" t="s">
        <v>95</v>
      </c>
      <c r="D817" s="20" t="s">
        <v>99</v>
      </c>
      <c r="E817" s="21">
        <v>0.22</v>
      </c>
      <c r="F817" s="21">
        <v>50.8</v>
      </c>
      <c r="G817" s="21">
        <v>0</v>
      </c>
      <c r="H817" s="21">
        <v>2.0139999999999998</v>
      </c>
      <c r="I817" s="21">
        <v>0.28699999999999998</v>
      </c>
      <c r="J817" s="21">
        <v>0.28899999999999998</v>
      </c>
      <c r="K817" s="59">
        <v>8.3460171365508901E-2</v>
      </c>
      <c r="L817">
        <f t="shared" si="38"/>
        <v>0.10210795565427577</v>
      </c>
      <c r="M817">
        <f t="shared" si="39"/>
        <v>0.6</v>
      </c>
      <c r="N817">
        <f t="shared" si="40"/>
        <v>0.1</v>
      </c>
    </row>
    <row r="818" spans="1:14">
      <c r="A818" t="s">
        <v>154</v>
      </c>
      <c r="B818" s="20">
        <v>1320</v>
      </c>
      <c r="C818" s="20" t="s">
        <v>152</v>
      </c>
      <c r="D818" s="20" t="s">
        <v>96</v>
      </c>
      <c r="E818" s="21">
        <v>0</v>
      </c>
      <c r="F818" s="21">
        <v>49.3</v>
      </c>
      <c r="G818" s="21">
        <v>0.33</v>
      </c>
      <c r="H818" s="21">
        <v>1.395</v>
      </c>
      <c r="I818" s="21">
        <v>0.33900000000000002</v>
      </c>
      <c r="J818" s="21">
        <v>0.39300000000000002</v>
      </c>
      <c r="K818" s="59">
        <v>5.9261248974057601</v>
      </c>
      <c r="L818">
        <f>((F818*J818*K818/12)+(G818*K818))*0.765</f>
        <v>8.8157026566151977</v>
      </c>
      <c r="M818">
        <f t="shared" si="39"/>
        <v>33.5</v>
      </c>
      <c r="N818">
        <f t="shared" si="40"/>
        <v>8.1</v>
      </c>
    </row>
    <row r="819" spans="1:14">
      <c r="A819" t="s">
        <v>154</v>
      </c>
      <c r="B819" s="20">
        <v>7400</v>
      </c>
      <c r="C819" s="20" t="s">
        <v>101</v>
      </c>
      <c r="D819" s="20" t="s">
        <v>99</v>
      </c>
      <c r="E819" s="21">
        <v>0.8</v>
      </c>
      <c r="F819" s="21">
        <v>49.9</v>
      </c>
      <c r="G819" s="21">
        <v>0</v>
      </c>
      <c r="H819" s="21">
        <v>0.70899999999999996</v>
      </c>
      <c r="I819" s="21">
        <v>9.8000000000000004E-2</v>
      </c>
      <c r="J819" s="21">
        <v>0.26200000000000001</v>
      </c>
      <c r="K819" s="59">
        <v>7.4529956757181701E-2</v>
      </c>
      <c r="L819">
        <f t="shared" si="38"/>
        <v>8.1199145721003507E-2</v>
      </c>
      <c r="M819">
        <f t="shared" si="39"/>
        <v>0.2</v>
      </c>
      <c r="N819">
        <f t="shared" si="40"/>
        <v>0.1</v>
      </c>
    </row>
    <row r="820" spans="1:14">
      <c r="A820" t="s">
        <v>154</v>
      </c>
      <c r="B820" s="20">
        <v>7400</v>
      </c>
      <c r="C820" s="20" t="s">
        <v>101</v>
      </c>
      <c r="D820" s="20" t="s">
        <v>99</v>
      </c>
      <c r="E820" s="21">
        <v>0.8</v>
      </c>
      <c r="F820" s="21">
        <v>49.9</v>
      </c>
      <c r="G820" s="21">
        <v>0</v>
      </c>
      <c r="H820" s="21">
        <v>0.70899999999999996</v>
      </c>
      <c r="I820" s="21">
        <v>9.8000000000000004E-2</v>
      </c>
      <c r="J820" s="21">
        <v>0.26200000000000001</v>
      </c>
      <c r="K820" s="59">
        <v>3.2880122766945301</v>
      </c>
      <c r="L820">
        <f t="shared" si="38"/>
        <v>3.5822345752540792</v>
      </c>
      <c r="M820">
        <f t="shared" si="39"/>
        <v>6.9</v>
      </c>
      <c r="N820">
        <f t="shared" si="40"/>
        <v>3.6</v>
      </c>
    </row>
    <row r="821" spans="1:14">
      <c r="A821" t="s">
        <v>154</v>
      </c>
      <c r="B821" s="20">
        <v>7400</v>
      </c>
      <c r="C821" s="20" t="s">
        <v>101</v>
      </c>
      <c r="D821" s="20" t="s">
        <v>98</v>
      </c>
      <c r="E821" s="21">
        <v>0.8</v>
      </c>
      <c r="F821" s="21">
        <v>49.9</v>
      </c>
      <c r="G821" s="21">
        <v>0</v>
      </c>
      <c r="H821" s="21">
        <v>0.70899999999999996</v>
      </c>
      <c r="I821" s="21">
        <v>9.8000000000000004E-2</v>
      </c>
      <c r="J821" s="21">
        <v>0.26200000000000001</v>
      </c>
      <c r="K821" s="59">
        <v>0.26544682741910902</v>
      </c>
      <c r="L821">
        <f t="shared" si="38"/>
        <v>0.28919989435932897</v>
      </c>
      <c r="M821">
        <f t="shared" si="39"/>
        <v>0.6</v>
      </c>
      <c r="N821">
        <f t="shared" si="40"/>
        <v>0.3</v>
      </c>
    </row>
    <row r="822" spans="1:14">
      <c r="A822" t="s">
        <v>154</v>
      </c>
      <c r="B822" s="20">
        <v>7400</v>
      </c>
      <c r="C822" s="20" t="s">
        <v>101</v>
      </c>
      <c r="D822" s="20" t="s">
        <v>96</v>
      </c>
      <c r="E822" s="21">
        <v>0.8</v>
      </c>
      <c r="F822" s="21">
        <v>49.9</v>
      </c>
      <c r="G822" s="21">
        <v>0</v>
      </c>
      <c r="H822" s="21">
        <v>0.70899999999999996</v>
      </c>
      <c r="I822" s="21">
        <v>9.8000000000000004E-2</v>
      </c>
      <c r="J822" s="21">
        <v>0.26200000000000001</v>
      </c>
      <c r="K822" s="59">
        <v>0.64175145813983403</v>
      </c>
      <c r="L822">
        <f t="shared" si="38"/>
        <v>0.69917751778571358</v>
      </c>
      <c r="M822">
        <f t="shared" si="39"/>
        <v>1.3</v>
      </c>
      <c r="N822">
        <f t="shared" si="40"/>
        <v>0.7</v>
      </c>
    </row>
    <row r="823" spans="1:14">
      <c r="A823" t="s">
        <v>154</v>
      </c>
      <c r="B823" s="20">
        <v>7400</v>
      </c>
      <c r="C823" s="20" t="s">
        <v>101</v>
      </c>
      <c r="E823" s="21">
        <v>0.8</v>
      </c>
      <c r="F823" s="21">
        <v>49.9</v>
      </c>
      <c r="G823" s="21">
        <v>0</v>
      </c>
      <c r="H823" s="21">
        <v>0.70899999999999996</v>
      </c>
      <c r="I823" s="21">
        <v>9.8000000000000004E-2</v>
      </c>
      <c r="J823" s="21">
        <v>0.26200000000000001</v>
      </c>
      <c r="K823" s="59">
        <v>1.6990646686099901E-2</v>
      </c>
      <c r="L823">
        <f t="shared" si="38"/>
        <v>1.8511026387061074E-2</v>
      </c>
      <c r="M823">
        <f t="shared" si="39"/>
        <v>0</v>
      </c>
      <c r="N823">
        <f t="shared" si="40"/>
        <v>0</v>
      </c>
    </row>
    <row r="824" spans="1:14">
      <c r="A824" t="s">
        <v>154</v>
      </c>
      <c r="B824" s="20">
        <v>1400</v>
      </c>
      <c r="C824" s="20" t="s">
        <v>95</v>
      </c>
      <c r="D824" s="20" t="s">
        <v>96</v>
      </c>
      <c r="E824" s="21">
        <v>0.22</v>
      </c>
      <c r="F824" s="21">
        <v>50.8</v>
      </c>
      <c r="G824" s="21">
        <v>0</v>
      </c>
      <c r="H824" s="21">
        <v>0.70899999999999996</v>
      </c>
      <c r="I824" s="21">
        <v>0.11700000000000001</v>
      </c>
      <c r="J824" s="21">
        <v>0.43099999999999999</v>
      </c>
      <c r="K824" s="59">
        <v>2.5978324727751901E-2</v>
      </c>
      <c r="L824">
        <f t="shared" si="38"/>
        <v>4.7399185354098532E-2</v>
      </c>
      <c r="M824">
        <f t="shared" si="39"/>
        <v>0.1</v>
      </c>
      <c r="N824">
        <f t="shared" si="40"/>
        <v>0</v>
      </c>
    </row>
    <row r="825" spans="1:14">
      <c r="A825" t="s">
        <v>154</v>
      </c>
      <c r="B825" s="20">
        <v>1710</v>
      </c>
      <c r="C825" s="20" t="s">
        <v>95</v>
      </c>
      <c r="D825" s="20" t="s">
        <v>96</v>
      </c>
      <c r="E825" s="21">
        <v>0.22</v>
      </c>
      <c r="F825" s="21">
        <v>50.8</v>
      </c>
      <c r="G825" s="21">
        <v>0</v>
      </c>
      <c r="H825" s="21">
        <v>0.96799999999999997</v>
      </c>
      <c r="I825" s="21">
        <v>0.125</v>
      </c>
      <c r="J825" s="21">
        <v>0.34100000000000003</v>
      </c>
      <c r="K825" s="59">
        <v>1.1669713548133899E-2</v>
      </c>
      <c r="L825">
        <f t="shared" si="38"/>
        <v>1.6846009487634494E-2</v>
      </c>
      <c r="M825">
        <f t="shared" si="39"/>
        <v>0</v>
      </c>
      <c r="N825">
        <f t="shared" si="40"/>
        <v>0</v>
      </c>
    </row>
    <row r="826" spans="1:14">
      <c r="A826" t="s">
        <v>154</v>
      </c>
      <c r="B826" s="20">
        <v>1710</v>
      </c>
      <c r="C826" s="20" t="s">
        <v>95</v>
      </c>
      <c r="E826" s="21">
        <v>0.22</v>
      </c>
      <c r="F826" s="21">
        <v>50.8</v>
      </c>
      <c r="G826" s="21">
        <v>0</v>
      </c>
      <c r="H826" s="21">
        <v>0.96799999999999997</v>
      </c>
      <c r="I826" s="21">
        <v>0.125</v>
      </c>
      <c r="J826" s="21">
        <v>0.34100000000000003</v>
      </c>
      <c r="K826" s="59">
        <v>5.4207145339285299E-2</v>
      </c>
      <c r="L826">
        <f t="shared" si="38"/>
        <v>7.8251628106947621E-2</v>
      </c>
      <c r="M826">
        <f t="shared" si="39"/>
        <v>0.2</v>
      </c>
      <c r="N826">
        <f t="shared" si="40"/>
        <v>0</v>
      </c>
    </row>
    <row r="827" spans="1:14">
      <c r="A827" t="s">
        <v>154</v>
      </c>
      <c r="B827" s="20">
        <v>1710</v>
      </c>
      <c r="C827" s="20" t="s">
        <v>95</v>
      </c>
      <c r="D827" s="20" t="s">
        <v>96</v>
      </c>
      <c r="E827" s="21">
        <v>0.22</v>
      </c>
      <c r="F827" s="21">
        <v>50.8</v>
      </c>
      <c r="G827" s="21">
        <v>0</v>
      </c>
      <c r="H827" s="21">
        <v>0.96799999999999997</v>
      </c>
      <c r="I827" s="21">
        <v>0.125</v>
      </c>
      <c r="J827" s="21">
        <v>0.34100000000000003</v>
      </c>
      <c r="K827" s="59">
        <v>1.3158237299355301E-2</v>
      </c>
      <c r="L827">
        <f t="shared" si="38"/>
        <v>1.8994792757439333E-2</v>
      </c>
      <c r="M827">
        <f t="shared" si="39"/>
        <v>0.1</v>
      </c>
      <c r="N827">
        <f t="shared" si="40"/>
        <v>0</v>
      </c>
    </row>
    <row r="828" spans="1:14">
      <c r="A828" t="s">
        <v>154</v>
      </c>
      <c r="B828" s="20">
        <v>1411</v>
      </c>
      <c r="C828" s="20" t="s">
        <v>103</v>
      </c>
      <c r="D828" s="20" t="s">
        <v>99</v>
      </c>
      <c r="E828" s="21">
        <v>0.19</v>
      </c>
      <c r="F828" s="21">
        <v>57.7</v>
      </c>
      <c r="G828" s="21">
        <v>0</v>
      </c>
      <c r="H828" s="21">
        <v>1.4430000000000001</v>
      </c>
      <c r="I828" s="21">
        <v>0.22500000000000001</v>
      </c>
      <c r="J828" s="21">
        <v>0.43099999999999999</v>
      </c>
      <c r="K828" s="59">
        <v>4.3051718410183903E-2</v>
      </c>
      <c r="L828">
        <f t="shared" si="38"/>
        <v>8.9220022468945046E-2</v>
      </c>
      <c r="M828">
        <f t="shared" si="39"/>
        <v>0.4</v>
      </c>
      <c r="N828">
        <f t="shared" si="40"/>
        <v>0.1</v>
      </c>
    </row>
    <row r="829" spans="1:14">
      <c r="A829" t="s">
        <v>154</v>
      </c>
      <c r="B829" s="20">
        <v>1411</v>
      </c>
      <c r="C829" s="20" t="s">
        <v>95</v>
      </c>
      <c r="D829" s="20" t="s">
        <v>99</v>
      </c>
      <c r="E829" s="21">
        <v>0.22</v>
      </c>
      <c r="F829" s="21">
        <v>50.8</v>
      </c>
      <c r="G829" s="21">
        <v>0</v>
      </c>
      <c r="H829" s="21">
        <v>1.4430000000000001</v>
      </c>
      <c r="I829" s="21">
        <v>0.22500000000000001</v>
      </c>
      <c r="J829" s="21">
        <v>0.43099999999999999</v>
      </c>
      <c r="K829" s="59">
        <v>1.6721859310365E-4</v>
      </c>
      <c r="L829">
        <f t="shared" si="38"/>
        <v>3.0510147102381636E-4</v>
      </c>
      <c r="M829">
        <f t="shared" si="39"/>
        <v>0</v>
      </c>
      <c r="N829">
        <f t="shared" si="40"/>
        <v>0</v>
      </c>
    </row>
    <row r="830" spans="1:14">
      <c r="A830" t="s">
        <v>154</v>
      </c>
      <c r="B830" s="20">
        <v>1411</v>
      </c>
      <c r="C830" s="20" t="s">
        <v>95</v>
      </c>
      <c r="D830" s="20" t="s">
        <v>98</v>
      </c>
      <c r="E830" s="21">
        <v>0.22</v>
      </c>
      <c r="F830" s="21">
        <v>50.8</v>
      </c>
      <c r="G830" s="21">
        <v>0</v>
      </c>
      <c r="H830" s="21">
        <v>1.4430000000000001</v>
      </c>
      <c r="I830" s="21">
        <v>0.22500000000000001</v>
      </c>
      <c r="J830" s="21">
        <v>0.43099999999999999</v>
      </c>
      <c r="K830" s="59">
        <v>0.50728897874370604</v>
      </c>
      <c r="L830">
        <f t="shared" si="38"/>
        <v>0.92558256098314129</v>
      </c>
      <c r="M830">
        <f t="shared" si="39"/>
        <v>3.6</v>
      </c>
      <c r="N830">
        <f t="shared" si="40"/>
        <v>0.7</v>
      </c>
    </row>
    <row r="831" spans="1:14">
      <c r="A831" t="s">
        <v>154</v>
      </c>
      <c r="B831" s="20">
        <v>1411</v>
      </c>
      <c r="C831" s="20" t="s">
        <v>95</v>
      </c>
      <c r="D831" s="20" t="s">
        <v>99</v>
      </c>
      <c r="E831" s="21">
        <v>0.22</v>
      </c>
      <c r="F831" s="21">
        <v>50.8</v>
      </c>
      <c r="G831" s="21">
        <v>0</v>
      </c>
      <c r="H831" s="21">
        <v>1.4430000000000001</v>
      </c>
      <c r="I831" s="21">
        <v>0.22500000000000001</v>
      </c>
      <c r="J831" s="21">
        <v>0.43099999999999999</v>
      </c>
      <c r="K831" s="59">
        <v>0.190572091615969</v>
      </c>
      <c r="L831">
        <f t="shared" si="38"/>
        <v>0.34771148595944318</v>
      </c>
      <c r="M831">
        <f t="shared" si="39"/>
        <v>1.4</v>
      </c>
      <c r="N831">
        <f t="shared" si="40"/>
        <v>0.3</v>
      </c>
    </row>
    <row r="832" spans="1:14">
      <c r="A832" t="s">
        <v>154</v>
      </c>
      <c r="B832" s="20">
        <v>1411</v>
      </c>
      <c r="C832" s="20" t="s">
        <v>95</v>
      </c>
      <c r="D832" s="20" t="s">
        <v>98</v>
      </c>
      <c r="E832" s="21">
        <v>0.22</v>
      </c>
      <c r="F832" s="21">
        <v>50.8</v>
      </c>
      <c r="G832" s="21">
        <v>0</v>
      </c>
      <c r="H832" s="21">
        <v>1.4430000000000001</v>
      </c>
      <c r="I832" s="21">
        <v>0.22500000000000001</v>
      </c>
      <c r="J832" s="21">
        <v>0.43099999999999999</v>
      </c>
      <c r="K832" s="59">
        <v>5.2048187969151498E-2</v>
      </c>
      <c r="L832">
        <f t="shared" si="38"/>
        <v>9.4965388828914851E-2</v>
      </c>
      <c r="M832">
        <f t="shared" si="39"/>
        <v>0.4</v>
      </c>
      <c r="N832">
        <f t="shared" si="40"/>
        <v>0.1</v>
      </c>
    </row>
    <row r="833" spans="1:14">
      <c r="A833" t="s">
        <v>154</v>
      </c>
      <c r="B833" s="20">
        <v>1400</v>
      </c>
      <c r="C833" s="20" t="s">
        <v>95</v>
      </c>
      <c r="D833" s="20" t="s">
        <v>96</v>
      </c>
      <c r="E833" s="21">
        <v>0.22</v>
      </c>
      <c r="F833" s="21">
        <v>50.8</v>
      </c>
      <c r="G833" s="21">
        <v>0</v>
      </c>
      <c r="H833" s="21">
        <v>0.70899999999999996</v>
      </c>
      <c r="I833" s="21">
        <v>0.11700000000000001</v>
      </c>
      <c r="J833" s="21">
        <v>0.43099999999999999</v>
      </c>
      <c r="K833" s="59">
        <v>0.44203622915875801</v>
      </c>
      <c r="L833">
        <f t="shared" si="38"/>
        <v>0.80652456918209792</v>
      </c>
      <c r="M833">
        <f t="shared" si="39"/>
        <v>1.6</v>
      </c>
      <c r="N833">
        <f t="shared" si="40"/>
        <v>0.4</v>
      </c>
    </row>
    <row r="834" spans="1:14">
      <c r="A834" t="s">
        <v>154</v>
      </c>
      <c r="B834" s="20">
        <v>8320</v>
      </c>
      <c r="C834" s="20" t="s">
        <v>97</v>
      </c>
      <c r="D834" s="20" t="s">
        <v>96</v>
      </c>
      <c r="E834" s="21">
        <v>0.63</v>
      </c>
      <c r="F834" s="21">
        <v>53.6</v>
      </c>
      <c r="G834" s="21">
        <v>0.66</v>
      </c>
      <c r="H834" s="21">
        <v>0.70899999999999996</v>
      </c>
      <c r="I834" s="21">
        <v>0.11700000000000001</v>
      </c>
      <c r="J834" s="21">
        <v>0.26200000000000001</v>
      </c>
      <c r="K834" s="59">
        <v>0.74648205068193796</v>
      </c>
      <c r="L834">
        <f t="shared" si="38"/>
        <v>1.3662612146281283</v>
      </c>
      <c r="M834">
        <f t="shared" si="39"/>
        <v>2.6</v>
      </c>
      <c r="N834">
        <f t="shared" si="40"/>
        <v>0.9</v>
      </c>
    </row>
    <row r="835" spans="1:14">
      <c r="A835" t="s">
        <v>154</v>
      </c>
      <c r="B835" s="20">
        <v>8320</v>
      </c>
      <c r="C835" s="20" t="s">
        <v>97</v>
      </c>
      <c r="D835" s="20" t="s">
        <v>100</v>
      </c>
      <c r="E835" s="21">
        <v>0.63</v>
      </c>
      <c r="F835" s="21">
        <v>53.6</v>
      </c>
      <c r="G835" s="21">
        <v>0.66</v>
      </c>
      <c r="H835" s="21">
        <v>0.70899999999999996</v>
      </c>
      <c r="I835" s="21">
        <v>0.11700000000000001</v>
      </c>
      <c r="J835" s="21">
        <v>0.26200000000000001</v>
      </c>
      <c r="K835" s="59">
        <v>1.18862674685891</v>
      </c>
      <c r="L835">
        <f t="shared" ref="L835:L859" si="41">(F835*J835*K835/12)+(G835*K835)</f>
        <v>2.1755039138843011</v>
      </c>
      <c r="M835">
        <f t="shared" ref="M835:M898" si="42">ROUND(2.721*H835*L835,1)</f>
        <v>4.2</v>
      </c>
      <c r="N835">
        <f t="shared" ref="N835:N898" si="43">ROUND((2.721*I835*L835)+(E835*K835),1)</f>
        <v>1.4</v>
      </c>
    </row>
    <row r="836" spans="1:14">
      <c r="A836" t="s">
        <v>154</v>
      </c>
      <c r="B836" s="20">
        <v>8320</v>
      </c>
      <c r="C836" s="20" t="s">
        <v>97</v>
      </c>
      <c r="D836" s="20" t="s">
        <v>99</v>
      </c>
      <c r="E836" s="21">
        <v>0.63</v>
      </c>
      <c r="F836" s="21">
        <v>53.6</v>
      </c>
      <c r="G836" s="21">
        <v>0.66</v>
      </c>
      <c r="H836" s="21">
        <v>0.70899999999999996</v>
      </c>
      <c r="I836" s="21">
        <v>0.11700000000000001</v>
      </c>
      <c r="J836" s="21">
        <v>0.26200000000000001</v>
      </c>
      <c r="K836" s="59">
        <v>1.2956672208415501</v>
      </c>
      <c r="L836">
        <f t="shared" si="41"/>
        <v>2.3714165253989279</v>
      </c>
      <c r="M836">
        <f t="shared" si="42"/>
        <v>4.5999999999999996</v>
      </c>
      <c r="N836">
        <f t="shared" si="43"/>
        <v>1.6</v>
      </c>
    </row>
    <row r="837" spans="1:14">
      <c r="A837" t="s">
        <v>154</v>
      </c>
      <c r="B837" s="20">
        <v>8320</v>
      </c>
      <c r="C837" s="20" t="s">
        <v>97</v>
      </c>
      <c r="D837" s="20" t="s">
        <v>100</v>
      </c>
      <c r="E837" s="21">
        <v>0.63</v>
      </c>
      <c r="F837" s="21">
        <v>53.6</v>
      </c>
      <c r="G837" s="21">
        <v>0.66</v>
      </c>
      <c r="H837" s="21">
        <v>0.70899999999999996</v>
      </c>
      <c r="I837" s="21">
        <v>0.11700000000000001</v>
      </c>
      <c r="J837" s="21">
        <v>0.26200000000000001</v>
      </c>
      <c r="K837" s="59">
        <v>0.72570745696060102</v>
      </c>
      <c r="L837">
        <f t="shared" si="41"/>
        <v>1.3282381682264228</v>
      </c>
      <c r="M837">
        <f t="shared" si="42"/>
        <v>2.6</v>
      </c>
      <c r="N837">
        <f t="shared" si="43"/>
        <v>0.9</v>
      </c>
    </row>
    <row r="838" spans="1:14">
      <c r="A838" t="s">
        <v>154</v>
      </c>
      <c r="B838" s="20">
        <v>8320</v>
      </c>
      <c r="C838" s="20" t="s">
        <v>97</v>
      </c>
      <c r="D838" s="20" t="s">
        <v>96</v>
      </c>
      <c r="E838" s="21">
        <v>0.63</v>
      </c>
      <c r="F838" s="21">
        <v>53.6</v>
      </c>
      <c r="G838" s="21">
        <v>0.66</v>
      </c>
      <c r="H838" s="21">
        <v>0.70899999999999996</v>
      </c>
      <c r="I838" s="21">
        <v>0.11700000000000001</v>
      </c>
      <c r="J838" s="21">
        <v>0.26200000000000001</v>
      </c>
      <c r="K838" s="59">
        <v>2.45955516655886</v>
      </c>
      <c r="L838">
        <f t="shared" si="41"/>
        <v>4.5016418361804629</v>
      </c>
      <c r="M838">
        <f t="shared" si="42"/>
        <v>8.6999999999999993</v>
      </c>
      <c r="N838">
        <f t="shared" si="43"/>
        <v>3</v>
      </c>
    </row>
    <row r="839" spans="1:14">
      <c r="A839" t="s">
        <v>154</v>
      </c>
      <c r="B839" s="20">
        <v>8320</v>
      </c>
      <c r="C839" s="20" t="s">
        <v>97</v>
      </c>
      <c r="D839" s="20" t="s">
        <v>99</v>
      </c>
      <c r="E839" s="21">
        <v>0.63</v>
      </c>
      <c r="F839" s="21">
        <v>53.6</v>
      </c>
      <c r="G839" s="21">
        <v>0.66</v>
      </c>
      <c r="H839" s="21">
        <v>0.70899999999999996</v>
      </c>
      <c r="I839" s="21">
        <v>0.11700000000000001</v>
      </c>
      <c r="J839" s="21">
        <v>0.26200000000000001</v>
      </c>
      <c r="K839" s="59">
        <v>0.45129887733110102</v>
      </c>
      <c r="L839">
        <f t="shared" si="41"/>
        <v>0.82599729188320314</v>
      </c>
      <c r="M839">
        <f t="shared" si="42"/>
        <v>1.6</v>
      </c>
      <c r="N839">
        <f t="shared" si="43"/>
        <v>0.5</v>
      </c>
    </row>
    <row r="840" spans="1:14">
      <c r="A840" t="s">
        <v>154</v>
      </c>
      <c r="B840" s="20">
        <v>8320</v>
      </c>
      <c r="C840" s="20" t="s">
        <v>97</v>
      </c>
      <c r="D840" s="20" t="s">
        <v>99</v>
      </c>
      <c r="E840" s="21">
        <v>0.63</v>
      </c>
      <c r="F840" s="21">
        <v>53.6</v>
      </c>
      <c r="G840" s="21">
        <v>0.66</v>
      </c>
      <c r="H840" s="21">
        <v>0.70899999999999996</v>
      </c>
      <c r="I840" s="21">
        <v>0.11700000000000001</v>
      </c>
      <c r="J840" s="21">
        <v>0.26200000000000001</v>
      </c>
      <c r="K840" s="59">
        <v>0.338537952287706</v>
      </c>
      <c r="L840">
        <f t="shared" si="41"/>
        <v>0.61961472947377871</v>
      </c>
      <c r="M840">
        <f t="shared" si="42"/>
        <v>1.2</v>
      </c>
      <c r="N840">
        <f t="shared" si="43"/>
        <v>0.4</v>
      </c>
    </row>
    <row r="841" spans="1:14">
      <c r="A841" t="s">
        <v>154</v>
      </c>
      <c r="B841" s="20">
        <v>8320</v>
      </c>
      <c r="C841" s="20" t="s">
        <v>97</v>
      </c>
      <c r="D841" s="20" t="s">
        <v>99</v>
      </c>
      <c r="E841" s="21">
        <v>0.63</v>
      </c>
      <c r="F841" s="21">
        <v>53.6</v>
      </c>
      <c r="G841" s="21">
        <v>0.66</v>
      </c>
      <c r="H841" s="21">
        <v>0.70899999999999996</v>
      </c>
      <c r="I841" s="21">
        <v>0.11700000000000001</v>
      </c>
      <c r="J841" s="21">
        <v>0.26200000000000001</v>
      </c>
      <c r="K841" s="59">
        <v>0.100219194173709</v>
      </c>
      <c r="L841">
        <f t="shared" si="41"/>
        <v>0.18342785045633381</v>
      </c>
      <c r="M841">
        <f t="shared" si="42"/>
        <v>0.4</v>
      </c>
      <c r="N841">
        <f t="shared" si="43"/>
        <v>0.1</v>
      </c>
    </row>
    <row r="842" spans="1:14">
      <c r="A842" t="s">
        <v>154</v>
      </c>
      <c r="B842" s="20">
        <v>8320</v>
      </c>
      <c r="C842" s="20" t="s">
        <v>95</v>
      </c>
      <c r="D842" s="20" t="s">
        <v>100</v>
      </c>
      <c r="E842" s="21">
        <v>0.22</v>
      </c>
      <c r="F842" s="21">
        <v>50.8</v>
      </c>
      <c r="G842" s="21">
        <v>0</v>
      </c>
      <c r="H842" s="21">
        <v>0.70899999999999996</v>
      </c>
      <c r="I842" s="21">
        <v>0.11700000000000001</v>
      </c>
      <c r="J842" s="21">
        <v>0.26200000000000001</v>
      </c>
      <c r="K842" s="59">
        <v>0.54971774348373703</v>
      </c>
      <c r="L842">
        <f t="shared" si="41"/>
        <v>0.60971027322259552</v>
      </c>
      <c r="M842">
        <f t="shared" si="42"/>
        <v>1.2</v>
      </c>
      <c r="N842">
        <f t="shared" si="43"/>
        <v>0.3</v>
      </c>
    </row>
    <row r="843" spans="1:14">
      <c r="A843" t="s">
        <v>154</v>
      </c>
      <c r="B843" s="20">
        <v>8320</v>
      </c>
      <c r="C843" s="20" t="s">
        <v>95</v>
      </c>
      <c r="D843" s="20" t="s">
        <v>99</v>
      </c>
      <c r="E843" s="21">
        <v>0.22</v>
      </c>
      <c r="F843" s="21">
        <v>50.8</v>
      </c>
      <c r="G843" s="21">
        <v>0</v>
      </c>
      <c r="H843" s="21">
        <v>0.70899999999999996</v>
      </c>
      <c r="I843" s="21">
        <v>0.11700000000000001</v>
      </c>
      <c r="J843" s="21">
        <v>0.26200000000000001</v>
      </c>
      <c r="K843" s="59">
        <v>1.4997606966022701</v>
      </c>
      <c r="L843">
        <f t="shared" si="41"/>
        <v>1.6634345806247977</v>
      </c>
      <c r="M843">
        <f t="shared" si="42"/>
        <v>3.2</v>
      </c>
      <c r="N843">
        <f t="shared" si="43"/>
        <v>0.9</v>
      </c>
    </row>
    <row r="844" spans="1:14">
      <c r="A844" t="s">
        <v>154</v>
      </c>
      <c r="B844" s="20">
        <v>8320</v>
      </c>
      <c r="C844" s="20" t="s">
        <v>95</v>
      </c>
      <c r="D844" s="20" t="s">
        <v>99</v>
      </c>
      <c r="E844" s="21">
        <v>0.22</v>
      </c>
      <c r="F844" s="21">
        <v>50.8</v>
      </c>
      <c r="G844" s="21">
        <v>0</v>
      </c>
      <c r="H844" s="21">
        <v>0.70899999999999996</v>
      </c>
      <c r="I844" s="21">
        <v>0.11700000000000001</v>
      </c>
      <c r="J844" s="21">
        <v>0.26200000000000001</v>
      </c>
      <c r="K844" s="59">
        <v>0.19399284975563499</v>
      </c>
      <c r="L844">
        <f t="shared" si="41"/>
        <v>0.21516393609229997</v>
      </c>
      <c r="M844">
        <f t="shared" si="42"/>
        <v>0.4</v>
      </c>
      <c r="N844">
        <f t="shared" si="43"/>
        <v>0.1</v>
      </c>
    </row>
    <row r="845" spans="1:14">
      <c r="A845" t="s">
        <v>154</v>
      </c>
      <c r="B845" s="20">
        <v>1411</v>
      </c>
      <c r="C845" s="20" t="s">
        <v>95</v>
      </c>
      <c r="D845" s="20" t="s">
        <v>96</v>
      </c>
      <c r="E845" s="21">
        <v>0.22</v>
      </c>
      <c r="F845" s="21">
        <v>50.8</v>
      </c>
      <c r="G845" s="21">
        <v>0</v>
      </c>
      <c r="H845" s="21">
        <v>1.4430000000000001</v>
      </c>
      <c r="I845" s="21">
        <v>0.22500000000000001</v>
      </c>
      <c r="J845" s="21">
        <v>0.43099999999999999</v>
      </c>
      <c r="K845" s="59">
        <v>1.09407504591034E-2</v>
      </c>
      <c r="L845">
        <f t="shared" si="41"/>
        <v>1.9962128595998094E-2</v>
      </c>
      <c r="M845">
        <f t="shared" si="42"/>
        <v>0.1</v>
      </c>
      <c r="N845">
        <f t="shared" si="43"/>
        <v>0</v>
      </c>
    </row>
    <row r="846" spans="1:14">
      <c r="A846" t="s">
        <v>154</v>
      </c>
      <c r="B846" s="20">
        <v>1210</v>
      </c>
      <c r="C846" s="20" t="s">
        <v>103</v>
      </c>
      <c r="D846" s="20" t="s">
        <v>98</v>
      </c>
      <c r="E846" s="21">
        <v>0.19</v>
      </c>
      <c r="F846" s="21">
        <v>57.7</v>
      </c>
      <c r="G846" s="21">
        <v>0</v>
      </c>
      <c r="H846" s="21">
        <v>1.2450000000000001</v>
      </c>
      <c r="I846" s="21">
        <v>0.21299999999999999</v>
      </c>
      <c r="J846" s="21">
        <v>0.28799999999999998</v>
      </c>
      <c r="K846" s="59">
        <v>7.8830656929713399E-3</v>
      </c>
      <c r="L846">
        <f t="shared" si="41"/>
        <v>1.0916469371626712E-2</v>
      </c>
      <c r="M846">
        <f t="shared" si="42"/>
        <v>0</v>
      </c>
      <c r="N846">
        <f t="shared" si="43"/>
        <v>0</v>
      </c>
    </row>
    <row r="847" spans="1:14">
      <c r="A847" t="s">
        <v>154</v>
      </c>
      <c r="B847" s="20">
        <v>1210</v>
      </c>
      <c r="C847" s="20" t="s">
        <v>103</v>
      </c>
      <c r="D847" s="20" t="s">
        <v>99</v>
      </c>
      <c r="E847" s="21">
        <v>0.19</v>
      </c>
      <c r="F847" s="21">
        <v>57.7</v>
      </c>
      <c r="G847" s="21">
        <v>0</v>
      </c>
      <c r="H847" s="21">
        <v>1.2450000000000001</v>
      </c>
      <c r="I847" s="21">
        <v>0.21299999999999999</v>
      </c>
      <c r="J847" s="21">
        <v>0.28799999999999998</v>
      </c>
      <c r="K847" s="59">
        <v>2.0398217888423398E-3</v>
      </c>
      <c r="L847">
        <f t="shared" si="41"/>
        <v>2.8247452131888724E-3</v>
      </c>
      <c r="M847">
        <f t="shared" si="42"/>
        <v>0</v>
      </c>
      <c r="N847">
        <f t="shared" si="43"/>
        <v>0</v>
      </c>
    </row>
    <row r="848" spans="1:14">
      <c r="A848" t="s">
        <v>154</v>
      </c>
      <c r="B848" s="20">
        <v>1400</v>
      </c>
      <c r="C848" s="20" t="s">
        <v>95</v>
      </c>
      <c r="D848" s="20" t="s">
        <v>96</v>
      </c>
      <c r="E848" s="21">
        <v>0.22</v>
      </c>
      <c r="F848" s="21">
        <v>50.8</v>
      </c>
      <c r="G848" s="21">
        <v>0</v>
      </c>
      <c r="H848" s="21">
        <v>0.70899999999999996</v>
      </c>
      <c r="I848" s="21">
        <v>0.11700000000000001</v>
      </c>
      <c r="J848" s="21">
        <v>0.43099999999999999</v>
      </c>
      <c r="K848" s="59">
        <v>0.70297307434518697</v>
      </c>
      <c r="L848">
        <f t="shared" si="41"/>
        <v>1.2826212390144167</v>
      </c>
      <c r="M848">
        <f t="shared" si="42"/>
        <v>2.5</v>
      </c>
      <c r="N848">
        <f t="shared" si="43"/>
        <v>0.6</v>
      </c>
    </row>
    <row r="849" spans="1:14">
      <c r="A849" t="s">
        <v>154</v>
      </c>
      <c r="B849" s="20">
        <v>1400</v>
      </c>
      <c r="C849" s="20" t="s">
        <v>95</v>
      </c>
      <c r="D849" s="20" t="s">
        <v>96</v>
      </c>
      <c r="E849" s="21">
        <v>0.22</v>
      </c>
      <c r="F849" s="21">
        <v>50.8</v>
      </c>
      <c r="G849" s="21">
        <v>0</v>
      </c>
      <c r="H849" s="21">
        <v>0.70899999999999996</v>
      </c>
      <c r="I849" s="21">
        <v>0.11700000000000001</v>
      </c>
      <c r="J849" s="21">
        <v>0.43099999999999999</v>
      </c>
      <c r="K849" s="59">
        <v>0.76662603227955795</v>
      </c>
      <c r="L849">
        <f t="shared" si="41"/>
        <v>1.3987603042962053</v>
      </c>
      <c r="M849">
        <f t="shared" si="42"/>
        <v>2.7</v>
      </c>
      <c r="N849">
        <f t="shared" si="43"/>
        <v>0.6</v>
      </c>
    </row>
    <row r="850" spans="1:14">
      <c r="A850" t="s">
        <v>154</v>
      </c>
      <c r="B850" s="20">
        <v>1400</v>
      </c>
      <c r="C850" s="20" t="s">
        <v>152</v>
      </c>
      <c r="D850" s="20" t="s">
        <v>99</v>
      </c>
      <c r="E850" s="21">
        <v>0</v>
      </c>
      <c r="F850" s="21">
        <v>49.3</v>
      </c>
      <c r="G850" s="21">
        <v>0.33</v>
      </c>
      <c r="H850" s="21">
        <v>0.70899999999999996</v>
      </c>
      <c r="I850" s="21">
        <v>0.11700000000000001</v>
      </c>
      <c r="J850" s="21">
        <v>0.43099999999999999</v>
      </c>
      <c r="K850" s="59">
        <v>0.26664201887870298</v>
      </c>
      <c r="L850">
        <f t="shared" ref="L850:L851" si="44">((F850*J850*K850/12)+(G850*K850))*0.765</f>
        <v>0.42850149028687551</v>
      </c>
      <c r="M850">
        <f t="shared" si="42"/>
        <v>0.8</v>
      </c>
      <c r="N850">
        <f t="shared" si="43"/>
        <v>0.1</v>
      </c>
    </row>
    <row r="851" spans="1:14">
      <c r="A851" t="s">
        <v>154</v>
      </c>
      <c r="B851" s="20">
        <v>1400</v>
      </c>
      <c r="C851" s="20" t="s">
        <v>152</v>
      </c>
      <c r="D851" s="20" t="s">
        <v>99</v>
      </c>
      <c r="E851" s="21">
        <v>0</v>
      </c>
      <c r="F851" s="21">
        <v>49.3</v>
      </c>
      <c r="G851" s="21">
        <v>0.33</v>
      </c>
      <c r="H851" s="21">
        <v>0.70899999999999996</v>
      </c>
      <c r="I851" s="21">
        <v>0.11700000000000001</v>
      </c>
      <c r="J851" s="21">
        <v>0.43099999999999999</v>
      </c>
      <c r="K851" s="59">
        <v>1.1847218233236001</v>
      </c>
      <c r="L851">
        <f t="shared" si="44"/>
        <v>1.9038824751041297</v>
      </c>
      <c r="M851">
        <f t="shared" si="42"/>
        <v>3.7</v>
      </c>
      <c r="N851">
        <f t="shared" si="43"/>
        <v>0.6</v>
      </c>
    </row>
    <row r="852" spans="1:14">
      <c r="A852" t="s">
        <v>154</v>
      </c>
      <c r="B852" s="20">
        <v>1550</v>
      </c>
      <c r="C852" s="20" t="s">
        <v>95</v>
      </c>
      <c r="D852" s="20" t="s">
        <v>96</v>
      </c>
      <c r="E852" s="21">
        <v>0.22</v>
      </c>
      <c r="F852" s="21">
        <v>50.8</v>
      </c>
      <c r="G852" s="21">
        <v>0</v>
      </c>
      <c r="H852" s="21">
        <v>0.72099999999999997</v>
      </c>
      <c r="I852" s="21">
        <v>0.17</v>
      </c>
      <c r="J852" s="21">
        <v>0.34100000000000003</v>
      </c>
      <c r="K852" s="59">
        <v>0.12082512904274099</v>
      </c>
      <c r="L852">
        <f t="shared" si="41"/>
        <v>0.17441912878179947</v>
      </c>
      <c r="M852">
        <f t="shared" si="42"/>
        <v>0.3</v>
      </c>
      <c r="N852">
        <f t="shared" si="43"/>
        <v>0.1</v>
      </c>
    </row>
    <row r="853" spans="1:14">
      <c r="A853" t="s">
        <v>154</v>
      </c>
      <c r="B853" s="20">
        <v>1411</v>
      </c>
      <c r="C853" s="20" t="s">
        <v>95</v>
      </c>
      <c r="E853" s="21">
        <v>0.22</v>
      </c>
      <c r="F853" s="21">
        <v>50.8</v>
      </c>
      <c r="G853" s="21">
        <v>0</v>
      </c>
      <c r="H853" s="21">
        <v>1.4430000000000001</v>
      </c>
      <c r="I853" s="21">
        <v>0.22500000000000001</v>
      </c>
      <c r="J853" s="21">
        <v>0.43099999999999999</v>
      </c>
      <c r="K853" s="59">
        <v>0.16884088390901</v>
      </c>
      <c r="L853">
        <f t="shared" si="41"/>
        <v>0.30806144875091601</v>
      </c>
      <c r="M853">
        <f t="shared" si="42"/>
        <v>1.2</v>
      </c>
      <c r="N853">
        <f t="shared" si="43"/>
        <v>0.2</v>
      </c>
    </row>
    <row r="854" spans="1:14">
      <c r="A854" t="s">
        <v>154</v>
      </c>
      <c r="B854" s="20">
        <v>1411</v>
      </c>
      <c r="C854" s="20" t="s">
        <v>103</v>
      </c>
      <c r="D854" s="20" t="s">
        <v>99</v>
      </c>
      <c r="E854" s="21">
        <v>0.19</v>
      </c>
      <c r="F854" s="21">
        <v>57.7</v>
      </c>
      <c r="G854" s="21">
        <v>0</v>
      </c>
      <c r="H854" s="21">
        <v>1.4430000000000001</v>
      </c>
      <c r="I854" s="21">
        <v>0.22500000000000001</v>
      </c>
      <c r="J854" s="21">
        <v>0.43099999999999999</v>
      </c>
      <c r="K854" s="59">
        <v>0.42001118958593497</v>
      </c>
      <c r="L854">
        <f t="shared" si="41"/>
        <v>0.87042768920464508</v>
      </c>
      <c r="M854">
        <f t="shared" si="42"/>
        <v>3.4</v>
      </c>
      <c r="N854">
        <f t="shared" si="43"/>
        <v>0.6</v>
      </c>
    </row>
    <row r="855" spans="1:14">
      <c r="A855" t="s">
        <v>154</v>
      </c>
      <c r="B855" s="20">
        <v>8310</v>
      </c>
      <c r="C855" s="20" t="s">
        <v>95</v>
      </c>
      <c r="D855" s="20" t="s">
        <v>96</v>
      </c>
      <c r="E855" s="21">
        <v>0.22</v>
      </c>
      <c r="F855" s="21">
        <v>50.8</v>
      </c>
      <c r="G855" s="21">
        <v>0</v>
      </c>
      <c r="H855" s="21">
        <v>0.72099999999999997</v>
      </c>
      <c r="I855" s="21">
        <v>0.17</v>
      </c>
      <c r="J855" s="21">
        <v>0.43099999999999999</v>
      </c>
      <c r="K855" s="59">
        <v>1.4007513839E-7</v>
      </c>
      <c r="L855">
        <f t="shared" si="41"/>
        <v>2.5557642833511432E-7</v>
      </c>
      <c r="M855">
        <f t="shared" si="42"/>
        <v>0</v>
      </c>
      <c r="N855">
        <f t="shared" si="43"/>
        <v>0</v>
      </c>
    </row>
    <row r="856" spans="1:14">
      <c r="A856" t="s">
        <v>154</v>
      </c>
      <c r="B856" s="20">
        <v>8310</v>
      </c>
      <c r="C856" s="20" t="s">
        <v>95</v>
      </c>
      <c r="D856" s="20" t="s">
        <v>96</v>
      </c>
      <c r="E856" s="21">
        <v>0.22</v>
      </c>
      <c r="F856" s="21">
        <v>50.8</v>
      </c>
      <c r="G856" s="21">
        <v>0</v>
      </c>
      <c r="H856" s="21">
        <v>0.72099999999999997</v>
      </c>
      <c r="I856" s="21">
        <v>0.17</v>
      </c>
      <c r="J856" s="21">
        <v>0.43099999999999999</v>
      </c>
      <c r="K856" s="59">
        <v>1.7811464125383899E-3</v>
      </c>
      <c r="L856">
        <f t="shared" si="41"/>
        <v>3.2498203727704613E-3</v>
      </c>
      <c r="M856">
        <f t="shared" si="42"/>
        <v>0</v>
      </c>
      <c r="N856">
        <f t="shared" si="43"/>
        <v>0</v>
      </c>
    </row>
    <row r="857" spans="1:14">
      <c r="A857" t="s">
        <v>154</v>
      </c>
      <c r="B857" s="20">
        <v>1110</v>
      </c>
      <c r="C857" s="20" t="s">
        <v>95</v>
      </c>
      <c r="D857" s="20" t="s">
        <v>96</v>
      </c>
      <c r="E857" s="21">
        <v>0.22</v>
      </c>
      <c r="F857" s="21">
        <v>50.8</v>
      </c>
      <c r="G857" s="21">
        <v>0</v>
      </c>
      <c r="H857" s="21">
        <v>0.96799999999999997</v>
      </c>
      <c r="I857" s="21">
        <v>0.125</v>
      </c>
      <c r="J857" s="21">
        <v>0.28799999999999998</v>
      </c>
      <c r="K857" s="59">
        <v>1.2811855873321401</v>
      </c>
      <c r="L857">
        <f t="shared" si="41"/>
        <v>1.562021468075345</v>
      </c>
      <c r="M857">
        <f t="shared" si="42"/>
        <v>4.0999999999999996</v>
      </c>
      <c r="N857">
        <f t="shared" si="43"/>
        <v>0.8</v>
      </c>
    </row>
    <row r="858" spans="1:14">
      <c r="A858" t="s">
        <v>154</v>
      </c>
      <c r="B858" s="20">
        <v>1700</v>
      </c>
      <c r="C858" s="20" t="s">
        <v>103</v>
      </c>
      <c r="D858" s="20" t="s">
        <v>96</v>
      </c>
      <c r="E858" s="21">
        <v>0.19</v>
      </c>
      <c r="F858" s="21">
        <v>57.7</v>
      </c>
      <c r="G858" s="21">
        <v>0</v>
      </c>
      <c r="H858" s="21">
        <v>0.96799999999999997</v>
      </c>
      <c r="I858" s="21">
        <v>0.125</v>
      </c>
      <c r="J858" s="21">
        <v>0.34100000000000003</v>
      </c>
      <c r="K858" s="59">
        <v>0.12599911371851999</v>
      </c>
      <c r="L858">
        <f t="shared" si="41"/>
        <v>0.20659339681595701</v>
      </c>
      <c r="M858">
        <f t="shared" si="42"/>
        <v>0.5</v>
      </c>
      <c r="N858">
        <f t="shared" si="43"/>
        <v>0.1</v>
      </c>
    </row>
    <row r="859" spans="1:14">
      <c r="A859" t="s">
        <v>154</v>
      </c>
      <c r="B859" s="20">
        <v>1700</v>
      </c>
      <c r="C859" s="20" t="s">
        <v>103</v>
      </c>
      <c r="D859" s="20" t="s">
        <v>98</v>
      </c>
      <c r="E859" s="21">
        <v>0.19</v>
      </c>
      <c r="F859" s="21">
        <v>57.7</v>
      </c>
      <c r="G859" s="21">
        <v>0</v>
      </c>
      <c r="H859" s="21">
        <v>0.96799999999999997</v>
      </c>
      <c r="I859" s="21">
        <v>0.125</v>
      </c>
      <c r="J859" s="21">
        <v>0.34100000000000003</v>
      </c>
      <c r="K859" s="59">
        <v>0.100336758174923</v>
      </c>
      <c r="L859">
        <f t="shared" si="41"/>
        <v>0.16451632940186106</v>
      </c>
      <c r="M859">
        <f t="shared" si="42"/>
        <v>0.4</v>
      </c>
      <c r="N859">
        <f t="shared" si="43"/>
        <v>0.1</v>
      </c>
    </row>
    <row r="860" spans="1:14">
      <c r="A860" t="s">
        <v>154</v>
      </c>
      <c r="B860" s="20">
        <v>8100</v>
      </c>
      <c r="C860" s="20" t="s">
        <v>152</v>
      </c>
      <c r="D860" s="20" t="s">
        <v>96</v>
      </c>
      <c r="E860" s="21">
        <v>0</v>
      </c>
      <c r="F860" s="21">
        <v>49.3</v>
      </c>
      <c r="G860" s="21">
        <v>0.33</v>
      </c>
      <c r="H860" s="21">
        <v>0.98599999999999999</v>
      </c>
      <c r="I860" s="21">
        <v>0.14299999999999999</v>
      </c>
      <c r="J860" s="21">
        <v>0.44600000000000001</v>
      </c>
      <c r="K860" s="59">
        <v>1.7952291777440298E-2</v>
      </c>
      <c r="L860">
        <f t="shared" ref="L860:L920" si="45">((F860*J860*K860/12)+(G860*K860))*0.765</f>
        <v>2.9696182882144914E-2</v>
      </c>
      <c r="M860">
        <f t="shared" si="42"/>
        <v>0.1</v>
      </c>
      <c r="N860">
        <f t="shared" si="43"/>
        <v>0</v>
      </c>
    </row>
    <row r="861" spans="1:14">
      <c r="A861" t="s">
        <v>154</v>
      </c>
      <c r="B861" s="20">
        <v>8100</v>
      </c>
      <c r="C861" s="20" t="s">
        <v>152</v>
      </c>
      <c r="D861" s="20" t="s">
        <v>96</v>
      </c>
      <c r="E861" s="21">
        <v>0</v>
      </c>
      <c r="F861" s="21">
        <v>49.3</v>
      </c>
      <c r="G861" s="21">
        <v>0.33</v>
      </c>
      <c r="H861" s="21">
        <v>0.98599999999999999</v>
      </c>
      <c r="I861" s="21">
        <v>0.14299999999999999</v>
      </c>
      <c r="J861" s="21">
        <v>0.44600000000000001</v>
      </c>
      <c r="K861" s="59">
        <v>0.383828009061291</v>
      </c>
      <c r="L861">
        <f t="shared" si="45"/>
        <v>0.63491764136193607</v>
      </c>
      <c r="M861">
        <f t="shared" si="42"/>
        <v>1.7</v>
      </c>
      <c r="N861">
        <f t="shared" si="43"/>
        <v>0.2</v>
      </c>
    </row>
    <row r="862" spans="1:14">
      <c r="A862" t="s">
        <v>154</v>
      </c>
      <c r="B862" s="20">
        <v>8100</v>
      </c>
      <c r="C862" s="20" t="s">
        <v>152</v>
      </c>
      <c r="D862" s="20" t="s">
        <v>99</v>
      </c>
      <c r="E862" s="21">
        <v>0</v>
      </c>
      <c r="F862" s="21">
        <v>49.3</v>
      </c>
      <c r="G862" s="21">
        <v>0.33</v>
      </c>
      <c r="H862" s="21">
        <v>0.98599999999999999</v>
      </c>
      <c r="I862" s="21">
        <v>0.14299999999999999</v>
      </c>
      <c r="J862" s="21">
        <v>0.44600000000000001</v>
      </c>
      <c r="K862" s="59">
        <v>0.133358733949002</v>
      </c>
      <c r="L862">
        <f t="shared" si="45"/>
        <v>0.22059831699357202</v>
      </c>
      <c r="M862">
        <f t="shared" si="42"/>
        <v>0.6</v>
      </c>
      <c r="N862">
        <f t="shared" si="43"/>
        <v>0.1</v>
      </c>
    </row>
    <row r="863" spans="1:14">
      <c r="A863" t="s">
        <v>154</v>
      </c>
      <c r="B863" s="20">
        <v>8100</v>
      </c>
      <c r="C863" s="20" t="s">
        <v>152</v>
      </c>
      <c r="D863" s="20" t="s">
        <v>99</v>
      </c>
      <c r="E863" s="21">
        <v>0</v>
      </c>
      <c r="F863" s="21">
        <v>49.3</v>
      </c>
      <c r="G863" s="21">
        <v>0.33</v>
      </c>
      <c r="H863" s="21">
        <v>0.98599999999999999</v>
      </c>
      <c r="I863" s="21">
        <v>0.14299999999999999</v>
      </c>
      <c r="J863" s="21">
        <v>0.44600000000000001</v>
      </c>
      <c r="K863" s="59">
        <v>0.30855263410200601</v>
      </c>
      <c r="L863">
        <f t="shared" si="45"/>
        <v>0.51039920499594205</v>
      </c>
      <c r="M863">
        <f t="shared" si="42"/>
        <v>1.4</v>
      </c>
      <c r="N863">
        <f t="shared" si="43"/>
        <v>0.2</v>
      </c>
    </row>
    <row r="864" spans="1:14">
      <c r="A864" t="s">
        <v>154</v>
      </c>
      <c r="B864" s="20">
        <v>8100</v>
      </c>
      <c r="C864" s="20" t="s">
        <v>152</v>
      </c>
      <c r="D864" s="20" t="s">
        <v>99</v>
      </c>
      <c r="E864" s="21">
        <v>0</v>
      </c>
      <c r="F864" s="21">
        <v>49.3</v>
      </c>
      <c r="G864" s="21">
        <v>0.33</v>
      </c>
      <c r="H864" s="21">
        <v>0.98599999999999999</v>
      </c>
      <c r="I864" s="21">
        <v>0.14299999999999999</v>
      </c>
      <c r="J864" s="21">
        <v>0.44600000000000001</v>
      </c>
      <c r="K864" s="59">
        <v>4.7523472567796601</v>
      </c>
      <c r="L864">
        <f t="shared" si="45"/>
        <v>7.8612009545285382</v>
      </c>
      <c r="M864">
        <f t="shared" si="42"/>
        <v>21.1</v>
      </c>
      <c r="N864">
        <f t="shared" si="43"/>
        <v>3.1</v>
      </c>
    </row>
    <row r="865" spans="1:14">
      <c r="A865" t="s">
        <v>154</v>
      </c>
      <c r="B865" s="20">
        <v>8100</v>
      </c>
      <c r="C865" s="20" t="s">
        <v>152</v>
      </c>
      <c r="D865" s="20" t="s">
        <v>99</v>
      </c>
      <c r="E865" s="21">
        <v>0</v>
      </c>
      <c r="F865" s="21">
        <v>49.3</v>
      </c>
      <c r="G865" s="21">
        <v>0.33</v>
      </c>
      <c r="H865" s="21">
        <v>0.98599999999999999</v>
      </c>
      <c r="I865" s="21">
        <v>0.14299999999999999</v>
      </c>
      <c r="J865" s="21">
        <v>0.44600000000000001</v>
      </c>
      <c r="K865" s="59">
        <v>1.58967189640224</v>
      </c>
      <c r="L865">
        <f t="shared" si="45"/>
        <v>2.6295911376334602</v>
      </c>
      <c r="M865">
        <f t="shared" si="42"/>
        <v>7.1</v>
      </c>
      <c r="N865">
        <f t="shared" si="43"/>
        <v>1</v>
      </c>
    </row>
    <row r="866" spans="1:14">
      <c r="A866" t="s">
        <v>154</v>
      </c>
      <c r="B866" s="20">
        <v>8100</v>
      </c>
      <c r="C866" s="20" t="s">
        <v>152</v>
      </c>
      <c r="D866" s="20" t="s">
        <v>99</v>
      </c>
      <c r="E866" s="21">
        <v>0</v>
      </c>
      <c r="F866" s="21">
        <v>49.3</v>
      </c>
      <c r="G866" s="21">
        <v>0.33</v>
      </c>
      <c r="H866" s="21">
        <v>0.98599999999999999</v>
      </c>
      <c r="I866" s="21">
        <v>0.14299999999999999</v>
      </c>
      <c r="J866" s="21">
        <v>0.44600000000000001</v>
      </c>
      <c r="K866" s="59">
        <v>4.40557343564367</v>
      </c>
      <c r="L866">
        <f t="shared" si="45"/>
        <v>7.2875773225789198</v>
      </c>
      <c r="M866">
        <f t="shared" si="42"/>
        <v>19.600000000000001</v>
      </c>
      <c r="N866">
        <f t="shared" si="43"/>
        <v>2.8</v>
      </c>
    </row>
    <row r="867" spans="1:14">
      <c r="A867" t="s">
        <v>154</v>
      </c>
      <c r="B867" s="20">
        <v>8100</v>
      </c>
      <c r="C867" s="20" t="s">
        <v>152</v>
      </c>
      <c r="D867" s="20" t="s">
        <v>96</v>
      </c>
      <c r="E867" s="21">
        <v>0</v>
      </c>
      <c r="F867" s="21">
        <v>49.3</v>
      </c>
      <c r="G867" s="21">
        <v>0.33</v>
      </c>
      <c r="H867" s="21">
        <v>0.98599999999999999</v>
      </c>
      <c r="I867" s="21">
        <v>0.14299999999999999</v>
      </c>
      <c r="J867" s="21">
        <v>0.44600000000000001</v>
      </c>
      <c r="K867" s="59">
        <v>1.02757861455235</v>
      </c>
      <c r="L867">
        <f t="shared" si="45"/>
        <v>1.6997920288859436</v>
      </c>
      <c r="M867">
        <f t="shared" si="42"/>
        <v>4.5999999999999996</v>
      </c>
      <c r="N867">
        <f t="shared" si="43"/>
        <v>0.7</v>
      </c>
    </row>
    <row r="868" spans="1:14">
      <c r="A868" t="s">
        <v>154</v>
      </c>
      <c r="B868" s="20">
        <v>8100</v>
      </c>
      <c r="C868" s="20" t="s">
        <v>152</v>
      </c>
      <c r="D868" s="20" t="s">
        <v>99</v>
      </c>
      <c r="E868" s="21">
        <v>0</v>
      </c>
      <c r="F868" s="21">
        <v>49.3</v>
      </c>
      <c r="G868" s="21">
        <v>0.33</v>
      </c>
      <c r="H868" s="21">
        <v>0.98599999999999999</v>
      </c>
      <c r="I868" s="21">
        <v>0.14299999999999999</v>
      </c>
      <c r="J868" s="21">
        <v>0.44600000000000001</v>
      </c>
      <c r="K868" s="59">
        <v>1.2540937833558099</v>
      </c>
      <c r="L868">
        <f t="shared" si="45"/>
        <v>2.0744871353246923</v>
      </c>
      <c r="M868">
        <f t="shared" si="42"/>
        <v>5.6</v>
      </c>
      <c r="N868">
        <f t="shared" si="43"/>
        <v>0.8</v>
      </c>
    </row>
    <row r="869" spans="1:14">
      <c r="A869" t="s">
        <v>154</v>
      </c>
      <c r="B869" s="20">
        <v>8100</v>
      </c>
      <c r="C869" s="20" t="s">
        <v>152</v>
      </c>
      <c r="D869" s="20" t="s">
        <v>99</v>
      </c>
      <c r="E869" s="21">
        <v>0</v>
      </c>
      <c r="F869" s="21">
        <v>49.3</v>
      </c>
      <c r="G869" s="21">
        <v>0.33</v>
      </c>
      <c r="H869" s="21">
        <v>0.98599999999999999</v>
      </c>
      <c r="I869" s="21">
        <v>0.14299999999999999</v>
      </c>
      <c r="J869" s="21">
        <v>0.44600000000000001</v>
      </c>
      <c r="K869" s="59">
        <v>0.232638966941972</v>
      </c>
      <c r="L869">
        <f t="shared" si="45"/>
        <v>0.38482492338407748</v>
      </c>
      <c r="M869">
        <f t="shared" si="42"/>
        <v>1</v>
      </c>
      <c r="N869">
        <f t="shared" si="43"/>
        <v>0.1</v>
      </c>
    </row>
    <row r="870" spans="1:14">
      <c r="A870" t="s">
        <v>154</v>
      </c>
      <c r="B870" s="20">
        <v>8100</v>
      </c>
      <c r="C870" s="20" t="s">
        <v>152</v>
      </c>
      <c r="D870" s="20" t="s">
        <v>99</v>
      </c>
      <c r="E870" s="21">
        <v>0</v>
      </c>
      <c r="F870" s="21">
        <v>49.3</v>
      </c>
      <c r="G870" s="21">
        <v>0.33</v>
      </c>
      <c r="H870" s="21">
        <v>0.98599999999999999</v>
      </c>
      <c r="I870" s="21">
        <v>0.14299999999999999</v>
      </c>
      <c r="J870" s="21">
        <v>0.44600000000000001</v>
      </c>
      <c r="K870" s="59">
        <v>1.40629610742357</v>
      </c>
      <c r="L870">
        <f t="shared" si="45"/>
        <v>2.3262559961830886</v>
      </c>
      <c r="M870">
        <f t="shared" si="42"/>
        <v>6.2</v>
      </c>
      <c r="N870">
        <f t="shared" si="43"/>
        <v>0.9</v>
      </c>
    </row>
    <row r="871" spans="1:14">
      <c r="A871" t="s">
        <v>154</v>
      </c>
      <c r="B871" s="20">
        <v>8100</v>
      </c>
      <c r="C871" s="20" t="s">
        <v>152</v>
      </c>
      <c r="D871" s="20" t="s">
        <v>96</v>
      </c>
      <c r="E871" s="21">
        <v>0</v>
      </c>
      <c r="F871" s="21">
        <v>49.3</v>
      </c>
      <c r="G871" s="21">
        <v>0.33</v>
      </c>
      <c r="H871" s="21">
        <v>0.98599999999999999</v>
      </c>
      <c r="I871" s="21">
        <v>0.14299999999999999</v>
      </c>
      <c r="J871" s="21">
        <v>0.44600000000000001</v>
      </c>
      <c r="K871" s="59">
        <v>2.01057957953536</v>
      </c>
      <c r="L871">
        <f t="shared" si="45"/>
        <v>3.3258449468840605</v>
      </c>
      <c r="M871">
        <f t="shared" si="42"/>
        <v>8.9</v>
      </c>
      <c r="N871">
        <f t="shared" si="43"/>
        <v>1.3</v>
      </c>
    </row>
    <row r="872" spans="1:14">
      <c r="A872" t="s">
        <v>154</v>
      </c>
      <c r="B872" s="20">
        <v>8100</v>
      </c>
      <c r="C872" s="20" t="s">
        <v>152</v>
      </c>
      <c r="D872" s="20" t="s">
        <v>96</v>
      </c>
      <c r="E872" s="21">
        <v>0</v>
      </c>
      <c r="F872" s="21">
        <v>49.3</v>
      </c>
      <c r="G872" s="21">
        <v>0.33</v>
      </c>
      <c r="H872" s="21">
        <v>0.98599999999999999</v>
      </c>
      <c r="I872" s="21">
        <v>0.14299999999999999</v>
      </c>
      <c r="J872" s="21">
        <v>0.44600000000000001</v>
      </c>
      <c r="K872" s="59">
        <v>0.44354843275695599</v>
      </c>
      <c r="L872">
        <f t="shared" si="45"/>
        <v>0.73370550899754761</v>
      </c>
      <c r="M872">
        <f t="shared" si="42"/>
        <v>2</v>
      </c>
      <c r="N872">
        <f t="shared" si="43"/>
        <v>0.3</v>
      </c>
    </row>
    <row r="873" spans="1:14">
      <c r="A873" t="s">
        <v>154</v>
      </c>
      <c r="B873" s="20">
        <v>8100</v>
      </c>
      <c r="C873" s="20" t="s">
        <v>152</v>
      </c>
      <c r="D873" s="20" t="s">
        <v>96</v>
      </c>
      <c r="E873" s="21">
        <v>0</v>
      </c>
      <c r="F873" s="21">
        <v>49.3</v>
      </c>
      <c r="G873" s="21">
        <v>0.33</v>
      </c>
      <c r="H873" s="21">
        <v>0.98599999999999999</v>
      </c>
      <c r="I873" s="21">
        <v>0.14299999999999999</v>
      </c>
      <c r="J873" s="21">
        <v>0.44600000000000001</v>
      </c>
      <c r="K873" s="59">
        <v>0.38841609431006602</v>
      </c>
      <c r="L873">
        <f t="shared" si="45"/>
        <v>0.64250712466109416</v>
      </c>
      <c r="M873">
        <f t="shared" si="42"/>
        <v>1.7</v>
      </c>
      <c r="N873">
        <f t="shared" si="43"/>
        <v>0.3</v>
      </c>
    </row>
    <row r="874" spans="1:14">
      <c r="A874" t="s">
        <v>154</v>
      </c>
      <c r="B874" s="20">
        <v>8100</v>
      </c>
      <c r="C874" s="20" t="s">
        <v>152</v>
      </c>
      <c r="D874" s="20" t="s">
        <v>96</v>
      </c>
      <c r="E874" s="21">
        <v>0</v>
      </c>
      <c r="F874" s="21">
        <v>49.3</v>
      </c>
      <c r="G874" s="21">
        <v>0.33</v>
      </c>
      <c r="H874" s="21">
        <v>0.98599999999999999</v>
      </c>
      <c r="I874" s="21">
        <v>0.14299999999999999</v>
      </c>
      <c r="J874" s="21">
        <v>0.44600000000000001</v>
      </c>
      <c r="K874" s="59">
        <v>0.67922926199071898</v>
      </c>
      <c r="L874">
        <f t="shared" si="45"/>
        <v>1.1235621965730271</v>
      </c>
      <c r="M874">
        <f t="shared" si="42"/>
        <v>3</v>
      </c>
      <c r="N874">
        <f t="shared" si="43"/>
        <v>0.4</v>
      </c>
    </row>
    <row r="875" spans="1:14">
      <c r="A875" t="s">
        <v>154</v>
      </c>
      <c r="B875" s="20">
        <v>8100</v>
      </c>
      <c r="C875" s="20" t="s">
        <v>152</v>
      </c>
      <c r="D875" s="20" t="s">
        <v>96</v>
      </c>
      <c r="E875" s="21">
        <v>0</v>
      </c>
      <c r="F875" s="21">
        <v>49.3</v>
      </c>
      <c r="G875" s="21">
        <v>0.33</v>
      </c>
      <c r="H875" s="21">
        <v>0.98599999999999999</v>
      </c>
      <c r="I875" s="21">
        <v>0.14299999999999999</v>
      </c>
      <c r="J875" s="21">
        <v>0.44600000000000001</v>
      </c>
      <c r="K875" s="59">
        <v>0.24639780919947099</v>
      </c>
      <c r="L875">
        <f t="shared" si="45"/>
        <v>0.40758441843855964</v>
      </c>
      <c r="M875">
        <f t="shared" si="42"/>
        <v>1.1000000000000001</v>
      </c>
      <c r="N875">
        <f t="shared" si="43"/>
        <v>0.2</v>
      </c>
    </row>
    <row r="876" spans="1:14">
      <c r="A876" t="s">
        <v>154</v>
      </c>
      <c r="B876" s="20">
        <v>8100</v>
      </c>
      <c r="C876" s="20" t="s">
        <v>152</v>
      </c>
      <c r="D876" s="20" t="s">
        <v>99</v>
      </c>
      <c r="E876" s="21">
        <v>0</v>
      </c>
      <c r="F876" s="21">
        <v>49.3</v>
      </c>
      <c r="G876" s="21">
        <v>0.33</v>
      </c>
      <c r="H876" s="21">
        <v>0.98599999999999999</v>
      </c>
      <c r="I876" s="21">
        <v>0.14299999999999999</v>
      </c>
      <c r="J876" s="21">
        <v>0.44600000000000001</v>
      </c>
      <c r="K876" s="59">
        <v>1.45275847388069</v>
      </c>
      <c r="L876">
        <f t="shared" si="45"/>
        <v>2.4031127534457872</v>
      </c>
      <c r="M876">
        <f t="shared" si="42"/>
        <v>6.4</v>
      </c>
      <c r="N876">
        <f t="shared" si="43"/>
        <v>0.9</v>
      </c>
    </row>
    <row r="877" spans="1:14">
      <c r="A877" t="s">
        <v>154</v>
      </c>
      <c r="B877" s="20">
        <v>8100</v>
      </c>
      <c r="C877" s="20" t="s">
        <v>152</v>
      </c>
      <c r="D877" s="20" t="s">
        <v>99</v>
      </c>
      <c r="E877" s="21">
        <v>0</v>
      </c>
      <c r="F877" s="21">
        <v>49.3</v>
      </c>
      <c r="G877" s="21">
        <v>0.33</v>
      </c>
      <c r="H877" s="21">
        <v>0.98599999999999999</v>
      </c>
      <c r="I877" s="21">
        <v>0.14299999999999999</v>
      </c>
      <c r="J877" s="21">
        <v>0.44600000000000001</v>
      </c>
      <c r="K877" s="59">
        <v>0.12842850893876601</v>
      </c>
      <c r="L877">
        <f t="shared" si="45"/>
        <v>0.21244287559538369</v>
      </c>
      <c r="M877">
        <f t="shared" si="42"/>
        <v>0.6</v>
      </c>
      <c r="N877">
        <f t="shared" si="43"/>
        <v>0.1</v>
      </c>
    </row>
    <row r="878" spans="1:14">
      <c r="A878" t="s">
        <v>154</v>
      </c>
      <c r="B878" s="20">
        <v>8100</v>
      </c>
      <c r="C878" s="20" t="s">
        <v>152</v>
      </c>
      <c r="D878" s="20" t="s">
        <v>99</v>
      </c>
      <c r="E878" s="21">
        <v>0</v>
      </c>
      <c r="F878" s="21">
        <v>49.3</v>
      </c>
      <c r="G878" s="21">
        <v>0.33</v>
      </c>
      <c r="H878" s="21">
        <v>0.98599999999999999</v>
      </c>
      <c r="I878" s="21">
        <v>0.14299999999999999</v>
      </c>
      <c r="J878" s="21">
        <v>0.44600000000000001</v>
      </c>
      <c r="K878" s="59">
        <v>1.0703897131843201</v>
      </c>
      <c r="L878">
        <f t="shared" si="45"/>
        <v>1.7706089602349615</v>
      </c>
      <c r="M878">
        <f t="shared" si="42"/>
        <v>4.8</v>
      </c>
      <c r="N878">
        <f t="shared" si="43"/>
        <v>0.7</v>
      </c>
    </row>
    <row r="879" spans="1:14">
      <c r="A879" t="s">
        <v>154</v>
      </c>
      <c r="B879" s="20">
        <v>8100</v>
      </c>
      <c r="C879" s="20" t="s">
        <v>152</v>
      </c>
      <c r="D879" s="20" t="s">
        <v>99</v>
      </c>
      <c r="E879" s="21">
        <v>0</v>
      </c>
      <c r="F879" s="21">
        <v>49.3</v>
      </c>
      <c r="G879" s="21">
        <v>0.33</v>
      </c>
      <c r="H879" s="21">
        <v>0.98599999999999999</v>
      </c>
      <c r="I879" s="21">
        <v>0.14299999999999999</v>
      </c>
      <c r="J879" s="21">
        <v>0.44600000000000001</v>
      </c>
      <c r="K879" s="59">
        <v>1.48778999376517</v>
      </c>
      <c r="L879">
        <f t="shared" si="45"/>
        <v>2.4610609215140173</v>
      </c>
      <c r="M879">
        <f t="shared" si="42"/>
        <v>6.6</v>
      </c>
      <c r="N879">
        <f t="shared" si="43"/>
        <v>1</v>
      </c>
    </row>
    <row r="880" spans="1:14">
      <c r="A880" t="s">
        <v>154</v>
      </c>
      <c r="B880" s="20">
        <v>8100</v>
      </c>
      <c r="C880" s="20" t="s">
        <v>152</v>
      </c>
      <c r="D880" s="20" t="s">
        <v>99</v>
      </c>
      <c r="E880" s="21">
        <v>0</v>
      </c>
      <c r="F880" s="21">
        <v>49.3</v>
      </c>
      <c r="G880" s="21">
        <v>0.33</v>
      </c>
      <c r="H880" s="21">
        <v>0.98599999999999999</v>
      </c>
      <c r="I880" s="21">
        <v>0.14299999999999999</v>
      </c>
      <c r="J880" s="21">
        <v>0.44600000000000001</v>
      </c>
      <c r="K880" s="59">
        <v>16.676407060100001</v>
      </c>
      <c r="L880">
        <f t="shared" si="45"/>
        <v>27.585649788521504</v>
      </c>
      <c r="M880">
        <f t="shared" si="42"/>
        <v>74</v>
      </c>
      <c r="N880">
        <f t="shared" si="43"/>
        <v>10.7</v>
      </c>
    </row>
    <row r="881" spans="1:14">
      <c r="A881" t="s">
        <v>154</v>
      </c>
      <c r="B881" s="20">
        <v>8100</v>
      </c>
      <c r="C881" s="20" t="s">
        <v>152</v>
      </c>
      <c r="D881" s="20" t="s">
        <v>99</v>
      </c>
      <c r="E881" s="21">
        <v>0</v>
      </c>
      <c r="F881" s="21">
        <v>49.3</v>
      </c>
      <c r="G881" s="21">
        <v>0.33</v>
      </c>
      <c r="H881" s="21">
        <v>0.98599999999999999</v>
      </c>
      <c r="I881" s="21">
        <v>0.14299999999999999</v>
      </c>
      <c r="J881" s="21">
        <v>0.44600000000000001</v>
      </c>
      <c r="K881" s="59">
        <v>0.28840188935681099</v>
      </c>
      <c r="L881">
        <f t="shared" si="45"/>
        <v>0.47706640222160718</v>
      </c>
      <c r="M881">
        <f t="shared" si="42"/>
        <v>1.3</v>
      </c>
      <c r="N881">
        <f t="shared" si="43"/>
        <v>0.2</v>
      </c>
    </row>
    <row r="882" spans="1:14">
      <c r="A882" t="s">
        <v>154</v>
      </c>
      <c r="B882" s="20">
        <v>8100</v>
      </c>
      <c r="C882" s="20" t="s">
        <v>152</v>
      </c>
      <c r="D882" s="20" t="s">
        <v>96</v>
      </c>
      <c r="E882" s="21">
        <v>0</v>
      </c>
      <c r="F882" s="21">
        <v>49.3</v>
      </c>
      <c r="G882" s="21">
        <v>0.33</v>
      </c>
      <c r="H882" s="21">
        <v>0.98599999999999999</v>
      </c>
      <c r="I882" s="21">
        <v>0.14299999999999999</v>
      </c>
      <c r="J882" s="21">
        <v>0.44600000000000001</v>
      </c>
      <c r="K882" s="59">
        <v>0.79679513220588305</v>
      </c>
      <c r="L882">
        <f t="shared" si="45"/>
        <v>1.318036396630053</v>
      </c>
      <c r="M882">
        <f t="shared" si="42"/>
        <v>3.5</v>
      </c>
      <c r="N882">
        <f t="shared" si="43"/>
        <v>0.5</v>
      </c>
    </row>
    <row r="883" spans="1:14">
      <c r="A883" t="s">
        <v>154</v>
      </c>
      <c r="B883" s="20">
        <v>8100</v>
      </c>
      <c r="C883" s="20" t="s">
        <v>152</v>
      </c>
      <c r="D883" s="20" t="s">
        <v>99</v>
      </c>
      <c r="E883" s="21">
        <v>0</v>
      </c>
      <c r="F883" s="21">
        <v>49.3</v>
      </c>
      <c r="G883" s="21">
        <v>0.33</v>
      </c>
      <c r="H883" s="21">
        <v>0.98599999999999999</v>
      </c>
      <c r="I883" s="21">
        <v>0.14299999999999999</v>
      </c>
      <c r="J883" s="21">
        <v>0.44600000000000001</v>
      </c>
      <c r="K883" s="59">
        <v>0.73660195002048601</v>
      </c>
      <c r="L883">
        <f t="shared" si="45"/>
        <v>1.2184665050197749</v>
      </c>
      <c r="M883">
        <f t="shared" si="42"/>
        <v>3.3</v>
      </c>
      <c r="N883">
        <f t="shared" si="43"/>
        <v>0.5</v>
      </c>
    </row>
    <row r="884" spans="1:14">
      <c r="A884" t="s">
        <v>154</v>
      </c>
      <c r="B884" s="20">
        <v>8100</v>
      </c>
      <c r="C884" s="20" t="s">
        <v>152</v>
      </c>
      <c r="D884" s="20" t="s">
        <v>96</v>
      </c>
      <c r="E884" s="21">
        <v>0</v>
      </c>
      <c r="F884" s="21">
        <v>49.3</v>
      </c>
      <c r="G884" s="21">
        <v>0.33</v>
      </c>
      <c r="H884" s="21">
        <v>0.98599999999999999</v>
      </c>
      <c r="I884" s="21">
        <v>0.14299999999999999</v>
      </c>
      <c r="J884" s="21">
        <v>0.44600000000000001</v>
      </c>
      <c r="K884" s="59">
        <v>0.79926522244976905</v>
      </c>
      <c r="L884">
        <f t="shared" si="45"/>
        <v>1.322122351366485</v>
      </c>
      <c r="M884">
        <f t="shared" si="42"/>
        <v>3.5</v>
      </c>
      <c r="N884">
        <f t="shared" si="43"/>
        <v>0.5</v>
      </c>
    </row>
    <row r="885" spans="1:14">
      <c r="A885" t="s">
        <v>154</v>
      </c>
      <c r="B885" s="20">
        <v>8100</v>
      </c>
      <c r="C885" s="20" t="s">
        <v>152</v>
      </c>
      <c r="D885" s="20" t="s">
        <v>99</v>
      </c>
      <c r="E885" s="21">
        <v>0</v>
      </c>
      <c r="F885" s="21">
        <v>49.3</v>
      </c>
      <c r="G885" s="21">
        <v>0.33</v>
      </c>
      <c r="H885" s="21">
        <v>0.98599999999999999</v>
      </c>
      <c r="I885" s="21">
        <v>0.14299999999999999</v>
      </c>
      <c r="J885" s="21">
        <v>0.44600000000000001</v>
      </c>
      <c r="K885" s="59">
        <v>3.1950042994646899</v>
      </c>
      <c r="L885">
        <f t="shared" si="45"/>
        <v>5.2850874508051806</v>
      </c>
      <c r="M885">
        <f t="shared" si="42"/>
        <v>14.2</v>
      </c>
      <c r="N885">
        <f t="shared" si="43"/>
        <v>2.1</v>
      </c>
    </row>
    <row r="886" spans="1:14">
      <c r="A886" t="s">
        <v>154</v>
      </c>
      <c r="B886" s="20">
        <v>8100</v>
      </c>
      <c r="C886" s="20" t="s">
        <v>152</v>
      </c>
      <c r="D886" s="20" t="s">
        <v>99</v>
      </c>
      <c r="E886" s="21">
        <v>0</v>
      </c>
      <c r="F886" s="21">
        <v>49.3</v>
      </c>
      <c r="G886" s="21">
        <v>0.33</v>
      </c>
      <c r="H886" s="21">
        <v>0.98599999999999999</v>
      </c>
      <c r="I886" s="21">
        <v>0.14299999999999999</v>
      </c>
      <c r="J886" s="21">
        <v>0.44600000000000001</v>
      </c>
      <c r="K886" s="59">
        <v>1.3211018198314399</v>
      </c>
      <c r="L886">
        <f t="shared" si="45"/>
        <v>2.1853299697896675</v>
      </c>
      <c r="M886">
        <f t="shared" si="42"/>
        <v>5.9</v>
      </c>
      <c r="N886">
        <f t="shared" si="43"/>
        <v>0.9</v>
      </c>
    </row>
    <row r="887" spans="1:14">
      <c r="A887" t="s">
        <v>154</v>
      </c>
      <c r="B887" s="20">
        <v>8100</v>
      </c>
      <c r="C887" s="20" t="s">
        <v>152</v>
      </c>
      <c r="D887" s="20" t="s">
        <v>94</v>
      </c>
      <c r="E887" s="21">
        <v>0</v>
      </c>
      <c r="F887" s="21">
        <v>49.3</v>
      </c>
      <c r="G887" s="21">
        <v>0.33</v>
      </c>
      <c r="H887" s="21">
        <v>0.98599999999999999</v>
      </c>
      <c r="I887" s="21">
        <v>0.14299999999999999</v>
      </c>
      <c r="J887" s="21">
        <v>0.44600000000000001</v>
      </c>
      <c r="K887" s="59">
        <v>1.7530892826353299</v>
      </c>
      <c r="L887">
        <f t="shared" si="45"/>
        <v>2.8999116431077692</v>
      </c>
      <c r="M887">
        <f t="shared" si="42"/>
        <v>7.8</v>
      </c>
      <c r="N887">
        <f t="shared" si="43"/>
        <v>1.1000000000000001</v>
      </c>
    </row>
    <row r="888" spans="1:14">
      <c r="A888" t="s">
        <v>154</v>
      </c>
      <c r="B888" s="20">
        <v>8100</v>
      </c>
      <c r="C888" s="20" t="s">
        <v>152</v>
      </c>
      <c r="D888" s="20" t="s">
        <v>99</v>
      </c>
      <c r="E888" s="21">
        <v>0</v>
      </c>
      <c r="F888" s="21">
        <v>49.3</v>
      </c>
      <c r="G888" s="21">
        <v>0.33</v>
      </c>
      <c r="H888" s="21">
        <v>0.98599999999999999</v>
      </c>
      <c r="I888" s="21">
        <v>0.14299999999999999</v>
      </c>
      <c r="J888" s="21">
        <v>0.44600000000000001</v>
      </c>
      <c r="K888" s="59">
        <v>4.4110244454591099</v>
      </c>
      <c r="L888">
        <f t="shared" si="45"/>
        <v>7.2965942317500989</v>
      </c>
      <c r="M888">
        <f t="shared" si="42"/>
        <v>19.600000000000001</v>
      </c>
      <c r="N888">
        <f t="shared" si="43"/>
        <v>2.8</v>
      </c>
    </row>
    <row r="889" spans="1:14">
      <c r="A889" t="s">
        <v>154</v>
      </c>
      <c r="B889" s="20">
        <v>8100</v>
      </c>
      <c r="C889" s="20" t="s">
        <v>152</v>
      </c>
      <c r="D889" s="20" t="s">
        <v>96</v>
      </c>
      <c r="E889" s="21">
        <v>0</v>
      </c>
      <c r="F889" s="21">
        <v>49.3</v>
      </c>
      <c r="G889" s="21">
        <v>0.33</v>
      </c>
      <c r="H889" s="21">
        <v>0.98599999999999999</v>
      </c>
      <c r="I889" s="21">
        <v>0.14299999999999999</v>
      </c>
      <c r="J889" s="21">
        <v>0.44600000000000001</v>
      </c>
      <c r="K889" s="59">
        <v>0.52542422410594902</v>
      </c>
      <c r="L889">
        <f t="shared" si="45"/>
        <v>0.86914217099384194</v>
      </c>
      <c r="M889">
        <f t="shared" si="42"/>
        <v>2.2999999999999998</v>
      </c>
      <c r="N889">
        <f t="shared" si="43"/>
        <v>0.3</v>
      </c>
    </row>
    <row r="890" spans="1:14">
      <c r="A890" t="s">
        <v>154</v>
      </c>
      <c r="B890" s="20">
        <v>8100</v>
      </c>
      <c r="C890" s="20" t="s">
        <v>152</v>
      </c>
      <c r="D890" s="20" t="s">
        <v>96</v>
      </c>
      <c r="E890" s="21">
        <v>0</v>
      </c>
      <c r="F890" s="21">
        <v>49.3</v>
      </c>
      <c r="G890" s="21">
        <v>0.33</v>
      </c>
      <c r="H890" s="21">
        <v>0.98599999999999999</v>
      </c>
      <c r="I890" s="21">
        <v>0.14299999999999999</v>
      </c>
      <c r="J890" s="21">
        <v>0.44600000000000001</v>
      </c>
      <c r="K890" s="59">
        <v>2.2920628756597798</v>
      </c>
      <c r="L890">
        <f t="shared" si="45"/>
        <v>3.7914668041716086</v>
      </c>
      <c r="M890">
        <f t="shared" si="42"/>
        <v>10.199999999999999</v>
      </c>
      <c r="N890">
        <f t="shared" si="43"/>
        <v>1.5</v>
      </c>
    </row>
    <row r="891" spans="1:14">
      <c r="A891" t="s">
        <v>154</v>
      </c>
      <c r="B891" s="20">
        <v>8100</v>
      </c>
      <c r="C891" s="20" t="s">
        <v>152</v>
      </c>
      <c r="D891" s="20" t="s">
        <v>96</v>
      </c>
      <c r="E891" s="21">
        <v>0</v>
      </c>
      <c r="F891" s="21">
        <v>49.3</v>
      </c>
      <c r="G891" s="21">
        <v>0.33</v>
      </c>
      <c r="H891" s="21">
        <v>0.98599999999999999</v>
      </c>
      <c r="I891" s="21">
        <v>0.14299999999999999</v>
      </c>
      <c r="J891" s="21">
        <v>0.44600000000000001</v>
      </c>
      <c r="K891" s="59">
        <v>1.2598899366829499</v>
      </c>
      <c r="L891">
        <f t="shared" si="45"/>
        <v>2.0840749713151929</v>
      </c>
      <c r="M891">
        <f t="shared" si="42"/>
        <v>5.6</v>
      </c>
      <c r="N891">
        <f t="shared" si="43"/>
        <v>0.8</v>
      </c>
    </row>
    <row r="892" spans="1:14">
      <c r="A892" t="s">
        <v>154</v>
      </c>
      <c r="B892" s="20">
        <v>8100</v>
      </c>
      <c r="C892" s="20" t="s">
        <v>152</v>
      </c>
      <c r="D892" s="20" t="s">
        <v>96</v>
      </c>
      <c r="E892" s="21">
        <v>0</v>
      </c>
      <c r="F892" s="21">
        <v>49.3</v>
      </c>
      <c r="G892" s="21">
        <v>0.33</v>
      </c>
      <c r="H892" s="21">
        <v>0.98599999999999999</v>
      </c>
      <c r="I892" s="21">
        <v>0.14299999999999999</v>
      </c>
      <c r="J892" s="21">
        <v>0.44600000000000001</v>
      </c>
      <c r="K892" s="59">
        <v>1.1632454172589799</v>
      </c>
      <c r="L892">
        <f t="shared" si="45"/>
        <v>1.9242082891694761</v>
      </c>
      <c r="M892">
        <f t="shared" si="42"/>
        <v>5.2</v>
      </c>
      <c r="N892">
        <f t="shared" si="43"/>
        <v>0.7</v>
      </c>
    </row>
    <row r="893" spans="1:14">
      <c r="A893" t="s">
        <v>154</v>
      </c>
      <c r="B893" s="20">
        <v>8100</v>
      </c>
      <c r="C893" s="20" t="s">
        <v>152</v>
      </c>
      <c r="D893" s="20" t="s">
        <v>94</v>
      </c>
      <c r="E893" s="21">
        <v>0</v>
      </c>
      <c r="F893" s="21">
        <v>49.3</v>
      </c>
      <c r="G893" s="21">
        <v>0.33</v>
      </c>
      <c r="H893" s="21">
        <v>0.98599999999999999</v>
      </c>
      <c r="I893" s="21">
        <v>0.14299999999999999</v>
      </c>
      <c r="J893" s="21">
        <v>0.44600000000000001</v>
      </c>
      <c r="K893" s="59">
        <v>5.1798233875469997</v>
      </c>
      <c r="L893">
        <f t="shared" si="45"/>
        <v>8.5683201075812434</v>
      </c>
      <c r="M893">
        <f t="shared" si="42"/>
        <v>23</v>
      </c>
      <c r="N893">
        <f t="shared" si="43"/>
        <v>3.3</v>
      </c>
    </row>
    <row r="894" spans="1:14">
      <c r="A894" t="s">
        <v>154</v>
      </c>
      <c r="B894" s="20">
        <v>8100</v>
      </c>
      <c r="C894" s="20" t="s">
        <v>152</v>
      </c>
      <c r="D894" s="20" t="s">
        <v>94</v>
      </c>
      <c r="E894" s="21">
        <v>0</v>
      </c>
      <c r="F894" s="21">
        <v>49.3</v>
      </c>
      <c r="G894" s="21">
        <v>0.33</v>
      </c>
      <c r="H894" s="21">
        <v>0.98599999999999999</v>
      </c>
      <c r="I894" s="21">
        <v>0.14299999999999999</v>
      </c>
      <c r="J894" s="21">
        <v>0.44600000000000001</v>
      </c>
      <c r="K894" s="59">
        <v>0.62479123572242101</v>
      </c>
      <c r="L894">
        <f t="shared" si="45"/>
        <v>1.0335123241752378</v>
      </c>
      <c r="M894">
        <f t="shared" si="42"/>
        <v>2.8</v>
      </c>
      <c r="N894">
        <f t="shared" si="43"/>
        <v>0.4</v>
      </c>
    </row>
    <row r="895" spans="1:14">
      <c r="A895" t="s">
        <v>154</v>
      </c>
      <c r="B895" s="20">
        <v>8100</v>
      </c>
      <c r="C895" s="20" t="s">
        <v>152</v>
      </c>
      <c r="D895" s="20" t="s">
        <v>96</v>
      </c>
      <c r="E895" s="21">
        <v>0</v>
      </c>
      <c r="F895" s="21">
        <v>49.3</v>
      </c>
      <c r="G895" s="21">
        <v>0.33</v>
      </c>
      <c r="H895" s="21">
        <v>0.98599999999999999</v>
      </c>
      <c r="I895" s="21">
        <v>0.14299999999999999</v>
      </c>
      <c r="J895" s="21">
        <v>0.44600000000000001</v>
      </c>
      <c r="K895" s="59">
        <v>0.64969505706633901</v>
      </c>
      <c r="L895">
        <f t="shared" si="45"/>
        <v>1.0747075343613044</v>
      </c>
      <c r="M895">
        <f t="shared" si="42"/>
        <v>2.9</v>
      </c>
      <c r="N895">
        <f t="shared" si="43"/>
        <v>0.4</v>
      </c>
    </row>
    <row r="896" spans="1:14">
      <c r="A896" t="s">
        <v>154</v>
      </c>
      <c r="B896" s="20">
        <v>8100</v>
      </c>
      <c r="C896" s="20" t="s">
        <v>152</v>
      </c>
      <c r="D896" s="20" t="s">
        <v>99</v>
      </c>
      <c r="E896" s="21">
        <v>0</v>
      </c>
      <c r="F896" s="21">
        <v>49.3</v>
      </c>
      <c r="G896" s="21">
        <v>0.33</v>
      </c>
      <c r="H896" s="21">
        <v>0.98599999999999999</v>
      </c>
      <c r="I896" s="21">
        <v>0.14299999999999999</v>
      </c>
      <c r="J896" s="21">
        <v>0.44600000000000001</v>
      </c>
      <c r="K896" s="59">
        <v>2.6948936659544499E-2</v>
      </c>
      <c r="L896">
        <f t="shared" si="45"/>
        <v>4.4578183189226205E-2</v>
      </c>
      <c r="M896">
        <f t="shared" si="42"/>
        <v>0.1</v>
      </c>
      <c r="N896">
        <f t="shared" si="43"/>
        <v>0</v>
      </c>
    </row>
    <row r="897" spans="1:14">
      <c r="A897" t="s">
        <v>154</v>
      </c>
      <c r="B897" s="20">
        <v>8100</v>
      </c>
      <c r="C897" s="20" t="s">
        <v>152</v>
      </c>
      <c r="D897" s="20" t="s">
        <v>99</v>
      </c>
      <c r="E897" s="21">
        <v>0</v>
      </c>
      <c r="F897" s="21">
        <v>49.3</v>
      </c>
      <c r="G897" s="21">
        <v>0.33</v>
      </c>
      <c r="H897" s="21">
        <v>0.98599999999999999</v>
      </c>
      <c r="I897" s="21">
        <v>0.14299999999999999</v>
      </c>
      <c r="J897" s="21">
        <v>0.44600000000000001</v>
      </c>
      <c r="K897" s="59">
        <v>0.53065372540115596</v>
      </c>
      <c r="L897">
        <f t="shared" si="45"/>
        <v>0.87779266691771229</v>
      </c>
      <c r="M897">
        <f t="shared" si="42"/>
        <v>2.4</v>
      </c>
      <c r="N897">
        <f t="shared" si="43"/>
        <v>0.3</v>
      </c>
    </row>
    <row r="898" spans="1:14">
      <c r="A898" t="s">
        <v>154</v>
      </c>
      <c r="B898" s="20">
        <v>8100</v>
      </c>
      <c r="C898" s="20" t="s">
        <v>152</v>
      </c>
      <c r="D898" s="20" t="s">
        <v>99</v>
      </c>
      <c r="E898" s="21">
        <v>0</v>
      </c>
      <c r="F898" s="21">
        <v>49.3</v>
      </c>
      <c r="G898" s="21">
        <v>0.33</v>
      </c>
      <c r="H898" s="21">
        <v>0.98599999999999999</v>
      </c>
      <c r="I898" s="21">
        <v>0.14299999999999999</v>
      </c>
      <c r="J898" s="21">
        <v>0.44600000000000001</v>
      </c>
      <c r="K898" s="59">
        <v>3.53025704341283</v>
      </c>
      <c r="L898">
        <f t="shared" si="45"/>
        <v>5.8396532365805491</v>
      </c>
      <c r="M898">
        <f t="shared" si="42"/>
        <v>15.7</v>
      </c>
      <c r="N898">
        <f t="shared" si="43"/>
        <v>2.2999999999999998</v>
      </c>
    </row>
    <row r="899" spans="1:14">
      <c r="A899" t="s">
        <v>154</v>
      </c>
      <c r="B899" s="20">
        <v>8100</v>
      </c>
      <c r="C899" s="20" t="s">
        <v>152</v>
      </c>
      <c r="D899" s="20" t="s">
        <v>96</v>
      </c>
      <c r="E899" s="21">
        <v>0</v>
      </c>
      <c r="F899" s="21">
        <v>49.3</v>
      </c>
      <c r="G899" s="21">
        <v>0.33</v>
      </c>
      <c r="H899" s="21">
        <v>0.98599999999999999</v>
      </c>
      <c r="I899" s="21">
        <v>0.14299999999999999</v>
      </c>
      <c r="J899" s="21">
        <v>0.44600000000000001</v>
      </c>
      <c r="K899" s="59">
        <v>1.7095077553295299</v>
      </c>
      <c r="L899">
        <f t="shared" si="45"/>
        <v>2.827820290025898</v>
      </c>
      <c r="M899">
        <f t="shared" ref="M899:M962" si="46">ROUND(2.721*H899*L899,1)</f>
        <v>7.6</v>
      </c>
      <c r="N899">
        <f t="shared" ref="N899:N962" si="47">ROUND((2.721*I899*L899)+(E899*K899),1)</f>
        <v>1.1000000000000001</v>
      </c>
    </row>
    <row r="900" spans="1:14">
      <c r="A900" t="s">
        <v>154</v>
      </c>
      <c r="B900" s="20">
        <v>8100</v>
      </c>
      <c r="C900" s="20" t="s">
        <v>152</v>
      </c>
      <c r="D900" s="20" t="s">
        <v>96</v>
      </c>
      <c r="E900" s="21">
        <v>0</v>
      </c>
      <c r="F900" s="21">
        <v>49.3</v>
      </c>
      <c r="G900" s="21">
        <v>0.33</v>
      </c>
      <c r="H900" s="21">
        <v>0.98599999999999999</v>
      </c>
      <c r="I900" s="21">
        <v>0.14299999999999999</v>
      </c>
      <c r="J900" s="21">
        <v>0.44600000000000001</v>
      </c>
      <c r="K900" s="59">
        <v>0.31311018286108799</v>
      </c>
      <c r="L900">
        <f t="shared" si="45"/>
        <v>0.51793817568123734</v>
      </c>
      <c r="M900">
        <f t="shared" si="46"/>
        <v>1.4</v>
      </c>
      <c r="N900">
        <f t="shared" si="47"/>
        <v>0.2</v>
      </c>
    </row>
    <row r="901" spans="1:14">
      <c r="A901" t="s">
        <v>154</v>
      </c>
      <c r="B901" s="20">
        <v>8100</v>
      </c>
      <c r="C901" s="20" t="s">
        <v>152</v>
      </c>
      <c r="D901" s="20" t="s">
        <v>99</v>
      </c>
      <c r="E901" s="21">
        <v>0</v>
      </c>
      <c r="F901" s="21">
        <v>49.3</v>
      </c>
      <c r="G901" s="21">
        <v>0.33</v>
      </c>
      <c r="H901" s="21">
        <v>0.98599999999999999</v>
      </c>
      <c r="I901" s="21">
        <v>0.14299999999999999</v>
      </c>
      <c r="J901" s="21">
        <v>0.44600000000000001</v>
      </c>
      <c r="K901" s="59">
        <v>4.4649065419833303</v>
      </c>
      <c r="L901">
        <f t="shared" si="45"/>
        <v>7.3857245005922847</v>
      </c>
      <c r="M901">
        <f t="shared" si="46"/>
        <v>19.8</v>
      </c>
      <c r="N901">
        <f t="shared" si="47"/>
        <v>2.9</v>
      </c>
    </row>
    <row r="902" spans="1:14">
      <c r="A902" t="s">
        <v>154</v>
      </c>
      <c r="B902" s="20">
        <v>8100</v>
      </c>
      <c r="C902" s="20" t="s">
        <v>152</v>
      </c>
      <c r="D902" s="20" t="s">
        <v>99</v>
      </c>
      <c r="E902" s="21">
        <v>0</v>
      </c>
      <c r="F902" s="21">
        <v>49.3</v>
      </c>
      <c r="G902" s="21">
        <v>0.33</v>
      </c>
      <c r="H902" s="21">
        <v>0.98599999999999999</v>
      </c>
      <c r="I902" s="21">
        <v>0.14299999999999999</v>
      </c>
      <c r="J902" s="21">
        <v>0.44600000000000001</v>
      </c>
      <c r="K902" s="59">
        <v>1.2479767133028901</v>
      </c>
      <c r="L902">
        <f t="shared" si="45"/>
        <v>2.0643684477918467</v>
      </c>
      <c r="M902">
        <f t="shared" si="46"/>
        <v>5.5</v>
      </c>
      <c r="N902">
        <f t="shared" si="47"/>
        <v>0.8</v>
      </c>
    </row>
    <row r="903" spans="1:14">
      <c r="A903" t="s">
        <v>154</v>
      </c>
      <c r="B903" s="20">
        <v>8100</v>
      </c>
      <c r="C903" s="20" t="s">
        <v>152</v>
      </c>
      <c r="D903" s="20" t="s">
        <v>96</v>
      </c>
      <c r="E903" s="21">
        <v>0</v>
      </c>
      <c r="F903" s="21">
        <v>49.3</v>
      </c>
      <c r="G903" s="21">
        <v>0.33</v>
      </c>
      <c r="H903" s="21">
        <v>0.98599999999999999</v>
      </c>
      <c r="I903" s="21">
        <v>0.14299999999999999</v>
      </c>
      <c r="J903" s="21">
        <v>0.44600000000000001</v>
      </c>
      <c r="K903" s="59">
        <v>1.04829660351042</v>
      </c>
      <c r="L903">
        <f t="shared" si="45"/>
        <v>1.7340631512961893</v>
      </c>
      <c r="M903">
        <f t="shared" si="46"/>
        <v>4.7</v>
      </c>
      <c r="N903">
        <f t="shared" si="47"/>
        <v>0.7</v>
      </c>
    </row>
    <row r="904" spans="1:14">
      <c r="A904" t="s">
        <v>154</v>
      </c>
      <c r="B904" s="20">
        <v>8100</v>
      </c>
      <c r="C904" s="20" t="s">
        <v>152</v>
      </c>
      <c r="D904" s="20" t="s">
        <v>96</v>
      </c>
      <c r="E904" s="21">
        <v>0</v>
      </c>
      <c r="F904" s="21">
        <v>49.3</v>
      </c>
      <c r="G904" s="21">
        <v>0.33</v>
      </c>
      <c r="H904" s="21">
        <v>0.98599999999999999</v>
      </c>
      <c r="I904" s="21">
        <v>0.14299999999999999</v>
      </c>
      <c r="J904" s="21">
        <v>0.44600000000000001</v>
      </c>
      <c r="K904" s="59">
        <v>1.6291092196632401E-2</v>
      </c>
      <c r="L904">
        <f t="shared" si="45"/>
        <v>2.6948272633860865E-2</v>
      </c>
      <c r="M904">
        <f t="shared" si="46"/>
        <v>0.1</v>
      </c>
      <c r="N904">
        <f t="shared" si="47"/>
        <v>0</v>
      </c>
    </row>
    <row r="905" spans="1:14">
      <c r="A905" t="s">
        <v>154</v>
      </c>
      <c r="B905" s="20">
        <v>8100</v>
      </c>
      <c r="C905" s="20" t="s">
        <v>152</v>
      </c>
      <c r="D905" s="20" t="s">
        <v>96</v>
      </c>
      <c r="E905" s="21">
        <v>0</v>
      </c>
      <c r="F905" s="21">
        <v>49.3</v>
      </c>
      <c r="G905" s="21">
        <v>0.33</v>
      </c>
      <c r="H905" s="21">
        <v>0.98599999999999999</v>
      </c>
      <c r="I905" s="21">
        <v>0.14299999999999999</v>
      </c>
      <c r="J905" s="21">
        <v>0.44600000000000001</v>
      </c>
      <c r="K905" s="59">
        <v>0.14028245857568</v>
      </c>
      <c r="L905">
        <f t="shared" si="45"/>
        <v>0.23205135013766437</v>
      </c>
      <c r="M905">
        <f t="shared" si="46"/>
        <v>0.6</v>
      </c>
      <c r="N905">
        <f t="shared" si="47"/>
        <v>0.1</v>
      </c>
    </row>
    <row r="906" spans="1:14">
      <c r="A906" t="s">
        <v>154</v>
      </c>
      <c r="B906" s="20">
        <v>8100</v>
      </c>
      <c r="C906" s="20" t="s">
        <v>152</v>
      </c>
      <c r="D906" s="20" t="s">
        <v>96</v>
      </c>
      <c r="E906" s="21">
        <v>0</v>
      </c>
      <c r="F906" s="21">
        <v>49.3</v>
      </c>
      <c r="G906" s="21">
        <v>0.33</v>
      </c>
      <c r="H906" s="21">
        <v>0.98599999999999999</v>
      </c>
      <c r="I906" s="21">
        <v>0.14299999999999999</v>
      </c>
      <c r="J906" s="21">
        <v>0.44600000000000001</v>
      </c>
      <c r="K906" s="59">
        <v>0.68182575360891196</v>
      </c>
      <c r="L906">
        <f t="shared" si="45"/>
        <v>1.1278572409551995</v>
      </c>
      <c r="M906">
        <f t="shared" si="46"/>
        <v>3</v>
      </c>
      <c r="N906">
        <f t="shared" si="47"/>
        <v>0.4</v>
      </c>
    </row>
    <row r="907" spans="1:14">
      <c r="A907" t="s">
        <v>154</v>
      </c>
      <c r="B907" s="20">
        <v>8100</v>
      </c>
      <c r="C907" s="20" t="s">
        <v>152</v>
      </c>
      <c r="D907" s="20" t="s">
        <v>96</v>
      </c>
      <c r="E907" s="21">
        <v>0</v>
      </c>
      <c r="F907" s="21">
        <v>49.3</v>
      </c>
      <c r="G907" s="21">
        <v>0.33</v>
      </c>
      <c r="H907" s="21">
        <v>0.98599999999999999</v>
      </c>
      <c r="I907" s="21">
        <v>0.14299999999999999</v>
      </c>
      <c r="J907" s="21">
        <v>0.44600000000000001</v>
      </c>
      <c r="K907" s="59">
        <v>0.441871296213108</v>
      </c>
      <c r="L907">
        <f t="shared" si="45"/>
        <v>0.73093123626725343</v>
      </c>
      <c r="M907">
        <f t="shared" si="46"/>
        <v>2</v>
      </c>
      <c r="N907">
        <f t="shared" si="47"/>
        <v>0.3</v>
      </c>
    </row>
    <row r="908" spans="1:14">
      <c r="A908" t="s">
        <v>154</v>
      </c>
      <c r="B908" s="20">
        <v>8100</v>
      </c>
      <c r="C908" s="20" t="s">
        <v>152</v>
      </c>
      <c r="D908" s="20" t="s">
        <v>99</v>
      </c>
      <c r="E908" s="21">
        <v>0</v>
      </c>
      <c r="F908" s="21">
        <v>49.3</v>
      </c>
      <c r="G908" s="21">
        <v>0.33</v>
      </c>
      <c r="H908" s="21">
        <v>0.98599999999999999</v>
      </c>
      <c r="I908" s="21">
        <v>0.14299999999999999</v>
      </c>
      <c r="J908" s="21">
        <v>0.44600000000000001</v>
      </c>
      <c r="K908" s="59">
        <v>0.60297063291549802</v>
      </c>
      <c r="L908">
        <f t="shared" si="45"/>
        <v>0.99741728853375333</v>
      </c>
      <c r="M908">
        <f t="shared" si="46"/>
        <v>2.7</v>
      </c>
      <c r="N908">
        <f t="shared" si="47"/>
        <v>0.4</v>
      </c>
    </row>
    <row r="909" spans="1:14">
      <c r="A909" t="s">
        <v>154</v>
      </c>
      <c r="B909" s="20">
        <v>8100</v>
      </c>
      <c r="C909" s="20" t="s">
        <v>152</v>
      </c>
      <c r="D909" s="20" t="s">
        <v>96</v>
      </c>
      <c r="E909" s="21">
        <v>0</v>
      </c>
      <c r="F909" s="21">
        <v>49.3</v>
      </c>
      <c r="G909" s="21">
        <v>0.33</v>
      </c>
      <c r="H909" s="21">
        <v>0.98599999999999999</v>
      </c>
      <c r="I909" s="21">
        <v>0.14299999999999999</v>
      </c>
      <c r="J909" s="21">
        <v>0.44600000000000001</v>
      </c>
      <c r="K909" s="59">
        <v>1.17959068896698</v>
      </c>
      <c r="L909">
        <f t="shared" si="45"/>
        <v>1.9512461840475597</v>
      </c>
      <c r="M909">
        <f t="shared" si="46"/>
        <v>5.2</v>
      </c>
      <c r="N909">
        <f t="shared" si="47"/>
        <v>0.8</v>
      </c>
    </row>
    <row r="910" spans="1:14">
      <c r="A910" t="s">
        <v>154</v>
      </c>
      <c r="B910" s="20">
        <v>8100</v>
      </c>
      <c r="C910" s="20" t="s">
        <v>152</v>
      </c>
      <c r="D910" s="20" t="s">
        <v>96</v>
      </c>
      <c r="E910" s="21">
        <v>0</v>
      </c>
      <c r="F910" s="21">
        <v>49.3</v>
      </c>
      <c r="G910" s="21">
        <v>0.33</v>
      </c>
      <c r="H910" s="21">
        <v>0.98599999999999999</v>
      </c>
      <c r="I910" s="21">
        <v>0.14299999999999999</v>
      </c>
      <c r="J910" s="21">
        <v>0.44600000000000001</v>
      </c>
      <c r="K910" s="59">
        <v>1.5791829270956601</v>
      </c>
      <c r="L910">
        <f t="shared" si="45"/>
        <v>2.6122405756754143</v>
      </c>
      <c r="M910">
        <f t="shared" si="46"/>
        <v>7</v>
      </c>
      <c r="N910">
        <f t="shared" si="47"/>
        <v>1</v>
      </c>
    </row>
    <row r="911" spans="1:14">
      <c r="A911" t="s">
        <v>154</v>
      </c>
      <c r="B911" s="20">
        <v>8100</v>
      </c>
      <c r="C911" s="20" t="s">
        <v>152</v>
      </c>
      <c r="D911" s="20" t="s">
        <v>99</v>
      </c>
      <c r="E911" s="21">
        <v>0</v>
      </c>
      <c r="F911" s="21">
        <v>49.3</v>
      </c>
      <c r="G911" s="21">
        <v>0.33</v>
      </c>
      <c r="H911" s="21">
        <v>0.98599999999999999</v>
      </c>
      <c r="I911" s="21">
        <v>0.14299999999999999</v>
      </c>
      <c r="J911" s="21">
        <v>0.44600000000000001</v>
      </c>
      <c r="K911" s="59">
        <v>0.37104173867533102</v>
      </c>
      <c r="L911">
        <f t="shared" si="45"/>
        <v>0.61376694770848428</v>
      </c>
      <c r="M911">
        <f t="shared" si="46"/>
        <v>1.6</v>
      </c>
      <c r="N911">
        <f t="shared" si="47"/>
        <v>0.2</v>
      </c>
    </row>
    <row r="912" spans="1:14">
      <c r="A912" t="s">
        <v>154</v>
      </c>
      <c r="B912" s="20">
        <v>8100</v>
      </c>
      <c r="C912" s="20" t="s">
        <v>152</v>
      </c>
      <c r="D912" s="20" t="s">
        <v>99</v>
      </c>
      <c r="E912" s="21">
        <v>0</v>
      </c>
      <c r="F912" s="21">
        <v>49.3</v>
      </c>
      <c r="G912" s="21">
        <v>0.33</v>
      </c>
      <c r="H912" s="21">
        <v>0.98599999999999999</v>
      </c>
      <c r="I912" s="21">
        <v>0.14299999999999999</v>
      </c>
      <c r="J912" s="21">
        <v>0.44600000000000001</v>
      </c>
      <c r="K912" s="59">
        <v>4.10559901532719</v>
      </c>
      <c r="L912">
        <f t="shared" si="45"/>
        <v>6.7913679607815629</v>
      </c>
      <c r="M912">
        <f t="shared" si="46"/>
        <v>18.2</v>
      </c>
      <c r="N912">
        <f t="shared" si="47"/>
        <v>2.6</v>
      </c>
    </row>
    <row r="913" spans="1:14">
      <c r="A913" t="s">
        <v>154</v>
      </c>
      <c r="B913" s="20">
        <v>8100</v>
      </c>
      <c r="C913" s="20" t="s">
        <v>152</v>
      </c>
      <c r="D913" s="20" t="s">
        <v>96</v>
      </c>
      <c r="E913" s="21">
        <v>0</v>
      </c>
      <c r="F913" s="21">
        <v>49.3</v>
      </c>
      <c r="G913" s="21">
        <v>0.33</v>
      </c>
      <c r="H913" s="21">
        <v>0.98599999999999999</v>
      </c>
      <c r="I913" s="21">
        <v>0.14299999999999999</v>
      </c>
      <c r="J913" s="21">
        <v>0.44600000000000001</v>
      </c>
      <c r="K913" s="59">
        <v>2.6076481086132999</v>
      </c>
      <c r="L913">
        <f t="shared" si="45"/>
        <v>4.3134991390331061</v>
      </c>
      <c r="M913">
        <f t="shared" si="46"/>
        <v>11.6</v>
      </c>
      <c r="N913">
        <f t="shared" si="47"/>
        <v>1.7</v>
      </c>
    </row>
    <row r="914" spans="1:14">
      <c r="A914" t="s">
        <v>154</v>
      </c>
      <c r="B914" s="20">
        <v>8100</v>
      </c>
      <c r="C914" s="20" t="s">
        <v>152</v>
      </c>
      <c r="D914" s="20" t="s">
        <v>99</v>
      </c>
      <c r="E914" s="21">
        <v>0</v>
      </c>
      <c r="F914" s="21">
        <v>49.3</v>
      </c>
      <c r="G914" s="21">
        <v>0.33</v>
      </c>
      <c r="H914" s="21">
        <v>0.98599999999999999</v>
      </c>
      <c r="I914" s="21">
        <v>0.14299999999999999</v>
      </c>
      <c r="J914" s="21">
        <v>0.44600000000000001</v>
      </c>
      <c r="K914" s="59">
        <v>0.64122465257541605</v>
      </c>
      <c r="L914">
        <f t="shared" si="45"/>
        <v>1.0606960263061445</v>
      </c>
      <c r="M914">
        <f t="shared" si="46"/>
        <v>2.8</v>
      </c>
      <c r="N914">
        <f t="shared" si="47"/>
        <v>0.4</v>
      </c>
    </row>
    <row r="915" spans="1:14">
      <c r="A915" t="s">
        <v>154</v>
      </c>
      <c r="B915" s="20">
        <v>8100</v>
      </c>
      <c r="C915" s="20" t="s">
        <v>152</v>
      </c>
      <c r="D915" s="20" t="s">
        <v>94</v>
      </c>
      <c r="E915" s="21">
        <v>0</v>
      </c>
      <c r="F915" s="21">
        <v>49.3</v>
      </c>
      <c r="G915" s="21">
        <v>0.33</v>
      </c>
      <c r="H915" s="21">
        <v>0.98599999999999999</v>
      </c>
      <c r="I915" s="21">
        <v>0.14299999999999999</v>
      </c>
      <c r="J915" s="21">
        <v>0.44600000000000001</v>
      </c>
      <c r="K915" s="59">
        <v>1.08094143128427</v>
      </c>
      <c r="L915">
        <f t="shared" si="45"/>
        <v>1.7880633195057212</v>
      </c>
      <c r="M915">
        <f t="shared" si="46"/>
        <v>4.8</v>
      </c>
      <c r="N915">
        <f t="shared" si="47"/>
        <v>0.7</v>
      </c>
    </row>
    <row r="916" spans="1:14">
      <c r="A916" t="s">
        <v>154</v>
      </c>
      <c r="B916" s="20">
        <v>8100</v>
      </c>
      <c r="C916" s="20" t="s">
        <v>152</v>
      </c>
      <c r="D916" s="20" t="s">
        <v>96</v>
      </c>
      <c r="E916" s="21">
        <v>0</v>
      </c>
      <c r="F916" s="21">
        <v>49.3</v>
      </c>
      <c r="G916" s="21">
        <v>0.33</v>
      </c>
      <c r="H916" s="21">
        <v>0.98599999999999999</v>
      </c>
      <c r="I916" s="21">
        <v>0.14299999999999999</v>
      </c>
      <c r="J916" s="21">
        <v>0.44600000000000001</v>
      </c>
      <c r="K916" s="59">
        <v>0.63672216279794303</v>
      </c>
      <c r="L916">
        <f t="shared" si="45"/>
        <v>1.0532481326603396</v>
      </c>
      <c r="M916">
        <f t="shared" si="46"/>
        <v>2.8</v>
      </c>
      <c r="N916">
        <f t="shared" si="47"/>
        <v>0.4</v>
      </c>
    </row>
    <row r="917" spans="1:14">
      <c r="A917" t="s">
        <v>154</v>
      </c>
      <c r="B917" s="20">
        <v>8100</v>
      </c>
      <c r="C917" s="20" t="s">
        <v>152</v>
      </c>
      <c r="D917" s="20" t="s">
        <v>96</v>
      </c>
      <c r="E917" s="21">
        <v>0</v>
      </c>
      <c r="F917" s="21">
        <v>49.3</v>
      </c>
      <c r="G917" s="21">
        <v>0.33</v>
      </c>
      <c r="H917" s="21">
        <v>0.98599999999999999</v>
      </c>
      <c r="I917" s="21">
        <v>0.14299999999999999</v>
      </c>
      <c r="J917" s="21">
        <v>0.44600000000000001</v>
      </c>
      <c r="K917" s="59">
        <v>1.23901869887946</v>
      </c>
      <c r="L917">
        <f t="shared" si="45"/>
        <v>2.0495503489175091</v>
      </c>
      <c r="M917">
        <f t="shared" si="46"/>
        <v>5.5</v>
      </c>
      <c r="N917">
        <f t="shared" si="47"/>
        <v>0.8</v>
      </c>
    </row>
    <row r="918" spans="1:14">
      <c r="A918" t="s">
        <v>154</v>
      </c>
      <c r="B918" s="20">
        <v>8100</v>
      </c>
      <c r="C918" s="20" t="s">
        <v>152</v>
      </c>
      <c r="D918" s="20" t="s">
        <v>99</v>
      </c>
      <c r="E918" s="21">
        <v>0</v>
      </c>
      <c r="F918" s="21">
        <v>49.3</v>
      </c>
      <c r="G918" s="21">
        <v>0.33</v>
      </c>
      <c r="H918" s="21">
        <v>0.98599999999999999</v>
      </c>
      <c r="I918" s="21">
        <v>0.14299999999999999</v>
      </c>
      <c r="J918" s="21">
        <v>0.44600000000000001</v>
      </c>
      <c r="K918" s="59">
        <v>1.2072110190442</v>
      </c>
      <c r="L918">
        <f t="shared" si="45"/>
        <v>1.9969349675971373</v>
      </c>
      <c r="M918">
        <f t="shared" si="46"/>
        <v>5.4</v>
      </c>
      <c r="N918">
        <f t="shared" si="47"/>
        <v>0.8</v>
      </c>
    </row>
    <row r="919" spans="1:14">
      <c r="A919" t="s">
        <v>154</v>
      </c>
      <c r="B919" s="20">
        <v>1700</v>
      </c>
      <c r="C919" s="20" t="s">
        <v>152</v>
      </c>
      <c r="D919" s="20" t="s">
        <v>99</v>
      </c>
      <c r="E919" s="21">
        <v>0</v>
      </c>
      <c r="F919" s="21">
        <v>49.3</v>
      </c>
      <c r="G919" s="21">
        <v>0.33</v>
      </c>
      <c r="H919" s="21">
        <v>0.96799999999999997</v>
      </c>
      <c r="I919" s="21">
        <v>0.125</v>
      </c>
      <c r="J919" s="21">
        <v>0.34100000000000003</v>
      </c>
      <c r="K919" s="59">
        <v>1.29463235300815E-2</v>
      </c>
      <c r="L919">
        <f t="shared" si="45"/>
        <v>1.7143138083699345E-2</v>
      </c>
      <c r="M919">
        <f t="shared" si="46"/>
        <v>0</v>
      </c>
      <c r="N919">
        <f t="shared" si="47"/>
        <v>0</v>
      </c>
    </row>
    <row r="920" spans="1:14">
      <c r="A920" t="s">
        <v>154</v>
      </c>
      <c r="B920" s="20">
        <v>1700</v>
      </c>
      <c r="C920" s="20" t="s">
        <v>152</v>
      </c>
      <c r="D920" s="20" t="s">
        <v>99</v>
      </c>
      <c r="E920" s="21">
        <v>0</v>
      </c>
      <c r="F920" s="21">
        <v>49.3</v>
      </c>
      <c r="G920" s="21">
        <v>0.33</v>
      </c>
      <c r="H920" s="21">
        <v>0.96799999999999997</v>
      </c>
      <c r="I920" s="21">
        <v>0.125</v>
      </c>
      <c r="J920" s="21">
        <v>0.34100000000000003</v>
      </c>
      <c r="K920" s="59">
        <v>0.63714971440823198</v>
      </c>
      <c r="L920">
        <f t="shared" si="45"/>
        <v>0.84369477625909151</v>
      </c>
      <c r="M920">
        <f t="shared" si="46"/>
        <v>2.2000000000000002</v>
      </c>
      <c r="N920">
        <f t="shared" si="47"/>
        <v>0.3</v>
      </c>
    </row>
    <row r="921" spans="1:14">
      <c r="A921" t="s">
        <v>154</v>
      </c>
      <c r="B921" s="20">
        <v>1400</v>
      </c>
      <c r="C921" s="20" t="s">
        <v>95</v>
      </c>
      <c r="D921" s="20" t="s">
        <v>96</v>
      </c>
      <c r="E921" s="21">
        <v>0.22</v>
      </c>
      <c r="F921" s="21">
        <v>50.8</v>
      </c>
      <c r="G921" s="21">
        <v>0</v>
      </c>
      <c r="H921" s="21">
        <v>0.70899999999999996</v>
      </c>
      <c r="I921" s="21">
        <v>0.11700000000000001</v>
      </c>
      <c r="J921" s="21">
        <v>0.43099999999999999</v>
      </c>
      <c r="K921" s="59">
        <v>1.94559518257107E-2</v>
      </c>
      <c r="L921">
        <f t="shared" ref="L921:L962" si="48">(F921*J921*K921/12)+(G921*K921)</f>
        <v>3.5498681169464218E-2</v>
      </c>
      <c r="M921">
        <f t="shared" si="46"/>
        <v>0.1</v>
      </c>
      <c r="N921">
        <f t="shared" si="47"/>
        <v>0</v>
      </c>
    </row>
    <row r="922" spans="1:14">
      <c r="A922" t="s">
        <v>154</v>
      </c>
      <c r="B922" s="20">
        <v>1400</v>
      </c>
      <c r="C922" s="20" t="s">
        <v>103</v>
      </c>
      <c r="D922" s="20" t="s">
        <v>98</v>
      </c>
      <c r="E922" s="21">
        <v>0.19</v>
      </c>
      <c r="F922" s="21">
        <v>57.7</v>
      </c>
      <c r="G922" s="21">
        <v>0</v>
      </c>
      <c r="H922" s="21">
        <v>0.70899999999999996</v>
      </c>
      <c r="I922" s="21">
        <v>0.11700000000000001</v>
      </c>
      <c r="J922" s="21">
        <v>0.43099999999999999</v>
      </c>
      <c r="K922" s="59">
        <v>3.7996241002178E-4</v>
      </c>
      <c r="L922">
        <f t="shared" si="48"/>
        <v>7.8743093217571996E-4</v>
      </c>
      <c r="M922">
        <f t="shared" si="46"/>
        <v>0</v>
      </c>
      <c r="N922">
        <f t="shared" si="47"/>
        <v>0</v>
      </c>
    </row>
    <row r="923" spans="1:14">
      <c r="A923" t="s">
        <v>154</v>
      </c>
      <c r="B923" s="20">
        <v>1400</v>
      </c>
      <c r="C923" s="20" t="s">
        <v>103</v>
      </c>
      <c r="D923" s="20" t="s">
        <v>99</v>
      </c>
      <c r="E923" s="21">
        <v>0.19</v>
      </c>
      <c r="F923" s="21">
        <v>57.7</v>
      </c>
      <c r="G923" s="21">
        <v>0</v>
      </c>
      <c r="H923" s="21">
        <v>0.70899999999999996</v>
      </c>
      <c r="I923" s="21">
        <v>0.11700000000000001</v>
      </c>
      <c r="J923" s="21">
        <v>0.43099999999999999</v>
      </c>
      <c r="K923" s="59">
        <v>2.4924746609929999E-5</v>
      </c>
      <c r="L923">
        <f t="shared" si="48"/>
        <v>5.165383716819718E-5</v>
      </c>
      <c r="M923">
        <f t="shared" si="46"/>
        <v>0</v>
      </c>
      <c r="N923">
        <f t="shared" si="47"/>
        <v>0</v>
      </c>
    </row>
    <row r="924" spans="1:14">
      <c r="A924" t="s">
        <v>154</v>
      </c>
      <c r="B924" s="20">
        <v>8100</v>
      </c>
      <c r="C924" s="20" t="s">
        <v>95</v>
      </c>
      <c r="D924" s="20" t="s">
        <v>96</v>
      </c>
      <c r="E924" s="21">
        <v>0.22</v>
      </c>
      <c r="F924" s="21">
        <v>50.8</v>
      </c>
      <c r="G924" s="21">
        <v>0</v>
      </c>
      <c r="H924" s="21">
        <v>0.98599999999999999</v>
      </c>
      <c r="I924" s="21">
        <v>0.14299999999999999</v>
      </c>
      <c r="J924" s="21">
        <v>0.44600000000000001</v>
      </c>
      <c r="K924" s="59">
        <v>0.80203871742453803</v>
      </c>
      <c r="L924">
        <f t="shared" si="48"/>
        <v>1.5143025677453561</v>
      </c>
      <c r="M924">
        <f t="shared" si="46"/>
        <v>4.0999999999999996</v>
      </c>
      <c r="N924">
        <f t="shared" si="47"/>
        <v>0.8</v>
      </c>
    </row>
    <row r="925" spans="1:14">
      <c r="A925" t="s">
        <v>154</v>
      </c>
      <c r="B925" s="20">
        <v>1400</v>
      </c>
      <c r="C925" s="20" t="s">
        <v>103</v>
      </c>
      <c r="E925" s="21">
        <v>0.19</v>
      </c>
      <c r="F925" s="21">
        <v>57.7</v>
      </c>
      <c r="G925" s="21">
        <v>0</v>
      </c>
      <c r="H925" s="21">
        <v>0.70899999999999996</v>
      </c>
      <c r="I925" s="21">
        <v>0.11700000000000001</v>
      </c>
      <c r="J925" s="21">
        <v>0.43099999999999999</v>
      </c>
      <c r="K925" s="59">
        <v>0.17403044701545001</v>
      </c>
      <c r="L925">
        <f t="shared" si="48"/>
        <v>0.36065924814109346</v>
      </c>
      <c r="M925">
        <f t="shared" si="46"/>
        <v>0.7</v>
      </c>
      <c r="N925">
        <f t="shared" si="47"/>
        <v>0.1</v>
      </c>
    </row>
    <row r="926" spans="1:14">
      <c r="A926" t="s">
        <v>154</v>
      </c>
      <c r="B926" s="20">
        <v>1400</v>
      </c>
      <c r="C926" s="20" t="s">
        <v>103</v>
      </c>
      <c r="D926" s="20" t="s">
        <v>98</v>
      </c>
      <c r="E926" s="21">
        <v>0.19</v>
      </c>
      <c r="F926" s="21">
        <v>57.7</v>
      </c>
      <c r="G926" s="21">
        <v>0</v>
      </c>
      <c r="H926" s="21">
        <v>0.70899999999999996</v>
      </c>
      <c r="I926" s="21">
        <v>0.11700000000000001</v>
      </c>
      <c r="J926" s="21">
        <v>0.43099999999999999</v>
      </c>
      <c r="K926" s="59">
        <v>1.2478388405913801</v>
      </c>
      <c r="L926">
        <f t="shared" si="48"/>
        <v>2.5860108145845713</v>
      </c>
      <c r="M926">
        <f t="shared" si="46"/>
        <v>5</v>
      </c>
      <c r="N926">
        <f t="shared" si="47"/>
        <v>1.1000000000000001</v>
      </c>
    </row>
    <row r="927" spans="1:14">
      <c r="A927" t="s">
        <v>154</v>
      </c>
      <c r="B927" s="20">
        <v>1400</v>
      </c>
      <c r="C927" s="20" t="s">
        <v>103</v>
      </c>
      <c r="E927" s="21">
        <v>0.19</v>
      </c>
      <c r="F927" s="21">
        <v>57.7</v>
      </c>
      <c r="G927" s="21">
        <v>0</v>
      </c>
      <c r="H927" s="21">
        <v>0.70899999999999996</v>
      </c>
      <c r="I927" s="21">
        <v>0.11700000000000001</v>
      </c>
      <c r="J927" s="21">
        <v>0.43099999999999999</v>
      </c>
      <c r="K927" s="59">
        <v>0.57613265152687698</v>
      </c>
      <c r="L927">
        <f t="shared" si="48"/>
        <v>1.1939725059188706</v>
      </c>
      <c r="M927">
        <f t="shared" si="46"/>
        <v>2.2999999999999998</v>
      </c>
      <c r="N927">
        <f t="shared" si="47"/>
        <v>0.5</v>
      </c>
    </row>
    <row r="928" spans="1:14">
      <c r="A928" t="s">
        <v>154</v>
      </c>
      <c r="B928" s="20">
        <v>1400</v>
      </c>
      <c r="C928" s="20" t="s">
        <v>103</v>
      </c>
      <c r="D928" s="20" t="s">
        <v>96</v>
      </c>
      <c r="E928" s="21">
        <v>0.19</v>
      </c>
      <c r="F928" s="21">
        <v>57.7</v>
      </c>
      <c r="G928" s="21">
        <v>0</v>
      </c>
      <c r="H928" s="21">
        <v>0.70899999999999996</v>
      </c>
      <c r="I928" s="21">
        <v>0.11700000000000001</v>
      </c>
      <c r="J928" s="21">
        <v>0.43099999999999999</v>
      </c>
      <c r="K928" s="59">
        <v>1.3893852856969899E-2</v>
      </c>
      <c r="L928">
        <f t="shared" si="48"/>
        <v>2.8793504878677278E-2</v>
      </c>
      <c r="M928">
        <f t="shared" si="46"/>
        <v>0.1</v>
      </c>
      <c r="N928">
        <f t="shared" si="47"/>
        <v>0</v>
      </c>
    </row>
    <row r="929" spans="1:14">
      <c r="A929" t="s">
        <v>154</v>
      </c>
      <c r="B929" s="20">
        <v>1400</v>
      </c>
      <c r="C929" s="20" t="s">
        <v>103</v>
      </c>
      <c r="D929" s="20" t="s">
        <v>98</v>
      </c>
      <c r="E929" s="21">
        <v>0.19</v>
      </c>
      <c r="F929" s="21">
        <v>57.7</v>
      </c>
      <c r="G929" s="21">
        <v>0</v>
      </c>
      <c r="H929" s="21">
        <v>0.70899999999999996</v>
      </c>
      <c r="I929" s="21">
        <v>0.11700000000000001</v>
      </c>
      <c r="J929" s="21">
        <v>0.43099999999999999</v>
      </c>
      <c r="K929" s="59">
        <v>1.42788509889352E-2</v>
      </c>
      <c r="L929">
        <f t="shared" si="48"/>
        <v>2.9591371799044402E-2</v>
      </c>
      <c r="M929">
        <f t="shared" si="46"/>
        <v>0.1</v>
      </c>
      <c r="N929">
        <f t="shared" si="47"/>
        <v>0</v>
      </c>
    </row>
    <row r="930" spans="1:14">
      <c r="A930" t="s">
        <v>154</v>
      </c>
      <c r="B930" s="20">
        <v>1400</v>
      </c>
      <c r="C930" s="20" t="s">
        <v>103</v>
      </c>
      <c r="D930" s="20" t="s">
        <v>99</v>
      </c>
      <c r="E930" s="21">
        <v>0.19</v>
      </c>
      <c r="F930" s="21">
        <v>57.7</v>
      </c>
      <c r="G930" s="21">
        <v>0</v>
      </c>
      <c r="H930" s="21">
        <v>0.70899999999999996</v>
      </c>
      <c r="I930" s="21">
        <v>0.11700000000000001</v>
      </c>
      <c r="J930" s="21">
        <v>0.43099999999999999</v>
      </c>
      <c r="K930" s="59">
        <v>0.63056905015011799</v>
      </c>
      <c r="L930">
        <f t="shared" si="48"/>
        <v>1.3067860447890201</v>
      </c>
      <c r="M930">
        <f t="shared" si="46"/>
        <v>2.5</v>
      </c>
      <c r="N930">
        <f t="shared" si="47"/>
        <v>0.5</v>
      </c>
    </row>
    <row r="931" spans="1:14">
      <c r="A931" t="s">
        <v>154</v>
      </c>
      <c r="B931" s="20">
        <v>1330</v>
      </c>
      <c r="C931" s="20" t="s">
        <v>103</v>
      </c>
      <c r="D931" s="20" t="s">
        <v>98</v>
      </c>
      <c r="E931" s="21">
        <v>0.19</v>
      </c>
      <c r="F931" s="21">
        <v>57.7</v>
      </c>
      <c r="G931" s="21">
        <v>0</v>
      </c>
      <c r="H931" s="21">
        <v>1.395</v>
      </c>
      <c r="I931" s="21">
        <v>0.33900000000000002</v>
      </c>
      <c r="J931" s="21">
        <v>0.39300000000000002</v>
      </c>
      <c r="K931" s="59">
        <v>0.20331049396876999</v>
      </c>
      <c r="L931">
        <f t="shared" si="48"/>
        <v>0.38419075769043548</v>
      </c>
      <c r="M931">
        <f t="shared" si="46"/>
        <v>1.5</v>
      </c>
      <c r="N931">
        <f t="shared" si="47"/>
        <v>0.4</v>
      </c>
    </row>
    <row r="932" spans="1:14">
      <c r="A932" t="s">
        <v>154</v>
      </c>
      <c r="B932" s="20">
        <v>1330</v>
      </c>
      <c r="C932" s="20" t="s">
        <v>103</v>
      </c>
      <c r="D932" s="20" t="s">
        <v>99</v>
      </c>
      <c r="E932" s="21">
        <v>0.19</v>
      </c>
      <c r="F932" s="21">
        <v>57.7</v>
      </c>
      <c r="G932" s="21">
        <v>0</v>
      </c>
      <c r="H932" s="21">
        <v>1.395</v>
      </c>
      <c r="I932" s="21">
        <v>0.33900000000000002</v>
      </c>
      <c r="J932" s="21">
        <v>0.39300000000000002</v>
      </c>
      <c r="K932" s="59">
        <v>0.237348852476543</v>
      </c>
      <c r="L932">
        <f t="shared" si="48"/>
        <v>0.44851219280361138</v>
      </c>
      <c r="M932">
        <f t="shared" si="46"/>
        <v>1.7</v>
      </c>
      <c r="N932">
        <f t="shared" si="47"/>
        <v>0.5</v>
      </c>
    </row>
    <row r="933" spans="1:14">
      <c r="A933" t="s">
        <v>154</v>
      </c>
      <c r="B933" s="20">
        <v>1840</v>
      </c>
      <c r="C933" s="20" t="s">
        <v>95</v>
      </c>
      <c r="D933" s="20" t="s">
        <v>98</v>
      </c>
      <c r="E933" s="21">
        <v>0.22</v>
      </c>
      <c r="F933" s="21">
        <v>50.8</v>
      </c>
      <c r="G933" s="21">
        <v>0</v>
      </c>
      <c r="H933" s="21">
        <v>0.70899999999999996</v>
      </c>
      <c r="I933" s="21">
        <v>0.11700000000000001</v>
      </c>
      <c r="J933" s="21">
        <v>0.28799999999999998</v>
      </c>
      <c r="K933" s="59">
        <v>8.0488832904613804E-3</v>
      </c>
      <c r="L933">
        <f t="shared" si="48"/>
        <v>9.8131985077305143E-3</v>
      </c>
      <c r="M933">
        <f t="shared" si="46"/>
        <v>0</v>
      </c>
      <c r="N933">
        <f t="shared" si="47"/>
        <v>0</v>
      </c>
    </row>
    <row r="934" spans="1:14">
      <c r="A934" t="s">
        <v>154</v>
      </c>
      <c r="B934" s="20">
        <v>1840</v>
      </c>
      <c r="C934" s="20" t="s">
        <v>95</v>
      </c>
      <c r="D934" s="20" t="s">
        <v>98</v>
      </c>
      <c r="E934" s="21">
        <v>0.22</v>
      </c>
      <c r="F934" s="21">
        <v>50.8</v>
      </c>
      <c r="G934" s="21">
        <v>0</v>
      </c>
      <c r="H934" s="21">
        <v>0.70899999999999996</v>
      </c>
      <c r="I934" s="21">
        <v>0.11700000000000001</v>
      </c>
      <c r="J934" s="21">
        <v>0.28799999999999998</v>
      </c>
      <c r="K934" s="59">
        <v>4.1016324635802598E-2</v>
      </c>
      <c r="L934">
        <f t="shared" si="48"/>
        <v>5.0007102995970519E-2</v>
      </c>
      <c r="M934">
        <f t="shared" si="46"/>
        <v>0.1</v>
      </c>
      <c r="N934">
        <f t="shared" si="47"/>
        <v>0</v>
      </c>
    </row>
    <row r="935" spans="1:14">
      <c r="A935" t="s">
        <v>154</v>
      </c>
      <c r="B935" s="20">
        <v>1400</v>
      </c>
      <c r="C935" s="20" t="s">
        <v>103</v>
      </c>
      <c r="D935" s="20" t="s">
        <v>99</v>
      </c>
      <c r="E935" s="21">
        <v>0.19</v>
      </c>
      <c r="F935" s="21">
        <v>57.7</v>
      </c>
      <c r="G935" s="21">
        <v>0</v>
      </c>
      <c r="H935" s="21">
        <v>0.70899999999999996</v>
      </c>
      <c r="I935" s="21">
        <v>0.11700000000000001</v>
      </c>
      <c r="J935" s="21">
        <v>0.43099999999999999</v>
      </c>
      <c r="K935" s="59">
        <v>0.87060535459245603</v>
      </c>
      <c r="L935">
        <f t="shared" si="48"/>
        <v>1.8042352818127843</v>
      </c>
      <c r="M935">
        <f t="shared" si="46"/>
        <v>3.5</v>
      </c>
      <c r="N935">
        <f t="shared" si="47"/>
        <v>0.7</v>
      </c>
    </row>
    <row r="936" spans="1:14">
      <c r="A936" t="s">
        <v>154</v>
      </c>
      <c r="B936" s="20">
        <v>1411</v>
      </c>
      <c r="C936" s="20" t="s">
        <v>103</v>
      </c>
      <c r="E936" s="21">
        <v>0.19</v>
      </c>
      <c r="F936" s="21">
        <v>57.7</v>
      </c>
      <c r="G936" s="21">
        <v>0</v>
      </c>
      <c r="H936" s="21">
        <v>1.4430000000000001</v>
      </c>
      <c r="I936" s="21">
        <v>0.22500000000000001</v>
      </c>
      <c r="J936" s="21">
        <v>0.43099999999999999</v>
      </c>
      <c r="K936" s="59">
        <v>1.6689536719160299E-2</v>
      </c>
      <c r="L936">
        <f t="shared" si="48"/>
        <v>3.4587256817315143E-2</v>
      </c>
      <c r="M936">
        <f t="shared" si="46"/>
        <v>0.1</v>
      </c>
      <c r="N936">
        <f t="shared" si="47"/>
        <v>0</v>
      </c>
    </row>
    <row r="937" spans="1:14">
      <c r="A937" t="s">
        <v>154</v>
      </c>
      <c r="B937" s="20">
        <v>1411</v>
      </c>
      <c r="C937" s="20" t="s">
        <v>103</v>
      </c>
      <c r="D937" s="20" t="s">
        <v>99</v>
      </c>
      <c r="E937" s="21">
        <v>0.19</v>
      </c>
      <c r="F937" s="21">
        <v>57.7</v>
      </c>
      <c r="G937" s="21">
        <v>0</v>
      </c>
      <c r="H937" s="21">
        <v>1.4430000000000001</v>
      </c>
      <c r="I937" s="21">
        <v>0.22500000000000001</v>
      </c>
      <c r="J937" s="21">
        <v>0.43099999999999999</v>
      </c>
      <c r="K937" s="59">
        <v>0.49120646988284999</v>
      </c>
      <c r="L937">
        <f t="shared" si="48"/>
        <v>1.0179721947979694</v>
      </c>
      <c r="M937">
        <f t="shared" si="46"/>
        <v>4</v>
      </c>
      <c r="N937">
        <f t="shared" si="47"/>
        <v>0.7</v>
      </c>
    </row>
    <row r="938" spans="1:14">
      <c r="A938" t="s">
        <v>154</v>
      </c>
      <c r="B938" s="20">
        <v>1400</v>
      </c>
      <c r="C938" s="20" t="s">
        <v>103</v>
      </c>
      <c r="D938" s="20" t="s">
        <v>99</v>
      </c>
      <c r="E938" s="21">
        <v>0.19</v>
      </c>
      <c r="F938" s="21">
        <v>57.7</v>
      </c>
      <c r="G938" s="21">
        <v>0</v>
      </c>
      <c r="H938" s="21">
        <v>0.70899999999999996</v>
      </c>
      <c r="I938" s="21">
        <v>0.11700000000000001</v>
      </c>
      <c r="J938" s="21">
        <v>0.43099999999999999</v>
      </c>
      <c r="K938" s="59">
        <v>0.44535022174860001</v>
      </c>
      <c r="L938">
        <f t="shared" si="48"/>
        <v>0.92294008829995067</v>
      </c>
      <c r="M938">
        <f t="shared" si="46"/>
        <v>1.8</v>
      </c>
      <c r="N938">
        <f t="shared" si="47"/>
        <v>0.4</v>
      </c>
    </row>
    <row r="939" spans="1:14">
      <c r="A939" t="s">
        <v>154</v>
      </c>
      <c r="B939" s="20">
        <v>1400</v>
      </c>
      <c r="C939" s="20" t="s">
        <v>95</v>
      </c>
      <c r="D939" s="20" t="s">
        <v>98</v>
      </c>
      <c r="E939" s="21">
        <v>0.22</v>
      </c>
      <c r="F939" s="21">
        <v>50.8</v>
      </c>
      <c r="G939" s="21">
        <v>0</v>
      </c>
      <c r="H939" s="21">
        <v>0.70899999999999996</v>
      </c>
      <c r="I939" s="21">
        <v>0.11700000000000001</v>
      </c>
      <c r="J939" s="21">
        <v>0.43099999999999999</v>
      </c>
      <c r="K939" s="59">
        <v>0.42605645567334999</v>
      </c>
      <c r="L939">
        <f t="shared" si="48"/>
        <v>0.77736840713973854</v>
      </c>
      <c r="M939">
        <f t="shared" si="46"/>
        <v>1.5</v>
      </c>
      <c r="N939">
        <f t="shared" si="47"/>
        <v>0.3</v>
      </c>
    </row>
    <row r="940" spans="1:14">
      <c r="A940" t="s">
        <v>154</v>
      </c>
      <c r="B940" s="20">
        <v>1290</v>
      </c>
      <c r="C940" s="20" t="s">
        <v>97</v>
      </c>
      <c r="D940" s="20" t="s">
        <v>99</v>
      </c>
      <c r="E940" s="21">
        <v>0.63</v>
      </c>
      <c r="F940" s="21">
        <v>53.6</v>
      </c>
      <c r="G940" s="21">
        <v>0.66</v>
      </c>
      <c r="H940" s="21">
        <v>1.2450000000000001</v>
      </c>
      <c r="I940" s="21">
        <v>0.21299999999999999</v>
      </c>
      <c r="J940" s="21">
        <v>0.34100000000000003</v>
      </c>
      <c r="K940" s="59">
        <v>2.2831772818624798</v>
      </c>
      <c r="L940">
        <f t="shared" si="48"/>
        <v>4.9844804299433756</v>
      </c>
      <c r="M940">
        <f t="shared" si="46"/>
        <v>16.899999999999999</v>
      </c>
      <c r="N940">
        <f t="shared" si="47"/>
        <v>4.3</v>
      </c>
    </row>
    <row r="941" spans="1:14">
      <c r="A941" t="s">
        <v>154</v>
      </c>
      <c r="B941" s="20">
        <v>1290</v>
      </c>
      <c r="C941" s="20" t="s">
        <v>97</v>
      </c>
      <c r="D941" s="20" t="s">
        <v>99</v>
      </c>
      <c r="E941" s="21">
        <v>0.63</v>
      </c>
      <c r="F941" s="21">
        <v>53.6</v>
      </c>
      <c r="G941" s="21">
        <v>0.66</v>
      </c>
      <c r="H941" s="21">
        <v>1.2450000000000001</v>
      </c>
      <c r="I941" s="21">
        <v>0.21299999999999999</v>
      </c>
      <c r="J941" s="21">
        <v>0.34100000000000003</v>
      </c>
      <c r="K941" s="59">
        <v>1.1611117830759401</v>
      </c>
      <c r="L941">
        <f t="shared" si="48"/>
        <v>2.5348618373591876</v>
      </c>
      <c r="M941">
        <f t="shared" si="46"/>
        <v>8.6</v>
      </c>
      <c r="N941">
        <f t="shared" si="47"/>
        <v>2.2000000000000002</v>
      </c>
    </row>
    <row r="942" spans="1:14">
      <c r="A942" t="s">
        <v>154</v>
      </c>
      <c r="B942" s="20">
        <v>1290</v>
      </c>
      <c r="C942" s="20" t="s">
        <v>97</v>
      </c>
      <c r="D942" s="20" t="s">
        <v>100</v>
      </c>
      <c r="E942" s="21">
        <v>0.63</v>
      </c>
      <c r="F942" s="21">
        <v>53.6</v>
      </c>
      <c r="G942" s="21">
        <v>0.66</v>
      </c>
      <c r="H942" s="21">
        <v>1.2450000000000001</v>
      </c>
      <c r="I942" s="21">
        <v>0.21299999999999999</v>
      </c>
      <c r="J942" s="21">
        <v>0.34100000000000003</v>
      </c>
      <c r="K942" s="59">
        <v>0.58492924137615498</v>
      </c>
      <c r="L942">
        <f t="shared" si="48"/>
        <v>1.2769785244896632</v>
      </c>
      <c r="M942">
        <f t="shared" si="46"/>
        <v>4.3</v>
      </c>
      <c r="N942">
        <f t="shared" si="47"/>
        <v>1.1000000000000001</v>
      </c>
    </row>
    <row r="943" spans="1:14">
      <c r="A943" t="s">
        <v>154</v>
      </c>
      <c r="B943" s="20">
        <v>1190</v>
      </c>
      <c r="C943" s="20" t="s">
        <v>95</v>
      </c>
      <c r="D943" s="20" t="s">
        <v>96</v>
      </c>
      <c r="E943" s="21">
        <v>0.22</v>
      </c>
      <c r="F943" s="21">
        <v>50.8</v>
      </c>
      <c r="G943" s="21">
        <v>0</v>
      </c>
      <c r="H943" s="21">
        <v>0.96799999999999997</v>
      </c>
      <c r="I943" s="21">
        <v>0.125</v>
      </c>
      <c r="J943" s="21">
        <v>0.28799999999999998</v>
      </c>
      <c r="K943" s="59">
        <v>2.6162538212532401E-3</v>
      </c>
      <c r="L943">
        <f t="shared" si="48"/>
        <v>3.1897366588719499E-3</v>
      </c>
      <c r="M943">
        <f t="shared" si="46"/>
        <v>0</v>
      </c>
      <c r="N943">
        <f t="shared" si="47"/>
        <v>0</v>
      </c>
    </row>
    <row r="944" spans="1:14">
      <c r="A944" t="s">
        <v>154</v>
      </c>
      <c r="B944" s="20">
        <v>1190</v>
      </c>
      <c r="C944" s="20" t="s">
        <v>95</v>
      </c>
      <c r="D944" s="20" t="s">
        <v>100</v>
      </c>
      <c r="E944" s="21">
        <v>0.22</v>
      </c>
      <c r="F944" s="21">
        <v>50.8</v>
      </c>
      <c r="G944" s="21">
        <v>0</v>
      </c>
      <c r="H944" s="21">
        <v>0.96799999999999997</v>
      </c>
      <c r="I944" s="21">
        <v>0.125</v>
      </c>
      <c r="J944" s="21">
        <v>0.28799999999999998</v>
      </c>
      <c r="K944" s="59">
        <v>1.18818013659675E-3</v>
      </c>
      <c r="L944">
        <f t="shared" si="48"/>
        <v>1.4486292225387575E-3</v>
      </c>
      <c r="M944">
        <f t="shared" si="46"/>
        <v>0</v>
      </c>
      <c r="N944">
        <f t="shared" si="47"/>
        <v>0</v>
      </c>
    </row>
    <row r="945" spans="1:14">
      <c r="A945" t="s">
        <v>154</v>
      </c>
      <c r="B945" s="20">
        <v>1190</v>
      </c>
      <c r="C945" s="20" t="s">
        <v>95</v>
      </c>
      <c r="D945" s="20" t="s">
        <v>96</v>
      </c>
      <c r="E945" s="21">
        <v>0.22</v>
      </c>
      <c r="F945" s="21">
        <v>50.8</v>
      </c>
      <c r="G945" s="21">
        <v>0</v>
      </c>
      <c r="H945" s="21">
        <v>0.96799999999999997</v>
      </c>
      <c r="I945" s="21">
        <v>0.125</v>
      </c>
      <c r="J945" s="21">
        <v>0.28799999999999998</v>
      </c>
      <c r="K945" s="59">
        <v>1.28066484697848E-2</v>
      </c>
      <c r="L945">
        <f t="shared" si="48"/>
        <v>1.5613865814361626E-2</v>
      </c>
      <c r="M945">
        <f t="shared" si="46"/>
        <v>0</v>
      </c>
      <c r="N945">
        <f t="shared" si="47"/>
        <v>0</v>
      </c>
    </row>
    <row r="946" spans="1:14">
      <c r="A946" t="s">
        <v>154</v>
      </c>
      <c r="B946" s="20">
        <v>1550</v>
      </c>
      <c r="C946" s="20" t="s">
        <v>95</v>
      </c>
      <c r="D946" s="20" t="s">
        <v>96</v>
      </c>
      <c r="E946" s="21">
        <v>0.22</v>
      </c>
      <c r="F946" s="21">
        <v>50.8</v>
      </c>
      <c r="G946" s="21">
        <v>0</v>
      </c>
      <c r="H946" s="21">
        <v>0.72099999999999997</v>
      </c>
      <c r="I946" s="21">
        <v>0.17</v>
      </c>
      <c r="J946" s="21">
        <v>0.34100000000000003</v>
      </c>
      <c r="K946" s="59">
        <v>0.103606580060549</v>
      </c>
      <c r="L946">
        <f t="shared" si="48"/>
        <v>0.14956300542273984</v>
      </c>
      <c r="M946">
        <f t="shared" si="46"/>
        <v>0.3</v>
      </c>
      <c r="N946">
        <f t="shared" si="47"/>
        <v>0.1</v>
      </c>
    </row>
    <row r="947" spans="1:14">
      <c r="A947" t="s">
        <v>154</v>
      </c>
      <c r="B947" s="20">
        <v>1550</v>
      </c>
      <c r="C947" s="20" t="s">
        <v>95</v>
      </c>
      <c r="D947" s="20" t="s">
        <v>99</v>
      </c>
      <c r="E947" s="21">
        <v>0.22</v>
      </c>
      <c r="F947" s="21">
        <v>50.8</v>
      </c>
      <c r="G947" s="21">
        <v>0</v>
      </c>
      <c r="H947" s="21">
        <v>0.72099999999999997</v>
      </c>
      <c r="I947" s="21">
        <v>0.17</v>
      </c>
      <c r="J947" s="21">
        <v>0.34100000000000003</v>
      </c>
      <c r="K947" s="59">
        <v>0.101743907695425</v>
      </c>
      <c r="L947">
        <f t="shared" si="48"/>
        <v>0.14687411368552569</v>
      </c>
      <c r="M947">
        <f t="shared" si="46"/>
        <v>0.3</v>
      </c>
      <c r="N947">
        <f t="shared" si="47"/>
        <v>0.1</v>
      </c>
    </row>
    <row r="948" spans="1:14">
      <c r="A948" t="s">
        <v>154</v>
      </c>
      <c r="B948" s="20">
        <v>1550</v>
      </c>
      <c r="C948" s="20" t="s">
        <v>95</v>
      </c>
      <c r="E948" s="21">
        <v>0.22</v>
      </c>
      <c r="F948" s="21">
        <v>50.8</v>
      </c>
      <c r="G948" s="21">
        <v>0</v>
      </c>
      <c r="H948" s="21">
        <v>0.72099999999999997</v>
      </c>
      <c r="I948" s="21">
        <v>0.17</v>
      </c>
      <c r="J948" s="21">
        <v>0.34100000000000003</v>
      </c>
      <c r="K948" s="59">
        <v>0.239645264575814</v>
      </c>
      <c r="L948">
        <f t="shared" si="48"/>
        <v>0.34594391576615924</v>
      </c>
      <c r="M948">
        <f t="shared" si="46"/>
        <v>0.7</v>
      </c>
      <c r="N948">
        <f t="shared" si="47"/>
        <v>0.2</v>
      </c>
    </row>
    <row r="949" spans="1:14">
      <c r="A949" t="s">
        <v>154</v>
      </c>
      <c r="B949" s="20">
        <v>1400</v>
      </c>
      <c r="C949" s="20" t="s">
        <v>95</v>
      </c>
      <c r="D949" s="20" t="s">
        <v>96</v>
      </c>
      <c r="E949" s="21">
        <v>0.22</v>
      </c>
      <c r="F949" s="21">
        <v>50.8</v>
      </c>
      <c r="G949" s="21">
        <v>0</v>
      </c>
      <c r="H949" s="21">
        <v>0.70899999999999996</v>
      </c>
      <c r="I949" s="21">
        <v>0.11700000000000001</v>
      </c>
      <c r="J949" s="21">
        <v>0.43099999999999999</v>
      </c>
      <c r="K949" s="59">
        <v>0.105929695622286</v>
      </c>
      <c r="L949">
        <f t="shared" si="48"/>
        <v>0.19327579164256894</v>
      </c>
      <c r="M949">
        <f t="shared" si="46"/>
        <v>0.4</v>
      </c>
      <c r="N949">
        <f t="shared" si="47"/>
        <v>0.1</v>
      </c>
    </row>
    <row r="950" spans="1:14">
      <c r="A950" t="s">
        <v>154</v>
      </c>
      <c r="B950" s="20">
        <v>1400</v>
      </c>
      <c r="C950" s="20" t="s">
        <v>95</v>
      </c>
      <c r="D950" s="20" t="s">
        <v>99</v>
      </c>
      <c r="E950" s="21">
        <v>0.22</v>
      </c>
      <c r="F950" s="21">
        <v>50.8</v>
      </c>
      <c r="G950" s="21">
        <v>0</v>
      </c>
      <c r="H950" s="21">
        <v>0.70899999999999996</v>
      </c>
      <c r="I950" s="21">
        <v>0.11700000000000001</v>
      </c>
      <c r="J950" s="21">
        <v>0.43099999999999999</v>
      </c>
      <c r="K950" s="59">
        <v>0.11073282186625701</v>
      </c>
      <c r="L950">
        <f t="shared" si="48"/>
        <v>0.20203941568311032</v>
      </c>
      <c r="M950">
        <f t="shared" si="46"/>
        <v>0.4</v>
      </c>
      <c r="N950">
        <f t="shared" si="47"/>
        <v>0.1</v>
      </c>
    </row>
    <row r="951" spans="1:14">
      <c r="A951" t="s">
        <v>154</v>
      </c>
      <c r="B951" s="20">
        <v>1400</v>
      </c>
      <c r="C951" s="20" t="s">
        <v>95</v>
      </c>
      <c r="D951" s="20" t="s">
        <v>96</v>
      </c>
      <c r="E951" s="21">
        <v>0.22</v>
      </c>
      <c r="F951" s="21">
        <v>50.8</v>
      </c>
      <c r="G951" s="21">
        <v>0</v>
      </c>
      <c r="H951" s="21">
        <v>0.70899999999999996</v>
      </c>
      <c r="I951" s="21">
        <v>0.11700000000000001</v>
      </c>
      <c r="J951" s="21">
        <v>0.43099999999999999</v>
      </c>
      <c r="K951" s="59">
        <v>0.14286236315258</v>
      </c>
      <c r="L951">
        <f t="shared" si="48"/>
        <v>0.26066190572942571</v>
      </c>
      <c r="M951">
        <f t="shared" si="46"/>
        <v>0.5</v>
      </c>
      <c r="N951">
        <f t="shared" si="47"/>
        <v>0.1</v>
      </c>
    </row>
    <row r="952" spans="1:14">
      <c r="A952" t="s">
        <v>154</v>
      </c>
      <c r="B952" s="20">
        <v>1400</v>
      </c>
      <c r="C952" s="20" t="s">
        <v>95</v>
      </c>
      <c r="E952" s="21">
        <v>0.22</v>
      </c>
      <c r="F952" s="21">
        <v>50.8</v>
      </c>
      <c r="G952" s="21">
        <v>0</v>
      </c>
      <c r="H952" s="21">
        <v>0.70899999999999996</v>
      </c>
      <c r="I952" s="21">
        <v>0.11700000000000001</v>
      </c>
      <c r="J952" s="21">
        <v>0.43099999999999999</v>
      </c>
      <c r="K952" s="59">
        <v>0.20415915401927401</v>
      </c>
      <c r="L952">
        <f t="shared" si="48"/>
        <v>0.37250198711843341</v>
      </c>
      <c r="M952">
        <f t="shared" si="46"/>
        <v>0.7</v>
      </c>
      <c r="N952">
        <f t="shared" si="47"/>
        <v>0.2</v>
      </c>
    </row>
    <row r="953" spans="1:14">
      <c r="A953" t="s">
        <v>154</v>
      </c>
      <c r="B953" s="20">
        <v>1400</v>
      </c>
      <c r="C953" s="20" t="s">
        <v>95</v>
      </c>
      <c r="D953" s="20" t="s">
        <v>99</v>
      </c>
      <c r="E953" s="21">
        <v>0.22</v>
      </c>
      <c r="F953" s="21">
        <v>50.8</v>
      </c>
      <c r="G953" s="21">
        <v>0</v>
      </c>
      <c r="H953" s="21">
        <v>0.70899999999999996</v>
      </c>
      <c r="I953" s="21">
        <v>0.11700000000000001</v>
      </c>
      <c r="J953" s="21">
        <v>0.43099999999999999</v>
      </c>
      <c r="K953" s="59">
        <v>5.0754207281134202E-2</v>
      </c>
      <c r="L953">
        <f t="shared" si="48"/>
        <v>9.2604434798248092E-2</v>
      </c>
      <c r="M953">
        <f t="shared" si="46"/>
        <v>0.2</v>
      </c>
      <c r="N953">
        <f t="shared" si="47"/>
        <v>0</v>
      </c>
    </row>
    <row r="954" spans="1:14">
      <c r="A954" t="s">
        <v>154</v>
      </c>
      <c r="B954" s="20">
        <v>1400</v>
      </c>
      <c r="C954" s="20" t="s">
        <v>95</v>
      </c>
      <c r="D954" s="20" t="s">
        <v>96</v>
      </c>
      <c r="E954" s="21">
        <v>0.22</v>
      </c>
      <c r="F954" s="21">
        <v>50.8</v>
      </c>
      <c r="G954" s="21">
        <v>0</v>
      </c>
      <c r="H954" s="21">
        <v>0.70899999999999996</v>
      </c>
      <c r="I954" s="21">
        <v>0.11700000000000001</v>
      </c>
      <c r="J954" s="21">
        <v>0.43099999999999999</v>
      </c>
      <c r="K954" s="59">
        <v>0.96753260689618603</v>
      </c>
      <c r="L954">
        <f t="shared" si="48"/>
        <v>1.7653277434558845</v>
      </c>
      <c r="M954">
        <f t="shared" si="46"/>
        <v>3.4</v>
      </c>
      <c r="N954">
        <f t="shared" si="47"/>
        <v>0.8</v>
      </c>
    </row>
    <row r="955" spans="1:14">
      <c r="A955" t="s">
        <v>154</v>
      </c>
      <c r="B955" s="20">
        <v>1400</v>
      </c>
      <c r="C955" s="20" t="s">
        <v>95</v>
      </c>
      <c r="D955" s="20" t="s">
        <v>99</v>
      </c>
      <c r="E955" s="21">
        <v>0.22</v>
      </c>
      <c r="F955" s="21">
        <v>50.8</v>
      </c>
      <c r="G955" s="21">
        <v>0</v>
      </c>
      <c r="H955" s="21">
        <v>0.70899999999999996</v>
      </c>
      <c r="I955" s="21">
        <v>0.11700000000000001</v>
      </c>
      <c r="J955" s="21">
        <v>0.43099999999999999</v>
      </c>
      <c r="K955" s="59">
        <v>0.54825509352164303</v>
      </c>
      <c r="L955">
        <f t="shared" si="48"/>
        <v>1.0003279684698059</v>
      </c>
      <c r="M955">
        <f t="shared" si="46"/>
        <v>1.9</v>
      </c>
      <c r="N955">
        <f t="shared" si="47"/>
        <v>0.4</v>
      </c>
    </row>
    <row r="956" spans="1:14">
      <c r="A956" t="s">
        <v>154</v>
      </c>
      <c r="B956" s="20">
        <v>1400</v>
      </c>
      <c r="C956" s="20" t="s">
        <v>95</v>
      </c>
      <c r="D956" s="20" t="s">
        <v>99</v>
      </c>
      <c r="E956" s="21">
        <v>0.22</v>
      </c>
      <c r="F956" s="21">
        <v>50.8</v>
      </c>
      <c r="G956" s="21">
        <v>0</v>
      </c>
      <c r="H956" s="21">
        <v>0.70899999999999996</v>
      </c>
      <c r="I956" s="21">
        <v>0.11700000000000001</v>
      </c>
      <c r="J956" s="21">
        <v>0.43099999999999999</v>
      </c>
      <c r="K956" s="59">
        <v>2.8787630029141E-2</v>
      </c>
      <c r="L956">
        <f t="shared" si="48"/>
        <v>5.2524950163503031E-2</v>
      </c>
      <c r="M956">
        <f t="shared" si="46"/>
        <v>0.1</v>
      </c>
      <c r="N956">
        <f t="shared" si="47"/>
        <v>0</v>
      </c>
    </row>
    <row r="957" spans="1:14">
      <c r="A957" t="s">
        <v>154</v>
      </c>
      <c r="B957" s="20">
        <v>1400</v>
      </c>
      <c r="C957" s="20" t="s">
        <v>103</v>
      </c>
      <c r="D957" s="20" t="s">
        <v>96</v>
      </c>
      <c r="E957" s="21">
        <v>0.19</v>
      </c>
      <c r="F957" s="21">
        <v>57.7</v>
      </c>
      <c r="G957" s="21">
        <v>0</v>
      </c>
      <c r="H957" s="21">
        <v>0.70899999999999996</v>
      </c>
      <c r="I957" s="21">
        <v>0.11700000000000001</v>
      </c>
      <c r="J957" s="21">
        <v>0.43099999999999999</v>
      </c>
      <c r="K957" s="59">
        <v>1.6718750236387201</v>
      </c>
      <c r="L957">
        <f t="shared" si="48"/>
        <v>3.46477986669702</v>
      </c>
      <c r="M957">
        <f t="shared" si="46"/>
        <v>6.7</v>
      </c>
      <c r="N957">
        <f t="shared" si="47"/>
        <v>1.4</v>
      </c>
    </row>
    <row r="958" spans="1:14">
      <c r="A958" t="s">
        <v>154</v>
      </c>
      <c r="B958" s="20">
        <v>1400</v>
      </c>
      <c r="C958" s="20" t="s">
        <v>103</v>
      </c>
      <c r="D958" s="20" t="s">
        <v>98</v>
      </c>
      <c r="E958" s="21">
        <v>0.19</v>
      </c>
      <c r="F958" s="21">
        <v>57.7</v>
      </c>
      <c r="G958" s="21">
        <v>0</v>
      </c>
      <c r="H958" s="21">
        <v>0.70899999999999996</v>
      </c>
      <c r="I958" s="21">
        <v>0.11700000000000001</v>
      </c>
      <c r="J958" s="21">
        <v>0.43099999999999999</v>
      </c>
      <c r="K958" s="59">
        <v>1.0920244925657401</v>
      </c>
      <c r="L958">
        <f t="shared" si="48"/>
        <v>2.263102458189135</v>
      </c>
      <c r="M958">
        <f t="shared" si="46"/>
        <v>4.4000000000000004</v>
      </c>
      <c r="N958">
        <f t="shared" si="47"/>
        <v>0.9</v>
      </c>
    </row>
    <row r="959" spans="1:14">
      <c r="A959" t="s">
        <v>154</v>
      </c>
      <c r="B959" s="20">
        <v>1400</v>
      </c>
      <c r="C959" s="20" t="s">
        <v>103</v>
      </c>
      <c r="E959" s="21">
        <v>0.19</v>
      </c>
      <c r="F959" s="21">
        <v>57.7</v>
      </c>
      <c r="G959" s="21">
        <v>0</v>
      </c>
      <c r="H959" s="21">
        <v>0.70899999999999996</v>
      </c>
      <c r="I959" s="21">
        <v>0.11700000000000001</v>
      </c>
      <c r="J959" s="21">
        <v>0.43099999999999999</v>
      </c>
      <c r="K959" s="59">
        <v>0.32505280157983701</v>
      </c>
      <c r="L959">
        <f t="shared" si="48"/>
        <v>0.67363671722070773</v>
      </c>
      <c r="M959">
        <f t="shared" si="46"/>
        <v>1.3</v>
      </c>
      <c r="N959">
        <f t="shared" si="47"/>
        <v>0.3</v>
      </c>
    </row>
    <row r="960" spans="1:14">
      <c r="A960" t="s">
        <v>154</v>
      </c>
      <c r="B960" s="20">
        <v>1400</v>
      </c>
      <c r="C960" s="20" t="s">
        <v>103</v>
      </c>
      <c r="D960" s="20" t="s">
        <v>99</v>
      </c>
      <c r="E960" s="21">
        <v>0.19</v>
      </c>
      <c r="F960" s="21">
        <v>57.7</v>
      </c>
      <c r="G960" s="21">
        <v>0</v>
      </c>
      <c r="H960" s="21">
        <v>0.70899999999999996</v>
      </c>
      <c r="I960" s="21">
        <v>0.11700000000000001</v>
      </c>
      <c r="J960" s="21">
        <v>0.43099999999999999</v>
      </c>
      <c r="K960" s="59">
        <v>3.9851082612473001</v>
      </c>
      <c r="L960">
        <f t="shared" si="48"/>
        <v>8.2587051513733947</v>
      </c>
      <c r="M960">
        <f t="shared" si="46"/>
        <v>15.9</v>
      </c>
      <c r="N960">
        <f t="shared" si="47"/>
        <v>3.4</v>
      </c>
    </row>
    <row r="961" spans="1:14">
      <c r="A961" t="s">
        <v>154</v>
      </c>
      <c r="B961" s="20">
        <v>1400</v>
      </c>
      <c r="C961" s="20" t="s">
        <v>95</v>
      </c>
      <c r="D961" s="20" t="s">
        <v>96</v>
      </c>
      <c r="E961" s="21">
        <v>0.22</v>
      </c>
      <c r="F961" s="21">
        <v>50.8</v>
      </c>
      <c r="G961" s="21">
        <v>0</v>
      </c>
      <c r="H961" s="21">
        <v>0.70899999999999996</v>
      </c>
      <c r="I961" s="21">
        <v>0.11700000000000001</v>
      </c>
      <c r="J961" s="21">
        <v>0.43099999999999999</v>
      </c>
      <c r="K961" s="59">
        <v>7.1210542179645606E-2</v>
      </c>
      <c r="L961">
        <f t="shared" si="48"/>
        <v>0.12992838157624206</v>
      </c>
      <c r="M961">
        <f t="shared" si="46"/>
        <v>0.3</v>
      </c>
      <c r="N961">
        <f t="shared" si="47"/>
        <v>0.1</v>
      </c>
    </row>
    <row r="962" spans="1:14">
      <c r="A962" t="s">
        <v>154</v>
      </c>
      <c r="B962" s="20">
        <v>1330</v>
      </c>
      <c r="C962" s="20" t="s">
        <v>95</v>
      </c>
      <c r="D962" s="20" t="s">
        <v>96</v>
      </c>
      <c r="E962" s="21">
        <v>0.22</v>
      </c>
      <c r="F962" s="21">
        <v>50.8</v>
      </c>
      <c r="G962" s="21">
        <v>0</v>
      </c>
      <c r="H962" s="21">
        <v>1.395</v>
      </c>
      <c r="I962" s="21">
        <v>0.33900000000000002</v>
      </c>
      <c r="J962" s="21">
        <v>0.39300000000000002</v>
      </c>
      <c r="K962" s="59">
        <v>1.92006756999272E-2</v>
      </c>
      <c r="L962">
        <f t="shared" si="48"/>
        <v>3.1944164161968887E-2</v>
      </c>
      <c r="M962">
        <f t="shared" si="46"/>
        <v>0.1</v>
      </c>
      <c r="N962">
        <f t="shared" si="47"/>
        <v>0</v>
      </c>
    </row>
    <row r="963" spans="1:14">
      <c r="A963" t="s">
        <v>154</v>
      </c>
      <c r="B963" s="20">
        <v>1710</v>
      </c>
      <c r="C963" s="20" t="s">
        <v>95</v>
      </c>
      <c r="D963" s="20" t="s">
        <v>96</v>
      </c>
      <c r="E963" s="21">
        <v>0.22</v>
      </c>
      <c r="F963" s="21">
        <v>50.8</v>
      </c>
      <c r="G963" s="21">
        <v>0</v>
      </c>
      <c r="H963" s="21">
        <v>0.96799999999999997</v>
      </c>
      <c r="I963" s="21">
        <v>0.125</v>
      </c>
      <c r="J963" s="21">
        <v>0.34100000000000003</v>
      </c>
      <c r="K963" s="59">
        <v>0.20198174272723801</v>
      </c>
      <c r="L963">
        <f t="shared" ref="L963:L993" si="49">(F963*J963*K963/12)+(G963*K963)</f>
        <v>0.29157411107628323</v>
      </c>
      <c r="M963">
        <f t="shared" ref="M963:M993" si="50">ROUND(2.721*H963*L963,1)</f>
        <v>0.8</v>
      </c>
      <c r="N963">
        <f t="shared" ref="N963:N993" si="51">ROUND((2.721*I963*L963)+(E963*K963),1)</f>
        <v>0.1</v>
      </c>
    </row>
    <row r="964" spans="1:14">
      <c r="A964" t="s">
        <v>154</v>
      </c>
      <c r="B964" s="20">
        <v>1400</v>
      </c>
      <c r="C964" s="20" t="s">
        <v>103</v>
      </c>
      <c r="D964" s="20" t="s">
        <v>98</v>
      </c>
      <c r="E964" s="21">
        <v>0.19</v>
      </c>
      <c r="F964" s="21">
        <v>57.7</v>
      </c>
      <c r="G964" s="21">
        <v>0</v>
      </c>
      <c r="H964" s="21">
        <v>0.70899999999999996</v>
      </c>
      <c r="I964" s="21">
        <v>0.11700000000000001</v>
      </c>
      <c r="J964" s="21">
        <v>0.43099999999999999</v>
      </c>
      <c r="K964" s="59">
        <v>1.1307489424062201E-2</v>
      </c>
      <c r="L964">
        <f t="shared" si="49"/>
        <v>2.3433546853347972E-2</v>
      </c>
      <c r="M964">
        <f t="shared" si="50"/>
        <v>0</v>
      </c>
      <c r="N964">
        <f t="shared" si="51"/>
        <v>0</v>
      </c>
    </row>
    <row r="965" spans="1:14">
      <c r="A965" t="s">
        <v>154</v>
      </c>
      <c r="B965" s="20">
        <v>1400</v>
      </c>
      <c r="C965" s="20" t="s">
        <v>103</v>
      </c>
      <c r="D965" s="20" t="s">
        <v>99</v>
      </c>
      <c r="E965" s="21">
        <v>0.19</v>
      </c>
      <c r="F965" s="21">
        <v>57.7</v>
      </c>
      <c r="G965" s="21">
        <v>0</v>
      </c>
      <c r="H965" s="21">
        <v>0.70899999999999996</v>
      </c>
      <c r="I965" s="21">
        <v>0.11700000000000001</v>
      </c>
      <c r="J965" s="21">
        <v>0.43099999999999999</v>
      </c>
      <c r="K965" s="59">
        <v>6.8190461114639597E-2</v>
      </c>
      <c r="L965">
        <f t="shared" si="49"/>
        <v>0.14131734336013649</v>
      </c>
      <c r="M965">
        <f t="shared" si="50"/>
        <v>0.3</v>
      </c>
      <c r="N965">
        <f t="shared" si="51"/>
        <v>0.1</v>
      </c>
    </row>
    <row r="966" spans="1:14">
      <c r="A966" t="s">
        <v>154</v>
      </c>
      <c r="B966" s="20">
        <v>1400</v>
      </c>
      <c r="C966" s="20" t="s">
        <v>103</v>
      </c>
      <c r="D966" s="20" t="s">
        <v>98</v>
      </c>
      <c r="E966" s="21">
        <v>0.19</v>
      </c>
      <c r="F966" s="21">
        <v>57.7</v>
      </c>
      <c r="G966" s="21">
        <v>0</v>
      </c>
      <c r="H966" s="21">
        <v>0.70899999999999996</v>
      </c>
      <c r="I966" s="21">
        <v>0.11700000000000001</v>
      </c>
      <c r="J966" s="21">
        <v>0.43099999999999999</v>
      </c>
      <c r="K966" s="59">
        <v>5.3025515479307901E-2</v>
      </c>
      <c r="L966">
        <f t="shared" si="49"/>
        <v>0.10988963640002203</v>
      </c>
      <c r="M966">
        <f t="shared" si="50"/>
        <v>0.2</v>
      </c>
      <c r="N966">
        <f t="shared" si="51"/>
        <v>0</v>
      </c>
    </row>
    <row r="967" spans="1:14">
      <c r="A967" t="s">
        <v>154</v>
      </c>
      <c r="B967" s="20">
        <v>1400</v>
      </c>
      <c r="C967" s="20" t="s">
        <v>103</v>
      </c>
      <c r="D967" s="20" t="s">
        <v>98</v>
      </c>
      <c r="E967" s="21">
        <v>0.19</v>
      </c>
      <c r="F967" s="21">
        <v>57.7</v>
      </c>
      <c r="G967" s="21">
        <v>0</v>
      </c>
      <c r="H967" s="21">
        <v>0.70899999999999996</v>
      </c>
      <c r="I967" s="21">
        <v>0.11700000000000001</v>
      </c>
      <c r="J967" s="21">
        <v>0.43099999999999999</v>
      </c>
      <c r="K967" s="59">
        <v>7.7481066745876195E-2</v>
      </c>
      <c r="L967">
        <f t="shared" si="49"/>
        <v>0.16057111704859761</v>
      </c>
      <c r="M967">
        <f t="shared" si="50"/>
        <v>0.3</v>
      </c>
      <c r="N967">
        <f t="shared" si="51"/>
        <v>0.1</v>
      </c>
    </row>
    <row r="968" spans="1:14">
      <c r="A968" t="s">
        <v>154</v>
      </c>
      <c r="B968" s="20">
        <v>1400</v>
      </c>
      <c r="C968" s="20" t="s">
        <v>105</v>
      </c>
      <c r="D968" s="20" t="s">
        <v>98</v>
      </c>
      <c r="E968" s="21">
        <v>0.33</v>
      </c>
      <c r="F968" s="21">
        <v>53.9</v>
      </c>
      <c r="G968" s="21">
        <v>0.08</v>
      </c>
      <c r="H968" s="21">
        <v>0.70899999999999996</v>
      </c>
      <c r="I968" s="21">
        <v>0.11700000000000001</v>
      </c>
      <c r="J968" s="21">
        <v>0.43099999999999999</v>
      </c>
      <c r="K968" s="59">
        <v>2.7396859736613401E-2</v>
      </c>
      <c r="L968">
        <f t="shared" si="49"/>
        <v>5.522955785020342E-2</v>
      </c>
      <c r="M968">
        <f t="shared" si="50"/>
        <v>0.1</v>
      </c>
      <c r="N968">
        <f t="shared" si="51"/>
        <v>0</v>
      </c>
    </row>
    <row r="969" spans="1:14">
      <c r="A969" t="s">
        <v>154</v>
      </c>
      <c r="B969" s="20">
        <v>1400</v>
      </c>
      <c r="C969" s="20" t="s">
        <v>105</v>
      </c>
      <c r="D969" s="20" t="s">
        <v>98</v>
      </c>
      <c r="E969" s="21">
        <v>0.33</v>
      </c>
      <c r="F969" s="21">
        <v>53.9</v>
      </c>
      <c r="G969" s="21">
        <v>0.08</v>
      </c>
      <c r="H969" s="21">
        <v>0.70899999999999996</v>
      </c>
      <c r="I969" s="21">
        <v>0.11700000000000001</v>
      </c>
      <c r="J969" s="21">
        <v>0.43099999999999999</v>
      </c>
      <c r="K969" s="59">
        <v>1.7826799044741801E-2</v>
      </c>
      <c r="L969">
        <f t="shared" si="49"/>
        <v>3.5937192750953702E-2</v>
      </c>
      <c r="M969">
        <f t="shared" si="50"/>
        <v>0.1</v>
      </c>
      <c r="N969">
        <f t="shared" si="51"/>
        <v>0</v>
      </c>
    </row>
    <row r="970" spans="1:14">
      <c r="A970" t="s">
        <v>154</v>
      </c>
      <c r="B970" s="20">
        <v>1400</v>
      </c>
      <c r="C970" s="20" t="s">
        <v>105</v>
      </c>
      <c r="D970" s="20" t="s">
        <v>99</v>
      </c>
      <c r="E970" s="21">
        <v>0.33</v>
      </c>
      <c r="F970" s="21">
        <v>53.9</v>
      </c>
      <c r="G970" s="21">
        <v>0.08</v>
      </c>
      <c r="H970" s="21">
        <v>0.70899999999999996</v>
      </c>
      <c r="I970" s="21">
        <v>0.11700000000000001</v>
      </c>
      <c r="J970" s="21">
        <v>0.43099999999999999</v>
      </c>
      <c r="K970" s="59">
        <v>1.1701771635417801E-3</v>
      </c>
      <c r="L970">
        <f t="shared" si="49"/>
        <v>2.358969895460237E-3</v>
      </c>
      <c r="M970">
        <f t="shared" si="50"/>
        <v>0</v>
      </c>
      <c r="N970">
        <f t="shared" si="51"/>
        <v>0</v>
      </c>
    </row>
    <row r="971" spans="1:14">
      <c r="A971" t="s">
        <v>154</v>
      </c>
      <c r="B971" s="20">
        <v>1400</v>
      </c>
      <c r="C971" s="20" t="s">
        <v>95</v>
      </c>
      <c r="D971" s="20" t="s">
        <v>96</v>
      </c>
      <c r="E971" s="21">
        <v>0.22</v>
      </c>
      <c r="F971" s="21">
        <v>50.8</v>
      </c>
      <c r="G971" s="21">
        <v>0</v>
      </c>
      <c r="H971" s="21">
        <v>0.70899999999999996</v>
      </c>
      <c r="I971" s="21">
        <v>0.11700000000000001</v>
      </c>
      <c r="J971" s="21">
        <v>0.43099999999999999</v>
      </c>
      <c r="K971" s="59">
        <v>3.78255486049651E-3</v>
      </c>
      <c r="L971">
        <f t="shared" si="49"/>
        <v>6.9015235132999161E-3</v>
      </c>
      <c r="M971">
        <f t="shared" si="50"/>
        <v>0</v>
      </c>
      <c r="N971">
        <f t="shared" si="51"/>
        <v>0</v>
      </c>
    </row>
    <row r="972" spans="1:14">
      <c r="A972" t="s">
        <v>154</v>
      </c>
      <c r="B972" s="20">
        <v>1411</v>
      </c>
      <c r="C972" s="20" t="s">
        <v>95</v>
      </c>
      <c r="D972" s="20" t="s">
        <v>96</v>
      </c>
      <c r="E972" s="21">
        <v>0.22</v>
      </c>
      <c r="F972" s="21">
        <v>50.8</v>
      </c>
      <c r="G972" s="21">
        <v>0</v>
      </c>
      <c r="H972" s="21">
        <v>1.4430000000000001</v>
      </c>
      <c r="I972" s="21">
        <v>0.22500000000000001</v>
      </c>
      <c r="J972" s="21">
        <v>0.43099999999999999</v>
      </c>
      <c r="K972" s="59">
        <v>0.116683721481234</v>
      </c>
      <c r="L972">
        <f t="shared" si="49"/>
        <v>0.21289722875727687</v>
      </c>
      <c r="M972">
        <f t="shared" si="50"/>
        <v>0.8</v>
      </c>
      <c r="N972">
        <f t="shared" si="51"/>
        <v>0.2</v>
      </c>
    </row>
    <row r="973" spans="1:14">
      <c r="A973" t="s">
        <v>154</v>
      </c>
      <c r="B973" s="20">
        <v>1400</v>
      </c>
      <c r="C973" s="20" t="s">
        <v>95</v>
      </c>
      <c r="D973" s="20" t="s">
        <v>96</v>
      </c>
      <c r="E973" s="21">
        <v>0.22</v>
      </c>
      <c r="F973" s="21">
        <v>50.8</v>
      </c>
      <c r="G973" s="21">
        <v>0</v>
      </c>
      <c r="H973" s="21">
        <v>0.70899999999999996</v>
      </c>
      <c r="I973" s="21">
        <v>0.11700000000000001</v>
      </c>
      <c r="J973" s="21">
        <v>0.43099999999999999</v>
      </c>
      <c r="K973" s="59">
        <v>0.16468584427562</v>
      </c>
      <c r="L973">
        <f t="shared" si="49"/>
        <v>0.30048030193715375</v>
      </c>
      <c r="M973">
        <f t="shared" si="50"/>
        <v>0.6</v>
      </c>
      <c r="N973">
        <f t="shared" si="51"/>
        <v>0.1</v>
      </c>
    </row>
    <row r="974" spans="1:14">
      <c r="A974" t="s">
        <v>154</v>
      </c>
      <c r="B974" s="20">
        <v>1700</v>
      </c>
      <c r="C974" s="20" t="s">
        <v>103</v>
      </c>
      <c r="D974" s="20" t="s">
        <v>98</v>
      </c>
      <c r="E974" s="21">
        <v>0.19</v>
      </c>
      <c r="F974" s="21">
        <v>57.7</v>
      </c>
      <c r="G974" s="21">
        <v>0</v>
      </c>
      <c r="H974" s="21">
        <v>0.96799999999999997</v>
      </c>
      <c r="I974" s="21">
        <v>0.125</v>
      </c>
      <c r="J974" s="21">
        <v>0.34100000000000003</v>
      </c>
      <c r="K974" s="59">
        <v>0.32316691657178898</v>
      </c>
      <c r="L974">
        <f t="shared" si="49"/>
        <v>0.5298779416992957</v>
      </c>
      <c r="M974">
        <f t="shared" si="50"/>
        <v>1.4</v>
      </c>
      <c r="N974">
        <f t="shared" si="51"/>
        <v>0.2</v>
      </c>
    </row>
    <row r="975" spans="1:14">
      <c r="A975" t="s">
        <v>154</v>
      </c>
      <c r="B975" s="20">
        <v>1400</v>
      </c>
      <c r="C975" s="20" t="s">
        <v>95</v>
      </c>
      <c r="D975" s="20" t="s">
        <v>100</v>
      </c>
      <c r="E975" s="21">
        <v>0.22</v>
      </c>
      <c r="F975" s="21">
        <v>50.8</v>
      </c>
      <c r="G975" s="21">
        <v>0</v>
      </c>
      <c r="H975" s="21">
        <v>0.70899999999999996</v>
      </c>
      <c r="I975" s="21">
        <v>0.11700000000000001</v>
      </c>
      <c r="J975" s="21">
        <v>0.43099999999999999</v>
      </c>
      <c r="K975" s="59">
        <v>0.37606562664078402</v>
      </c>
      <c r="L975">
        <f t="shared" si="49"/>
        <v>0.6861568068478866</v>
      </c>
      <c r="M975">
        <f t="shared" si="50"/>
        <v>1.3</v>
      </c>
      <c r="N975">
        <f t="shared" si="51"/>
        <v>0.3</v>
      </c>
    </row>
    <row r="976" spans="1:14">
      <c r="A976" t="s">
        <v>154</v>
      </c>
      <c r="B976" s="20">
        <v>1400</v>
      </c>
      <c r="C976" s="20" t="s">
        <v>95</v>
      </c>
      <c r="D976" s="20" t="s">
        <v>99</v>
      </c>
      <c r="E976" s="21">
        <v>0.22</v>
      </c>
      <c r="F976" s="21">
        <v>50.8</v>
      </c>
      <c r="G976" s="21">
        <v>0</v>
      </c>
      <c r="H976" s="21">
        <v>0.70899999999999996</v>
      </c>
      <c r="I976" s="21">
        <v>0.11700000000000001</v>
      </c>
      <c r="J976" s="21">
        <v>0.43099999999999999</v>
      </c>
      <c r="K976" s="59">
        <v>8.2725970084649797E-2</v>
      </c>
      <c r="L976">
        <f t="shared" si="49"/>
        <v>0.15093904748411588</v>
      </c>
      <c r="M976">
        <f t="shared" si="50"/>
        <v>0.3</v>
      </c>
      <c r="N976">
        <f t="shared" si="51"/>
        <v>0.1</v>
      </c>
    </row>
    <row r="977" spans="1:14">
      <c r="A977" t="s">
        <v>154</v>
      </c>
      <c r="B977" s="20">
        <v>1400</v>
      </c>
      <c r="C977" s="20" t="s">
        <v>103</v>
      </c>
      <c r="D977" s="20" t="s">
        <v>96</v>
      </c>
      <c r="E977" s="21">
        <v>0.19</v>
      </c>
      <c r="F977" s="21">
        <v>57.7</v>
      </c>
      <c r="G977" s="21">
        <v>0</v>
      </c>
      <c r="H977" s="21">
        <v>0.70899999999999996</v>
      </c>
      <c r="I977" s="21">
        <v>0.11700000000000001</v>
      </c>
      <c r="J977" s="21">
        <v>0.43099999999999999</v>
      </c>
      <c r="K977" s="59">
        <v>0.91452388767507797</v>
      </c>
      <c r="L977">
        <f t="shared" si="49"/>
        <v>1.8952516837854343</v>
      </c>
      <c r="M977">
        <f t="shared" si="50"/>
        <v>3.7</v>
      </c>
      <c r="N977">
        <f t="shared" si="51"/>
        <v>0.8</v>
      </c>
    </row>
    <row r="978" spans="1:14">
      <c r="A978" t="s">
        <v>154</v>
      </c>
      <c r="B978" s="20">
        <v>1700</v>
      </c>
      <c r="C978" s="20" t="s">
        <v>95</v>
      </c>
      <c r="D978" s="20" t="s">
        <v>96</v>
      </c>
      <c r="E978" s="21">
        <v>0.22</v>
      </c>
      <c r="F978" s="21">
        <v>50.8</v>
      </c>
      <c r="G978" s="21">
        <v>0</v>
      </c>
      <c r="H978" s="21">
        <v>0.96799999999999997</v>
      </c>
      <c r="I978" s="21">
        <v>0.125</v>
      </c>
      <c r="J978" s="21">
        <v>0.34100000000000003</v>
      </c>
      <c r="K978" s="59">
        <v>0.16753986988490399</v>
      </c>
      <c r="L978">
        <f t="shared" si="49"/>
        <v>0.2418549715035179</v>
      </c>
      <c r="M978">
        <f t="shared" si="50"/>
        <v>0.6</v>
      </c>
      <c r="N978">
        <f t="shared" si="51"/>
        <v>0.1</v>
      </c>
    </row>
    <row r="979" spans="1:14">
      <c r="A979" t="s">
        <v>154</v>
      </c>
      <c r="B979" s="20">
        <v>1400</v>
      </c>
      <c r="C979" s="20" t="s">
        <v>95</v>
      </c>
      <c r="D979" s="20" t="s">
        <v>99</v>
      </c>
      <c r="E979" s="21">
        <v>0.22</v>
      </c>
      <c r="F979" s="21">
        <v>50.8</v>
      </c>
      <c r="G979" s="21">
        <v>0</v>
      </c>
      <c r="H979" s="21">
        <v>0.70899999999999996</v>
      </c>
      <c r="I979" s="21">
        <v>0.11700000000000001</v>
      </c>
      <c r="J979" s="21">
        <v>0.43099999999999999</v>
      </c>
      <c r="K979" s="59">
        <v>3.6255169721092703E-2</v>
      </c>
      <c r="L979">
        <f t="shared" si="49"/>
        <v>6.6149974167448375E-2</v>
      </c>
      <c r="M979">
        <f t="shared" si="50"/>
        <v>0.1</v>
      </c>
      <c r="N979">
        <f t="shared" si="51"/>
        <v>0</v>
      </c>
    </row>
    <row r="980" spans="1:14">
      <c r="A980" t="s">
        <v>154</v>
      </c>
      <c r="B980" s="20">
        <v>1400</v>
      </c>
      <c r="C980" s="20" t="s">
        <v>95</v>
      </c>
      <c r="D980" s="20" t="s">
        <v>96</v>
      </c>
      <c r="E980" s="21">
        <v>0.22</v>
      </c>
      <c r="F980" s="21">
        <v>50.8</v>
      </c>
      <c r="G980" s="21">
        <v>0</v>
      </c>
      <c r="H980" s="21">
        <v>0.70899999999999996</v>
      </c>
      <c r="I980" s="21">
        <v>0.11700000000000001</v>
      </c>
      <c r="J980" s="21">
        <v>0.43099999999999999</v>
      </c>
      <c r="K980" s="59">
        <v>4.1686497763350601E-2</v>
      </c>
      <c r="L980">
        <f t="shared" si="49"/>
        <v>7.6059794269084061E-2</v>
      </c>
      <c r="M980">
        <f t="shared" si="50"/>
        <v>0.1</v>
      </c>
      <c r="N980">
        <f t="shared" si="51"/>
        <v>0</v>
      </c>
    </row>
    <row r="981" spans="1:14">
      <c r="A981" t="s">
        <v>154</v>
      </c>
      <c r="B981" s="20">
        <v>1400</v>
      </c>
      <c r="C981" s="20" t="s">
        <v>95</v>
      </c>
      <c r="E981" s="21">
        <v>0.22</v>
      </c>
      <c r="F981" s="21">
        <v>50.8</v>
      </c>
      <c r="G981" s="21">
        <v>0</v>
      </c>
      <c r="H981" s="21">
        <v>0.70899999999999996</v>
      </c>
      <c r="I981" s="21">
        <v>0.11700000000000001</v>
      </c>
      <c r="J981" s="21">
        <v>0.43099999999999999</v>
      </c>
      <c r="K981" s="59">
        <v>6.9574796153061905E-2</v>
      </c>
      <c r="L981">
        <f t="shared" si="49"/>
        <v>0.12694385390100499</v>
      </c>
      <c r="M981">
        <f t="shared" si="50"/>
        <v>0.2</v>
      </c>
      <c r="N981">
        <f t="shared" si="51"/>
        <v>0.1</v>
      </c>
    </row>
    <row r="982" spans="1:14">
      <c r="A982" t="s">
        <v>154</v>
      </c>
      <c r="B982" s="20">
        <v>1400</v>
      </c>
      <c r="C982" s="20" t="s">
        <v>95</v>
      </c>
      <c r="D982" s="20" t="s">
        <v>99</v>
      </c>
      <c r="E982" s="21">
        <v>0.22</v>
      </c>
      <c r="F982" s="21">
        <v>50.8</v>
      </c>
      <c r="G982" s="21">
        <v>0</v>
      </c>
      <c r="H982" s="21">
        <v>0.70899999999999996</v>
      </c>
      <c r="I982" s="21">
        <v>0.11700000000000001</v>
      </c>
      <c r="J982" s="21">
        <v>0.43099999999999999</v>
      </c>
      <c r="K982" s="59">
        <v>2.4909551680830099E-2</v>
      </c>
      <c r="L982">
        <f t="shared" si="49"/>
        <v>4.5449137678453239E-2</v>
      </c>
      <c r="M982">
        <f t="shared" si="50"/>
        <v>0.1</v>
      </c>
      <c r="N982">
        <f t="shared" si="51"/>
        <v>0</v>
      </c>
    </row>
    <row r="983" spans="1:14">
      <c r="A983" t="s">
        <v>154</v>
      </c>
      <c r="B983" s="20">
        <v>8140</v>
      </c>
      <c r="C983" s="20" t="s">
        <v>103</v>
      </c>
      <c r="E983" s="21">
        <v>0.19</v>
      </c>
      <c r="F983" s="21">
        <v>57.7</v>
      </c>
      <c r="G983" s="21">
        <v>0</v>
      </c>
      <c r="H983" s="21">
        <v>0.98599999999999999</v>
      </c>
      <c r="I983" s="21">
        <v>0.14299999999999999</v>
      </c>
      <c r="J983" s="21">
        <v>0.44600000000000001</v>
      </c>
      <c r="K983" s="59">
        <v>5.1307040847588103</v>
      </c>
      <c r="L983">
        <f t="shared" si="49"/>
        <v>11.002880421500016</v>
      </c>
      <c r="M983">
        <f t="shared" si="50"/>
        <v>29.5</v>
      </c>
      <c r="N983">
        <f t="shared" si="51"/>
        <v>5.3</v>
      </c>
    </row>
    <row r="984" spans="1:14">
      <c r="A984" t="s">
        <v>154</v>
      </c>
      <c r="B984" s="20">
        <v>8140</v>
      </c>
      <c r="C984" s="20" t="s">
        <v>103</v>
      </c>
      <c r="E984" s="21">
        <v>0.19</v>
      </c>
      <c r="F984" s="21">
        <v>57.7</v>
      </c>
      <c r="G984" s="21">
        <v>0</v>
      </c>
      <c r="H984" s="21">
        <v>0.98599999999999999</v>
      </c>
      <c r="I984" s="21">
        <v>0.14299999999999999</v>
      </c>
      <c r="J984" s="21">
        <v>0.44600000000000001</v>
      </c>
      <c r="K984" s="59">
        <v>9.0857877486759999E-5</v>
      </c>
      <c r="L984">
        <f t="shared" si="49"/>
        <v>1.9484623256831493E-4</v>
      </c>
      <c r="M984">
        <f t="shared" si="50"/>
        <v>0</v>
      </c>
      <c r="N984">
        <f t="shared" si="51"/>
        <v>0</v>
      </c>
    </row>
    <row r="985" spans="1:14">
      <c r="A985" t="s">
        <v>154</v>
      </c>
      <c r="B985" s="20">
        <v>8140</v>
      </c>
      <c r="C985" s="20" t="s">
        <v>103</v>
      </c>
      <c r="D985" s="20" t="s">
        <v>96</v>
      </c>
      <c r="E985" s="21">
        <v>0.19</v>
      </c>
      <c r="F985" s="21">
        <v>57.7</v>
      </c>
      <c r="G985" s="21">
        <v>0</v>
      </c>
      <c r="H985" s="21">
        <v>0.98599999999999999</v>
      </c>
      <c r="I985" s="21">
        <v>0.14299999999999999</v>
      </c>
      <c r="J985" s="21">
        <v>0.44600000000000001</v>
      </c>
      <c r="K985" s="59">
        <v>0.67896514605352498</v>
      </c>
      <c r="L985">
        <f t="shared" si="49"/>
        <v>1.4560520717975518</v>
      </c>
      <c r="M985">
        <f t="shared" si="50"/>
        <v>3.9</v>
      </c>
      <c r="N985">
        <f t="shared" si="51"/>
        <v>0.7</v>
      </c>
    </row>
    <row r="986" spans="1:14">
      <c r="A986" t="s">
        <v>154</v>
      </c>
      <c r="B986" s="20">
        <v>1550</v>
      </c>
      <c r="C986" s="20" t="s">
        <v>105</v>
      </c>
      <c r="D986" s="20" t="s">
        <v>98</v>
      </c>
      <c r="E986" s="21">
        <v>0.33</v>
      </c>
      <c r="F986" s="21">
        <v>53.9</v>
      </c>
      <c r="G986" s="21">
        <v>0.08</v>
      </c>
      <c r="H986" s="21">
        <v>0.72099999999999997</v>
      </c>
      <c r="I986" s="21">
        <v>0.17</v>
      </c>
      <c r="J986" s="21">
        <v>0.34100000000000003</v>
      </c>
      <c r="K986" s="59">
        <v>8.25150969548651E-2</v>
      </c>
      <c r="L986">
        <f t="shared" si="49"/>
        <v>0.13298614363311628</v>
      </c>
      <c r="M986">
        <f t="shared" si="50"/>
        <v>0.3</v>
      </c>
      <c r="N986">
        <f t="shared" si="51"/>
        <v>0.1</v>
      </c>
    </row>
    <row r="987" spans="1:14">
      <c r="A987" t="s">
        <v>154</v>
      </c>
      <c r="B987" s="20">
        <v>8200</v>
      </c>
      <c r="C987" s="20" t="s">
        <v>105</v>
      </c>
      <c r="D987" s="20" t="s">
        <v>98</v>
      </c>
      <c r="E987" s="21">
        <v>0.33</v>
      </c>
      <c r="F987" s="21">
        <v>53.9</v>
      </c>
      <c r="G987" s="21">
        <v>0.08</v>
      </c>
      <c r="H987" s="21">
        <v>0.72099999999999997</v>
      </c>
      <c r="I987" s="21">
        <v>0.17</v>
      </c>
      <c r="J987" s="21">
        <v>0.43099999999999999</v>
      </c>
      <c r="K987" s="59">
        <v>4.7934935867405999E-3</v>
      </c>
      <c r="L987">
        <f t="shared" si="49"/>
        <v>9.6632436672902649E-3</v>
      </c>
      <c r="M987">
        <f t="shared" si="50"/>
        <v>0</v>
      </c>
      <c r="N987">
        <f t="shared" si="51"/>
        <v>0</v>
      </c>
    </row>
    <row r="988" spans="1:14">
      <c r="A988" t="s">
        <v>154</v>
      </c>
      <c r="B988" s="20">
        <v>8140</v>
      </c>
      <c r="C988" s="20" t="s">
        <v>95</v>
      </c>
      <c r="D988" s="20" t="s">
        <v>96</v>
      </c>
      <c r="E988" s="21">
        <v>0.22</v>
      </c>
      <c r="F988" s="21">
        <v>50.8</v>
      </c>
      <c r="G988" s="21">
        <v>0</v>
      </c>
      <c r="H988" s="21">
        <v>0.98599999999999999</v>
      </c>
      <c r="I988" s="21">
        <v>0.14299999999999999</v>
      </c>
      <c r="J988" s="21">
        <v>0.44600000000000001</v>
      </c>
      <c r="K988" s="59">
        <v>4.3378104522162697E-3</v>
      </c>
      <c r="L988">
        <f t="shared" si="49"/>
        <v>8.1900753211477991E-3</v>
      </c>
      <c r="M988">
        <f t="shared" si="50"/>
        <v>0</v>
      </c>
      <c r="N988">
        <f t="shared" si="51"/>
        <v>0</v>
      </c>
    </row>
    <row r="989" spans="1:14">
      <c r="A989" t="s">
        <v>154</v>
      </c>
      <c r="B989" s="20">
        <v>8140</v>
      </c>
      <c r="C989" s="20" t="s">
        <v>95</v>
      </c>
      <c r="D989" s="20" t="s">
        <v>96</v>
      </c>
      <c r="E989" s="21">
        <v>0.22</v>
      </c>
      <c r="F989" s="21">
        <v>50.8</v>
      </c>
      <c r="G989" s="21">
        <v>0</v>
      </c>
      <c r="H989" s="21">
        <v>0.98599999999999999</v>
      </c>
      <c r="I989" s="21">
        <v>0.14299999999999999</v>
      </c>
      <c r="J989" s="21">
        <v>0.44600000000000001</v>
      </c>
      <c r="K989" s="59">
        <v>5.5070213346934502E-2</v>
      </c>
      <c r="L989">
        <f t="shared" si="49"/>
        <v>0.1039762341465688</v>
      </c>
      <c r="M989">
        <f t="shared" si="50"/>
        <v>0.3</v>
      </c>
      <c r="N989">
        <f t="shared" si="51"/>
        <v>0.1</v>
      </c>
    </row>
    <row r="990" spans="1:14">
      <c r="A990" t="s">
        <v>154</v>
      </c>
      <c r="B990" s="20">
        <v>8140</v>
      </c>
      <c r="C990" s="20" t="s">
        <v>103</v>
      </c>
      <c r="D990" s="20" t="s">
        <v>96</v>
      </c>
      <c r="E990" s="21">
        <v>0.19</v>
      </c>
      <c r="F990" s="21">
        <v>57.7</v>
      </c>
      <c r="G990" s="21">
        <v>0</v>
      </c>
      <c r="H990" s="21">
        <v>0.98599999999999999</v>
      </c>
      <c r="I990" s="21">
        <v>0.14299999999999999</v>
      </c>
      <c r="J990" s="21">
        <v>0.44600000000000001</v>
      </c>
      <c r="K990" s="59">
        <v>1.11886085786735</v>
      </c>
      <c r="L990">
        <f t="shared" si="49"/>
        <v>2.3994157573774966</v>
      </c>
      <c r="M990">
        <f t="shared" si="50"/>
        <v>6.4</v>
      </c>
      <c r="N990">
        <f t="shared" si="51"/>
        <v>1.1000000000000001</v>
      </c>
    </row>
    <row r="991" spans="1:14">
      <c r="A991" t="s">
        <v>154</v>
      </c>
      <c r="B991" s="20">
        <v>8140</v>
      </c>
      <c r="C991" s="20" t="s">
        <v>105</v>
      </c>
      <c r="D991" s="20" t="s">
        <v>98</v>
      </c>
      <c r="E991" s="21">
        <v>0.33</v>
      </c>
      <c r="F991" s="21">
        <v>53.9</v>
      </c>
      <c r="G991" s="21">
        <v>0.08</v>
      </c>
      <c r="H991" s="21">
        <v>0.98599999999999999</v>
      </c>
      <c r="I991" s="21">
        <v>0.14299999999999999</v>
      </c>
      <c r="J991" s="21">
        <v>0.44600000000000001</v>
      </c>
      <c r="K991" s="59">
        <v>0.29519634625919899</v>
      </c>
      <c r="L991">
        <f t="shared" si="49"/>
        <v>0.61497762822268498</v>
      </c>
      <c r="M991">
        <f t="shared" si="50"/>
        <v>1.6</v>
      </c>
      <c r="N991">
        <f t="shared" si="51"/>
        <v>0.3</v>
      </c>
    </row>
    <row r="992" spans="1:14">
      <c r="A992" t="s">
        <v>154</v>
      </c>
      <c r="B992" s="20">
        <v>1550</v>
      </c>
      <c r="C992" s="20" t="s">
        <v>105</v>
      </c>
      <c r="D992" s="20" t="s">
        <v>98</v>
      </c>
      <c r="E992" s="21">
        <v>0.33</v>
      </c>
      <c r="F992" s="21">
        <v>53.9</v>
      </c>
      <c r="G992" s="21">
        <v>0.08</v>
      </c>
      <c r="H992" s="21">
        <v>0.72099999999999997</v>
      </c>
      <c r="I992" s="21">
        <v>0.17</v>
      </c>
      <c r="J992" s="21">
        <v>0.34100000000000003</v>
      </c>
      <c r="K992" s="59">
        <v>0.12552575943205899</v>
      </c>
      <c r="L992">
        <f t="shared" si="49"/>
        <v>0.20230463623667314</v>
      </c>
      <c r="M992">
        <f t="shared" si="50"/>
        <v>0.4</v>
      </c>
      <c r="N992">
        <f t="shared" si="51"/>
        <v>0.1</v>
      </c>
    </row>
    <row r="993" spans="1:14">
      <c r="A993" t="s">
        <v>154</v>
      </c>
      <c r="B993" s="20">
        <v>1400</v>
      </c>
      <c r="C993" s="20" t="s">
        <v>95</v>
      </c>
      <c r="D993" s="20" t="s">
        <v>96</v>
      </c>
      <c r="E993" s="21">
        <v>0.22</v>
      </c>
      <c r="F993" s="21">
        <v>50.8</v>
      </c>
      <c r="G993" s="21">
        <v>0</v>
      </c>
      <c r="H993" s="21">
        <v>0.70899999999999996</v>
      </c>
      <c r="I993" s="21">
        <v>0.11700000000000001</v>
      </c>
      <c r="J993" s="21">
        <v>0.43099999999999999</v>
      </c>
      <c r="K993" s="59">
        <v>7.4208980874287903E-3</v>
      </c>
      <c r="L993">
        <f t="shared" si="49"/>
        <v>1.353992328705299E-2</v>
      </c>
      <c r="M993">
        <f t="shared" si="50"/>
        <v>0</v>
      </c>
      <c r="N993">
        <f t="shared" si="51"/>
        <v>0</v>
      </c>
    </row>
    <row r="994" spans="1:14">
      <c r="M994">
        <f>SUM(M2:M993)</f>
        <v>12513.400000000021</v>
      </c>
      <c r="N994">
        <f>SUM(N2:N993)</f>
        <v>2541.6999999999989</v>
      </c>
    </row>
  </sheetData>
  <sortState ref="B2:F478">
    <sortCondition ref="C1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sqref="A1:XFD1048576"/>
    </sheetView>
  </sheetViews>
  <sheetFormatPr defaultRowHeight="15"/>
  <cols>
    <col min="1" max="1" width="9.5703125" style="20" bestFit="1" customWidth="1"/>
    <col min="2" max="2" width="12.85546875" style="20" bestFit="1" customWidth="1"/>
    <col min="3" max="3" width="12.7109375" style="20" bestFit="1" customWidth="1"/>
    <col min="4" max="4" width="8.140625" style="20" bestFit="1" customWidth="1"/>
    <col min="5" max="5" width="13.7109375" style="21" customWidth="1"/>
    <col min="6" max="6" width="14.7109375" style="21" bestFit="1" customWidth="1"/>
    <col min="7" max="10" width="13.7109375" style="21" customWidth="1"/>
    <col min="11" max="11" width="13.7109375" style="21" bestFit="1" customWidth="1"/>
    <col min="12" max="12" width="13.85546875" customWidth="1"/>
  </cols>
  <sheetData>
    <row r="1" spans="1:14">
      <c r="A1" s="20" t="s">
        <v>173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21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174</v>
      </c>
      <c r="B2" s="20">
        <v>6120</v>
      </c>
      <c r="C2" s="20" t="s">
        <v>103</v>
      </c>
      <c r="D2" s="20" t="s">
        <v>99</v>
      </c>
      <c r="E2" s="21">
        <v>0.19</v>
      </c>
      <c r="F2" s="21">
        <v>57.7</v>
      </c>
      <c r="G2" s="21">
        <v>0</v>
      </c>
      <c r="H2" s="21">
        <v>0.60699999999999998</v>
      </c>
      <c r="I2" s="21">
        <v>3.3000000000000002E-2</v>
      </c>
      <c r="J2" s="21">
        <v>2.5999999999999999E-2</v>
      </c>
      <c r="K2" s="21">
        <v>1.64959316525</v>
      </c>
      <c r="L2">
        <f>F2*J2*K2/12</f>
        <v>0.20622663887567083</v>
      </c>
      <c r="M2">
        <f>ROUND(2.721*H2*L2,1)</f>
        <v>0.3</v>
      </c>
      <c r="N2">
        <f>ROUND((2.721*I2*L2)+(E2*K2),1)</f>
        <v>0.3</v>
      </c>
    </row>
    <row r="3" spans="1:14">
      <c r="A3" s="20" t="s">
        <v>174</v>
      </c>
      <c r="B3" s="20">
        <v>6170</v>
      </c>
      <c r="C3" s="20" t="s">
        <v>103</v>
      </c>
      <c r="D3" s="20" t="s">
        <v>98</v>
      </c>
      <c r="E3" s="21">
        <v>0.19</v>
      </c>
      <c r="F3" s="21">
        <v>57.7</v>
      </c>
      <c r="G3" s="21">
        <v>0</v>
      </c>
      <c r="H3" s="21">
        <v>0.60699999999999998</v>
      </c>
      <c r="I3" s="21">
        <v>3.3000000000000002E-2</v>
      </c>
      <c r="J3" s="21">
        <v>2.5999999999999999E-2</v>
      </c>
      <c r="K3" s="21">
        <v>2.8545886287400002</v>
      </c>
      <c r="L3">
        <f t="shared" ref="L3:L18" si="0">F3*J3*K3/12</f>
        <v>0.35687115506964567</v>
      </c>
      <c r="M3">
        <f t="shared" ref="M3:M18" si="1">ROUND(2.721*H3*L3,1)</f>
        <v>0.6</v>
      </c>
      <c r="N3">
        <f t="shared" ref="N3:N18" si="2">ROUND((2.721*I3*L3)+(E3*K3),1)</f>
        <v>0.6</v>
      </c>
    </row>
    <row r="4" spans="1:14">
      <c r="A4" s="20" t="s">
        <v>174</v>
      </c>
      <c r="B4" s="20">
        <v>6170</v>
      </c>
      <c r="C4" s="20" t="s">
        <v>103</v>
      </c>
      <c r="D4" s="20" t="s">
        <v>99</v>
      </c>
      <c r="E4" s="21">
        <v>0.19</v>
      </c>
      <c r="F4" s="21">
        <v>57.7</v>
      </c>
      <c r="G4" s="21">
        <v>0</v>
      </c>
      <c r="H4" s="21">
        <v>0.60699999999999998</v>
      </c>
      <c r="I4" s="21">
        <v>3.3000000000000002E-2</v>
      </c>
      <c r="J4" s="21">
        <v>2.5999999999999999E-2</v>
      </c>
      <c r="K4" s="21">
        <v>2.63231089949E-3</v>
      </c>
      <c r="L4">
        <f t="shared" si="0"/>
        <v>3.2908273428457484E-4</v>
      </c>
      <c r="M4">
        <f t="shared" si="1"/>
        <v>0</v>
      </c>
      <c r="N4">
        <f t="shared" si="2"/>
        <v>0</v>
      </c>
    </row>
    <row r="5" spans="1:14">
      <c r="A5" s="20" t="s">
        <v>174</v>
      </c>
      <c r="B5" s="20">
        <v>6170</v>
      </c>
      <c r="C5" s="20" t="s">
        <v>103</v>
      </c>
      <c r="D5" s="20" t="s">
        <v>99</v>
      </c>
      <c r="E5" s="21">
        <v>0.19</v>
      </c>
      <c r="F5" s="21">
        <v>57.7</v>
      </c>
      <c r="G5" s="21">
        <v>0</v>
      </c>
      <c r="H5" s="21">
        <v>0.60699999999999998</v>
      </c>
      <c r="I5" s="21">
        <v>3.3000000000000002E-2</v>
      </c>
      <c r="J5" s="21">
        <v>2.5999999999999999E-2</v>
      </c>
      <c r="K5" s="21">
        <v>0.39455984671</v>
      </c>
      <c r="L5">
        <f t="shared" si="0"/>
        <v>4.9326556836195162E-2</v>
      </c>
      <c r="M5">
        <f t="shared" si="1"/>
        <v>0.1</v>
      </c>
      <c r="N5">
        <f t="shared" si="2"/>
        <v>0.1</v>
      </c>
    </row>
    <row r="6" spans="1:14">
      <c r="A6" s="20" t="s">
        <v>174</v>
      </c>
      <c r="B6" s="20">
        <v>1400</v>
      </c>
      <c r="C6" s="20" t="s">
        <v>103</v>
      </c>
      <c r="D6" s="20" t="s">
        <v>98</v>
      </c>
      <c r="E6" s="21">
        <v>0.19</v>
      </c>
      <c r="F6" s="21">
        <v>57.7</v>
      </c>
      <c r="G6" s="21">
        <v>0</v>
      </c>
      <c r="H6" s="21">
        <v>0.70899999999999996</v>
      </c>
      <c r="I6" s="21">
        <v>0.11700000000000001</v>
      </c>
      <c r="J6" s="21">
        <v>0.43099999999999999</v>
      </c>
      <c r="K6" s="21">
        <v>3.0492706634999998E-2</v>
      </c>
      <c r="L6">
        <f t="shared" si="0"/>
        <v>6.3192831124485371E-2</v>
      </c>
      <c r="M6">
        <f t="shared" si="1"/>
        <v>0.1</v>
      </c>
      <c r="N6">
        <f t="shared" si="2"/>
        <v>0</v>
      </c>
    </row>
    <row r="7" spans="1:14">
      <c r="A7" s="20" t="s">
        <v>174</v>
      </c>
      <c r="B7" s="20">
        <v>1330</v>
      </c>
      <c r="C7" s="20" t="s">
        <v>103</v>
      </c>
      <c r="D7" s="20" t="s">
        <v>99</v>
      </c>
      <c r="E7" s="21">
        <v>0.19</v>
      </c>
      <c r="F7" s="21">
        <v>57.7</v>
      </c>
      <c r="G7" s="21">
        <v>0</v>
      </c>
      <c r="H7" s="21">
        <v>1.395</v>
      </c>
      <c r="I7" s="21">
        <v>0.33900000000000002</v>
      </c>
      <c r="J7" s="21">
        <v>0.39300000000000002</v>
      </c>
      <c r="K7" s="21">
        <v>9.9844228518100001E-2</v>
      </c>
      <c r="L7">
        <f t="shared" si="0"/>
        <v>0.18867314252494063</v>
      </c>
      <c r="M7">
        <f t="shared" si="1"/>
        <v>0.7</v>
      </c>
      <c r="N7">
        <f t="shared" si="2"/>
        <v>0.2</v>
      </c>
    </row>
    <row r="8" spans="1:14">
      <c r="A8" s="20" t="s">
        <v>174</v>
      </c>
      <c r="B8" s="20">
        <v>1330</v>
      </c>
      <c r="C8" s="20" t="s">
        <v>103</v>
      </c>
      <c r="D8" s="20" t="s">
        <v>99</v>
      </c>
      <c r="E8" s="21">
        <v>0.19</v>
      </c>
      <c r="F8" s="21">
        <v>57.7</v>
      </c>
      <c r="G8" s="21">
        <v>0</v>
      </c>
      <c r="H8" s="21">
        <v>1.395</v>
      </c>
      <c r="I8" s="21">
        <v>0.33900000000000002</v>
      </c>
      <c r="J8" s="21">
        <v>0.39300000000000002</v>
      </c>
      <c r="K8" s="21">
        <v>3.0386062760299999</v>
      </c>
      <c r="L8">
        <f t="shared" si="0"/>
        <v>5.7419783146569907</v>
      </c>
      <c r="M8">
        <f t="shared" si="1"/>
        <v>21.8</v>
      </c>
      <c r="N8">
        <f t="shared" si="2"/>
        <v>5.9</v>
      </c>
    </row>
    <row r="9" spans="1:14">
      <c r="A9" s="20" t="s">
        <v>174</v>
      </c>
      <c r="B9" s="20">
        <v>8140</v>
      </c>
      <c r="C9" s="20" t="s">
        <v>103</v>
      </c>
      <c r="D9" s="20" t="s">
        <v>98</v>
      </c>
      <c r="E9" s="21">
        <v>0.19</v>
      </c>
      <c r="F9" s="21">
        <v>57.7</v>
      </c>
      <c r="G9" s="21">
        <v>0</v>
      </c>
      <c r="H9" s="21">
        <v>0.98599999999999999</v>
      </c>
      <c r="I9" s="21">
        <v>0.14299999999999999</v>
      </c>
      <c r="J9" s="21">
        <v>0.44600000000000001</v>
      </c>
      <c r="K9" s="21">
        <v>1.7494663456799999</v>
      </c>
      <c r="L9">
        <f t="shared" si="0"/>
        <v>3.7517597360831885</v>
      </c>
      <c r="M9">
        <f t="shared" si="1"/>
        <v>10.1</v>
      </c>
      <c r="N9">
        <f t="shared" si="2"/>
        <v>1.8</v>
      </c>
    </row>
    <row r="10" spans="1:14">
      <c r="A10" s="20" t="s">
        <v>174</v>
      </c>
      <c r="B10" s="20">
        <v>8140</v>
      </c>
      <c r="C10" s="20" t="s">
        <v>103</v>
      </c>
      <c r="D10" s="20" t="s">
        <v>98</v>
      </c>
      <c r="E10" s="21">
        <v>0.19</v>
      </c>
      <c r="F10" s="21">
        <v>57.7</v>
      </c>
      <c r="G10" s="21">
        <v>0</v>
      </c>
      <c r="H10" s="21">
        <v>0.98599999999999999</v>
      </c>
      <c r="I10" s="21">
        <v>0.14299999999999999</v>
      </c>
      <c r="J10" s="21">
        <v>0.44600000000000001</v>
      </c>
      <c r="K10" s="21">
        <v>1.2244028757800001</v>
      </c>
      <c r="L10">
        <f t="shared" si="0"/>
        <v>2.6257523738248065</v>
      </c>
      <c r="M10">
        <f t="shared" si="1"/>
        <v>7</v>
      </c>
      <c r="N10">
        <f t="shared" si="2"/>
        <v>1.3</v>
      </c>
    </row>
    <row r="11" spans="1:14">
      <c r="A11" s="20" t="s">
        <v>174</v>
      </c>
      <c r="B11" s="20">
        <v>8140</v>
      </c>
      <c r="C11" s="20" t="s">
        <v>103</v>
      </c>
      <c r="D11" s="20" t="s">
        <v>99</v>
      </c>
      <c r="E11" s="21">
        <v>0.19</v>
      </c>
      <c r="F11" s="21">
        <v>57.7</v>
      </c>
      <c r="G11" s="21">
        <v>0</v>
      </c>
      <c r="H11" s="21">
        <v>0.98599999999999999</v>
      </c>
      <c r="I11" s="21">
        <v>0.14299999999999999</v>
      </c>
      <c r="J11" s="21">
        <v>0.44600000000000001</v>
      </c>
      <c r="K11" s="21">
        <v>1.3144360670299999</v>
      </c>
      <c r="L11">
        <f t="shared" si="0"/>
        <v>2.8188300530136186</v>
      </c>
      <c r="M11">
        <f t="shared" si="1"/>
        <v>7.6</v>
      </c>
      <c r="N11">
        <f t="shared" si="2"/>
        <v>1.3</v>
      </c>
    </row>
    <row r="12" spans="1:14">
      <c r="A12" s="20" t="s">
        <v>174</v>
      </c>
      <c r="B12" s="20">
        <v>8140</v>
      </c>
      <c r="C12" s="20" t="s">
        <v>103</v>
      </c>
      <c r="D12" s="20" t="s">
        <v>99</v>
      </c>
      <c r="E12" s="21">
        <v>0.19</v>
      </c>
      <c r="F12" s="21">
        <v>57.7</v>
      </c>
      <c r="G12" s="21">
        <v>0</v>
      </c>
      <c r="H12" s="21">
        <v>0.98599999999999999</v>
      </c>
      <c r="I12" s="21">
        <v>0.14299999999999999</v>
      </c>
      <c r="J12" s="21">
        <v>0.44600000000000001</v>
      </c>
      <c r="K12" s="21">
        <v>0.110939571185</v>
      </c>
      <c r="L12">
        <f t="shared" si="0"/>
        <v>0.2379117593990856</v>
      </c>
      <c r="M12">
        <f t="shared" si="1"/>
        <v>0.6</v>
      </c>
      <c r="N12">
        <f t="shared" si="2"/>
        <v>0.1</v>
      </c>
    </row>
    <row r="13" spans="1:14">
      <c r="A13" s="20" t="s">
        <v>174</v>
      </c>
      <c r="B13" s="20">
        <v>4110</v>
      </c>
      <c r="C13" s="20" t="s">
        <v>103</v>
      </c>
      <c r="D13" s="20" t="s">
        <v>99</v>
      </c>
      <c r="E13" s="21">
        <v>0.19</v>
      </c>
      <c r="F13" s="21">
        <v>57.7</v>
      </c>
      <c r="G13" s="21">
        <v>0</v>
      </c>
      <c r="H13" s="21">
        <v>0.69099999999999995</v>
      </c>
      <c r="I13" s="21">
        <v>3.5999999999999997E-2</v>
      </c>
      <c r="J13" s="21">
        <v>0.26200000000000001</v>
      </c>
      <c r="K13" s="21">
        <v>1.2541173613200001</v>
      </c>
      <c r="L13">
        <f t="shared" si="0"/>
        <v>1.5799161498349141</v>
      </c>
      <c r="M13">
        <f t="shared" si="1"/>
        <v>3</v>
      </c>
      <c r="N13">
        <f t="shared" si="2"/>
        <v>0.4</v>
      </c>
    </row>
    <row r="14" spans="1:14">
      <c r="A14" s="20" t="s">
        <v>174</v>
      </c>
      <c r="B14" s="20">
        <v>4110</v>
      </c>
      <c r="C14" s="20" t="s">
        <v>103</v>
      </c>
      <c r="D14" s="20" t="s">
        <v>98</v>
      </c>
      <c r="E14" s="21">
        <v>0.19</v>
      </c>
      <c r="F14" s="21">
        <v>57.7</v>
      </c>
      <c r="G14" s="21">
        <v>0</v>
      </c>
      <c r="H14" s="21">
        <v>0.69099999999999995</v>
      </c>
      <c r="I14" s="21">
        <v>3.5999999999999997E-2</v>
      </c>
      <c r="J14" s="21">
        <v>0.26200000000000001</v>
      </c>
      <c r="K14" s="21">
        <v>6.21239204912</v>
      </c>
      <c r="L14">
        <f t="shared" si="0"/>
        <v>7.8262679636138914</v>
      </c>
      <c r="M14">
        <f t="shared" si="1"/>
        <v>14.7</v>
      </c>
      <c r="N14">
        <f t="shared" si="2"/>
        <v>1.9</v>
      </c>
    </row>
    <row r="15" spans="1:14">
      <c r="A15" s="20" t="s">
        <v>174</v>
      </c>
      <c r="B15" s="20">
        <v>4110</v>
      </c>
      <c r="C15" s="20" t="s">
        <v>103</v>
      </c>
      <c r="D15" s="20" t="s">
        <v>99</v>
      </c>
      <c r="E15" s="21">
        <v>0.19</v>
      </c>
      <c r="F15" s="21">
        <v>57.7</v>
      </c>
      <c r="G15" s="21">
        <v>0</v>
      </c>
      <c r="H15" s="21">
        <v>0.69099999999999995</v>
      </c>
      <c r="I15" s="21">
        <v>3.5999999999999997E-2</v>
      </c>
      <c r="J15" s="21">
        <v>0.26200000000000001</v>
      </c>
      <c r="K15" s="21">
        <v>0.101012114165</v>
      </c>
      <c r="L15">
        <f t="shared" si="0"/>
        <v>0.12725337788983093</v>
      </c>
      <c r="M15">
        <f t="shared" si="1"/>
        <v>0.2</v>
      </c>
      <c r="N15">
        <f t="shared" si="2"/>
        <v>0</v>
      </c>
    </row>
    <row r="16" spans="1:14">
      <c r="A16" s="20" t="s">
        <v>174</v>
      </c>
      <c r="B16" s="20">
        <v>4110</v>
      </c>
      <c r="C16" s="20" t="s">
        <v>103</v>
      </c>
      <c r="D16" s="20" t="s">
        <v>99</v>
      </c>
      <c r="E16" s="21">
        <v>0.19</v>
      </c>
      <c r="F16" s="21">
        <v>57.7</v>
      </c>
      <c r="G16" s="21">
        <v>0</v>
      </c>
      <c r="H16" s="21">
        <v>0.69099999999999995</v>
      </c>
      <c r="I16" s="21">
        <v>3.5999999999999997E-2</v>
      </c>
      <c r="J16" s="21">
        <v>0.26200000000000001</v>
      </c>
      <c r="K16" s="21">
        <v>0.33737648702900003</v>
      </c>
      <c r="L16">
        <f t="shared" si="0"/>
        <v>0.42502127541768381</v>
      </c>
      <c r="M16">
        <f t="shared" si="1"/>
        <v>0.8</v>
      </c>
      <c r="N16">
        <f t="shared" si="2"/>
        <v>0.1</v>
      </c>
    </row>
    <row r="17" spans="1:14">
      <c r="A17" s="20" t="s">
        <v>174</v>
      </c>
      <c r="B17" s="20">
        <v>4110</v>
      </c>
      <c r="C17" s="20" t="s">
        <v>103</v>
      </c>
      <c r="D17" s="20" t="s">
        <v>99</v>
      </c>
      <c r="E17" s="21">
        <v>0.19</v>
      </c>
      <c r="F17" s="21">
        <v>57.7</v>
      </c>
      <c r="G17" s="21">
        <v>0</v>
      </c>
      <c r="H17" s="21">
        <v>0.69099999999999995</v>
      </c>
      <c r="I17" s="21">
        <v>3.5999999999999997E-2</v>
      </c>
      <c r="J17" s="21">
        <v>0.26200000000000001</v>
      </c>
      <c r="K17" s="21">
        <v>0.29336063957800002</v>
      </c>
      <c r="L17">
        <f t="shared" si="0"/>
        <v>0.3695708443963715</v>
      </c>
      <c r="M17">
        <f t="shared" si="1"/>
        <v>0.7</v>
      </c>
      <c r="N17">
        <f t="shared" si="2"/>
        <v>0.1</v>
      </c>
    </row>
    <row r="18" spans="1:14">
      <c r="A18" s="20" t="s">
        <v>174</v>
      </c>
      <c r="B18" s="20">
        <v>4110</v>
      </c>
      <c r="C18" s="20" t="s">
        <v>103</v>
      </c>
      <c r="D18" s="20" t="s">
        <v>98</v>
      </c>
      <c r="E18" s="21">
        <v>0.19</v>
      </c>
      <c r="F18" s="21">
        <v>57.7</v>
      </c>
      <c r="G18" s="21">
        <v>0</v>
      </c>
      <c r="H18" s="21">
        <v>0.69099999999999995</v>
      </c>
      <c r="I18" s="21">
        <v>3.5999999999999997E-2</v>
      </c>
      <c r="J18" s="21">
        <v>0.26200000000000001</v>
      </c>
      <c r="K18" s="21">
        <v>1.29496207553E-3</v>
      </c>
      <c r="L18">
        <f t="shared" si="0"/>
        <v>1.6313716400514352E-3</v>
      </c>
      <c r="M18">
        <f t="shared" si="1"/>
        <v>0</v>
      </c>
      <c r="N18">
        <f t="shared" si="2"/>
        <v>0</v>
      </c>
    </row>
    <row r="19" spans="1:14">
      <c r="K19">
        <f t="shared" ref="K19:M19" si="3">SUM(K2:K18)</f>
        <v>20.669115635745126</v>
      </c>
      <c r="L19">
        <f t="shared" si="3"/>
        <v>26.370512626935653</v>
      </c>
      <c r="M19">
        <f t="shared" si="3"/>
        <v>68.300000000000011</v>
      </c>
      <c r="N19">
        <f>SUM(N2:N18)</f>
        <v>14.100000000000001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sqref="A1:XFD1048576"/>
    </sheetView>
  </sheetViews>
  <sheetFormatPr defaultRowHeight="15"/>
  <cols>
    <col min="1" max="1" width="18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4.7109375" bestFit="1" customWidth="1"/>
    <col min="12" max="12" width="13.85546875" customWidth="1"/>
  </cols>
  <sheetData>
    <row r="1" spans="1:14">
      <c r="A1" s="20" t="s">
        <v>173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21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175</v>
      </c>
      <c r="B2" s="20">
        <v>1400</v>
      </c>
      <c r="C2" s="20" t="s">
        <v>105</v>
      </c>
      <c r="D2" s="20" t="s">
        <v>96</v>
      </c>
      <c r="E2" s="21">
        <v>0.33</v>
      </c>
      <c r="F2" s="21">
        <v>53.9</v>
      </c>
      <c r="G2" s="21">
        <v>0.08</v>
      </c>
      <c r="H2" s="21">
        <v>0.70899999999999996</v>
      </c>
      <c r="I2" s="21">
        <v>0.11700000000000001</v>
      </c>
      <c r="J2" s="21">
        <v>0.43099999999999999</v>
      </c>
      <c r="K2" s="21">
        <v>1.6041580475599999</v>
      </c>
      <c r="L2">
        <f>(F2*J2*K2/12)+(G2*K2)</f>
        <v>3.2338355760599331</v>
      </c>
      <c r="M2">
        <f>ROUND(2.721*H2*L2,1)</f>
        <v>6.2</v>
      </c>
      <c r="N2">
        <f>ROUND((2.721*I2*L2)+(E2*K2),1)</f>
        <v>1.6</v>
      </c>
    </row>
    <row r="3" spans="1:14">
      <c r="A3" s="20" t="s">
        <v>175</v>
      </c>
      <c r="B3" s="20">
        <v>4110</v>
      </c>
      <c r="C3" s="20" t="s">
        <v>105</v>
      </c>
      <c r="D3" s="20" t="s">
        <v>96</v>
      </c>
      <c r="E3" s="21">
        <v>0.33</v>
      </c>
      <c r="F3" s="21">
        <v>53.9</v>
      </c>
      <c r="G3" s="21">
        <v>0.08</v>
      </c>
      <c r="H3" s="21">
        <v>0.69099999999999995</v>
      </c>
      <c r="I3" s="21">
        <v>3.5999999999999997E-2</v>
      </c>
      <c r="J3" s="21">
        <v>0.26200000000000001</v>
      </c>
      <c r="K3" s="21">
        <v>9.1849159050900006E-2</v>
      </c>
      <c r="L3">
        <f t="shared" ref="L3:L24" si="0">(F3*J3*K3/12)+(G3*K3)</f>
        <v>0.11543755391448865</v>
      </c>
      <c r="M3">
        <f t="shared" ref="M3:M24" si="1">ROUND(2.721*H3*L3,1)</f>
        <v>0.2</v>
      </c>
      <c r="N3">
        <f t="shared" ref="N3:N24" si="2">ROUND((2.721*I3*L3)+(E3*K3),1)</f>
        <v>0</v>
      </c>
    </row>
    <row r="4" spans="1:14">
      <c r="A4" s="20" t="s">
        <v>175</v>
      </c>
      <c r="B4" s="20">
        <v>1400</v>
      </c>
      <c r="C4" s="20" t="s">
        <v>103</v>
      </c>
      <c r="D4" s="20" t="s">
        <v>98</v>
      </c>
      <c r="E4" s="21">
        <v>0.19</v>
      </c>
      <c r="F4" s="21">
        <v>57.7</v>
      </c>
      <c r="G4" s="21">
        <v>0</v>
      </c>
      <c r="H4" s="21">
        <v>0.70899999999999996</v>
      </c>
      <c r="I4" s="21">
        <v>0.11700000000000001</v>
      </c>
      <c r="J4" s="21">
        <v>0.43099999999999999</v>
      </c>
      <c r="K4" s="21">
        <v>0.108005128841</v>
      </c>
      <c r="L4">
        <f t="shared" si="0"/>
        <v>0.22382892896734807</v>
      </c>
      <c r="M4">
        <f t="shared" si="1"/>
        <v>0.4</v>
      </c>
      <c r="N4">
        <f t="shared" si="2"/>
        <v>0.1</v>
      </c>
    </row>
    <row r="5" spans="1:14">
      <c r="A5" s="20" t="s">
        <v>175</v>
      </c>
      <c r="B5" s="20">
        <v>1400</v>
      </c>
      <c r="C5" s="20" t="s">
        <v>103</v>
      </c>
      <c r="D5" s="20" t="s">
        <v>96</v>
      </c>
      <c r="E5" s="21">
        <v>0.19</v>
      </c>
      <c r="F5" s="21">
        <v>57.7</v>
      </c>
      <c r="G5" s="21">
        <v>0</v>
      </c>
      <c r="H5" s="21">
        <v>0.70899999999999996</v>
      </c>
      <c r="I5" s="21">
        <v>0.11700000000000001</v>
      </c>
      <c r="J5" s="21">
        <v>0.43099999999999999</v>
      </c>
      <c r="K5" s="21">
        <v>0.64146693015800005</v>
      </c>
      <c r="L5">
        <f t="shared" si="0"/>
        <v>1.329370720501688</v>
      </c>
      <c r="M5">
        <f t="shared" si="1"/>
        <v>2.6</v>
      </c>
      <c r="N5">
        <f t="shared" si="2"/>
        <v>0.5</v>
      </c>
    </row>
    <row r="6" spans="1:14">
      <c r="A6" s="20" t="s">
        <v>175</v>
      </c>
      <c r="B6" s="20">
        <v>5110</v>
      </c>
      <c r="C6" s="20" t="s">
        <v>103</v>
      </c>
      <c r="D6" s="20" t="s">
        <v>99</v>
      </c>
      <c r="E6" s="21">
        <v>0.19</v>
      </c>
      <c r="F6" s="21">
        <v>57.7</v>
      </c>
      <c r="G6" s="21">
        <v>0</v>
      </c>
      <c r="H6" s="21">
        <v>0.505</v>
      </c>
      <c r="I6" s="21">
        <v>6.8000000000000005E-2</v>
      </c>
      <c r="J6" s="21">
        <v>5.2999999999999999E-2</v>
      </c>
      <c r="K6" s="21">
        <v>3.3132954576699999E-2</v>
      </c>
      <c r="L6">
        <f t="shared" si="0"/>
        <v>8.4436573659171892E-3</v>
      </c>
      <c r="M6">
        <f t="shared" si="1"/>
        <v>0</v>
      </c>
      <c r="N6">
        <f t="shared" si="2"/>
        <v>0</v>
      </c>
    </row>
    <row r="7" spans="1:14">
      <c r="A7" s="20" t="s">
        <v>175</v>
      </c>
      <c r="B7" s="20">
        <v>5110</v>
      </c>
      <c r="C7" s="20" t="s">
        <v>103</v>
      </c>
      <c r="D7" s="20"/>
      <c r="E7" s="21">
        <v>0.19</v>
      </c>
      <c r="F7" s="21">
        <v>57.7</v>
      </c>
      <c r="G7" s="21">
        <v>0</v>
      </c>
      <c r="H7" s="21">
        <v>0.505</v>
      </c>
      <c r="I7" s="21">
        <v>6.8000000000000005E-2</v>
      </c>
      <c r="J7" s="21">
        <v>5.2999999999999999E-2</v>
      </c>
      <c r="K7" s="21">
        <v>2.92717886543E-2</v>
      </c>
      <c r="L7">
        <f t="shared" si="0"/>
        <v>7.4596714069762359E-3</v>
      </c>
      <c r="M7">
        <f t="shared" si="1"/>
        <v>0</v>
      </c>
      <c r="N7">
        <f t="shared" si="2"/>
        <v>0</v>
      </c>
    </row>
    <row r="8" spans="1:14">
      <c r="A8" s="20" t="s">
        <v>175</v>
      </c>
      <c r="B8" s="20">
        <v>1330</v>
      </c>
      <c r="C8" s="20" t="s">
        <v>103</v>
      </c>
      <c r="D8" s="20" t="s">
        <v>98</v>
      </c>
      <c r="E8" s="21">
        <v>0.19</v>
      </c>
      <c r="F8" s="21">
        <v>57.7</v>
      </c>
      <c r="G8" s="21">
        <v>0</v>
      </c>
      <c r="H8" s="21">
        <v>1.395</v>
      </c>
      <c r="I8" s="21">
        <v>0.33900000000000002</v>
      </c>
      <c r="J8" s="21">
        <v>0.39300000000000002</v>
      </c>
      <c r="K8" s="21">
        <v>0.117007453929</v>
      </c>
      <c r="L8">
        <f t="shared" si="0"/>
        <v>0.22110606050328308</v>
      </c>
      <c r="M8">
        <f t="shared" si="1"/>
        <v>0.8</v>
      </c>
      <c r="N8">
        <f t="shared" si="2"/>
        <v>0.2</v>
      </c>
    </row>
    <row r="9" spans="1:14">
      <c r="A9" s="20" t="s">
        <v>175</v>
      </c>
      <c r="B9" s="20">
        <v>1330</v>
      </c>
      <c r="C9" s="20" t="s">
        <v>103</v>
      </c>
      <c r="D9" s="20" t="s">
        <v>99</v>
      </c>
      <c r="E9" s="21">
        <v>0.19</v>
      </c>
      <c r="F9" s="21">
        <v>57.7</v>
      </c>
      <c r="G9" s="21">
        <v>0</v>
      </c>
      <c r="H9" s="21">
        <v>1.395</v>
      </c>
      <c r="I9" s="21">
        <v>0.33900000000000002</v>
      </c>
      <c r="J9" s="21">
        <v>0.39300000000000002</v>
      </c>
      <c r="K9" s="21">
        <v>1.6272390569899999</v>
      </c>
      <c r="L9">
        <f t="shared" si="0"/>
        <v>3.0749529650175784</v>
      </c>
      <c r="M9">
        <f t="shared" si="1"/>
        <v>11.7</v>
      </c>
      <c r="N9">
        <f t="shared" si="2"/>
        <v>3.1</v>
      </c>
    </row>
    <row r="10" spans="1:14">
      <c r="A10" s="20" t="s">
        <v>175</v>
      </c>
      <c r="B10" s="20">
        <v>1330</v>
      </c>
      <c r="C10" s="20" t="s">
        <v>103</v>
      </c>
      <c r="D10" s="20" t="s">
        <v>99</v>
      </c>
      <c r="E10" s="21">
        <v>0.19</v>
      </c>
      <c r="F10" s="21">
        <v>57.7</v>
      </c>
      <c r="G10" s="21">
        <v>0</v>
      </c>
      <c r="H10" s="21">
        <v>1.395</v>
      </c>
      <c r="I10" s="21">
        <v>0.33900000000000002</v>
      </c>
      <c r="J10" s="21">
        <v>0.39300000000000002</v>
      </c>
      <c r="K10" s="21">
        <v>1.41179116645</v>
      </c>
      <c r="L10">
        <f t="shared" si="0"/>
        <v>2.6678264724614036</v>
      </c>
      <c r="M10">
        <f t="shared" si="1"/>
        <v>10.1</v>
      </c>
      <c r="N10">
        <f t="shared" si="2"/>
        <v>2.7</v>
      </c>
    </row>
    <row r="11" spans="1:14">
      <c r="A11" s="20" t="s">
        <v>175</v>
      </c>
      <c r="B11" s="20">
        <v>4340</v>
      </c>
      <c r="C11" s="20" t="s">
        <v>103</v>
      </c>
      <c r="D11" s="20" t="s">
        <v>99</v>
      </c>
      <c r="E11" s="21">
        <v>0.19</v>
      </c>
      <c r="F11" s="21">
        <v>57.7</v>
      </c>
      <c r="G11" s="21">
        <v>0</v>
      </c>
      <c r="H11" s="21">
        <v>0.69099999999999995</v>
      </c>
      <c r="I11" s="21">
        <v>3.5999999999999997E-2</v>
      </c>
      <c r="J11" s="21">
        <v>0.26200000000000001</v>
      </c>
      <c r="K11" s="21">
        <v>0.27305432282100001</v>
      </c>
      <c r="L11">
        <f t="shared" si="0"/>
        <v>0.34398928498451548</v>
      </c>
      <c r="M11">
        <f t="shared" si="1"/>
        <v>0.6</v>
      </c>
      <c r="N11">
        <f t="shared" si="2"/>
        <v>0.1</v>
      </c>
    </row>
    <row r="12" spans="1:14">
      <c r="A12" s="20" t="s">
        <v>175</v>
      </c>
      <c r="B12" s="20">
        <v>1210</v>
      </c>
      <c r="C12" s="20" t="s">
        <v>103</v>
      </c>
      <c r="D12" s="20" t="s">
        <v>98</v>
      </c>
      <c r="E12" s="21">
        <v>0.19</v>
      </c>
      <c r="F12" s="21">
        <v>57.7</v>
      </c>
      <c r="G12" s="21">
        <v>0</v>
      </c>
      <c r="H12" s="21">
        <v>1.2450000000000001</v>
      </c>
      <c r="I12" s="21">
        <v>0.21299999999999999</v>
      </c>
      <c r="J12" s="21">
        <v>0.28799999999999998</v>
      </c>
      <c r="K12" s="21">
        <v>1.9233512127900001</v>
      </c>
      <c r="L12">
        <f t="shared" si="0"/>
        <v>2.6634567594715919</v>
      </c>
      <c r="M12">
        <f t="shared" si="1"/>
        <v>9</v>
      </c>
      <c r="N12">
        <f t="shared" si="2"/>
        <v>1.9</v>
      </c>
    </row>
    <row r="13" spans="1:14">
      <c r="A13" s="20" t="s">
        <v>175</v>
      </c>
      <c r="B13" s="20">
        <v>1210</v>
      </c>
      <c r="C13" s="20" t="s">
        <v>103</v>
      </c>
      <c r="D13" s="20" t="s">
        <v>96</v>
      </c>
      <c r="E13" s="21">
        <v>0.19</v>
      </c>
      <c r="F13" s="21">
        <v>57.7</v>
      </c>
      <c r="G13" s="21">
        <v>0</v>
      </c>
      <c r="H13" s="21">
        <v>1.2450000000000001</v>
      </c>
      <c r="I13" s="21">
        <v>0.21299999999999999</v>
      </c>
      <c r="J13" s="21">
        <v>0.28799999999999998</v>
      </c>
      <c r="K13" s="21">
        <v>1.77406621687E-3</v>
      </c>
      <c r="L13">
        <f t="shared" si="0"/>
        <v>2.4567268971215756E-3</v>
      </c>
      <c r="M13">
        <f t="shared" si="1"/>
        <v>0</v>
      </c>
      <c r="N13">
        <f t="shared" si="2"/>
        <v>0</v>
      </c>
    </row>
    <row r="14" spans="1:14">
      <c r="A14" s="20" t="s">
        <v>175</v>
      </c>
      <c r="B14" s="20">
        <v>1210</v>
      </c>
      <c r="C14" s="20" t="s">
        <v>103</v>
      </c>
      <c r="D14" s="20" t="s">
        <v>98</v>
      </c>
      <c r="E14" s="21">
        <v>0.19</v>
      </c>
      <c r="F14" s="21">
        <v>57.7</v>
      </c>
      <c r="G14" s="21">
        <v>0</v>
      </c>
      <c r="H14" s="21">
        <v>1.2450000000000001</v>
      </c>
      <c r="I14" s="21">
        <v>0.21299999999999999</v>
      </c>
      <c r="J14" s="21">
        <v>0.28799999999999998</v>
      </c>
      <c r="K14" s="21">
        <v>0.81165784233799998</v>
      </c>
      <c r="L14">
        <f t="shared" si="0"/>
        <v>1.1239837800696624</v>
      </c>
      <c r="M14">
        <f t="shared" si="1"/>
        <v>3.8</v>
      </c>
      <c r="N14">
        <f t="shared" si="2"/>
        <v>0.8</v>
      </c>
    </row>
    <row r="15" spans="1:14">
      <c r="A15" s="20" t="s">
        <v>175</v>
      </c>
      <c r="B15" s="20">
        <v>1210</v>
      </c>
      <c r="C15" s="20" t="s">
        <v>103</v>
      </c>
      <c r="D15" s="20" t="s">
        <v>99</v>
      </c>
      <c r="E15" s="21">
        <v>0.19</v>
      </c>
      <c r="F15" s="21">
        <v>57.7</v>
      </c>
      <c r="G15" s="21">
        <v>0</v>
      </c>
      <c r="H15" s="21">
        <v>1.2450000000000001</v>
      </c>
      <c r="I15" s="21">
        <v>0.21299999999999999</v>
      </c>
      <c r="J15" s="21">
        <v>0.28799999999999998</v>
      </c>
      <c r="K15" s="21">
        <v>14.276306952300001</v>
      </c>
      <c r="L15">
        <f t="shared" si="0"/>
        <v>19.769829867545038</v>
      </c>
      <c r="M15">
        <f t="shared" si="1"/>
        <v>67</v>
      </c>
      <c r="N15">
        <f t="shared" si="2"/>
        <v>14.2</v>
      </c>
    </row>
    <row r="16" spans="1:14">
      <c r="A16" s="20" t="s">
        <v>175</v>
      </c>
      <c r="B16" s="20">
        <v>1210</v>
      </c>
      <c r="C16" s="20" t="s">
        <v>103</v>
      </c>
      <c r="D16" s="20" t="s">
        <v>99</v>
      </c>
      <c r="E16" s="21">
        <v>0.19</v>
      </c>
      <c r="F16" s="21">
        <v>57.7</v>
      </c>
      <c r="G16" s="21">
        <v>0</v>
      </c>
      <c r="H16" s="21">
        <v>1.2450000000000001</v>
      </c>
      <c r="I16" s="21">
        <v>0.21299999999999999</v>
      </c>
      <c r="J16" s="21">
        <v>0.28799999999999998</v>
      </c>
      <c r="K16" s="21">
        <v>4.78892523408E-2</v>
      </c>
      <c r="L16">
        <f t="shared" si="0"/>
        <v>6.6317036641539831E-2</v>
      </c>
      <c r="M16">
        <f t="shared" si="1"/>
        <v>0.2</v>
      </c>
      <c r="N16">
        <f t="shared" si="2"/>
        <v>0</v>
      </c>
    </row>
    <row r="17" spans="1:14">
      <c r="A17" s="20" t="s">
        <v>175</v>
      </c>
      <c r="B17" s="20">
        <v>1330</v>
      </c>
      <c r="C17" s="20" t="s">
        <v>103</v>
      </c>
      <c r="D17" s="20" t="s">
        <v>99</v>
      </c>
      <c r="E17" s="21">
        <v>0.19</v>
      </c>
      <c r="F17" s="21">
        <v>57.7</v>
      </c>
      <c r="G17" s="21">
        <v>0</v>
      </c>
      <c r="H17" s="21">
        <v>1.395</v>
      </c>
      <c r="I17" s="21">
        <v>0.33900000000000002</v>
      </c>
      <c r="J17" s="21">
        <v>0.39300000000000002</v>
      </c>
      <c r="K17" s="21">
        <v>3.2093101918200002</v>
      </c>
      <c r="L17">
        <f t="shared" si="0"/>
        <v>6.0645532367274591</v>
      </c>
      <c r="M17">
        <f t="shared" si="1"/>
        <v>23</v>
      </c>
      <c r="N17">
        <f t="shared" si="2"/>
        <v>6.2</v>
      </c>
    </row>
    <row r="18" spans="1:14">
      <c r="A18" s="20" t="s">
        <v>175</v>
      </c>
      <c r="B18" s="20">
        <v>4340</v>
      </c>
      <c r="C18" s="20" t="s">
        <v>103</v>
      </c>
      <c r="D18" s="20" t="s">
        <v>98</v>
      </c>
      <c r="E18" s="21">
        <v>0.19</v>
      </c>
      <c r="F18" s="21">
        <v>57.7</v>
      </c>
      <c r="G18" s="21">
        <v>0</v>
      </c>
      <c r="H18" s="21">
        <v>0.69099999999999995</v>
      </c>
      <c r="I18" s="21">
        <v>3.5999999999999997E-2</v>
      </c>
      <c r="J18" s="21">
        <v>0.26200000000000001</v>
      </c>
      <c r="K18" s="21">
        <v>1.0954594095300001</v>
      </c>
      <c r="L18">
        <f t="shared" si="0"/>
        <v>1.3800415064690688</v>
      </c>
      <c r="M18">
        <f t="shared" si="1"/>
        <v>2.6</v>
      </c>
      <c r="N18">
        <f t="shared" si="2"/>
        <v>0.3</v>
      </c>
    </row>
    <row r="19" spans="1:14">
      <c r="A19" s="20" t="s">
        <v>175</v>
      </c>
      <c r="B19" s="20">
        <v>4340</v>
      </c>
      <c r="C19" s="20" t="s">
        <v>103</v>
      </c>
      <c r="D19" s="20" t="s">
        <v>99</v>
      </c>
      <c r="E19" s="21">
        <v>0.19</v>
      </c>
      <c r="F19" s="21">
        <v>57.7</v>
      </c>
      <c r="G19" s="21">
        <v>0</v>
      </c>
      <c r="H19" s="21">
        <v>0.69099999999999995</v>
      </c>
      <c r="I19" s="21">
        <v>3.5999999999999997E-2</v>
      </c>
      <c r="J19" s="21">
        <v>0.26200000000000001</v>
      </c>
      <c r="K19" s="21">
        <v>2.7723941170000002</v>
      </c>
      <c r="L19">
        <f t="shared" si="0"/>
        <v>3.4926159020279837</v>
      </c>
      <c r="M19">
        <f t="shared" si="1"/>
        <v>6.6</v>
      </c>
      <c r="N19">
        <f t="shared" si="2"/>
        <v>0.9</v>
      </c>
    </row>
    <row r="20" spans="1:14">
      <c r="A20" s="20" t="s">
        <v>175</v>
      </c>
      <c r="B20" s="20">
        <v>1800</v>
      </c>
      <c r="C20" s="20" t="s">
        <v>103</v>
      </c>
      <c r="D20" s="20" t="s">
        <v>98</v>
      </c>
      <c r="E20" s="21">
        <v>0.19</v>
      </c>
      <c r="F20" s="21">
        <v>57.7</v>
      </c>
      <c r="G20" s="21">
        <v>0</v>
      </c>
      <c r="H20" s="21">
        <v>1.2450000000000001</v>
      </c>
      <c r="I20" s="21">
        <v>0.21299999999999999</v>
      </c>
      <c r="J20" s="21">
        <v>0.28899999999999998</v>
      </c>
      <c r="K20" s="21">
        <v>0.84068530303699995</v>
      </c>
      <c r="L20">
        <f t="shared" si="0"/>
        <v>1.1682233028110738</v>
      </c>
      <c r="M20">
        <f t="shared" si="1"/>
        <v>4</v>
      </c>
      <c r="N20">
        <f t="shared" si="2"/>
        <v>0.8</v>
      </c>
    </row>
    <row r="21" spans="1:14">
      <c r="A21" s="20" t="s">
        <v>175</v>
      </c>
      <c r="B21" s="20">
        <v>1800</v>
      </c>
      <c r="C21" s="20" t="s">
        <v>103</v>
      </c>
      <c r="D21" s="20" t="s">
        <v>96</v>
      </c>
      <c r="E21" s="21">
        <v>0.19</v>
      </c>
      <c r="F21" s="21">
        <v>57.7</v>
      </c>
      <c r="G21" s="21">
        <v>0</v>
      </c>
      <c r="H21" s="21">
        <v>1.2450000000000001</v>
      </c>
      <c r="I21" s="21">
        <v>0.21299999999999999</v>
      </c>
      <c r="J21" s="21">
        <v>0.28899999999999998</v>
      </c>
      <c r="K21" s="21">
        <v>0.42408507064599998</v>
      </c>
      <c r="L21">
        <f t="shared" si="0"/>
        <v>0.58931214821193689</v>
      </c>
      <c r="M21">
        <f t="shared" si="1"/>
        <v>2</v>
      </c>
      <c r="N21">
        <f t="shared" si="2"/>
        <v>0.4</v>
      </c>
    </row>
    <row r="22" spans="1:14">
      <c r="A22" s="20" t="s">
        <v>175</v>
      </c>
      <c r="B22" s="20">
        <v>4110</v>
      </c>
      <c r="C22" s="20" t="s">
        <v>103</v>
      </c>
      <c r="D22" s="20" t="s">
        <v>96</v>
      </c>
      <c r="E22" s="21">
        <v>0.19</v>
      </c>
      <c r="F22" s="21">
        <v>57.7</v>
      </c>
      <c r="G22" s="21">
        <v>0</v>
      </c>
      <c r="H22" s="21">
        <v>0.69099999999999995</v>
      </c>
      <c r="I22" s="21">
        <v>3.5999999999999997E-2</v>
      </c>
      <c r="J22" s="21">
        <v>0.26200000000000001</v>
      </c>
      <c r="K22" s="21">
        <v>1.5610618571399999</v>
      </c>
      <c r="L22">
        <f t="shared" si="0"/>
        <v>1.9665997099273531</v>
      </c>
      <c r="M22">
        <f t="shared" si="1"/>
        <v>3.7</v>
      </c>
      <c r="N22">
        <f t="shared" si="2"/>
        <v>0.5</v>
      </c>
    </row>
    <row r="23" spans="1:14">
      <c r="A23" s="20" t="s">
        <v>175</v>
      </c>
      <c r="B23" s="20">
        <v>6170</v>
      </c>
      <c r="C23" s="20" t="s">
        <v>103</v>
      </c>
      <c r="D23" s="20" t="s">
        <v>99</v>
      </c>
      <c r="E23" s="21">
        <v>0.19</v>
      </c>
      <c r="F23" s="21">
        <v>57.7</v>
      </c>
      <c r="G23" s="21">
        <v>0</v>
      </c>
      <c r="H23" s="21">
        <v>0.60699999999999998</v>
      </c>
      <c r="I23" s="21">
        <v>3.3000000000000002E-2</v>
      </c>
      <c r="J23" s="21">
        <v>2.5999999999999999E-2</v>
      </c>
      <c r="K23" s="21">
        <v>0.34304387938000003</v>
      </c>
      <c r="L23">
        <f t="shared" si="0"/>
        <v>4.2886202320489668E-2</v>
      </c>
      <c r="M23">
        <f t="shared" si="1"/>
        <v>0.1</v>
      </c>
      <c r="N23">
        <f t="shared" si="2"/>
        <v>0.1</v>
      </c>
    </row>
    <row r="24" spans="1:14">
      <c r="A24" s="20" t="s">
        <v>175</v>
      </c>
      <c r="B24" s="20">
        <v>6170</v>
      </c>
      <c r="C24" s="20" t="s">
        <v>103</v>
      </c>
      <c r="D24" s="20" t="s">
        <v>99</v>
      </c>
      <c r="E24" s="21">
        <v>0.19</v>
      </c>
      <c r="F24" s="21">
        <v>57.7</v>
      </c>
      <c r="G24" s="21">
        <v>0</v>
      </c>
      <c r="H24" s="21">
        <v>0.60699999999999998</v>
      </c>
      <c r="I24" s="21">
        <v>3.3000000000000002E-2</v>
      </c>
      <c r="J24" s="21">
        <v>2.5999999999999999E-2</v>
      </c>
      <c r="K24" s="21">
        <v>0.39094090999999997</v>
      </c>
      <c r="L24">
        <f t="shared" si="0"/>
        <v>4.8874129431833328E-2</v>
      </c>
      <c r="M24">
        <f t="shared" si="1"/>
        <v>0.1</v>
      </c>
      <c r="N24">
        <f t="shared" si="2"/>
        <v>0.1</v>
      </c>
    </row>
    <row r="25" spans="1:14">
      <c r="K25">
        <f t="shared" ref="K25:M25" si="3">SUM(K2:K24)</f>
        <v>33.63493607356957</v>
      </c>
      <c r="L25">
        <f t="shared" si="3"/>
        <v>49.605401199735276</v>
      </c>
      <c r="M25">
        <f t="shared" si="3"/>
        <v>154.69999999999999</v>
      </c>
      <c r="N25">
        <f>SUM(N2:N24)</f>
        <v>34.5</v>
      </c>
    </row>
  </sheetData>
  <sortState ref="A2:K24">
    <sortCondition ref="C1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L1" sqref="L1:N2"/>
    </sheetView>
  </sheetViews>
  <sheetFormatPr defaultRowHeight="15"/>
  <cols>
    <col min="1" max="1" width="18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.570312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160</v>
      </c>
      <c r="B2" s="20">
        <v>2110</v>
      </c>
      <c r="C2" s="20" t="s">
        <v>95</v>
      </c>
      <c r="D2" s="20" t="s">
        <v>99</v>
      </c>
      <c r="E2" s="21">
        <v>0.22</v>
      </c>
      <c r="F2" s="21">
        <v>50.8</v>
      </c>
      <c r="G2" s="21">
        <v>0</v>
      </c>
      <c r="H2" s="21">
        <v>2.0139999999999998</v>
      </c>
      <c r="I2" s="21">
        <v>0.28699999999999998</v>
      </c>
      <c r="J2" s="21">
        <v>0.315</v>
      </c>
      <c r="K2" s="59">
        <v>0.27075583089919603</v>
      </c>
      <c r="L2">
        <f>F2*J2*K2/12</f>
        <v>0.3610529005040779</v>
      </c>
      <c r="M2">
        <f>ROUND(2.721*H2*L2,1)</f>
        <v>2</v>
      </c>
      <c r="N2">
        <f>ROUND((2.721*I2*L2)+(E2*K2),1)</f>
        <v>0.3</v>
      </c>
    </row>
    <row r="3" spans="1:14">
      <c r="A3" s="20" t="s">
        <v>160</v>
      </c>
      <c r="B3" s="20">
        <v>1110</v>
      </c>
      <c r="C3" s="20" t="s">
        <v>95</v>
      </c>
      <c r="D3" s="20" t="s">
        <v>99</v>
      </c>
      <c r="E3" s="21">
        <v>0.22</v>
      </c>
      <c r="F3" s="21">
        <v>50.8</v>
      </c>
      <c r="G3" s="21">
        <v>0</v>
      </c>
      <c r="H3" s="21">
        <v>0.96799999999999997</v>
      </c>
      <c r="I3" s="21">
        <v>0.125</v>
      </c>
      <c r="J3" s="21">
        <v>0.28799999999999998</v>
      </c>
      <c r="K3" s="59">
        <v>2.66524335643521</v>
      </c>
      <c r="L3">
        <f t="shared" ref="L3:L15" si="0">F3*J3*K3/12</f>
        <v>3.2494647001658077</v>
      </c>
      <c r="M3">
        <f t="shared" ref="M3:M15" si="1">ROUND(2.721*H3*L3,1)</f>
        <v>8.6</v>
      </c>
      <c r="N3">
        <f t="shared" ref="N3:N15" si="2">ROUND((2.721*I3*L3)+(E3*K3),1)</f>
        <v>1.7</v>
      </c>
    </row>
    <row r="4" spans="1:14">
      <c r="A4" s="20" t="s">
        <v>160</v>
      </c>
      <c r="B4" s="20">
        <v>1110</v>
      </c>
      <c r="C4" s="20" t="s">
        <v>95</v>
      </c>
      <c r="D4" s="20" t="s">
        <v>96</v>
      </c>
      <c r="E4" s="21">
        <v>0.22</v>
      </c>
      <c r="F4" s="21">
        <v>50.8</v>
      </c>
      <c r="G4" s="21">
        <v>0</v>
      </c>
      <c r="H4" s="21">
        <v>0.96799999999999997</v>
      </c>
      <c r="I4" s="21">
        <v>0.125</v>
      </c>
      <c r="J4" s="21">
        <v>0.28799999999999998</v>
      </c>
      <c r="K4" s="59">
        <v>9.3604945968611797E-2</v>
      </c>
      <c r="L4">
        <f t="shared" si="0"/>
        <v>0.11412315012493147</v>
      </c>
      <c r="M4">
        <f t="shared" si="1"/>
        <v>0.3</v>
      </c>
      <c r="N4">
        <f t="shared" si="2"/>
        <v>0.1</v>
      </c>
    </row>
    <row r="5" spans="1:14">
      <c r="A5" s="20" t="s">
        <v>160</v>
      </c>
      <c r="B5" s="20">
        <v>8140</v>
      </c>
      <c r="C5" s="20" t="s">
        <v>95</v>
      </c>
      <c r="D5" s="20" t="s">
        <v>96</v>
      </c>
      <c r="E5" s="21">
        <v>0.22</v>
      </c>
      <c r="F5" s="21">
        <v>50.8</v>
      </c>
      <c r="G5" s="21">
        <v>0</v>
      </c>
      <c r="H5" s="21">
        <v>0.98599999999999999</v>
      </c>
      <c r="I5" s="21">
        <v>0.14299999999999999</v>
      </c>
      <c r="J5" s="21">
        <v>0.44600000000000001</v>
      </c>
      <c r="K5" s="59">
        <v>0.44342853120098702</v>
      </c>
      <c r="L5">
        <f t="shared" si="0"/>
        <v>0.83722262880954357</v>
      </c>
      <c r="M5">
        <f t="shared" si="1"/>
        <v>2.2000000000000002</v>
      </c>
      <c r="N5">
        <f t="shared" si="2"/>
        <v>0.4</v>
      </c>
    </row>
    <row r="6" spans="1:14">
      <c r="A6" s="20" t="s">
        <v>160</v>
      </c>
      <c r="B6" s="20">
        <v>8140</v>
      </c>
      <c r="C6" s="20" t="s">
        <v>95</v>
      </c>
      <c r="D6" s="20" t="s">
        <v>96</v>
      </c>
      <c r="E6" s="21">
        <v>0.22</v>
      </c>
      <c r="F6" s="21">
        <v>50.8</v>
      </c>
      <c r="G6" s="21">
        <v>0</v>
      </c>
      <c r="H6" s="21">
        <v>0.98599999999999999</v>
      </c>
      <c r="I6" s="21">
        <v>0.14299999999999999</v>
      </c>
      <c r="J6" s="21">
        <v>0.44600000000000001</v>
      </c>
      <c r="K6" s="59">
        <v>0.181670134565386</v>
      </c>
      <c r="L6">
        <f t="shared" si="0"/>
        <v>0.3430053254017531</v>
      </c>
      <c r="M6">
        <f t="shared" si="1"/>
        <v>0.9</v>
      </c>
      <c r="N6">
        <f t="shared" si="2"/>
        <v>0.2</v>
      </c>
    </row>
    <row r="7" spans="1:14">
      <c r="A7" s="20" t="s">
        <v>160</v>
      </c>
      <c r="B7" s="20">
        <v>8140</v>
      </c>
      <c r="C7" s="20" t="s">
        <v>95</v>
      </c>
      <c r="D7" s="20" t="s">
        <v>96</v>
      </c>
      <c r="E7" s="21">
        <v>0.22</v>
      </c>
      <c r="F7" s="21">
        <v>50.8</v>
      </c>
      <c r="G7" s="21">
        <v>0</v>
      </c>
      <c r="H7" s="21">
        <v>0.98599999999999999</v>
      </c>
      <c r="I7" s="21">
        <v>0.14299999999999999</v>
      </c>
      <c r="J7" s="21">
        <v>0.44600000000000001</v>
      </c>
      <c r="K7" s="59">
        <v>1.5654151361129101</v>
      </c>
      <c r="L7">
        <f t="shared" si="0"/>
        <v>2.9556081379902484</v>
      </c>
      <c r="M7">
        <f t="shared" si="1"/>
        <v>7.9</v>
      </c>
      <c r="N7">
        <f t="shared" si="2"/>
        <v>1.5</v>
      </c>
    </row>
    <row r="8" spans="1:14">
      <c r="A8" s="20" t="s">
        <v>160</v>
      </c>
      <c r="B8" s="20">
        <v>1400</v>
      </c>
      <c r="C8" s="20" t="s">
        <v>95</v>
      </c>
      <c r="D8" s="20" t="s">
        <v>96</v>
      </c>
      <c r="E8" s="21">
        <v>0.22</v>
      </c>
      <c r="F8" s="21">
        <v>50.8</v>
      </c>
      <c r="G8" s="21">
        <v>0</v>
      </c>
      <c r="H8" s="21">
        <v>0.70899999999999996</v>
      </c>
      <c r="I8" s="21">
        <v>0.11700000000000001</v>
      </c>
      <c r="J8" s="21">
        <v>0.43099999999999999</v>
      </c>
      <c r="K8" s="59">
        <v>7.7557809894901505E-2</v>
      </c>
      <c r="L8">
        <f t="shared" si="0"/>
        <v>0.14150939467390747</v>
      </c>
      <c r="M8">
        <f t="shared" si="1"/>
        <v>0.3</v>
      </c>
      <c r="N8">
        <f t="shared" si="2"/>
        <v>0.1</v>
      </c>
    </row>
    <row r="9" spans="1:14">
      <c r="A9" s="20" t="s">
        <v>160</v>
      </c>
      <c r="B9" s="20">
        <v>1400</v>
      </c>
      <c r="C9" s="20" t="s">
        <v>95</v>
      </c>
      <c r="D9" s="20" t="s">
        <v>96</v>
      </c>
      <c r="E9" s="21">
        <v>0.22</v>
      </c>
      <c r="F9" s="21">
        <v>50.8</v>
      </c>
      <c r="G9" s="21">
        <v>0</v>
      </c>
      <c r="H9" s="21">
        <v>0.70899999999999996</v>
      </c>
      <c r="I9" s="21">
        <v>0.11700000000000001</v>
      </c>
      <c r="J9" s="21">
        <v>0.43099999999999999</v>
      </c>
      <c r="K9" s="59">
        <v>7.3670729628778506E-2</v>
      </c>
      <c r="L9">
        <f t="shared" si="0"/>
        <v>0.13441715758968162</v>
      </c>
      <c r="M9">
        <f t="shared" si="1"/>
        <v>0.3</v>
      </c>
      <c r="N9">
        <f t="shared" si="2"/>
        <v>0.1</v>
      </c>
    </row>
    <row r="10" spans="1:14">
      <c r="A10" s="20" t="s">
        <v>160</v>
      </c>
      <c r="B10" s="20">
        <v>4200</v>
      </c>
      <c r="C10" s="20" t="s">
        <v>95</v>
      </c>
      <c r="D10" s="20" t="s">
        <v>96</v>
      </c>
      <c r="E10" s="21">
        <v>0.22</v>
      </c>
      <c r="F10" s="21">
        <v>50.8</v>
      </c>
      <c r="G10" s="21">
        <v>0</v>
      </c>
      <c r="H10" s="21">
        <v>0.69099999999999995</v>
      </c>
      <c r="I10" s="21">
        <v>3.5999999999999997E-2</v>
      </c>
      <c r="J10" s="21">
        <v>0.26200000000000001</v>
      </c>
      <c r="K10" s="59">
        <v>0.112026568979697</v>
      </c>
      <c r="L10">
        <f t="shared" si="0"/>
        <v>0.12425240187434793</v>
      </c>
      <c r="M10">
        <f t="shared" si="1"/>
        <v>0.2</v>
      </c>
      <c r="N10">
        <f t="shared" si="2"/>
        <v>0</v>
      </c>
    </row>
    <row r="11" spans="1:14">
      <c r="A11" s="20" t="s">
        <v>160</v>
      </c>
      <c r="B11" s="20">
        <v>4200</v>
      </c>
      <c r="C11" s="20" t="s">
        <v>95</v>
      </c>
      <c r="D11" s="20" t="s">
        <v>96</v>
      </c>
      <c r="E11" s="21">
        <v>0.22</v>
      </c>
      <c r="F11" s="21">
        <v>50.8</v>
      </c>
      <c r="G11" s="21">
        <v>0</v>
      </c>
      <c r="H11" s="21">
        <v>0.69099999999999995</v>
      </c>
      <c r="I11" s="21">
        <v>3.5999999999999997E-2</v>
      </c>
      <c r="J11" s="21">
        <v>0.26200000000000001</v>
      </c>
      <c r="K11" s="59">
        <v>7.4037970720546104E-2</v>
      </c>
      <c r="L11">
        <f t="shared" si="0"/>
        <v>8.2117981258515035E-2</v>
      </c>
      <c r="M11">
        <f t="shared" si="1"/>
        <v>0.2</v>
      </c>
      <c r="N11">
        <f t="shared" si="2"/>
        <v>0</v>
      </c>
    </row>
    <row r="12" spans="1:14">
      <c r="A12" s="20" t="s">
        <v>160</v>
      </c>
      <c r="B12" s="20">
        <v>4340</v>
      </c>
      <c r="C12" s="20" t="s">
        <v>95</v>
      </c>
      <c r="D12" s="20" t="s">
        <v>99</v>
      </c>
      <c r="E12" s="21">
        <v>0.22</v>
      </c>
      <c r="F12" s="21">
        <v>50.8</v>
      </c>
      <c r="G12" s="21">
        <v>0</v>
      </c>
      <c r="H12" s="21">
        <v>0.69099999999999995</v>
      </c>
      <c r="I12" s="21">
        <v>3.5999999999999997E-2</v>
      </c>
      <c r="J12" s="21">
        <v>0.26200000000000001</v>
      </c>
      <c r="K12" s="59">
        <v>0.78501265975355405</v>
      </c>
      <c r="L12">
        <f t="shared" si="0"/>
        <v>0.87068370802132522</v>
      </c>
      <c r="M12">
        <f t="shared" si="1"/>
        <v>1.6</v>
      </c>
      <c r="N12">
        <f t="shared" si="2"/>
        <v>0.3</v>
      </c>
    </row>
    <row r="13" spans="1:14">
      <c r="A13" s="20" t="s">
        <v>160</v>
      </c>
      <c r="B13" s="20">
        <v>3100</v>
      </c>
      <c r="C13" s="20" t="s">
        <v>95</v>
      </c>
      <c r="D13" s="20" t="s">
        <v>96</v>
      </c>
      <c r="E13" s="21">
        <v>0.22</v>
      </c>
      <c r="F13" s="21">
        <v>50.8</v>
      </c>
      <c r="G13" s="21">
        <v>0</v>
      </c>
      <c r="H13" s="21">
        <v>0.69099999999999995</v>
      </c>
      <c r="I13" s="21">
        <v>3.5999999999999997E-2</v>
      </c>
      <c r="J13" s="21">
        <v>0.26200000000000001</v>
      </c>
      <c r="K13" s="59">
        <v>0.22710238532127</v>
      </c>
      <c r="L13">
        <f t="shared" si="0"/>
        <v>0.25188682563933124</v>
      </c>
      <c r="M13">
        <f t="shared" si="1"/>
        <v>0.5</v>
      </c>
      <c r="N13">
        <f t="shared" si="2"/>
        <v>0.1</v>
      </c>
    </row>
    <row r="14" spans="1:14">
      <c r="A14" s="20" t="s">
        <v>160</v>
      </c>
      <c r="B14" s="20">
        <v>3100</v>
      </c>
      <c r="C14" s="20" t="s">
        <v>95</v>
      </c>
      <c r="D14" s="20" t="s">
        <v>99</v>
      </c>
      <c r="E14" s="21">
        <v>0.22</v>
      </c>
      <c r="F14" s="21">
        <v>50.8</v>
      </c>
      <c r="G14" s="21">
        <v>0</v>
      </c>
      <c r="H14" s="21">
        <v>0.69099999999999995</v>
      </c>
      <c r="I14" s="21">
        <v>3.5999999999999997E-2</v>
      </c>
      <c r="J14" s="21">
        <v>0.26200000000000001</v>
      </c>
      <c r="K14" s="59">
        <v>6.5078212599467805E-2</v>
      </c>
      <c r="L14">
        <f t="shared" si="0"/>
        <v>7.2180414867823048E-2</v>
      </c>
      <c r="M14">
        <f t="shared" si="1"/>
        <v>0.1</v>
      </c>
      <c r="N14">
        <f t="shared" si="2"/>
        <v>0</v>
      </c>
    </row>
    <row r="15" spans="1:14">
      <c r="A15" s="20" t="s">
        <v>160</v>
      </c>
      <c r="B15" s="20">
        <v>3100</v>
      </c>
      <c r="C15" s="20" t="s">
        <v>95</v>
      </c>
      <c r="D15" s="20" t="s">
        <v>96</v>
      </c>
      <c r="E15" s="21">
        <v>0.22</v>
      </c>
      <c r="F15" s="21">
        <v>50.8</v>
      </c>
      <c r="G15" s="21">
        <v>0</v>
      </c>
      <c r="H15" s="21">
        <v>0.69099999999999995</v>
      </c>
      <c r="I15" s="21">
        <v>3.5999999999999997E-2</v>
      </c>
      <c r="J15" s="21">
        <v>0.26200000000000001</v>
      </c>
      <c r="K15" s="59">
        <v>1.12843053619969</v>
      </c>
      <c r="L15">
        <f t="shared" si="0"/>
        <v>1.2515799220502828</v>
      </c>
      <c r="M15">
        <f t="shared" si="1"/>
        <v>2.4</v>
      </c>
      <c r="N15">
        <f t="shared" si="2"/>
        <v>0.4</v>
      </c>
    </row>
    <row r="16" spans="1:14">
      <c r="K16">
        <f t="shared" ref="K16:M16" si="3">SUM(K2:K15)</f>
        <v>7.7630348082802074</v>
      </c>
      <c r="L16">
        <f t="shared" si="3"/>
        <v>10.789104648971575</v>
      </c>
      <c r="M16">
        <f t="shared" si="3"/>
        <v>27.500000000000004</v>
      </c>
      <c r="N16">
        <f>SUM(N2:N15)</f>
        <v>5.1999999999999993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L1" sqref="L1:N2"/>
    </sheetView>
  </sheetViews>
  <sheetFormatPr defaultRowHeight="15"/>
  <cols>
    <col min="1" max="1" width="16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3.14062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161</v>
      </c>
      <c r="B2" s="20">
        <v>4340</v>
      </c>
      <c r="C2" s="20" t="s">
        <v>95</v>
      </c>
      <c r="D2" s="20" t="s">
        <v>96</v>
      </c>
      <c r="E2" s="21">
        <v>0.22</v>
      </c>
      <c r="F2" s="21">
        <v>50.8</v>
      </c>
      <c r="G2" s="21">
        <v>0</v>
      </c>
      <c r="H2" s="21">
        <v>0.69099999999999995</v>
      </c>
      <c r="I2" s="21">
        <v>3.5999999999999997E-2</v>
      </c>
      <c r="J2" s="21">
        <v>0.26200000000000001</v>
      </c>
      <c r="K2" s="59">
        <v>3.265142067259E-3</v>
      </c>
      <c r="L2">
        <f>F2*J2*K2/12</f>
        <v>3.6214779048658655E-3</v>
      </c>
      <c r="M2">
        <f>ROUND(2.721*H2*L2,1)</f>
        <v>0</v>
      </c>
      <c r="N2">
        <f>ROUND((2.721*I2*L2)+(E2*K2),1)</f>
        <v>0</v>
      </c>
    </row>
    <row r="3" spans="1:14">
      <c r="A3" s="20" t="s">
        <v>161</v>
      </c>
      <c r="B3" s="20">
        <v>4340</v>
      </c>
      <c r="C3" s="20" t="s">
        <v>95</v>
      </c>
      <c r="D3" s="20" t="s">
        <v>100</v>
      </c>
      <c r="E3" s="21">
        <v>0.22</v>
      </c>
      <c r="F3" s="21">
        <v>50.8</v>
      </c>
      <c r="G3" s="21">
        <v>0</v>
      </c>
      <c r="H3" s="21">
        <v>0.69099999999999995</v>
      </c>
      <c r="I3" s="21">
        <v>3.5999999999999997E-2</v>
      </c>
      <c r="J3" s="21">
        <v>0.26200000000000001</v>
      </c>
      <c r="K3" s="59">
        <v>5.7882095935463E-2</v>
      </c>
      <c r="L3">
        <f t="shared" ref="L3:L17" si="0">F3*J3*K3/12</f>
        <v>6.4198962005219865E-2</v>
      </c>
      <c r="M3">
        <f t="shared" ref="M3:M17" si="1">ROUND(2.721*H3*L3,1)</f>
        <v>0.1</v>
      </c>
      <c r="N3">
        <f t="shared" ref="N3:N17" si="2">ROUND((2.721*I3*L3)+(E3*K3),1)</f>
        <v>0</v>
      </c>
    </row>
    <row r="4" spans="1:14">
      <c r="A4" s="20" t="s">
        <v>161</v>
      </c>
      <c r="B4" s="20">
        <v>4340</v>
      </c>
      <c r="C4" s="20" t="s">
        <v>95</v>
      </c>
      <c r="D4" s="20" t="s">
        <v>96</v>
      </c>
      <c r="E4" s="21">
        <v>0.22</v>
      </c>
      <c r="F4" s="21">
        <v>50.8</v>
      </c>
      <c r="G4" s="21">
        <v>0</v>
      </c>
      <c r="H4" s="21">
        <v>0.69099999999999995</v>
      </c>
      <c r="I4" s="21">
        <v>3.5999999999999997E-2</v>
      </c>
      <c r="J4" s="21">
        <v>0.26200000000000001</v>
      </c>
      <c r="K4" s="59">
        <v>0.200789891117441</v>
      </c>
      <c r="L4">
        <f t="shared" si="0"/>
        <v>0.22270276123472441</v>
      </c>
      <c r="M4">
        <f t="shared" si="1"/>
        <v>0.4</v>
      </c>
      <c r="N4">
        <f t="shared" si="2"/>
        <v>0.1</v>
      </c>
    </row>
    <row r="5" spans="1:14">
      <c r="A5" s="20" t="s">
        <v>161</v>
      </c>
      <c r="B5" s="20">
        <v>5110</v>
      </c>
      <c r="C5" s="20" t="s">
        <v>95</v>
      </c>
      <c r="D5" s="20"/>
      <c r="E5" s="21">
        <v>0.22</v>
      </c>
      <c r="F5" s="21">
        <v>50.8</v>
      </c>
      <c r="G5" s="21">
        <v>0</v>
      </c>
      <c r="H5" s="21">
        <v>0.505</v>
      </c>
      <c r="I5" s="21">
        <v>6.8000000000000005E-2</v>
      </c>
      <c r="J5" s="21">
        <v>5.2999999999999999E-2</v>
      </c>
      <c r="K5" s="59">
        <v>0.15925161140149599</v>
      </c>
      <c r="L5">
        <f t="shared" si="0"/>
        <v>3.573075321144898E-2</v>
      </c>
      <c r="M5">
        <f t="shared" si="1"/>
        <v>0</v>
      </c>
      <c r="N5">
        <f t="shared" si="2"/>
        <v>0</v>
      </c>
    </row>
    <row r="6" spans="1:14">
      <c r="A6" s="20" t="s">
        <v>161</v>
      </c>
      <c r="B6" s="20">
        <v>5110</v>
      </c>
      <c r="C6" s="20" t="s">
        <v>95</v>
      </c>
      <c r="D6" s="20" t="s">
        <v>98</v>
      </c>
      <c r="E6" s="21">
        <v>0.22</v>
      </c>
      <c r="F6" s="21">
        <v>50.8</v>
      </c>
      <c r="G6" s="21">
        <v>0</v>
      </c>
      <c r="H6" s="21">
        <v>0.505</v>
      </c>
      <c r="I6" s="21">
        <v>6.8000000000000005E-2</v>
      </c>
      <c r="J6" s="21">
        <v>5.2999999999999999E-2</v>
      </c>
      <c r="K6" s="59">
        <v>3.1373270781448998E-2</v>
      </c>
      <c r="L6">
        <f t="shared" si="0"/>
        <v>7.0391161876644385E-3</v>
      </c>
      <c r="M6">
        <f t="shared" si="1"/>
        <v>0</v>
      </c>
      <c r="N6">
        <f t="shared" si="2"/>
        <v>0</v>
      </c>
    </row>
    <row r="7" spans="1:14">
      <c r="A7" s="20" t="s">
        <v>161</v>
      </c>
      <c r="B7" s="20">
        <v>1710</v>
      </c>
      <c r="C7" s="20" t="s">
        <v>95</v>
      </c>
      <c r="D7" s="20" t="s">
        <v>96</v>
      </c>
      <c r="E7" s="21">
        <v>0.22</v>
      </c>
      <c r="F7" s="21">
        <v>50.8</v>
      </c>
      <c r="G7" s="21">
        <v>0</v>
      </c>
      <c r="H7" s="21">
        <v>0.96799999999999997</v>
      </c>
      <c r="I7" s="21">
        <v>0.125</v>
      </c>
      <c r="J7" s="21">
        <v>0.34100000000000003</v>
      </c>
      <c r="K7" s="59">
        <v>0.117965808836175</v>
      </c>
      <c r="L7">
        <f t="shared" si="0"/>
        <v>0.17029150944227436</v>
      </c>
      <c r="M7">
        <f t="shared" si="1"/>
        <v>0.4</v>
      </c>
      <c r="N7">
        <f t="shared" si="2"/>
        <v>0.1</v>
      </c>
    </row>
    <row r="8" spans="1:14">
      <c r="A8" s="20" t="s">
        <v>161</v>
      </c>
      <c r="B8" s="20">
        <v>1710</v>
      </c>
      <c r="C8" s="20" t="s">
        <v>95</v>
      </c>
      <c r="D8" s="20" t="s">
        <v>96</v>
      </c>
      <c r="E8" s="21">
        <v>0.22</v>
      </c>
      <c r="F8" s="21">
        <v>50.8</v>
      </c>
      <c r="G8" s="21">
        <v>0</v>
      </c>
      <c r="H8" s="21">
        <v>0.96799999999999997</v>
      </c>
      <c r="I8" s="21">
        <v>0.125</v>
      </c>
      <c r="J8" s="21">
        <v>0.34100000000000003</v>
      </c>
      <c r="K8" s="59">
        <v>7.1663385121726694E-2</v>
      </c>
      <c r="L8">
        <f t="shared" si="0"/>
        <v>0.1034508739822206</v>
      </c>
      <c r="M8">
        <f t="shared" si="1"/>
        <v>0.3</v>
      </c>
      <c r="N8">
        <f t="shared" si="2"/>
        <v>0.1</v>
      </c>
    </row>
    <row r="9" spans="1:14">
      <c r="A9" s="20" t="s">
        <v>161</v>
      </c>
      <c r="B9" s="20">
        <v>4340</v>
      </c>
      <c r="C9" s="20" t="s">
        <v>95</v>
      </c>
      <c r="D9" s="20" t="s">
        <v>96</v>
      </c>
      <c r="E9" s="21">
        <v>0.22</v>
      </c>
      <c r="F9" s="21">
        <v>50.8</v>
      </c>
      <c r="G9" s="21">
        <v>0</v>
      </c>
      <c r="H9" s="21">
        <v>0.69099999999999995</v>
      </c>
      <c r="I9" s="21">
        <v>3.5999999999999997E-2</v>
      </c>
      <c r="J9" s="21">
        <v>0.26200000000000001</v>
      </c>
      <c r="K9" s="59">
        <v>0.58251595080933405</v>
      </c>
      <c r="L9">
        <f t="shared" si="0"/>
        <v>0.64608785824099269</v>
      </c>
      <c r="M9">
        <f t="shared" si="1"/>
        <v>1.2</v>
      </c>
      <c r="N9">
        <f t="shared" si="2"/>
        <v>0.2</v>
      </c>
    </row>
    <row r="10" spans="1:14">
      <c r="A10" s="20" t="s">
        <v>161</v>
      </c>
      <c r="B10" s="20">
        <v>4340</v>
      </c>
      <c r="C10" s="20" t="s">
        <v>95</v>
      </c>
      <c r="D10" s="20" t="s">
        <v>96</v>
      </c>
      <c r="E10" s="21">
        <v>0.22</v>
      </c>
      <c r="F10" s="21">
        <v>50.8</v>
      </c>
      <c r="G10" s="21">
        <v>0</v>
      </c>
      <c r="H10" s="21">
        <v>0.69099999999999995</v>
      </c>
      <c r="I10" s="21">
        <v>3.5999999999999997E-2</v>
      </c>
      <c r="J10" s="21">
        <v>0.26200000000000001</v>
      </c>
      <c r="K10" s="59">
        <v>0.95081606100347404</v>
      </c>
      <c r="L10">
        <f t="shared" si="0"/>
        <v>1.0545817871276533</v>
      </c>
      <c r="M10">
        <f t="shared" si="1"/>
        <v>2</v>
      </c>
      <c r="N10">
        <f t="shared" si="2"/>
        <v>0.3</v>
      </c>
    </row>
    <row r="11" spans="1:14">
      <c r="A11" s="20" t="s">
        <v>161</v>
      </c>
      <c r="B11" s="20">
        <v>4340</v>
      </c>
      <c r="C11" s="20" t="s">
        <v>95</v>
      </c>
      <c r="D11" s="20" t="s">
        <v>100</v>
      </c>
      <c r="E11" s="21">
        <v>0.22</v>
      </c>
      <c r="F11" s="21">
        <v>50.8</v>
      </c>
      <c r="G11" s="21">
        <v>0</v>
      </c>
      <c r="H11" s="21">
        <v>0.69099999999999995</v>
      </c>
      <c r="I11" s="21">
        <v>3.5999999999999997E-2</v>
      </c>
      <c r="J11" s="21">
        <v>0.26200000000000001</v>
      </c>
      <c r="K11" s="59">
        <v>0.188313843121343</v>
      </c>
      <c r="L11">
        <f t="shared" si="0"/>
        <v>0.20886516053398554</v>
      </c>
      <c r="M11">
        <f t="shared" si="1"/>
        <v>0.4</v>
      </c>
      <c r="N11">
        <f t="shared" si="2"/>
        <v>0.1</v>
      </c>
    </row>
    <row r="12" spans="1:14">
      <c r="A12" s="20" t="s">
        <v>161</v>
      </c>
      <c r="B12" s="20">
        <v>4340</v>
      </c>
      <c r="C12" s="20" t="s">
        <v>95</v>
      </c>
      <c r="D12" s="20" t="s">
        <v>96</v>
      </c>
      <c r="E12" s="21">
        <v>0.22</v>
      </c>
      <c r="F12" s="21">
        <v>50.8</v>
      </c>
      <c r="G12" s="21">
        <v>0</v>
      </c>
      <c r="H12" s="21">
        <v>0.69099999999999995</v>
      </c>
      <c r="I12" s="21">
        <v>3.5999999999999997E-2</v>
      </c>
      <c r="J12" s="21">
        <v>0.26200000000000001</v>
      </c>
      <c r="K12" s="59">
        <v>7.3686834364357096E-3</v>
      </c>
      <c r="L12">
        <f t="shared" si="0"/>
        <v>8.1728524221320598E-3</v>
      </c>
      <c r="M12">
        <f t="shared" si="1"/>
        <v>0</v>
      </c>
      <c r="N12">
        <f t="shared" si="2"/>
        <v>0</v>
      </c>
    </row>
    <row r="13" spans="1:14">
      <c r="A13" s="20" t="s">
        <v>161</v>
      </c>
      <c r="B13" s="20">
        <v>1110</v>
      </c>
      <c r="C13" s="20" t="s">
        <v>95</v>
      </c>
      <c r="D13" s="20"/>
      <c r="E13" s="21">
        <v>0.22</v>
      </c>
      <c r="F13" s="21">
        <v>50.8</v>
      </c>
      <c r="G13" s="21">
        <v>0</v>
      </c>
      <c r="H13" s="21">
        <v>0.96799999999999997</v>
      </c>
      <c r="I13" s="21">
        <v>0.125</v>
      </c>
      <c r="J13" s="21">
        <v>0.28799999999999998</v>
      </c>
      <c r="K13" s="59">
        <v>1.79913369637E-6</v>
      </c>
      <c r="L13">
        <f t="shared" si="0"/>
        <v>2.1935038026143037E-6</v>
      </c>
      <c r="M13">
        <f t="shared" si="1"/>
        <v>0</v>
      </c>
      <c r="N13">
        <f t="shared" si="2"/>
        <v>0</v>
      </c>
    </row>
    <row r="14" spans="1:14">
      <c r="A14" s="20" t="s">
        <v>161</v>
      </c>
      <c r="B14" s="20">
        <v>1110</v>
      </c>
      <c r="C14" s="20" t="s">
        <v>95</v>
      </c>
      <c r="D14" s="20" t="s">
        <v>96</v>
      </c>
      <c r="E14" s="21">
        <v>0.22</v>
      </c>
      <c r="F14" s="21">
        <v>50.8</v>
      </c>
      <c r="G14" s="21">
        <v>0</v>
      </c>
      <c r="H14" s="21">
        <v>0.96799999999999997</v>
      </c>
      <c r="I14" s="21">
        <v>0.125</v>
      </c>
      <c r="J14" s="21">
        <v>0.28799999999999998</v>
      </c>
      <c r="K14" s="59">
        <v>1.74170379916132</v>
      </c>
      <c r="L14">
        <f t="shared" si="0"/>
        <v>2.123485271937481</v>
      </c>
      <c r="M14">
        <f t="shared" si="1"/>
        <v>5.6</v>
      </c>
      <c r="N14">
        <f t="shared" si="2"/>
        <v>1.1000000000000001</v>
      </c>
    </row>
    <row r="15" spans="1:14">
      <c r="A15" s="20" t="s">
        <v>161</v>
      </c>
      <c r="B15" s="20">
        <v>1110</v>
      </c>
      <c r="C15" s="20" t="s">
        <v>95</v>
      </c>
      <c r="D15" s="20" t="s">
        <v>96</v>
      </c>
      <c r="E15" s="21">
        <v>0.22</v>
      </c>
      <c r="F15" s="21">
        <v>50.8</v>
      </c>
      <c r="G15" s="21">
        <v>0</v>
      </c>
      <c r="H15" s="21">
        <v>0.96799999999999997</v>
      </c>
      <c r="I15" s="21">
        <v>0.125</v>
      </c>
      <c r="J15" s="21">
        <v>0.28799999999999998</v>
      </c>
      <c r="K15" s="59">
        <v>0.78556955138676399</v>
      </c>
      <c r="L15">
        <f t="shared" si="0"/>
        <v>0.95776639705074251</v>
      </c>
      <c r="M15">
        <f t="shared" si="1"/>
        <v>2.5</v>
      </c>
      <c r="N15">
        <f t="shared" si="2"/>
        <v>0.5</v>
      </c>
    </row>
    <row r="16" spans="1:14">
      <c r="A16" s="20" t="s">
        <v>161</v>
      </c>
      <c r="B16" s="20">
        <v>1110</v>
      </c>
      <c r="C16" s="20" t="s">
        <v>95</v>
      </c>
      <c r="D16" s="20" t="s">
        <v>98</v>
      </c>
      <c r="E16" s="21">
        <v>0.22</v>
      </c>
      <c r="F16" s="21">
        <v>50.8</v>
      </c>
      <c r="G16" s="21">
        <v>0</v>
      </c>
      <c r="H16" s="21">
        <v>0.96799999999999997</v>
      </c>
      <c r="I16" s="21">
        <v>0.125</v>
      </c>
      <c r="J16" s="21">
        <v>0.28799999999999998</v>
      </c>
      <c r="K16" s="59">
        <v>1.7291146549998899</v>
      </c>
      <c r="L16">
        <f t="shared" si="0"/>
        <v>2.1081365873758657</v>
      </c>
      <c r="M16">
        <f t="shared" si="1"/>
        <v>5.6</v>
      </c>
      <c r="N16">
        <f t="shared" si="2"/>
        <v>1.1000000000000001</v>
      </c>
    </row>
    <row r="17" spans="1:14">
      <c r="A17" s="20" t="s">
        <v>161</v>
      </c>
      <c r="B17" s="20">
        <v>1110</v>
      </c>
      <c r="C17" s="20" t="s">
        <v>95</v>
      </c>
      <c r="D17" s="20" t="s">
        <v>96</v>
      </c>
      <c r="E17" s="21">
        <v>0.22</v>
      </c>
      <c r="F17" s="21">
        <v>50.8</v>
      </c>
      <c r="G17" s="21">
        <v>0</v>
      </c>
      <c r="H17" s="21">
        <v>0.96799999999999997</v>
      </c>
      <c r="I17" s="21">
        <v>0.125</v>
      </c>
      <c r="J17" s="21">
        <v>0.28799999999999998</v>
      </c>
      <c r="K17" s="59">
        <v>2.6992560326199699</v>
      </c>
      <c r="L17">
        <f t="shared" si="0"/>
        <v>3.2909329549702666</v>
      </c>
      <c r="M17">
        <f t="shared" si="1"/>
        <v>8.6999999999999993</v>
      </c>
      <c r="N17">
        <f t="shared" si="2"/>
        <v>1.7</v>
      </c>
    </row>
    <row r="18" spans="1:14">
      <c r="K18">
        <f t="shared" ref="K18:M18" si="3">SUM(K2:K17)</f>
        <v>9.3268515809332371</v>
      </c>
      <c r="L18">
        <f t="shared" si="3"/>
        <v>11.00506651713134</v>
      </c>
      <c r="M18">
        <f t="shared" si="3"/>
        <v>27.2</v>
      </c>
      <c r="N18">
        <f>SUM(N2:N17)</f>
        <v>5.3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A19" workbookViewId="0">
      <selection activeCell="B49" sqref="B49"/>
    </sheetView>
  </sheetViews>
  <sheetFormatPr defaultRowHeight="15"/>
  <cols>
    <col min="1" max="1" width="9.42578125" bestFit="1" customWidth="1"/>
  </cols>
  <sheetData>
    <row r="1" spans="1:6">
      <c r="A1" s="15" t="s">
        <v>15</v>
      </c>
    </row>
    <row r="2" spans="1:6">
      <c r="A2" t="s">
        <v>89</v>
      </c>
      <c r="B2">
        <v>1.69</v>
      </c>
      <c r="C2" t="s">
        <v>90</v>
      </c>
    </row>
    <row r="3" spans="1:6">
      <c r="A3" t="s">
        <v>91</v>
      </c>
      <c r="B3" s="16">
        <f>0.3178*LN(B2)+0.7405</f>
        <v>0.9072587264955374</v>
      </c>
    </row>
    <row r="5" spans="1:6">
      <c r="A5" s="15" t="s">
        <v>132</v>
      </c>
    </row>
    <row r="6" spans="1:6">
      <c r="A6" t="s">
        <v>89</v>
      </c>
      <c r="B6">
        <v>0.52</v>
      </c>
      <c r="C6" t="s">
        <v>90</v>
      </c>
    </row>
    <row r="7" spans="1:6">
      <c r="A7" t="s">
        <v>91</v>
      </c>
      <c r="B7" s="16">
        <f>0.3178*LN(B6)+0.7405</f>
        <v>0.5326821686581622</v>
      </c>
    </row>
    <row r="9" spans="1:6">
      <c r="A9" s="15" t="s">
        <v>133</v>
      </c>
    </row>
    <row r="10" spans="1:6">
      <c r="A10" t="s">
        <v>89</v>
      </c>
      <c r="B10">
        <v>0.67</v>
      </c>
      <c r="C10" t="s">
        <v>90</v>
      </c>
    </row>
    <row r="11" spans="1:6">
      <c r="A11" t="s">
        <v>91</v>
      </c>
      <c r="B11" s="16">
        <f>0.3178*LN(B10)+0.7405</f>
        <v>0.61322822933543364</v>
      </c>
    </row>
    <row r="13" spans="1:6">
      <c r="A13" s="15" t="s">
        <v>92</v>
      </c>
    </row>
    <row r="14" spans="1:6">
      <c r="A14" t="s">
        <v>89</v>
      </c>
      <c r="B14">
        <v>2.5</v>
      </c>
      <c r="C14" t="s">
        <v>90</v>
      </c>
    </row>
    <row r="15" spans="1:6">
      <c r="A15" t="s">
        <v>91</v>
      </c>
      <c r="B15" s="16">
        <v>1</v>
      </c>
      <c r="F15" s="16"/>
    </row>
    <row r="16" spans="1:6">
      <c r="B16" s="16"/>
    </row>
    <row r="17" spans="1:7">
      <c r="A17" s="15" t="s">
        <v>18</v>
      </c>
    </row>
    <row r="18" spans="1:7">
      <c r="A18" t="s">
        <v>89</v>
      </c>
      <c r="B18">
        <v>2.5</v>
      </c>
      <c r="C18" t="s">
        <v>90</v>
      </c>
    </row>
    <row r="19" spans="1:7">
      <c r="A19" t="s">
        <v>91</v>
      </c>
      <c r="B19" s="16">
        <v>1</v>
      </c>
    </row>
    <row r="20" spans="1:7">
      <c r="B20" s="16"/>
    </row>
    <row r="21" spans="1:7">
      <c r="A21" s="15" t="s">
        <v>22</v>
      </c>
    </row>
    <row r="22" spans="1:7">
      <c r="A22" t="s">
        <v>89</v>
      </c>
      <c r="B22">
        <v>2.5</v>
      </c>
      <c r="C22" t="s">
        <v>90</v>
      </c>
    </row>
    <row r="23" spans="1:7">
      <c r="A23" t="s">
        <v>91</v>
      </c>
      <c r="B23" s="16">
        <v>1</v>
      </c>
    </row>
    <row r="24" spans="1:7">
      <c r="B24" s="16"/>
    </row>
    <row r="25" spans="1:7">
      <c r="A25" s="15" t="s">
        <v>142</v>
      </c>
    </row>
    <row r="26" spans="1:7">
      <c r="B26" t="s">
        <v>72</v>
      </c>
      <c r="D26" t="s">
        <v>73</v>
      </c>
      <c r="F26" t="s">
        <v>74</v>
      </c>
    </row>
    <row r="27" spans="1:7">
      <c r="A27" t="s">
        <v>89</v>
      </c>
      <c r="B27">
        <v>0.4</v>
      </c>
      <c r="C27" t="s">
        <v>90</v>
      </c>
      <c r="D27">
        <v>0.17</v>
      </c>
      <c r="E27" t="s">
        <v>90</v>
      </c>
      <c r="F27">
        <f>B27-D27</f>
        <v>0.23</v>
      </c>
      <c r="G27" t="s">
        <v>90</v>
      </c>
    </row>
    <row r="28" spans="1:7">
      <c r="A28" t="s">
        <v>91</v>
      </c>
      <c r="B28" s="16">
        <f>0.3178*LN(B27)+0.7405</f>
        <v>0.44930280541039358</v>
      </c>
      <c r="D28" s="16">
        <f>0.3178*LN(D27)+0.7405</f>
        <v>0.17737211563405009</v>
      </c>
      <c r="F28" s="16">
        <f>B28-D28</f>
        <v>0.27193068977634349</v>
      </c>
    </row>
    <row r="29" spans="1:7">
      <c r="B29" s="16"/>
      <c r="D29" s="16"/>
      <c r="F29" s="16"/>
    </row>
    <row r="30" spans="1:7">
      <c r="A30" s="15" t="s">
        <v>141</v>
      </c>
      <c r="D30" s="16"/>
      <c r="F30" s="16"/>
    </row>
    <row r="31" spans="1:7">
      <c r="A31" s="15"/>
      <c r="B31" t="s">
        <v>72</v>
      </c>
      <c r="D31" s="16" t="s">
        <v>73</v>
      </c>
      <c r="F31" s="16" t="s">
        <v>74</v>
      </c>
    </row>
    <row r="32" spans="1:7">
      <c r="A32" t="s">
        <v>89</v>
      </c>
      <c r="B32">
        <v>5.3</v>
      </c>
      <c r="C32" t="s">
        <v>90</v>
      </c>
      <c r="D32">
        <v>3.7</v>
      </c>
      <c r="E32" t="s">
        <v>90</v>
      </c>
      <c r="F32">
        <f>B32-D32</f>
        <v>1.5999999999999996</v>
      </c>
      <c r="G32" t="s">
        <v>90</v>
      </c>
    </row>
    <row r="33" spans="1:7">
      <c r="A33" t="s">
        <v>91</v>
      </c>
      <c r="B33" s="16">
        <v>1</v>
      </c>
      <c r="D33" s="16">
        <v>1</v>
      </c>
      <c r="F33" s="16">
        <f>B33-D33</f>
        <v>0</v>
      </c>
    </row>
    <row r="34" spans="1:7">
      <c r="B34" s="16"/>
      <c r="D34" s="16"/>
      <c r="F34" s="16"/>
    </row>
    <row r="35" spans="1:7">
      <c r="A35" s="15" t="s">
        <v>143</v>
      </c>
      <c r="D35" s="16"/>
      <c r="F35" s="16"/>
    </row>
    <row r="36" spans="1:7">
      <c r="A36" s="15"/>
      <c r="B36" t="s">
        <v>72</v>
      </c>
      <c r="D36" s="16" t="s">
        <v>73</v>
      </c>
      <c r="F36" s="16" t="s">
        <v>74</v>
      </c>
    </row>
    <row r="37" spans="1:7">
      <c r="A37" t="s">
        <v>89</v>
      </c>
      <c r="B37">
        <v>6.9</v>
      </c>
      <c r="C37" t="s">
        <v>90</v>
      </c>
      <c r="D37">
        <v>1</v>
      </c>
      <c r="E37" t="s">
        <v>90</v>
      </c>
      <c r="F37">
        <f>B37-D37</f>
        <v>5.9</v>
      </c>
      <c r="G37" t="s">
        <v>90</v>
      </c>
    </row>
    <row r="38" spans="1:7">
      <c r="A38" t="s">
        <v>91</v>
      </c>
      <c r="B38" s="16">
        <v>1</v>
      </c>
      <c r="D38" s="16">
        <f>0.3178*LN(D37)+0.7405</f>
        <v>0.74050000000000005</v>
      </c>
      <c r="F38" s="16">
        <f>B38-D38</f>
        <v>0.25949999999999995</v>
      </c>
    </row>
    <row r="40" spans="1:7">
      <c r="A40" s="15" t="s">
        <v>145</v>
      </c>
    </row>
    <row r="41" spans="1:7">
      <c r="A41" s="15"/>
      <c r="B41" t="s">
        <v>72</v>
      </c>
      <c r="D41" s="16" t="s">
        <v>73</v>
      </c>
      <c r="F41" s="16" t="s">
        <v>74</v>
      </c>
    </row>
    <row r="42" spans="1:7">
      <c r="A42" t="s">
        <v>89</v>
      </c>
      <c r="B42">
        <v>3</v>
      </c>
      <c r="C42" t="s">
        <v>90</v>
      </c>
      <c r="D42">
        <v>1.5</v>
      </c>
      <c r="E42" t="s">
        <v>90</v>
      </c>
      <c r="F42">
        <f>B42-D42</f>
        <v>1.5</v>
      </c>
      <c r="G42" t="s">
        <v>90</v>
      </c>
    </row>
    <row r="43" spans="1:7">
      <c r="A43" t="s">
        <v>91</v>
      </c>
      <c r="B43" s="16">
        <v>1</v>
      </c>
      <c r="D43" s="16">
        <f>0.3178*LN(D42)+0.7405</f>
        <v>0.86935681135677467</v>
      </c>
      <c r="F43" s="16">
        <f>B43-D43</f>
        <v>0.13064318864322533</v>
      </c>
    </row>
    <row r="45" spans="1:7">
      <c r="A45" s="15" t="s">
        <v>146</v>
      </c>
    </row>
    <row r="46" spans="1:7">
      <c r="A46" s="15"/>
      <c r="B46" t="s">
        <v>72</v>
      </c>
      <c r="D46" s="16" t="s">
        <v>73</v>
      </c>
      <c r="F46" s="16" t="s">
        <v>74</v>
      </c>
    </row>
    <row r="47" spans="1:7">
      <c r="A47" t="s">
        <v>89</v>
      </c>
      <c r="B47">
        <v>3</v>
      </c>
      <c r="C47" t="s">
        <v>90</v>
      </c>
      <c r="D47">
        <v>1.5</v>
      </c>
      <c r="E47" t="s">
        <v>90</v>
      </c>
      <c r="F47">
        <f>B47-D47</f>
        <v>1.5</v>
      </c>
      <c r="G47" t="s">
        <v>90</v>
      </c>
    </row>
    <row r="48" spans="1:7">
      <c r="A48" t="s">
        <v>91</v>
      </c>
      <c r="B48" s="16">
        <v>1</v>
      </c>
      <c r="D48" s="16">
        <f>0.3178*LN(D47)+0.7405</f>
        <v>0.86935681135677467</v>
      </c>
      <c r="F48" s="16">
        <f>B48-D48</f>
        <v>0.13064318864322533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L1" sqref="L1:N2"/>
    </sheetView>
  </sheetViews>
  <sheetFormatPr defaultRowHeight="15"/>
  <cols>
    <col min="1" max="1" width="20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.4257812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162</v>
      </c>
      <c r="B2" s="20">
        <v>1550</v>
      </c>
      <c r="C2" s="20" t="s">
        <v>95</v>
      </c>
      <c r="D2" s="20" t="s">
        <v>96</v>
      </c>
      <c r="E2" s="21">
        <v>0.22</v>
      </c>
      <c r="F2" s="21">
        <v>50.8</v>
      </c>
      <c r="G2" s="21">
        <v>0</v>
      </c>
      <c r="H2" s="21">
        <v>0.72099999999999997</v>
      </c>
      <c r="I2" s="21">
        <v>0.17</v>
      </c>
      <c r="J2" s="21">
        <v>0.34100000000000003</v>
      </c>
      <c r="K2" s="59">
        <v>2.5683740636427001E-2</v>
      </c>
      <c r="L2">
        <f>F2*J2*K2/12</f>
        <v>3.707619185805814E-2</v>
      </c>
      <c r="M2">
        <f>ROUND(2.721*H2*L2,1)</f>
        <v>0.1</v>
      </c>
      <c r="N2">
        <f>ROUND((2.721*I2*L2)+(E2*K2),1)</f>
        <v>0</v>
      </c>
    </row>
    <row r="3" spans="1:14">
      <c r="A3" s="20" t="s">
        <v>162</v>
      </c>
      <c r="B3" s="20">
        <v>1550</v>
      </c>
      <c r="C3" s="20" t="s">
        <v>95</v>
      </c>
      <c r="D3" s="20" t="s">
        <v>96</v>
      </c>
      <c r="E3" s="21">
        <v>0.22</v>
      </c>
      <c r="F3" s="21">
        <v>50.8</v>
      </c>
      <c r="G3" s="21">
        <v>0</v>
      </c>
      <c r="H3" s="21">
        <v>0.72099999999999997</v>
      </c>
      <c r="I3" s="21">
        <v>0.17</v>
      </c>
      <c r="J3" s="21">
        <v>0.34100000000000003</v>
      </c>
      <c r="K3" s="59">
        <v>2.51452732825195E-2</v>
      </c>
      <c r="L3">
        <f t="shared" ref="L3:L13" si="0">F3*J3*K3/12</f>
        <v>3.629887833486907E-2</v>
      </c>
      <c r="M3">
        <f t="shared" ref="M3:M13" si="1">ROUND(2.721*H3*L3,1)</f>
        <v>0.1</v>
      </c>
      <c r="N3">
        <f t="shared" ref="N3:N13" si="2">ROUND((2.721*I3*L3)+(E3*K3),1)</f>
        <v>0</v>
      </c>
    </row>
    <row r="4" spans="1:14">
      <c r="A4" s="20" t="s">
        <v>162</v>
      </c>
      <c r="B4" s="20">
        <v>1550</v>
      </c>
      <c r="C4" s="20" t="s">
        <v>95</v>
      </c>
      <c r="D4" s="20" t="s">
        <v>98</v>
      </c>
      <c r="E4" s="21">
        <v>0.22</v>
      </c>
      <c r="F4" s="21">
        <v>50.8</v>
      </c>
      <c r="G4" s="21">
        <v>0</v>
      </c>
      <c r="H4" s="21">
        <v>0.72099999999999997</v>
      </c>
      <c r="I4" s="21">
        <v>0.17</v>
      </c>
      <c r="J4" s="21">
        <v>0.34100000000000003</v>
      </c>
      <c r="K4" s="59">
        <v>2.8156796189252899E-2</v>
      </c>
      <c r="L4">
        <f t="shared" si="0"/>
        <v>4.0646212418932515E-2</v>
      </c>
      <c r="M4">
        <f t="shared" si="1"/>
        <v>0.1</v>
      </c>
      <c r="N4">
        <f t="shared" si="2"/>
        <v>0</v>
      </c>
    </row>
    <row r="5" spans="1:14">
      <c r="A5" s="20" t="s">
        <v>162</v>
      </c>
      <c r="B5" s="20">
        <v>1550</v>
      </c>
      <c r="C5" s="20" t="s">
        <v>95</v>
      </c>
      <c r="D5" s="20" t="s">
        <v>96</v>
      </c>
      <c r="E5" s="21">
        <v>0.22</v>
      </c>
      <c r="F5" s="21">
        <v>50.8</v>
      </c>
      <c r="G5" s="21">
        <v>0</v>
      </c>
      <c r="H5" s="21">
        <v>0.72099999999999997</v>
      </c>
      <c r="I5" s="21">
        <v>0.17</v>
      </c>
      <c r="J5" s="21">
        <v>0.34100000000000003</v>
      </c>
      <c r="K5" s="59">
        <v>7.5072042781606997E-4</v>
      </c>
      <c r="L5">
        <f t="shared" si="0"/>
        <v>1.083714985581018E-3</v>
      </c>
      <c r="M5">
        <f t="shared" si="1"/>
        <v>0</v>
      </c>
      <c r="N5">
        <f t="shared" si="2"/>
        <v>0</v>
      </c>
    </row>
    <row r="6" spans="1:14">
      <c r="A6" s="20" t="s">
        <v>162</v>
      </c>
      <c r="B6" s="20">
        <v>1400</v>
      </c>
      <c r="C6" s="20" t="s">
        <v>95</v>
      </c>
      <c r="D6" s="20" t="s">
        <v>96</v>
      </c>
      <c r="E6" s="21">
        <v>0.22</v>
      </c>
      <c r="F6" s="21">
        <v>50.8</v>
      </c>
      <c r="G6" s="21">
        <v>0</v>
      </c>
      <c r="H6" s="21">
        <v>0.70899999999999996</v>
      </c>
      <c r="I6" s="21">
        <v>0.11700000000000001</v>
      </c>
      <c r="J6" s="21">
        <v>0.43099999999999999</v>
      </c>
      <c r="K6" s="59">
        <v>4.1635160185708099E-2</v>
      </c>
      <c r="L6">
        <f t="shared" si="0"/>
        <v>7.5966125436170137E-2</v>
      </c>
      <c r="M6">
        <f t="shared" si="1"/>
        <v>0.1</v>
      </c>
      <c r="N6">
        <f t="shared" si="2"/>
        <v>0</v>
      </c>
    </row>
    <row r="7" spans="1:14">
      <c r="A7" s="20" t="s">
        <v>162</v>
      </c>
      <c r="B7" s="20">
        <v>8140</v>
      </c>
      <c r="C7" s="20" t="s">
        <v>95</v>
      </c>
      <c r="D7" s="20" t="s">
        <v>96</v>
      </c>
      <c r="E7" s="21">
        <v>0.22</v>
      </c>
      <c r="F7" s="21">
        <v>50.8</v>
      </c>
      <c r="G7" s="21">
        <v>0</v>
      </c>
      <c r="H7" s="21">
        <v>0.98599999999999999</v>
      </c>
      <c r="I7" s="21">
        <v>0.14299999999999999</v>
      </c>
      <c r="J7" s="21">
        <v>0.44600000000000001</v>
      </c>
      <c r="K7" s="59">
        <v>1.7389746550885301</v>
      </c>
      <c r="L7">
        <f t="shared" si="0"/>
        <v>3.2833000804508177</v>
      </c>
      <c r="M7">
        <f t="shared" si="1"/>
        <v>8.8000000000000007</v>
      </c>
      <c r="N7">
        <f t="shared" si="2"/>
        <v>1.7</v>
      </c>
    </row>
    <row r="8" spans="1:14">
      <c r="A8" s="20" t="s">
        <v>162</v>
      </c>
      <c r="B8" s="20">
        <v>8140</v>
      </c>
      <c r="C8" s="20" t="s">
        <v>95</v>
      </c>
      <c r="D8" s="20" t="s">
        <v>96</v>
      </c>
      <c r="E8" s="21">
        <v>0.22</v>
      </c>
      <c r="F8" s="21">
        <v>50.8</v>
      </c>
      <c r="G8" s="21">
        <v>0</v>
      </c>
      <c r="H8" s="21">
        <v>0.98599999999999999</v>
      </c>
      <c r="I8" s="21">
        <v>0.14299999999999999</v>
      </c>
      <c r="J8" s="21">
        <v>0.44600000000000001</v>
      </c>
      <c r="K8" s="59">
        <v>0.84630350663128295</v>
      </c>
      <c r="L8">
        <f t="shared" si="0"/>
        <v>1.5978774407536376</v>
      </c>
      <c r="M8">
        <f t="shared" si="1"/>
        <v>4.3</v>
      </c>
      <c r="N8">
        <f t="shared" si="2"/>
        <v>0.8</v>
      </c>
    </row>
    <row r="9" spans="1:14">
      <c r="A9" s="20" t="s">
        <v>162</v>
      </c>
      <c r="B9" s="20">
        <v>8140</v>
      </c>
      <c r="C9" s="20" t="s">
        <v>95</v>
      </c>
      <c r="D9" s="20" t="s">
        <v>98</v>
      </c>
      <c r="E9" s="21">
        <v>0.22</v>
      </c>
      <c r="F9" s="21">
        <v>50.8</v>
      </c>
      <c r="G9" s="21">
        <v>0</v>
      </c>
      <c r="H9" s="21">
        <v>0.98599999999999999</v>
      </c>
      <c r="I9" s="21">
        <v>0.14299999999999999</v>
      </c>
      <c r="J9" s="21">
        <v>0.44600000000000001</v>
      </c>
      <c r="K9" s="59">
        <v>4.5977835458596197E-2</v>
      </c>
      <c r="L9">
        <f t="shared" si="0"/>
        <v>8.6809218534860191E-2</v>
      </c>
      <c r="M9">
        <f t="shared" si="1"/>
        <v>0.2</v>
      </c>
      <c r="N9">
        <f t="shared" si="2"/>
        <v>0</v>
      </c>
    </row>
    <row r="10" spans="1:14">
      <c r="A10" s="20" t="s">
        <v>162</v>
      </c>
      <c r="B10" s="20">
        <v>8140</v>
      </c>
      <c r="C10" s="20" t="s">
        <v>95</v>
      </c>
      <c r="D10" s="20" t="s">
        <v>96</v>
      </c>
      <c r="E10" s="21">
        <v>0.22</v>
      </c>
      <c r="F10" s="21">
        <v>50.8</v>
      </c>
      <c r="G10" s="21">
        <v>0</v>
      </c>
      <c r="H10" s="21">
        <v>0.98599999999999999</v>
      </c>
      <c r="I10" s="21">
        <v>0.14299999999999999</v>
      </c>
      <c r="J10" s="21">
        <v>0.44600000000000001</v>
      </c>
      <c r="K10" s="59">
        <v>2.3879973161280499</v>
      </c>
      <c r="L10">
        <f t="shared" si="0"/>
        <v>4.5086981326708333</v>
      </c>
      <c r="M10">
        <f t="shared" si="1"/>
        <v>12.1</v>
      </c>
      <c r="N10">
        <f t="shared" si="2"/>
        <v>2.2999999999999998</v>
      </c>
    </row>
    <row r="11" spans="1:14">
      <c r="A11" s="20" t="s">
        <v>162</v>
      </c>
      <c r="B11" s="20">
        <v>8140</v>
      </c>
      <c r="C11" s="20" t="s">
        <v>95</v>
      </c>
      <c r="D11" s="20" t="s">
        <v>96</v>
      </c>
      <c r="E11" s="21">
        <v>0.22</v>
      </c>
      <c r="F11" s="21">
        <v>50.8</v>
      </c>
      <c r="G11" s="21">
        <v>0</v>
      </c>
      <c r="H11" s="21">
        <v>0.98599999999999999</v>
      </c>
      <c r="I11" s="21">
        <v>0.14299999999999999</v>
      </c>
      <c r="J11" s="21">
        <v>0.44600000000000001</v>
      </c>
      <c r="K11" s="59">
        <v>1.5173594511650301E-2</v>
      </c>
      <c r="L11">
        <f t="shared" si="0"/>
        <v>2.8648758010963213E-2</v>
      </c>
      <c r="M11">
        <f t="shared" si="1"/>
        <v>0.1</v>
      </c>
      <c r="N11">
        <f t="shared" si="2"/>
        <v>0</v>
      </c>
    </row>
    <row r="12" spans="1:14">
      <c r="A12" s="20" t="s">
        <v>162</v>
      </c>
      <c r="B12" s="20">
        <v>8140</v>
      </c>
      <c r="C12" s="20" t="s">
        <v>95</v>
      </c>
      <c r="D12" s="20" t="s">
        <v>98</v>
      </c>
      <c r="E12" s="21">
        <v>0.22</v>
      </c>
      <c r="F12" s="21">
        <v>50.8</v>
      </c>
      <c r="G12" s="21">
        <v>0</v>
      </c>
      <c r="H12" s="21">
        <v>0.98599999999999999</v>
      </c>
      <c r="I12" s="21">
        <v>0.14299999999999999</v>
      </c>
      <c r="J12" s="21">
        <v>0.44600000000000001</v>
      </c>
      <c r="K12" s="59">
        <v>0.51982890071910903</v>
      </c>
      <c r="L12">
        <f t="shared" si="0"/>
        <v>0.9814716198177259</v>
      </c>
      <c r="M12">
        <f t="shared" si="1"/>
        <v>2.6</v>
      </c>
      <c r="N12">
        <f t="shared" si="2"/>
        <v>0.5</v>
      </c>
    </row>
    <row r="13" spans="1:14">
      <c r="A13" s="20" t="s">
        <v>162</v>
      </c>
      <c r="B13" s="20">
        <v>8140</v>
      </c>
      <c r="C13" s="20" t="s">
        <v>95</v>
      </c>
      <c r="D13" s="20" t="s">
        <v>96</v>
      </c>
      <c r="E13" s="21">
        <v>0.22</v>
      </c>
      <c r="F13" s="21">
        <v>50.8</v>
      </c>
      <c r="G13" s="21">
        <v>0</v>
      </c>
      <c r="H13" s="21">
        <v>0.98599999999999999</v>
      </c>
      <c r="I13" s="21">
        <v>0.14299999999999999</v>
      </c>
      <c r="J13" s="21">
        <v>0.44600000000000001</v>
      </c>
      <c r="K13" s="59">
        <v>0.53743626475525397</v>
      </c>
      <c r="L13">
        <f t="shared" si="0"/>
        <v>1.0147154969422365</v>
      </c>
      <c r="M13">
        <f t="shared" si="1"/>
        <v>2.7</v>
      </c>
      <c r="N13">
        <f t="shared" si="2"/>
        <v>0.5</v>
      </c>
    </row>
    <row r="14" spans="1:14">
      <c r="K14">
        <f t="shared" ref="K14:M14" si="3">SUM(K2:K13)</f>
        <v>6.2130637640141959</v>
      </c>
      <c r="L14">
        <f t="shared" si="3"/>
        <v>11.692591870214684</v>
      </c>
      <c r="M14">
        <f t="shared" si="3"/>
        <v>31.2</v>
      </c>
      <c r="N14">
        <f>SUM(N2:N13)</f>
        <v>5.8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G41" sqref="G41:G42"/>
    </sheetView>
  </sheetViews>
  <sheetFormatPr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4.2851562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136</v>
      </c>
      <c r="B2" s="20">
        <v>2120</v>
      </c>
      <c r="C2" s="20" t="s">
        <v>95</v>
      </c>
      <c r="D2" s="20" t="s">
        <v>96</v>
      </c>
      <c r="E2" s="21">
        <v>0.22</v>
      </c>
      <c r="F2" s="21">
        <v>50.8</v>
      </c>
      <c r="G2" s="21">
        <v>0</v>
      </c>
      <c r="H2" s="21">
        <v>1.022</v>
      </c>
      <c r="I2" s="21">
        <v>0.19600000000000001</v>
      </c>
      <c r="J2" s="21">
        <v>0.26200000000000001</v>
      </c>
      <c r="K2" s="59">
        <v>0.64293890569336498</v>
      </c>
      <c r="L2">
        <f>F2*J2*K2/12</f>
        <v>0.71310497160136743</v>
      </c>
      <c r="M2">
        <f>ROUND(2.721*H2*L2,1)</f>
        <v>2</v>
      </c>
      <c r="N2">
        <f>ROUND((2.721*I2*L2)+(E2*K2),1)</f>
        <v>0.5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4.710937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137</v>
      </c>
      <c r="B2" s="20">
        <v>8140</v>
      </c>
      <c r="C2" s="20" t="s">
        <v>103</v>
      </c>
      <c r="D2" s="20" t="s">
        <v>99</v>
      </c>
      <c r="E2" s="21">
        <v>0.19</v>
      </c>
      <c r="F2" s="21">
        <v>57.7</v>
      </c>
      <c r="G2" s="21">
        <v>0</v>
      </c>
      <c r="H2" s="21">
        <v>0.98599999999999999</v>
      </c>
      <c r="I2" s="21">
        <v>0.14299999999999999</v>
      </c>
      <c r="J2" s="21">
        <v>0.44600000000000001</v>
      </c>
      <c r="K2" s="59">
        <v>9.3003612457699794E-2</v>
      </c>
      <c r="L2">
        <f>F2*J2*K2/12</f>
        <v>0.19944779697574486</v>
      </c>
      <c r="M2">
        <f>ROUND(2.721*H2*L2,1)</f>
        <v>0.5</v>
      </c>
      <c r="N2">
        <f>ROUND((2.721*I2*L2)+(E2*K2),1)</f>
        <v>0.1</v>
      </c>
    </row>
    <row r="3" spans="1:14">
      <c r="A3" s="20" t="s">
        <v>137</v>
      </c>
      <c r="B3" s="20">
        <v>4110</v>
      </c>
      <c r="C3" s="20" t="s">
        <v>103</v>
      </c>
      <c r="D3" s="20" t="s">
        <v>99</v>
      </c>
      <c r="E3" s="21">
        <v>0.19</v>
      </c>
      <c r="F3" s="21">
        <v>57.7</v>
      </c>
      <c r="G3" s="21">
        <v>0</v>
      </c>
      <c r="H3" s="21">
        <v>0.69099999999999995</v>
      </c>
      <c r="I3" s="21">
        <v>3.5999999999999997E-2</v>
      </c>
      <c r="J3" s="21">
        <v>0.26200000000000001</v>
      </c>
      <c r="K3" s="59">
        <v>3.7027888013032402E-3</v>
      </c>
      <c r="L3">
        <f>F3*J3*K3/12</f>
        <v>4.6647116187351336E-3</v>
      </c>
      <c r="M3">
        <f>ROUND(2.721*H3*L3,1)</f>
        <v>0</v>
      </c>
      <c r="N3">
        <f>ROUND((2.721*I3*L3)+(E3*K3),1)</f>
        <v>0</v>
      </c>
    </row>
    <row r="4" spans="1:14">
      <c r="K4">
        <f t="shared" ref="K4:M4" si="0">SUM(K2:K3)</f>
        <v>9.6706401259003039E-2</v>
      </c>
      <c r="L4">
        <f t="shared" si="0"/>
        <v>0.20411250859447999</v>
      </c>
      <c r="M4">
        <f t="shared" si="0"/>
        <v>0.5</v>
      </c>
      <c r="N4">
        <f>SUM(N2:N3)</f>
        <v>0.1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L1" sqref="L1:N2"/>
    </sheetView>
  </sheetViews>
  <sheetFormatPr defaultRowHeight="15"/>
  <cols>
    <col min="1" max="1" width="17.855468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163</v>
      </c>
      <c r="B2" s="20">
        <v>2430</v>
      </c>
      <c r="C2" s="20" t="s">
        <v>103</v>
      </c>
      <c r="D2" s="20" t="s">
        <v>99</v>
      </c>
      <c r="E2" s="21">
        <v>0.19</v>
      </c>
      <c r="F2" s="21">
        <v>57.7</v>
      </c>
      <c r="G2" s="21">
        <v>0</v>
      </c>
      <c r="H2" s="21">
        <v>1.677</v>
      </c>
      <c r="I2" s="21">
        <v>0.48899999999999999</v>
      </c>
      <c r="J2" s="21">
        <v>0.28899999999999998</v>
      </c>
      <c r="K2" s="59">
        <v>4.6907440573177597E-2</v>
      </c>
      <c r="L2">
        <f>F2*J2*K2/12</f>
        <v>6.5182970315825692E-2</v>
      </c>
      <c r="M2">
        <f>ROUND(2.721*H2*L2,1)</f>
        <v>0.3</v>
      </c>
      <c r="N2">
        <f>ROUND((2.721*I2*L2)+(E2*K2),1)</f>
        <v>0.1</v>
      </c>
    </row>
    <row r="3" spans="1:14">
      <c r="A3" s="20" t="s">
        <v>163</v>
      </c>
      <c r="B3" s="20">
        <v>1310</v>
      </c>
      <c r="C3" s="20" t="s">
        <v>103</v>
      </c>
      <c r="D3" s="20"/>
      <c r="E3" s="21">
        <v>0.19</v>
      </c>
      <c r="F3" s="21">
        <v>57.7</v>
      </c>
      <c r="G3" s="21">
        <v>0</v>
      </c>
      <c r="H3" s="21">
        <v>1.2450000000000001</v>
      </c>
      <c r="I3" s="21">
        <v>0.21299999999999999</v>
      </c>
      <c r="J3" s="21">
        <v>0.39300000000000002</v>
      </c>
      <c r="K3" s="59">
        <v>2.9358993774076499E-3</v>
      </c>
      <c r="L3">
        <f t="shared" ref="L3:L9" si="0">F3*J3*K3/12</f>
        <v>5.5478956560028013E-3</v>
      </c>
      <c r="M3">
        <f t="shared" ref="M3:M9" si="1">ROUND(2.721*H3*L3,1)</f>
        <v>0</v>
      </c>
      <c r="N3">
        <f t="shared" ref="N3:N9" si="2">ROUND((2.721*I3*L3)+(E3*K3),1)</f>
        <v>0</v>
      </c>
    </row>
    <row r="4" spans="1:14">
      <c r="A4" s="20" t="s">
        <v>163</v>
      </c>
      <c r="B4" s="20">
        <v>1210</v>
      </c>
      <c r="C4" s="20" t="s">
        <v>103</v>
      </c>
      <c r="D4" s="20" t="s">
        <v>99</v>
      </c>
      <c r="E4" s="21">
        <v>0.19</v>
      </c>
      <c r="F4" s="21">
        <v>57.7</v>
      </c>
      <c r="G4" s="21">
        <v>0</v>
      </c>
      <c r="H4" s="21">
        <v>1.2450000000000001</v>
      </c>
      <c r="I4" s="21">
        <v>0.21299999999999999</v>
      </c>
      <c r="J4" s="21">
        <v>0.28799999999999998</v>
      </c>
      <c r="K4" s="59">
        <v>5.49134984608095E-2</v>
      </c>
      <c r="L4">
        <f t="shared" si="0"/>
        <v>7.6044212668528996E-2</v>
      </c>
      <c r="M4">
        <f t="shared" si="1"/>
        <v>0.3</v>
      </c>
      <c r="N4">
        <f t="shared" si="2"/>
        <v>0.1</v>
      </c>
    </row>
    <row r="5" spans="1:14">
      <c r="A5" s="20" t="s">
        <v>163</v>
      </c>
      <c r="B5" s="20">
        <v>1710</v>
      </c>
      <c r="C5" s="20" t="s">
        <v>103</v>
      </c>
      <c r="D5" s="20" t="s">
        <v>99</v>
      </c>
      <c r="E5" s="21">
        <v>0.19</v>
      </c>
      <c r="F5" s="21">
        <v>57.7</v>
      </c>
      <c r="G5" s="21">
        <v>0</v>
      </c>
      <c r="H5" s="21">
        <v>0.96799999999999997</v>
      </c>
      <c r="I5" s="21">
        <v>0.125</v>
      </c>
      <c r="J5" s="21">
        <v>0.34100000000000003</v>
      </c>
      <c r="K5" s="59">
        <v>5.1622574593470001E-5</v>
      </c>
      <c r="L5">
        <f t="shared" si="0"/>
        <v>8.4642524244061485E-5</v>
      </c>
      <c r="M5">
        <f t="shared" si="1"/>
        <v>0</v>
      </c>
      <c r="N5">
        <f t="shared" si="2"/>
        <v>0</v>
      </c>
    </row>
    <row r="6" spans="1:14">
      <c r="A6" s="20" t="s">
        <v>163</v>
      </c>
      <c r="B6" s="20">
        <v>1710</v>
      </c>
      <c r="C6" s="20" t="s">
        <v>103</v>
      </c>
      <c r="D6" s="20"/>
      <c r="E6" s="21">
        <v>0.19</v>
      </c>
      <c r="F6" s="21">
        <v>57.7</v>
      </c>
      <c r="G6" s="21">
        <v>0</v>
      </c>
      <c r="H6" s="21">
        <v>0.96799999999999997</v>
      </c>
      <c r="I6" s="21">
        <v>0.125</v>
      </c>
      <c r="J6" s="21">
        <v>0.34100000000000003</v>
      </c>
      <c r="K6" s="59">
        <v>1.6101777752907E-4</v>
      </c>
      <c r="L6">
        <f t="shared" si="0"/>
        <v>2.6401145711072691E-4</v>
      </c>
      <c r="M6">
        <f t="shared" si="1"/>
        <v>0</v>
      </c>
      <c r="N6">
        <f t="shared" si="2"/>
        <v>0</v>
      </c>
    </row>
    <row r="7" spans="1:14">
      <c r="A7" s="20" t="s">
        <v>163</v>
      </c>
      <c r="B7" s="20">
        <v>4220</v>
      </c>
      <c r="C7" s="20" t="s">
        <v>103</v>
      </c>
      <c r="D7" s="20" t="s">
        <v>99</v>
      </c>
      <c r="E7" s="21">
        <v>0.19</v>
      </c>
      <c r="F7" s="21">
        <v>57.7</v>
      </c>
      <c r="G7" s="21">
        <v>0</v>
      </c>
      <c r="H7" s="21">
        <v>0.69099999999999995</v>
      </c>
      <c r="I7" s="21">
        <v>3.5999999999999997E-2</v>
      </c>
      <c r="J7" s="21">
        <v>0.26200000000000001</v>
      </c>
      <c r="K7" s="59">
        <v>8.8107008712510704E-2</v>
      </c>
      <c r="L7">
        <f t="shared" si="0"/>
        <v>0.11099574112587579</v>
      </c>
      <c r="M7">
        <f t="shared" si="1"/>
        <v>0.2</v>
      </c>
      <c r="N7">
        <f t="shared" si="2"/>
        <v>0</v>
      </c>
    </row>
    <row r="8" spans="1:14">
      <c r="A8" s="20" t="s">
        <v>163</v>
      </c>
      <c r="B8" s="20">
        <v>8140</v>
      </c>
      <c r="C8" s="20" t="s">
        <v>103</v>
      </c>
      <c r="D8" s="20" t="s">
        <v>99</v>
      </c>
      <c r="E8" s="21">
        <v>0.19</v>
      </c>
      <c r="F8" s="21">
        <v>57.7</v>
      </c>
      <c r="G8" s="21">
        <v>0</v>
      </c>
      <c r="H8" s="21">
        <v>0.98599999999999999</v>
      </c>
      <c r="I8" s="21">
        <v>0.14299999999999999</v>
      </c>
      <c r="J8" s="21">
        <v>0.44600000000000001</v>
      </c>
      <c r="K8" s="59">
        <v>2.0290461820106298</v>
      </c>
      <c r="L8">
        <f t="shared" si="0"/>
        <v>4.3513233547581622</v>
      </c>
      <c r="M8">
        <f t="shared" si="1"/>
        <v>11.7</v>
      </c>
      <c r="N8">
        <f t="shared" si="2"/>
        <v>2.1</v>
      </c>
    </row>
    <row r="9" spans="1:14">
      <c r="A9" s="20" t="s">
        <v>163</v>
      </c>
      <c r="B9" s="20">
        <v>8140</v>
      </c>
      <c r="C9" s="20" t="s">
        <v>103</v>
      </c>
      <c r="D9" s="20"/>
      <c r="E9" s="21">
        <v>0.19</v>
      </c>
      <c r="F9" s="21">
        <v>57.7</v>
      </c>
      <c r="G9" s="21">
        <v>0</v>
      </c>
      <c r="H9" s="21">
        <v>0.98599999999999999</v>
      </c>
      <c r="I9" s="21">
        <v>0.14299999999999999</v>
      </c>
      <c r="J9" s="21">
        <v>0.44600000000000001</v>
      </c>
      <c r="K9" s="59">
        <v>2.5570916297206701</v>
      </c>
      <c r="L9">
        <f t="shared" si="0"/>
        <v>5.4837256181298057</v>
      </c>
      <c r="M9">
        <f t="shared" si="1"/>
        <v>14.7</v>
      </c>
      <c r="N9">
        <f t="shared" si="2"/>
        <v>2.6</v>
      </c>
    </row>
    <row r="10" spans="1:14">
      <c r="K10">
        <f t="shared" ref="K10:M10" si="3">SUM(K2:K9)</f>
        <v>4.7792142992073279</v>
      </c>
      <c r="L10">
        <f t="shared" si="3"/>
        <v>10.093168446635556</v>
      </c>
      <c r="M10">
        <f t="shared" si="3"/>
        <v>27.2</v>
      </c>
      <c r="N10">
        <f>SUM(N2:N9)</f>
        <v>4.9000000000000004</v>
      </c>
    </row>
    <row r="41" ht="15.75" customHeight="1"/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3.7109375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138</v>
      </c>
      <c r="B2" s="20">
        <v>8140</v>
      </c>
      <c r="C2" s="20" t="s">
        <v>103</v>
      </c>
      <c r="D2" s="20" t="s">
        <v>99</v>
      </c>
      <c r="E2" s="21">
        <v>0.19</v>
      </c>
      <c r="F2" s="21">
        <v>57.7</v>
      </c>
      <c r="G2" s="21">
        <v>0</v>
      </c>
      <c r="H2" s="21">
        <v>0.98599999999999999</v>
      </c>
      <c r="I2" s="21">
        <v>0.14299999999999999</v>
      </c>
      <c r="J2" s="21">
        <v>0.44600000000000001</v>
      </c>
      <c r="K2" s="59">
        <v>0.12786575452639901</v>
      </c>
      <c r="L2">
        <f>F2*J2*K2/12</f>
        <v>0.27421024167777147</v>
      </c>
      <c r="M2">
        <f>ROUND(2.721*H2*L2,1)</f>
        <v>0.7</v>
      </c>
      <c r="N2">
        <f>ROUND((2.721*I2*L2)+(E2*K2),1)</f>
        <v>0.1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K18" sqref="K18"/>
    </sheetView>
  </sheetViews>
  <sheetFormatPr defaultColWidth="9.28515625"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" bestFit="1" customWidth="1"/>
  </cols>
  <sheetData>
    <row r="1" spans="1:14">
      <c r="A1" s="20" t="s">
        <v>158</v>
      </c>
      <c r="B1" s="20" t="s">
        <v>121</v>
      </c>
      <c r="C1" s="20" t="s">
        <v>159</v>
      </c>
      <c r="D1" s="20" t="s">
        <v>93</v>
      </c>
      <c r="E1" s="21" t="s">
        <v>149</v>
      </c>
      <c r="F1" s="21" t="s">
        <v>150</v>
      </c>
      <c r="G1" s="21" t="s">
        <v>151</v>
      </c>
      <c r="H1" s="21" t="s">
        <v>126</v>
      </c>
      <c r="I1" s="21" t="s">
        <v>127</v>
      </c>
      <c r="J1" s="21" t="s">
        <v>106</v>
      </c>
      <c r="K1" s="59" t="s">
        <v>148</v>
      </c>
      <c r="L1" s="26" t="s">
        <v>107</v>
      </c>
      <c r="M1" s="27" t="s">
        <v>108</v>
      </c>
      <c r="N1" s="27" t="s">
        <v>109</v>
      </c>
    </row>
    <row r="2" spans="1:14">
      <c r="A2" s="20" t="s">
        <v>139</v>
      </c>
      <c r="B2" s="20">
        <v>6410</v>
      </c>
      <c r="C2" s="20" t="s">
        <v>103</v>
      </c>
      <c r="D2" s="20" t="s">
        <v>99</v>
      </c>
      <c r="E2" s="21">
        <v>0.19</v>
      </c>
      <c r="F2" s="21">
        <v>57.7</v>
      </c>
      <c r="G2" s="21">
        <v>0</v>
      </c>
      <c r="H2" s="21">
        <v>0.60699999999999998</v>
      </c>
      <c r="I2" s="21">
        <v>3.3000000000000002E-2</v>
      </c>
      <c r="J2" s="21">
        <v>2.5999999999999999E-2</v>
      </c>
      <c r="K2" s="59">
        <v>5.6533004894168996E-4</v>
      </c>
      <c r="L2">
        <f>F2*J2*K2/12</f>
        <v>7.0675678285193606E-5</v>
      </c>
      <c r="M2">
        <f>ROUND(2.721*H2*L2,1)</f>
        <v>0</v>
      </c>
      <c r="N2">
        <f>ROUND((2.721*I2*L2)+(E2*K2),1)</f>
        <v>0</v>
      </c>
    </row>
    <row r="3" spans="1:14">
      <c r="A3" s="20" t="s">
        <v>139</v>
      </c>
      <c r="B3" s="20">
        <v>6410</v>
      </c>
      <c r="C3" s="20" t="s">
        <v>103</v>
      </c>
      <c r="D3" s="20" t="s">
        <v>99</v>
      </c>
      <c r="E3" s="21">
        <v>0.19</v>
      </c>
      <c r="F3" s="21">
        <v>57.7</v>
      </c>
      <c r="G3" s="21">
        <v>0</v>
      </c>
      <c r="H3" s="21">
        <v>0.60699999999999998</v>
      </c>
      <c r="I3" s="21">
        <v>3.3000000000000002E-2</v>
      </c>
      <c r="J3" s="21">
        <v>2.5999999999999999E-2</v>
      </c>
      <c r="K3" s="59">
        <v>1.2486581676329401E-2</v>
      </c>
      <c r="L3">
        <f t="shared" ref="L3:L6" si="0">F3*J3*K3/12</f>
        <v>1.5610308192357805E-3</v>
      </c>
      <c r="M3">
        <f t="shared" ref="M3:M6" si="1">ROUND(2.721*H3*L3,1)</f>
        <v>0</v>
      </c>
      <c r="N3">
        <f t="shared" ref="N3:N6" si="2">ROUND((2.721*I3*L3)+(E3*K3),1)</f>
        <v>0</v>
      </c>
    </row>
    <row r="4" spans="1:14">
      <c r="A4" s="20" t="s">
        <v>139</v>
      </c>
      <c r="B4" s="20">
        <v>4110</v>
      </c>
      <c r="C4" s="20" t="s">
        <v>103</v>
      </c>
      <c r="D4" s="20" t="s">
        <v>99</v>
      </c>
      <c r="E4" s="21">
        <v>0.19</v>
      </c>
      <c r="F4" s="21">
        <v>57.7</v>
      </c>
      <c r="G4" s="21">
        <v>0</v>
      </c>
      <c r="H4" s="21">
        <v>0.69099999999999995</v>
      </c>
      <c r="I4" s="21">
        <v>3.5999999999999997E-2</v>
      </c>
      <c r="J4" s="21">
        <v>0.26200000000000001</v>
      </c>
      <c r="K4" s="59">
        <v>1.7780680696749E-3</v>
      </c>
      <c r="L4">
        <f t="shared" si="0"/>
        <v>2.2399805197086116E-3</v>
      </c>
      <c r="M4">
        <f t="shared" si="1"/>
        <v>0</v>
      </c>
      <c r="N4">
        <f t="shared" si="2"/>
        <v>0</v>
      </c>
    </row>
    <row r="5" spans="1:14">
      <c r="A5" s="20" t="s">
        <v>139</v>
      </c>
      <c r="B5" s="20">
        <v>4110</v>
      </c>
      <c r="C5" s="20" t="s">
        <v>103</v>
      </c>
      <c r="D5" s="20" t="s">
        <v>99</v>
      </c>
      <c r="E5" s="21">
        <v>0.19</v>
      </c>
      <c r="F5" s="21">
        <v>57.7</v>
      </c>
      <c r="G5" s="21">
        <v>0</v>
      </c>
      <c r="H5" s="21">
        <v>0.69099999999999995</v>
      </c>
      <c r="I5" s="21">
        <v>3.5999999999999997E-2</v>
      </c>
      <c r="J5" s="21">
        <v>0.26200000000000001</v>
      </c>
      <c r="K5" s="59">
        <v>0.133005606127265</v>
      </c>
      <c r="L5">
        <f t="shared" si="0"/>
        <v>0.16755824583902634</v>
      </c>
      <c r="M5">
        <f t="shared" si="1"/>
        <v>0.3</v>
      </c>
      <c r="N5">
        <f t="shared" si="2"/>
        <v>0</v>
      </c>
    </row>
    <row r="6" spans="1:14">
      <c r="A6" s="20" t="s">
        <v>139</v>
      </c>
      <c r="B6" s="20">
        <v>8140</v>
      </c>
      <c r="C6" s="20" t="s">
        <v>103</v>
      </c>
      <c r="D6" s="20" t="s">
        <v>99</v>
      </c>
      <c r="E6" s="21">
        <v>0.19</v>
      </c>
      <c r="F6" s="21">
        <v>57.7</v>
      </c>
      <c r="G6" s="21">
        <v>0</v>
      </c>
      <c r="H6" s="21">
        <v>0.98599999999999999</v>
      </c>
      <c r="I6" s="21">
        <v>0.14299999999999999</v>
      </c>
      <c r="J6" s="21">
        <v>0.44600000000000001</v>
      </c>
      <c r="K6" s="59">
        <v>0.22947118298119101</v>
      </c>
      <c r="L6">
        <f t="shared" si="0"/>
        <v>0.49210477642288053</v>
      </c>
      <c r="M6">
        <f t="shared" si="1"/>
        <v>1.3</v>
      </c>
      <c r="N6">
        <f t="shared" si="2"/>
        <v>0.2</v>
      </c>
    </row>
    <row r="7" spans="1:14">
      <c r="K7">
        <f t="shared" ref="K7:M7" si="3">SUM(K2:K6)</f>
        <v>0.37730676890340198</v>
      </c>
      <c r="L7">
        <f t="shared" si="3"/>
        <v>0.66353470927913649</v>
      </c>
      <c r="M7">
        <f t="shared" si="3"/>
        <v>1.6</v>
      </c>
      <c r="N7">
        <f>SUM(N2:N6)</f>
        <v>0.2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L1" sqref="L1:N2"/>
    </sheetView>
  </sheetViews>
  <sheetFormatPr defaultRowHeight="15"/>
  <cols>
    <col min="1" max="1" width="21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 s="27" customFormat="1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4</v>
      </c>
      <c r="B2" s="20">
        <v>1400</v>
      </c>
      <c r="C2" s="20" t="s">
        <v>95</v>
      </c>
      <c r="D2" s="20" t="s">
        <v>94</v>
      </c>
      <c r="E2" s="52">
        <v>0.22</v>
      </c>
      <c r="F2" s="52">
        <v>50.8</v>
      </c>
      <c r="G2" s="52">
        <v>0</v>
      </c>
      <c r="H2" s="52">
        <v>0.70899999999999996</v>
      </c>
      <c r="I2" s="52">
        <v>0.11700000000000001</v>
      </c>
      <c r="J2" s="52">
        <v>0.43099999999999999</v>
      </c>
      <c r="K2" s="52">
        <v>0.334153653045</v>
      </c>
      <c r="L2">
        <f>F2*J2*K2/12</f>
        <v>0.60968561689080547</v>
      </c>
      <c r="M2">
        <f>ROUND(2.721*H2*L2,1)</f>
        <v>1.2</v>
      </c>
      <c r="N2">
        <f>ROUND((2.721*I2*L2)+(E2*K2),1)</f>
        <v>0.3</v>
      </c>
    </row>
    <row r="3" spans="1:14">
      <c r="A3" s="20" t="s">
        <v>4</v>
      </c>
      <c r="B3" s="20">
        <v>1400</v>
      </c>
      <c r="C3" s="20" t="s">
        <v>95</v>
      </c>
      <c r="D3" s="20" t="s">
        <v>96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0.155981011876</v>
      </c>
      <c r="L3">
        <f t="shared" ref="L3:L5" si="0">F3*J3*K3/12</f>
        <v>0.28459775490188705</v>
      </c>
      <c r="M3">
        <f t="shared" ref="M3:M5" si="1">ROUND(2.721*H3*L3,1)</f>
        <v>0.5</v>
      </c>
      <c r="N3">
        <f t="shared" ref="N3:N5" si="2">ROUND((2.721*I3*L3)+(E3*K3),1)</f>
        <v>0.1</v>
      </c>
    </row>
    <row r="4" spans="1:14">
      <c r="A4" s="20" t="s">
        <v>4</v>
      </c>
      <c r="B4" s="20">
        <v>2110</v>
      </c>
      <c r="C4" s="20" t="s">
        <v>95</v>
      </c>
      <c r="D4" s="20" t="s">
        <v>94</v>
      </c>
      <c r="E4" s="52">
        <v>0.22</v>
      </c>
      <c r="F4" s="52">
        <v>50.8</v>
      </c>
      <c r="G4" s="52">
        <v>0</v>
      </c>
      <c r="H4" s="52">
        <v>2.0139999999999998</v>
      </c>
      <c r="I4" s="52">
        <v>0.28699999999999998</v>
      </c>
      <c r="J4" s="52">
        <v>0.315</v>
      </c>
      <c r="K4" s="52">
        <v>2.9273823261100002E-3</v>
      </c>
      <c r="L4">
        <f t="shared" si="0"/>
        <v>3.9036643318676851E-3</v>
      </c>
      <c r="M4">
        <f t="shared" si="1"/>
        <v>0</v>
      </c>
      <c r="N4">
        <f t="shared" si="2"/>
        <v>0</v>
      </c>
    </row>
    <row r="5" spans="1:14">
      <c r="A5" s="20" t="s">
        <v>4</v>
      </c>
      <c r="B5" s="20">
        <v>2110</v>
      </c>
      <c r="C5" s="20" t="s">
        <v>95</v>
      </c>
      <c r="D5" s="20" t="s">
        <v>96</v>
      </c>
      <c r="E5" s="52">
        <v>0.22</v>
      </c>
      <c r="F5" s="52">
        <v>50.8</v>
      </c>
      <c r="G5" s="52">
        <v>0</v>
      </c>
      <c r="H5" s="52">
        <v>2.0139999999999998</v>
      </c>
      <c r="I5" s="52">
        <v>0.28699999999999998</v>
      </c>
      <c r="J5" s="52">
        <v>0.315</v>
      </c>
      <c r="K5" s="52">
        <v>1.5177547312699999</v>
      </c>
      <c r="L5">
        <f t="shared" si="0"/>
        <v>2.0239259341485449</v>
      </c>
      <c r="M5">
        <f t="shared" si="1"/>
        <v>11.1</v>
      </c>
      <c r="N5">
        <f t="shared" si="2"/>
        <v>1.9</v>
      </c>
    </row>
    <row r="6" spans="1:14">
      <c r="A6" s="20"/>
      <c r="B6" s="20"/>
      <c r="C6" s="20"/>
      <c r="D6" s="20"/>
      <c r="E6" s="25"/>
      <c r="F6" s="20"/>
      <c r="G6" s="23"/>
      <c r="H6" s="23"/>
      <c r="I6" s="23"/>
      <c r="J6" s="21"/>
      <c r="K6">
        <f t="shared" ref="K6:M6" si="3">SUM(K2:K5)</f>
        <v>2.01081677851711</v>
      </c>
      <c r="L6">
        <f t="shared" si="3"/>
        <v>2.9221129702731052</v>
      </c>
      <c r="M6">
        <f t="shared" si="3"/>
        <v>12.799999999999999</v>
      </c>
      <c r="N6">
        <f>SUM(N2:N5)</f>
        <v>2.2999999999999998</v>
      </c>
    </row>
    <row r="7" spans="1:14">
      <c r="A7" s="20"/>
      <c r="B7" s="20"/>
      <c r="C7" s="20"/>
      <c r="D7" s="20"/>
      <c r="E7" s="25"/>
      <c r="F7" s="20"/>
      <c r="G7" s="23"/>
      <c r="H7" s="23"/>
      <c r="I7" s="23"/>
      <c r="J7" s="21"/>
      <c r="K7" s="24"/>
    </row>
    <row r="8" spans="1:14">
      <c r="J8" s="21"/>
      <c r="K8" s="24"/>
    </row>
  </sheetData>
  <sortState ref="A2:F7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L1" sqref="L1:N2"/>
    </sheetView>
  </sheetViews>
  <sheetFormatPr defaultColWidth="20.7109375" defaultRowHeight="15"/>
  <cols>
    <col min="1" max="1" width="21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6</v>
      </c>
      <c r="B2" s="20">
        <v>1320</v>
      </c>
      <c r="C2" s="20" t="s">
        <v>95</v>
      </c>
      <c r="D2" s="20" t="s">
        <v>96</v>
      </c>
      <c r="E2" s="52">
        <v>0.22</v>
      </c>
      <c r="F2" s="52">
        <v>50.8</v>
      </c>
      <c r="G2" s="52">
        <v>0</v>
      </c>
      <c r="H2" s="52">
        <v>1.395</v>
      </c>
      <c r="I2" s="52">
        <v>0.33900000000000002</v>
      </c>
      <c r="J2" s="52">
        <v>0.39300000000000002</v>
      </c>
      <c r="K2" s="52">
        <v>1.4755495761500001E-2</v>
      </c>
      <c r="L2">
        <f>F2*J2*K2/12</f>
        <v>2.4548718298407549E-2</v>
      </c>
      <c r="M2">
        <f>ROUND(2.721*H2*L2,1)</f>
        <v>0.1</v>
      </c>
      <c r="N2">
        <f>ROUND((2.721*I2*L2)+(E2*K2),1)</f>
        <v>0</v>
      </c>
    </row>
    <row r="3" spans="1:14">
      <c r="A3" s="20" t="s">
        <v>6</v>
      </c>
      <c r="B3" s="20">
        <v>1400</v>
      </c>
      <c r="C3" s="20" t="s">
        <v>95</v>
      </c>
      <c r="D3" s="20" t="s">
        <v>94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1.20867230854</v>
      </c>
      <c r="L3">
        <f t="shared" ref="L3:L5" si="0">F3*J3*K3/12</f>
        <v>2.2053032050851327</v>
      </c>
      <c r="M3">
        <f t="shared" ref="M3:M5" si="1">ROUND(2.721*H3*L3,1)</f>
        <v>4.3</v>
      </c>
      <c r="N3">
        <f t="shared" ref="N3:N5" si="2">ROUND((2.721*I3*L3)+(E3*K3),1)</f>
        <v>1</v>
      </c>
    </row>
    <row r="4" spans="1:14">
      <c r="A4" s="20" t="s">
        <v>6</v>
      </c>
      <c r="B4" s="20">
        <v>1400</v>
      </c>
      <c r="C4" s="20" t="s">
        <v>95</v>
      </c>
      <c r="D4" s="20" t="s">
        <v>96</v>
      </c>
      <c r="E4" s="52">
        <v>0.22</v>
      </c>
      <c r="F4" s="52">
        <v>50.8</v>
      </c>
      <c r="G4" s="52">
        <v>0</v>
      </c>
      <c r="H4" s="52">
        <v>0.70899999999999996</v>
      </c>
      <c r="I4" s="52">
        <v>0.11700000000000001</v>
      </c>
      <c r="J4" s="52">
        <v>0.43099999999999999</v>
      </c>
      <c r="K4" s="52">
        <v>1.9849114328799999</v>
      </c>
      <c r="L4">
        <f t="shared" si="0"/>
        <v>3.621603236718419</v>
      </c>
      <c r="M4">
        <f t="shared" si="1"/>
        <v>7</v>
      </c>
      <c r="N4">
        <f t="shared" si="2"/>
        <v>1.6</v>
      </c>
    </row>
    <row r="5" spans="1:14">
      <c r="A5" s="20" t="s">
        <v>6</v>
      </c>
      <c r="B5" s="20">
        <v>8300</v>
      </c>
      <c r="C5" s="20" t="s">
        <v>95</v>
      </c>
      <c r="D5" s="20" t="s">
        <v>96</v>
      </c>
      <c r="E5" s="52">
        <v>0.22</v>
      </c>
      <c r="F5" s="52">
        <v>50.8</v>
      </c>
      <c r="G5" s="52">
        <v>0</v>
      </c>
      <c r="H5" s="52">
        <v>0.72099999999999997</v>
      </c>
      <c r="I5" s="52">
        <v>0.17</v>
      </c>
      <c r="J5" s="52">
        <v>0.43099999999999999</v>
      </c>
      <c r="K5" s="52">
        <v>0.82204408528100004</v>
      </c>
      <c r="L5">
        <f t="shared" si="0"/>
        <v>1.4998742365342033</v>
      </c>
      <c r="M5">
        <f t="shared" si="1"/>
        <v>2.9</v>
      </c>
      <c r="N5">
        <f t="shared" si="2"/>
        <v>0.9</v>
      </c>
    </row>
    <row r="6" spans="1:14">
      <c r="A6" s="20"/>
      <c r="B6" s="20"/>
      <c r="C6" s="20"/>
      <c r="D6" s="20"/>
      <c r="E6" s="25"/>
      <c r="F6" s="20"/>
      <c r="J6" s="21"/>
      <c r="K6">
        <f t="shared" ref="K6:M6" si="3">SUM(K2:K5)</f>
        <v>4.0303833224624999</v>
      </c>
      <c r="L6">
        <f t="shared" si="3"/>
        <v>7.3513293966361628</v>
      </c>
      <c r="M6">
        <f t="shared" si="3"/>
        <v>14.299999999999999</v>
      </c>
      <c r="N6">
        <f>SUM(N2:N5)</f>
        <v>3.5</v>
      </c>
    </row>
    <row r="7" spans="1:14">
      <c r="A7" s="20"/>
      <c r="B7" s="20"/>
      <c r="C7" s="20"/>
      <c r="D7" s="20"/>
      <c r="E7" s="25"/>
      <c r="F7" s="20"/>
      <c r="J7" s="21"/>
      <c r="K7" s="24"/>
      <c r="M7" s="19"/>
    </row>
    <row r="8" spans="1:14">
      <c r="A8" s="20"/>
      <c r="B8" s="20"/>
      <c r="C8" s="20"/>
      <c r="D8" s="20"/>
      <c r="E8" s="25"/>
      <c r="F8" s="20"/>
      <c r="J8" s="21"/>
      <c r="K8" s="24"/>
      <c r="M8" s="19"/>
    </row>
    <row r="9" spans="1:14">
      <c r="A9" s="20"/>
      <c r="B9" s="20"/>
      <c r="C9" s="20"/>
      <c r="D9" s="20"/>
      <c r="E9" s="25"/>
      <c r="F9" s="20"/>
      <c r="J9" s="21"/>
      <c r="K9" s="24"/>
      <c r="M9" s="19"/>
    </row>
    <row r="10" spans="1:14">
      <c r="A10" s="20"/>
      <c r="B10" s="20"/>
      <c r="C10" s="20"/>
      <c r="D10" s="20"/>
      <c r="E10" s="25"/>
      <c r="F10" s="20"/>
      <c r="J10" s="21"/>
      <c r="K10" s="24"/>
      <c r="M10" s="19"/>
    </row>
    <row r="11" spans="1:14">
      <c r="A11" s="20"/>
      <c r="B11" s="20"/>
      <c r="C11" s="20"/>
      <c r="D11" s="20"/>
      <c r="E11" s="25"/>
      <c r="F11" s="20"/>
      <c r="J11" s="21"/>
      <c r="K11" s="24"/>
      <c r="M11" s="19"/>
    </row>
    <row r="12" spans="1:14">
      <c r="A12" s="20"/>
      <c r="B12" s="20"/>
      <c r="C12" s="20"/>
      <c r="D12" s="20"/>
      <c r="E12" s="25"/>
      <c r="F12" s="20"/>
      <c r="J12" s="21"/>
      <c r="K12" s="24"/>
      <c r="M12" s="19"/>
    </row>
    <row r="13" spans="1:14">
      <c r="A13" s="20"/>
      <c r="B13" s="20"/>
      <c r="C13" s="20"/>
      <c r="D13" s="20"/>
      <c r="E13" s="25"/>
      <c r="F13" s="20"/>
      <c r="J13" s="21"/>
      <c r="K13" s="24"/>
      <c r="M13" s="19"/>
    </row>
    <row r="14" spans="1:14">
      <c r="J14" s="21"/>
      <c r="K14" s="24"/>
    </row>
  </sheetData>
  <sortState ref="A2:F13">
    <sortCondition ref="D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47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style="25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8</v>
      </c>
      <c r="B2" s="20">
        <v>2110</v>
      </c>
      <c r="C2" s="20" t="s">
        <v>95</v>
      </c>
      <c r="D2" s="20" t="s">
        <v>96</v>
      </c>
      <c r="E2" s="52">
        <v>0.22</v>
      </c>
      <c r="F2" s="52">
        <v>50.8</v>
      </c>
      <c r="G2" s="52">
        <v>0</v>
      </c>
      <c r="H2" s="52">
        <v>2.0139999999999998</v>
      </c>
      <c r="I2" s="52">
        <v>0.28699999999999998</v>
      </c>
      <c r="J2" s="52">
        <v>0.315</v>
      </c>
      <c r="K2" s="52">
        <v>0.42848186896200002</v>
      </c>
      <c r="L2">
        <f>F2*J2*K2/12</f>
        <v>0.57138057226082706</v>
      </c>
      <c r="M2">
        <f>ROUND(2.721*H2*L2,1)</f>
        <v>3.1</v>
      </c>
      <c r="N2">
        <f>ROUND((2.721*I2*L2)+(E2*K2),1)</f>
        <v>0.5</v>
      </c>
    </row>
    <row r="3" spans="1:14">
      <c r="A3" s="20" t="s">
        <v>8</v>
      </c>
      <c r="B3" s="20">
        <v>2210</v>
      </c>
      <c r="C3" s="20" t="s">
        <v>95</v>
      </c>
      <c r="D3" s="20" t="s">
        <v>94</v>
      </c>
      <c r="E3" s="52">
        <v>0.22</v>
      </c>
      <c r="F3" s="52">
        <v>50.8</v>
      </c>
      <c r="G3" s="52">
        <v>0</v>
      </c>
      <c r="H3" s="52">
        <v>1.347</v>
      </c>
      <c r="I3" s="52">
        <v>0.27400000000000002</v>
      </c>
      <c r="J3" s="52">
        <v>0.315</v>
      </c>
      <c r="K3" s="52">
        <v>1.31109437092</v>
      </c>
      <c r="L3">
        <f t="shared" ref="L3:L8" si="0">F3*J3*K3/12</f>
        <v>1.74834434362182</v>
      </c>
      <c r="M3">
        <f t="shared" ref="M3:M9" si="1">ROUND(2.721*H3*L3,1)</f>
        <v>6.4</v>
      </c>
      <c r="N3">
        <f t="shared" ref="N3:N9" si="2">ROUND((2.721*I3*L3)+(E3*K3),1)</f>
        <v>1.6</v>
      </c>
    </row>
    <row r="4" spans="1:14">
      <c r="A4" s="20" t="s">
        <v>8</v>
      </c>
      <c r="B4" s="20">
        <v>2210</v>
      </c>
      <c r="C4" s="20" t="s">
        <v>95</v>
      </c>
      <c r="D4" s="20" t="s">
        <v>96</v>
      </c>
      <c r="E4" s="52">
        <v>0.22</v>
      </c>
      <c r="F4" s="52">
        <v>50.8</v>
      </c>
      <c r="G4" s="52">
        <v>0</v>
      </c>
      <c r="H4" s="52">
        <v>1.347</v>
      </c>
      <c r="I4" s="52">
        <v>0.27400000000000002</v>
      </c>
      <c r="J4" s="52">
        <v>0.315</v>
      </c>
      <c r="K4" s="52">
        <v>36.604365301900003</v>
      </c>
      <c r="L4">
        <f t="shared" si="0"/>
        <v>48.811921130083647</v>
      </c>
      <c r="M4">
        <f t="shared" si="1"/>
        <v>178.9</v>
      </c>
      <c r="N4">
        <f t="shared" si="2"/>
        <v>44.4</v>
      </c>
    </row>
    <row r="5" spans="1:14">
      <c r="A5" s="20" t="s">
        <v>8</v>
      </c>
      <c r="B5" s="20">
        <v>4110</v>
      </c>
      <c r="C5" s="20" t="s">
        <v>95</v>
      </c>
      <c r="D5" s="20" t="s">
        <v>94</v>
      </c>
      <c r="E5" s="52">
        <v>0.22</v>
      </c>
      <c r="F5" s="52">
        <v>50.8</v>
      </c>
      <c r="G5" s="52">
        <v>0</v>
      </c>
      <c r="H5" s="52">
        <v>0.69099999999999995</v>
      </c>
      <c r="I5" s="52">
        <v>3.5999999999999997E-2</v>
      </c>
      <c r="J5" s="52">
        <v>0.26200000000000001</v>
      </c>
      <c r="K5" s="52">
        <v>8.7741535351800002E-4</v>
      </c>
      <c r="L5">
        <f t="shared" si="0"/>
        <v>9.7317061576526439E-4</v>
      </c>
      <c r="M5">
        <f t="shared" si="1"/>
        <v>0</v>
      </c>
      <c r="N5">
        <f t="shared" si="2"/>
        <v>0</v>
      </c>
    </row>
    <row r="6" spans="1:14">
      <c r="A6" s="20" t="s">
        <v>8</v>
      </c>
      <c r="B6" s="20">
        <v>4110</v>
      </c>
      <c r="C6" s="20" t="s">
        <v>95</v>
      </c>
      <c r="D6" s="20" t="s">
        <v>96</v>
      </c>
      <c r="E6" s="52">
        <v>0.22</v>
      </c>
      <c r="F6" s="52">
        <v>50.8</v>
      </c>
      <c r="G6" s="52">
        <v>0</v>
      </c>
      <c r="H6" s="52">
        <v>0.69099999999999995</v>
      </c>
      <c r="I6" s="52">
        <v>3.5999999999999997E-2</v>
      </c>
      <c r="J6" s="52">
        <v>0.26200000000000001</v>
      </c>
      <c r="K6" s="52">
        <v>0.300320103517</v>
      </c>
      <c r="L6">
        <f t="shared" si="0"/>
        <v>0.33309503748082192</v>
      </c>
      <c r="M6">
        <f t="shared" si="1"/>
        <v>0.6</v>
      </c>
      <c r="N6">
        <f t="shared" si="2"/>
        <v>0.1</v>
      </c>
    </row>
    <row r="7" spans="1:14">
      <c r="A7" s="20" t="s">
        <v>8</v>
      </c>
      <c r="B7" s="20">
        <v>4340</v>
      </c>
      <c r="C7" s="20" t="s">
        <v>95</v>
      </c>
      <c r="D7" s="20" t="s">
        <v>96</v>
      </c>
      <c r="E7" s="52">
        <v>0.22</v>
      </c>
      <c r="F7" s="52">
        <v>50.8</v>
      </c>
      <c r="G7" s="52">
        <v>0</v>
      </c>
      <c r="H7" s="52">
        <v>0.69099999999999995</v>
      </c>
      <c r="I7" s="52">
        <v>3.5999999999999997E-2</v>
      </c>
      <c r="J7" s="52">
        <v>0.26200000000000001</v>
      </c>
      <c r="K7" s="52">
        <v>0.29211204005899999</v>
      </c>
      <c r="L7">
        <f t="shared" si="0"/>
        <v>0.32399120069743886</v>
      </c>
      <c r="M7">
        <f t="shared" si="1"/>
        <v>0.6</v>
      </c>
      <c r="N7">
        <f t="shared" si="2"/>
        <v>0.1</v>
      </c>
    </row>
    <row r="8" spans="1:14">
      <c r="A8" s="20" t="s">
        <v>8</v>
      </c>
      <c r="B8" s="20">
        <v>6430</v>
      </c>
      <c r="C8" s="20" t="s">
        <v>95</v>
      </c>
      <c r="D8" s="20" t="s">
        <v>96</v>
      </c>
      <c r="E8" s="52">
        <v>0.22</v>
      </c>
      <c r="F8" s="52">
        <v>50.8</v>
      </c>
      <c r="G8" s="52">
        <v>0</v>
      </c>
      <c r="H8" s="52">
        <v>0.60699999999999998</v>
      </c>
      <c r="I8" s="52">
        <v>3.3000000000000002E-2</v>
      </c>
      <c r="J8" s="52">
        <v>2.5999999999999999E-2</v>
      </c>
      <c r="K8" s="52">
        <v>0.136371573691</v>
      </c>
      <c r="L8">
        <f t="shared" si="0"/>
        <v>1.5009964544256066E-2</v>
      </c>
      <c r="M8">
        <f t="shared" si="1"/>
        <v>0</v>
      </c>
      <c r="N8">
        <f t="shared" si="2"/>
        <v>0</v>
      </c>
    </row>
    <row r="9" spans="1:14">
      <c r="A9" s="20" t="s">
        <v>8</v>
      </c>
      <c r="B9" s="20">
        <v>2110</v>
      </c>
      <c r="C9" s="20" t="s">
        <v>97</v>
      </c>
      <c r="D9" s="20"/>
      <c r="E9" s="52">
        <v>0.63</v>
      </c>
      <c r="F9" s="52">
        <v>53.6</v>
      </c>
      <c r="G9" s="52">
        <v>0.66</v>
      </c>
      <c r="H9" s="52">
        <v>2.0139999999999998</v>
      </c>
      <c r="I9" s="52">
        <v>0.28699999999999998</v>
      </c>
      <c r="J9" s="52">
        <v>0.315</v>
      </c>
      <c r="K9" s="52">
        <v>5.3974541006E-3</v>
      </c>
      <c r="L9">
        <f>(F9*J9*K9/12)+(G9*K9)</f>
        <v>1.11565376259402E-2</v>
      </c>
      <c r="M9">
        <f t="shared" si="1"/>
        <v>0.1</v>
      </c>
      <c r="N9">
        <f t="shared" si="2"/>
        <v>0</v>
      </c>
    </row>
    <row r="10" spans="1:14">
      <c r="A10" s="20" t="s">
        <v>8</v>
      </c>
      <c r="B10" s="20">
        <v>2110</v>
      </c>
      <c r="C10" s="20" t="s">
        <v>97</v>
      </c>
      <c r="D10" s="20" t="s">
        <v>98</v>
      </c>
      <c r="E10" s="52">
        <v>0.63</v>
      </c>
      <c r="F10" s="52">
        <v>53.6</v>
      </c>
      <c r="G10" s="52">
        <v>0.66</v>
      </c>
      <c r="H10" s="52">
        <v>2.0139999999999998</v>
      </c>
      <c r="I10" s="52">
        <v>0.28699999999999998</v>
      </c>
      <c r="J10" s="52">
        <v>0.315</v>
      </c>
      <c r="K10" s="52">
        <v>0.15482735497299999</v>
      </c>
      <c r="L10">
        <f t="shared" ref="L10:L19" si="3">(F10*J10*K10/12)+(G10*K10)</f>
        <v>0.320028142729191</v>
      </c>
      <c r="M10">
        <f t="shared" ref="M10:M19" si="4">ROUND(2.721*H10*L10,1)</f>
        <v>1.8</v>
      </c>
      <c r="N10">
        <f t="shared" ref="N10:N19" si="5">ROUND((2.721*I10*L10)+(E10*K10),1)</f>
        <v>0.3</v>
      </c>
    </row>
    <row r="11" spans="1:14">
      <c r="A11" s="20" t="s">
        <v>8</v>
      </c>
      <c r="B11" s="20">
        <v>2110</v>
      </c>
      <c r="C11" s="20" t="s">
        <v>97</v>
      </c>
      <c r="D11" s="20" t="s">
        <v>96</v>
      </c>
      <c r="E11" s="52">
        <v>0.63</v>
      </c>
      <c r="F11" s="52">
        <v>53.6</v>
      </c>
      <c r="G11" s="52">
        <v>0.66</v>
      </c>
      <c r="H11" s="52">
        <v>2.0139999999999998</v>
      </c>
      <c r="I11" s="52">
        <v>0.28699999999999998</v>
      </c>
      <c r="J11" s="52">
        <v>0.315</v>
      </c>
      <c r="K11" s="52">
        <v>10.898032109500001</v>
      </c>
      <c r="L11">
        <f t="shared" si="3"/>
        <v>22.526232370336501</v>
      </c>
      <c r="M11">
        <f t="shared" si="4"/>
        <v>123.4</v>
      </c>
      <c r="N11">
        <f t="shared" si="5"/>
        <v>24.5</v>
      </c>
    </row>
    <row r="12" spans="1:14">
      <c r="A12" s="20" t="s">
        <v>8</v>
      </c>
      <c r="B12" s="20">
        <v>2130</v>
      </c>
      <c r="C12" s="20" t="s">
        <v>97</v>
      </c>
      <c r="D12" s="20" t="s">
        <v>96</v>
      </c>
      <c r="E12" s="52">
        <v>0.63</v>
      </c>
      <c r="F12" s="52">
        <v>53.6</v>
      </c>
      <c r="G12" s="52">
        <v>0.66</v>
      </c>
      <c r="H12" s="52">
        <v>1.022</v>
      </c>
      <c r="I12" s="52">
        <v>0.19600000000000001</v>
      </c>
      <c r="J12" s="52">
        <v>0.26200000000000001</v>
      </c>
      <c r="K12" s="52">
        <v>1.1467950527199999</v>
      </c>
      <c r="L12">
        <f t="shared" si="3"/>
        <v>2.0989407584916586</v>
      </c>
      <c r="M12">
        <f t="shared" si="4"/>
        <v>5.8</v>
      </c>
      <c r="N12">
        <f t="shared" si="5"/>
        <v>1.8</v>
      </c>
    </row>
    <row r="13" spans="1:14">
      <c r="A13" s="20" t="s">
        <v>8</v>
      </c>
      <c r="B13" s="20">
        <v>2140</v>
      </c>
      <c r="C13" s="20" t="s">
        <v>97</v>
      </c>
      <c r="D13" s="20" t="s">
        <v>96</v>
      </c>
      <c r="E13" s="52">
        <v>0.63</v>
      </c>
      <c r="F13" s="52">
        <v>53.6</v>
      </c>
      <c r="G13" s="52">
        <v>0.66</v>
      </c>
      <c r="H13" s="52">
        <v>1.744</v>
      </c>
      <c r="I13" s="52">
        <v>0.57999999999999996</v>
      </c>
      <c r="J13" s="52">
        <v>0.36699999999999999</v>
      </c>
      <c r="K13" s="52">
        <v>0.51127395171000001</v>
      </c>
      <c r="L13">
        <f t="shared" si="3"/>
        <v>1.1755551547017458</v>
      </c>
      <c r="M13">
        <f t="shared" si="4"/>
        <v>5.6</v>
      </c>
      <c r="N13">
        <f t="shared" si="5"/>
        <v>2.2000000000000002</v>
      </c>
    </row>
    <row r="14" spans="1:14">
      <c r="A14" s="20" t="s">
        <v>8</v>
      </c>
      <c r="B14" s="20">
        <v>2210</v>
      </c>
      <c r="C14" s="20" t="s">
        <v>97</v>
      </c>
      <c r="D14" s="20"/>
      <c r="E14" s="52">
        <v>0.63</v>
      </c>
      <c r="F14" s="52">
        <v>53.6</v>
      </c>
      <c r="G14" s="52">
        <v>0.66</v>
      </c>
      <c r="H14" s="52">
        <v>1.347</v>
      </c>
      <c r="I14" s="52">
        <v>0.27400000000000002</v>
      </c>
      <c r="J14" s="52">
        <v>0.315</v>
      </c>
      <c r="K14" s="52">
        <v>1.7754497279400001E-2</v>
      </c>
      <c r="L14">
        <f t="shared" si="3"/>
        <v>3.66985458765198E-2</v>
      </c>
      <c r="M14">
        <f t="shared" si="4"/>
        <v>0.1</v>
      </c>
      <c r="N14">
        <f t="shared" si="5"/>
        <v>0</v>
      </c>
    </row>
    <row r="15" spans="1:14">
      <c r="A15" s="20" t="s">
        <v>8</v>
      </c>
      <c r="B15" s="20">
        <v>2210</v>
      </c>
      <c r="C15" s="20" t="s">
        <v>97</v>
      </c>
      <c r="D15" s="20" t="s">
        <v>98</v>
      </c>
      <c r="E15" s="52">
        <v>0.63</v>
      </c>
      <c r="F15" s="52">
        <v>53.6</v>
      </c>
      <c r="G15" s="52">
        <v>0.66</v>
      </c>
      <c r="H15" s="52">
        <v>1.347</v>
      </c>
      <c r="I15" s="52">
        <v>0.27400000000000002</v>
      </c>
      <c r="J15" s="52">
        <v>0.315</v>
      </c>
      <c r="K15" s="52">
        <v>0.14515066447700001</v>
      </c>
      <c r="L15">
        <f t="shared" si="3"/>
        <v>0.30002642347395903</v>
      </c>
      <c r="M15">
        <f t="shared" si="4"/>
        <v>1.1000000000000001</v>
      </c>
      <c r="N15">
        <f t="shared" si="5"/>
        <v>0.3</v>
      </c>
    </row>
    <row r="16" spans="1:14">
      <c r="A16" s="20" t="s">
        <v>8</v>
      </c>
      <c r="B16" s="20">
        <v>2210</v>
      </c>
      <c r="C16" s="20" t="s">
        <v>97</v>
      </c>
      <c r="D16" s="20" t="s">
        <v>94</v>
      </c>
      <c r="E16" s="52">
        <v>0.63</v>
      </c>
      <c r="F16" s="52">
        <v>53.6</v>
      </c>
      <c r="G16" s="52">
        <v>0.66</v>
      </c>
      <c r="H16" s="52">
        <v>1.347</v>
      </c>
      <c r="I16" s="52">
        <v>0.27400000000000002</v>
      </c>
      <c r="J16" s="52">
        <v>0.315</v>
      </c>
      <c r="K16" s="52">
        <v>2.22392901574</v>
      </c>
      <c r="L16">
        <f t="shared" si="3"/>
        <v>4.5968612755345797</v>
      </c>
      <c r="M16">
        <f t="shared" si="4"/>
        <v>16.8</v>
      </c>
      <c r="N16">
        <f t="shared" si="5"/>
        <v>4.8</v>
      </c>
    </row>
    <row r="17" spans="1:14">
      <c r="A17" s="20" t="s">
        <v>8</v>
      </c>
      <c r="B17" s="20">
        <v>2210</v>
      </c>
      <c r="C17" s="20" t="s">
        <v>97</v>
      </c>
      <c r="D17" s="20" t="s">
        <v>96</v>
      </c>
      <c r="E17" s="52">
        <v>0.63</v>
      </c>
      <c r="F17" s="52">
        <v>53.6</v>
      </c>
      <c r="G17" s="52">
        <v>0.66</v>
      </c>
      <c r="H17" s="52">
        <v>1.347</v>
      </c>
      <c r="I17" s="52">
        <v>0.27400000000000002</v>
      </c>
      <c r="J17" s="52">
        <v>0.315</v>
      </c>
      <c r="K17" s="52">
        <v>44.272559358000002</v>
      </c>
      <c r="L17">
        <f t="shared" si="3"/>
        <v>91.51138019298601</v>
      </c>
      <c r="M17">
        <f t="shared" si="4"/>
        <v>335.4</v>
      </c>
      <c r="N17">
        <f t="shared" si="5"/>
        <v>96.1</v>
      </c>
    </row>
    <row r="18" spans="1:14">
      <c r="A18" s="20" t="s">
        <v>8</v>
      </c>
      <c r="B18" s="20">
        <v>4340</v>
      </c>
      <c r="C18" s="20" t="s">
        <v>97</v>
      </c>
      <c r="D18" s="20" t="s">
        <v>96</v>
      </c>
      <c r="E18" s="52">
        <v>0.63</v>
      </c>
      <c r="F18" s="52">
        <v>53.6</v>
      </c>
      <c r="G18" s="52">
        <v>0.66</v>
      </c>
      <c r="H18" s="52">
        <v>0.69099999999999995</v>
      </c>
      <c r="I18" s="52">
        <v>3.5999999999999997E-2</v>
      </c>
      <c r="J18" s="52">
        <v>0.26200000000000001</v>
      </c>
      <c r="K18" s="52">
        <v>3.3989979367699998</v>
      </c>
      <c r="L18">
        <f t="shared" si="3"/>
        <v>6.2210726237389053</v>
      </c>
      <c r="M18">
        <f t="shared" si="4"/>
        <v>11.7</v>
      </c>
      <c r="N18">
        <f t="shared" si="5"/>
        <v>2.8</v>
      </c>
    </row>
    <row r="19" spans="1:14">
      <c r="A19" s="20" t="s">
        <v>8</v>
      </c>
      <c r="B19" s="20">
        <v>5120</v>
      </c>
      <c r="C19" s="20" t="s">
        <v>97</v>
      </c>
      <c r="D19" s="20"/>
      <c r="E19" s="52">
        <v>0.63</v>
      </c>
      <c r="F19" s="52">
        <v>53.6</v>
      </c>
      <c r="G19" s="52">
        <v>0.66</v>
      </c>
      <c r="H19" s="52">
        <v>0.505</v>
      </c>
      <c r="I19" s="52">
        <v>6.8000000000000005E-2</v>
      </c>
      <c r="J19" s="52">
        <v>5.2999999999999999E-2</v>
      </c>
      <c r="K19" s="52">
        <v>0.198777051935</v>
      </c>
      <c r="L19">
        <f t="shared" si="3"/>
        <v>0.17825000837184568</v>
      </c>
      <c r="M19">
        <f t="shared" si="4"/>
        <v>0.2</v>
      </c>
      <c r="N19">
        <f t="shared" si="5"/>
        <v>0.2</v>
      </c>
    </row>
    <row r="20" spans="1:14">
      <c r="A20" s="20"/>
      <c r="B20" s="20"/>
      <c r="C20" s="20"/>
      <c r="D20" s="20"/>
      <c r="F20" s="20"/>
      <c r="J20" s="21"/>
      <c r="K20">
        <f t="shared" ref="K20:M20" si="6">SUM(K2:K19)</f>
        <v>102.04711712160753</v>
      </c>
      <c r="L20">
        <f t="shared" si="6"/>
        <v>180.78091745317141</v>
      </c>
      <c r="M20">
        <f t="shared" si="6"/>
        <v>691.60000000000014</v>
      </c>
      <c r="N20">
        <f>SUM(N2:N19)</f>
        <v>179.7</v>
      </c>
    </row>
    <row r="21" spans="1:14">
      <c r="A21" s="20"/>
      <c r="B21" s="20"/>
      <c r="C21" s="20"/>
      <c r="D21" s="20"/>
      <c r="F21" s="20"/>
      <c r="J21" s="21"/>
      <c r="K21" s="24"/>
    </row>
    <row r="22" spans="1:14">
      <c r="A22" s="20"/>
      <c r="B22" s="20"/>
      <c r="C22" s="20"/>
      <c r="D22" s="20"/>
      <c r="F22" s="20"/>
      <c r="J22" s="21"/>
      <c r="K22" s="24"/>
    </row>
    <row r="23" spans="1:14">
      <c r="A23" s="20"/>
      <c r="B23" s="20"/>
      <c r="C23" s="20"/>
      <c r="D23" s="20"/>
      <c r="F23" s="20"/>
      <c r="J23" s="21"/>
      <c r="K23" s="24"/>
    </row>
    <row r="24" spans="1:14">
      <c r="A24" s="20"/>
      <c r="B24" s="20"/>
      <c r="C24" s="20"/>
      <c r="D24" s="20"/>
      <c r="F24" s="20"/>
      <c r="J24" s="21"/>
      <c r="K24" s="24"/>
    </row>
    <row r="25" spans="1:14">
      <c r="A25" s="20"/>
      <c r="B25" s="20"/>
      <c r="C25" s="20"/>
      <c r="D25" s="20"/>
      <c r="F25" s="20"/>
      <c r="J25" s="21"/>
      <c r="K25" s="24"/>
    </row>
    <row r="26" spans="1:14">
      <c r="A26" s="20"/>
      <c r="B26" s="20"/>
      <c r="C26" s="20"/>
      <c r="D26" s="20"/>
      <c r="F26" s="20"/>
      <c r="J26" s="21"/>
      <c r="K26" s="24"/>
    </row>
    <row r="27" spans="1:14">
      <c r="A27" s="20"/>
      <c r="B27" s="20"/>
      <c r="C27" s="20"/>
      <c r="D27" s="20"/>
      <c r="F27" s="20"/>
      <c r="J27" s="21"/>
      <c r="K27" s="24"/>
    </row>
    <row r="28" spans="1:14">
      <c r="A28" s="20"/>
      <c r="B28" s="20"/>
      <c r="C28" s="20"/>
      <c r="D28" s="20"/>
      <c r="F28" s="20"/>
      <c r="J28" s="21"/>
      <c r="K28" s="24"/>
    </row>
    <row r="29" spans="1:14">
      <c r="A29" s="20"/>
      <c r="B29" s="20"/>
      <c r="C29" s="20"/>
      <c r="D29" s="20"/>
      <c r="F29" s="20"/>
      <c r="J29" s="21"/>
      <c r="K29" s="24"/>
    </row>
    <row r="30" spans="1:14">
      <c r="A30" s="20"/>
      <c r="B30" s="20"/>
      <c r="C30" s="20"/>
      <c r="D30" s="20"/>
      <c r="F30" s="20"/>
      <c r="J30" s="21"/>
      <c r="K30" s="24"/>
    </row>
    <row r="31" spans="1:14">
      <c r="A31" s="20"/>
      <c r="B31" s="20"/>
      <c r="C31" s="20"/>
      <c r="D31" s="20"/>
      <c r="F31" s="20"/>
      <c r="J31" s="21"/>
      <c r="K31" s="24"/>
    </row>
    <row r="32" spans="1:14">
      <c r="A32" s="20"/>
      <c r="B32" s="20"/>
      <c r="C32" s="20"/>
      <c r="D32" s="20"/>
      <c r="F32" s="20"/>
      <c r="J32" s="21"/>
      <c r="K32" s="24"/>
    </row>
    <row r="33" spans="1:11">
      <c r="A33" s="20"/>
      <c r="B33" s="20"/>
      <c r="C33" s="20"/>
      <c r="D33" s="20"/>
      <c r="F33" s="20"/>
      <c r="J33" s="21"/>
      <c r="K33" s="24"/>
    </row>
    <row r="34" spans="1:11">
      <c r="A34" s="20"/>
      <c r="B34" s="20"/>
      <c r="C34" s="20"/>
      <c r="D34" s="20"/>
      <c r="F34" s="20"/>
      <c r="J34" s="21"/>
      <c r="K34" s="24"/>
    </row>
    <row r="35" spans="1:11">
      <c r="A35" s="20"/>
      <c r="B35" s="20"/>
      <c r="C35" s="20"/>
      <c r="D35" s="20"/>
      <c r="F35" s="20"/>
      <c r="J35" s="21"/>
      <c r="K35" s="24"/>
    </row>
    <row r="36" spans="1:11">
      <c r="A36" s="20"/>
      <c r="B36" s="20"/>
      <c r="C36" s="20"/>
      <c r="D36" s="20"/>
      <c r="F36" s="20"/>
      <c r="J36" s="21"/>
      <c r="K36" s="24"/>
    </row>
    <row r="37" spans="1:11">
      <c r="A37" s="20"/>
      <c r="B37" s="20"/>
      <c r="C37" s="20"/>
      <c r="D37" s="20"/>
      <c r="F37" s="20"/>
      <c r="J37" s="21"/>
      <c r="K37" s="24"/>
    </row>
    <row r="38" spans="1:11">
      <c r="A38" s="20"/>
      <c r="B38" s="20"/>
      <c r="C38" s="20"/>
      <c r="D38" s="20"/>
      <c r="F38" s="20"/>
      <c r="J38" s="21"/>
      <c r="K38" s="24"/>
    </row>
    <row r="39" spans="1:11">
      <c r="A39" s="20"/>
      <c r="B39" s="20"/>
      <c r="C39" s="20"/>
      <c r="D39" s="20"/>
      <c r="F39" s="20"/>
      <c r="J39" s="21"/>
      <c r="K39" s="24"/>
    </row>
    <row r="40" spans="1:11">
      <c r="A40" s="20"/>
      <c r="B40" s="20"/>
      <c r="C40" s="20"/>
      <c r="D40" s="20"/>
      <c r="F40" s="20"/>
      <c r="J40" s="21"/>
      <c r="K40" s="24"/>
    </row>
    <row r="41" spans="1:11">
      <c r="A41" s="20"/>
      <c r="B41" s="20"/>
      <c r="C41" s="20"/>
      <c r="D41" s="20"/>
      <c r="F41" s="20"/>
      <c r="J41" s="21"/>
      <c r="K41" s="24"/>
    </row>
    <row r="42" spans="1:11">
      <c r="A42" s="20"/>
      <c r="B42" s="20"/>
      <c r="C42" s="20"/>
      <c r="D42" s="20"/>
      <c r="F42" s="20"/>
      <c r="J42" s="21"/>
      <c r="K42" s="24"/>
    </row>
    <row r="43" spans="1:11">
      <c r="A43" s="20"/>
      <c r="B43" s="20"/>
      <c r="C43" s="20"/>
      <c r="D43" s="20"/>
      <c r="F43" s="20"/>
      <c r="J43" s="21"/>
      <c r="K43" s="24"/>
    </row>
    <row r="44" spans="1:11">
      <c r="A44" s="20"/>
      <c r="B44" s="20"/>
      <c r="C44" s="20"/>
      <c r="D44" s="20"/>
      <c r="F44" s="20"/>
      <c r="J44" s="21"/>
      <c r="K44" s="24"/>
    </row>
    <row r="45" spans="1:11">
      <c r="A45" s="20"/>
      <c r="B45" s="20"/>
      <c r="C45" s="20"/>
      <c r="D45" s="20"/>
      <c r="F45" s="20"/>
      <c r="J45" s="21"/>
      <c r="K45" s="24"/>
    </row>
    <row r="46" spans="1:11">
      <c r="A46" s="20"/>
      <c r="B46" s="20"/>
      <c r="C46" s="20"/>
      <c r="D46" s="20"/>
      <c r="F46" s="20"/>
      <c r="J46" s="21"/>
      <c r="K46" s="24"/>
    </row>
    <row r="47" spans="1:11">
      <c r="J47" s="21"/>
    </row>
  </sheetData>
  <sortState ref="A2:K19">
    <sortCondition descending="1" ref="C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9</v>
      </c>
      <c r="B2" s="20">
        <v>1110</v>
      </c>
      <c r="C2" s="20" t="s">
        <v>95</v>
      </c>
      <c r="D2" s="20" t="s">
        <v>96</v>
      </c>
      <c r="E2" s="52">
        <v>0.22</v>
      </c>
      <c r="F2" s="52">
        <v>50.8</v>
      </c>
      <c r="G2" s="52">
        <v>0</v>
      </c>
      <c r="H2" s="52">
        <v>0.96799999999999997</v>
      </c>
      <c r="I2" s="52">
        <v>0.125</v>
      </c>
      <c r="J2" s="52">
        <v>0.28799999999999998</v>
      </c>
      <c r="K2" s="52">
        <v>1.6237685368500001</v>
      </c>
      <c r="L2">
        <f>F2*J2*K2/12</f>
        <v>1.9796986001275199</v>
      </c>
      <c r="M2">
        <f>ROUND(2.721*H2*L2,1)</f>
        <v>5.2</v>
      </c>
      <c r="N2">
        <f>ROUND((2.721*I2*L2)+(E2*K2),1)</f>
        <v>1</v>
      </c>
    </row>
    <row r="3" spans="1:14">
      <c r="A3" s="20" t="s">
        <v>9</v>
      </c>
      <c r="B3" s="20">
        <v>1400</v>
      </c>
      <c r="C3" s="20" t="s">
        <v>95</v>
      </c>
      <c r="D3" s="20" t="s">
        <v>96</v>
      </c>
      <c r="E3" s="52">
        <v>0.22</v>
      </c>
      <c r="F3" s="52">
        <v>50.8</v>
      </c>
      <c r="G3" s="52">
        <v>0</v>
      </c>
      <c r="H3" s="52">
        <v>0.70899999999999996</v>
      </c>
      <c r="I3" s="52">
        <v>0.11700000000000001</v>
      </c>
      <c r="J3" s="52">
        <v>0.43099999999999999</v>
      </c>
      <c r="K3" s="52">
        <v>5.2099374131899996</v>
      </c>
      <c r="L3">
        <f t="shared" ref="L3:L19" si="0">F3*J3*K3/12</f>
        <v>9.5058781395260343</v>
      </c>
      <c r="M3">
        <f t="shared" ref="M3:M24" si="1">ROUND(2.721*H3*L3,1)</f>
        <v>18.3</v>
      </c>
      <c r="N3">
        <f t="shared" ref="N3:N24" si="2">ROUND((2.721*I3*L3)+(E3*K3),1)</f>
        <v>4.2</v>
      </c>
    </row>
    <row r="4" spans="1:14">
      <c r="A4" s="20" t="s">
        <v>9</v>
      </c>
      <c r="B4" s="20">
        <v>2130</v>
      </c>
      <c r="C4" s="20" t="s">
        <v>95</v>
      </c>
      <c r="D4" s="20" t="s">
        <v>96</v>
      </c>
      <c r="E4" s="52">
        <v>0.22</v>
      </c>
      <c r="F4" s="52">
        <v>50.8</v>
      </c>
      <c r="G4" s="52">
        <v>0</v>
      </c>
      <c r="H4" s="52">
        <v>1.022</v>
      </c>
      <c r="I4" s="52">
        <v>0.19600000000000001</v>
      </c>
      <c r="J4" s="52">
        <v>0.26200000000000001</v>
      </c>
      <c r="K4" s="52">
        <v>1.0416987713200001</v>
      </c>
      <c r="L4">
        <f t="shared" si="0"/>
        <v>1.1553828305633893</v>
      </c>
      <c r="M4">
        <f t="shared" si="1"/>
        <v>3.2</v>
      </c>
      <c r="N4">
        <f t="shared" si="2"/>
        <v>0.8</v>
      </c>
    </row>
    <row r="5" spans="1:14">
      <c r="A5" s="20" t="s">
        <v>9</v>
      </c>
      <c r="B5" s="20">
        <v>2140</v>
      </c>
      <c r="C5" s="20" t="s">
        <v>95</v>
      </c>
      <c r="D5" s="20"/>
      <c r="E5" s="52">
        <v>0.22</v>
      </c>
      <c r="F5" s="52">
        <v>50.8</v>
      </c>
      <c r="G5" s="52">
        <v>0</v>
      </c>
      <c r="H5" s="52">
        <v>1.744</v>
      </c>
      <c r="I5" s="52">
        <v>0.57999999999999996</v>
      </c>
      <c r="J5" s="52">
        <v>0.36699999999999999</v>
      </c>
      <c r="K5" s="52">
        <v>1.3469785205899999E-4</v>
      </c>
      <c r="L5">
        <f t="shared" si="0"/>
        <v>2.0927107288726436E-4</v>
      </c>
      <c r="M5">
        <f t="shared" si="1"/>
        <v>0</v>
      </c>
      <c r="N5">
        <f t="shared" si="2"/>
        <v>0</v>
      </c>
    </row>
    <row r="6" spans="1:14">
      <c r="A6" s="20" t="s">
        <v>9</v>
      </c>
      <c r="B6" s="20">
        <v>2140</v>
      </c>
      <c r="C6" s="20" t="s">
        <v>95</v>
      </c>
      <c r="D6" s="20" t="s">
        <v>96</v>
      </c>
      <c r="E6" s="52">
        <v>0.22</v>
      </c>
      <c r="F6" s="52">
        <v>50.8</v>
      </c>
      <c r="G6" s="52">
        <v>0</v>
      </c>
      <c r="H6" s="52">
        <v>1.744</v>
      </c>
      <c r="I6" s="52">
        <v>0.57999999999999996</v>
      </c>
      <c r="J6" s="52">
        <v>0.36699999999999999</v>
      </c>
      <c r="K6" s="52">
        <v>1.28628960975E-2</v>
      </c>
      <c r="L6">
        <f t="shared" si="0"/>
        <v>1.9984224140279248E-2</v>
      </c>
      <c r="M6">
        <f t="shared" si="1"/>
        <v>0.1</v>
      </c>
      <c r="N6">
        <f t="shared" si="2"/>
        <v>0</v>
      </c>
    </row>
    <row r="7" spans="1:14">
      <c r="A7" s="20" t="s">
        <v>9</v>
      </c>
      <c r="B7" s="20">
        <v>2210</v>
      </c>
      <c r="C7" s="20" t="s">
        <v>95</v>
      </c>
      <c r="D7" s="20"/>
      <c r="E7" s="52">
        <v>0.22</v>
      </c>
      <c r="F7" s="52">
        <v>50.8</v>
      </c>
      <c r="G7" s="52">
        <v>0</v>
      </c>
      <c r="H7" s="52">
        <v>1.347</v>
      </c>
      <c r="I7" s="52">
        <v>0.27400000000000002</v>
      </c>
      <c r="J7" s="52">
        <v>0.315</v>
      </c>
      <c r="K7" s="52">
        <v>0.15778521619200001</v>
      </c>
      <c r="L7">
        <f t="shared" si="0"/>
        <v>0.21040658579203197</v>
      </c>
      <c r="M7">
        <f t="shared" si="1"/>
        <v>0.8</v>
      </c>
      <c r="N7">
        <f t="shared" si="2"/>
        <v>0.2</v>
      </c>
    </row>
    <row r="8" spans="1:14">
      <c r="A8" s="20" t="s">
        <v>9</v>
      </c>
      <c r="B8" s="20">
        <v>2210</v>
      </c>
      <c r="C8" s="20" t="s">
        <v>95</v>
      </c>
      <c r="D8" s="20" t="s">
        <v>98</v>
      </c>
      <c r="E8" s="52">
        <v>0.22</v>
      </c>
      <c r="F8" s="52">
        <v>50.8</v>
      </c>
      <c r="G8" s="52">
        <v>0</v>
      </c>
      <c r="H8" s="52">
        <v>1.347</v>
      </c>
      <c r="I8" s="52">
        <v>0.27400000000000002</v>
      </c>
      <c r="J8" s="52">
        <v>0.315</v>
      </c>
      <c r="K8" s="52">
        <v>2.0589220408999999E-2</v>
      </c>
      <c r="L8">
        <f t="shared" si="0"/>
        <v>2.7455725415401495E-2</v>
      </c>
      <c r="M8">
        <f t="shared" si="1"/>
        <v>0.1</v>
      </c>
      <c r="N8">
        <f t="shared" si="2"/>
        <v>0</v>
      </c>
    </row>
    <row r="9" spans="1:14">
      <c r="A9" s="20" t="s">
        <v>9</v>
      </c>
      <c r="B9" s="20">
        <v>2210</v>
      </c>
      <c r="C9" s="20" t="s">
        <v>95</v>
      </c>
      <c r="D9" s="20" t="s">
        <v>96</v>
      </c>
      <c r="E9" s="52">
        <v>0.22</v>
      </c>
      <c r="F9" s="52">
        <v>50.8</v>
      </c>
      <c r="G9" s="52">
        <v>0</v>
      </c>
      <c r="H9" s="52">
        <v>1.347</v>
      </c>
      <c r="I9" s="52">
        <v>0.27400000000000002</v>
      </c>
      <c r="J9" s="52">
        <v>0.315</v>
      </c>
      <c r="K9" s="52">
        <v>89.345009532600002</v>
      </c>
      <c r="L9">
        <f t="shared" si="0"/>
        <v>119.14157021172208</v>
      </c>
      <c r="M9">
        <f t="shared" si="1"/>
        <v>436.7</v>
      </c>
      <c r="N9">
        <f t="shared" si="2"/>
        <v>108.5</v>
      </c>
    </row>
    <row r="10" spans="1:14">
      <c r="A10" s="20" t="s">
        <v>9</v>
      </c>
      <c r="B10" s="20">
        <v>2500</v>
      </c>
      <c r="C10" s="20" t="s">
        <v>95</v>
      </c>
      <c r="D10" s="20" t="s">
        <v>96</v>
      </c>
      <c r="E10" s="52">
        <v>0.22</v>
      </c>
      <c r="F10" s="52">
        <v>50.8</v>
      </c>
      <c r="G10" s="52">
        <v>0</v>
      </c>
      <c r="H10" s="52">
        <v>1.677</v>
      </c>
      <c r="I10" s="52">
        <v>0.48899999999999999</v>
      </c>
      <c r="J10" s="52">
        <v>0.28899999999999998</v>
      </c>
      <c r="K10" s="52">
        <v>2.8103867108099999E-2</v>
      </c>
      <c r="L10">
        <f t="shared" si="0"/>
        <v>3.4383207815619807E-2</v>
      </c>
      <c r="M10">
        <f t="shared" si="1"/>
        <v>0.2</v>
      </c>
      <c r="N10">
        <f t="shared" si="2"/>
        <v>0.1</v>
      </c>
    </row>
    <row r="11" spans="1:14">
      <c r="A11" s="20" t="s">
        <v>9</v>
      </c>
      <c r="B11" s="20">
        <v>3100</v>
      </c>
      <c r="C11" s="20" t="s">
        <v>95</v>
      </c>
      <c r="D11" s="20" t="s">
        <v>96</v>
      </c>
      <c r="E11" s="52">
        <v>0.22</v>
      </c>
      <c r="F11" s="52">
        <v>50.8</v>
      </c>
      <c r="G11" s="52">
        <v>0</v>
      </c>
      <c r="H11" s="52">
        <v>0.69099999999999995</v>
      </c>
      <c r="I11" s="52">
        <v>3.5999999999999997E-2</v>
      </c>
      <c r="J11" s="52">
        <v>0.26200000000000001</v>
      </c>
      <c r="K11" s="52">
        <v>4.9876005945099999</v>
      </c>
      <c r="L11">
        <f t="shared" si="0"/>
        <v>5.5319140727241916</v>
      </c>
      <c r="M11">
        <f t="shared" si="1"/>
        <v>10.4</v>
      </c>
      <c r="N11">
        <f t="shared" si="2"/>
        <v>1.6</v>
      </c>
    </row>
    <row r="12" spans="1:14">
      <c r="A12" s="20" t="s">
        <v>9</v>
      </c>
      <c r="B12" s="20">
        <v>3200</v>
      </c>
      <c r="C12" s="20" t="s">
        <v>95</v>
      </c>
      <c r="D12" s="20" t="s">
        <v>96</v>
      </c>
      <c r="E12" s="52">
        <v>0.22</v>
      </c>
      <c r="F12" s="52">
        <v>50.8</v>
      </c>
      <c r="G12" s="52">
        <v>0</v>
      </c>
      <c r="H12" s="52">
        <v>0.69099999999999995</v>
      </c>
      <c r="I12" s="52">
        <v>3.5999999999999997E-2</v>
      </c>
      <c r="J12" s="52">
        <v>0.26200000000000001</v>
      </c>
      <c r="K12" s="52">
        <v>2.6071019046699999</v>
      </c>
      <c r="L12">
        <f t="shared" si="0"/>
        <v>2.8916236258663193</v>
      </c>
      <c r="M12">
        <f t="shared" si="1"/>
        <v>5.4</v>
      </c>
      <c r="N12">
        <f t="shared" si="2"/>
        <v>0.9</v>
      </c>
    </row>
    <row r="13" spans="1:14">
      <c r="A13" s="20" t="s">
        <v>9</v>
      </c>
      <c r="B13" s="20">
        <v>4140</v>
      </c>
      <c r="C13" s="20" t="s">
        <v>95</v>
      </c>
      <c r="D13" s="20" t="s">
        <v>96</v>
      </c>
      <c r="E13" s="52">
        <v>0.22</v>
      </c>
      <c r="F13" s="52">
        <v>50.8</v>
      </c>
      <c r="G13" s="52">
        <v>0</v>
      </c>
      <c r="H13" s="52">
        <v>0.69099999999999995</v>
      </c>
      <c r="I13" s="52">
        <v>3.5999999999999997E-2</v>
      </c>
      <c r="J13" s="52">
        <v>0.26200000000000001</v>
      </c>
      <c r="K13" s="52">
        <v>1.83626749506</v>
      </c>
      <c r="L13">
        <f t="shared" si="0"/>
        <v>2.0366654876875478</v>
      </c>
      <c r="M13">
        <f t="shared" si="1"/>
        <v>3.8</v>
      </c>
      <c r="N13">
        <f t="shared" si="2"/>
        <v>0.6</v>
      </c>
    </row>
    <row r="14" spans="1:14">
      <c r="A14" s="20" t="s">
        <v>9</v>
      </c>
      <c r="B14" s="20">
        <v>4220</v>
      </c>
      <c r="C14" s="20" t="s">
        <v>95</v>
      </c>
      <c r="D14" s="20" t="s">
        <v>96</v>
      </c>
      <c r="E14" s="52">
        <v>0.22</v>
      </c>
      <c r="F14" s="52">
        <v>50.8</v>
      </c>
      <c r="G14" s="52">
        <v>0</v>
      </c>
      <c r="H14" s="52">
        <v>0.69099999999999995</v>
      </c>
      <c r="I14" s="52">
        <v>3.5999999999999997E-2</v>
      </c>
      <c r="J14" s="52">
        <v>0.26200000000000001</v>
      </c>
      <c r="K14" s="52">
        <v>0.54807077793699999</v>
      </c>
      <c r="L14">
        <f t="shared" si="0"/>
        <v>0.60788356883585792</v>
      </c>
      <c r="M14">
        <f t="shared" si="1"/>
        <v>1.1000000000000001</v>
      </c>
      <c r="N14">
        <f t="shared" si="2"/>
        <v>0.2</v>
      </c>
    </row>
    <row r="15" spans="1:14">
      <c r="A15" s="20" t="s">
        <v>9</v>
      </c>
      <c r="B15" s="20">
        <v>5120</v>
      </c>
      <c r="C15" s="20" t="s">
        <v>95</v>
      </c>
      <c r="D15" s="20"/>
      <c r="E15" s="52">
        <v>0.22</v>
      </c>
      <c r="F15" s="52">
        <v>50.8</v>
      </c>
      <c r="G15" s="52">
        <v>0</v>
      </c>
      <c r="H15" s="52">
        <v>0.505</v>
      </c>
      <c r="I15" s="52">
        <v>6.8000000000000005E-2</v>
      </c>
      <c r="J15" s="52">
        <v>5.2999999999999999E-2</v>
      </c>
      <c r="K15" s="52">
        <v>0.64447496521400005</v>
      </c>
      <c r="L15">
        <f t="shared" si="0"/>
        <v>0.14459869969518113</v>
      </c>
      <c r="M15">
        <f t="shared" si="1"/>
        <v>0.2</v>
      </c>
      <c r="N15">
        <f t="shared" si="2"/>
        <v>0.2</v>
      </c>
    </row>
    <row r="16" spans="1:14">
      <c r="A16" s="20" t="s">
        <v>9</v>
      </c>
      <c r="B16" s="20">
        <v>5120</v>
      </c>
      <c r="C16" s="20" t="s">
        <v>95</v>
      </c>
      <c r="D16" s="20" t="s">
        <v>98</v>
      </c>
      <c r="E16" s="52">
        <v>0.22</v>
      </c>
      <c r="F16" s="52">
        <v>50.8</v>
      </c>
      <c r="G16" s="52">
        <v>0</v>
      </c>
      <c r="H16" s="52">
        <v>0.505</v>
      </c>
      <c r="I16" s="52">
        <v>6.8000000000000005E-2</v>
      </c>
      <c r="J16" s="52">
        <v>5.2999999999999999E-2</v>
      </c>
      <c r="K16" s="52">
        <v>4.7942339382899997E-3</v>
      </c>
      <c r="L16">
        <f t="shared" si="0"/>
        <v>1.0756662879543328E-3</v>
      </c>
      <c r="M16">
        <f t="shared" si="1"/>
        <v>0</v>
      </c>
      <c r="N16">
        <f t="shared" si="2"/>
        <v>0</v>
      </c>
    </row>
    <row r="17" spans="1:14">
      <c r="A17" s="20" t="s">
        <v>9</v>
      </c>
      <c r="B17" s="20">
        <v>5120</v>
      </c>
      <c r="C17" s="20" t="s">
        <v>95</v>
      </c>
      <c r="D17" s="20" t="s">
        <v>96</v>
      </c>
      <c r="E17" s="52">
        <v>0.22</v>
      </c>
      <c r="F17" s="52">
        <v>50.8</v>
      </c>
      <c r="G17" s="52">
        <v>0</v>
      </c>
      <c r="H17" s="52">
        <v>0.505</v>
      </c>
      <c r="I17" s="52">
        <v>6.8000000000000005E-2</v>
      </c>
      <c r="J17" s="52">
        <v>5.2999999999999999E-2</v>
      </c>
      <c r="K17" s="52">
        <v>7.2123325035300001E-2</v>
      </c>
      <c r="L17">
        <f t="shared" si="0"/>
        <v>1.6182070027086808E-2</v>
      </c>
      <c r="M17">
        <f t="shared" si="1"/>
        <v>0</v>
      </c>
      <c r="N17">
        <f t="shared" si="2"/>
        <v>0</v>
      </c>
    </row>
    <row r="18" spans="1:14">
      <c r="A18" s="20" t="s">
        <v>9</v>
      </c>
      <c r="B18" s="20">
        <v>6170</v>
      </c>
      <c r="C18" s="20" t="s">
        <v>95</v>
      </c>
      <c r="D18" s="20" t="s">
        <v>96</v>
      </c>
      <c r="E18" s="52">
        <v>0.22</v>
      </c>
      <c r="F18" s="52">
        <v>50.8</v>
      </c>
      <c r="G18" s="52">
        <v>0</v>
      </c>
      <c r="H18" s="52">
        <v>0.60699999999999998</v>
      </c>
      <c r="I18" s="52">
        <v>3.3000000000000002E-2</v>
      </c>
      <c r="J18" s="52">
        <v>2.5999999999999999E-2</v>
      </c>
      <c r="K18" s="52">
        <v>2.8279567254799999E-2</v>
      </c>
      <c r="L18">
        <f t="shared" si="0"/>
        <v>3.1126377025116531E-3</v>
      </c>
      <c r="M18">
        <f t="shared" si="1"/>
        <v>0</v>
      </c>
      <c r="N18">
        <f t="shared" si="2"/>
        <v>0</v>
      </c>
    </row>
    <row r="19" spans="1:14">
      <c r="A19" s="20" t="s">
        <v>9</v>
      </c>
      <c r="B19" s="20">
        <v>8140</v>
      </c>
      <c r="C19" s="20" t="s">
        <v>95</v>
      </c>
      <c r="D19" s="20" t="s">
        <v>96</v>
      </c>
      <c r="E19" s="52">
        <v>0.22</v>
      </c>
      <c r="F19" s="52">
        <v>50.8</v>
      </c>
      <c r="G19" s="52">
        <v>0</v>
      </c>
      <c r="H19" s="52">
        <v>0.98599999999999999</v>
      </c>
      <c r="I19" s="52">
        <v>0.14299999999999999</v>
      </c>
      <c r="J19" s="52">
        <v>0.44600000000000001</v>
      </c>
      <c r="K19" s="52">
        <v>5.8897146236599998</v>
      </c>
      <c r="L19">
        <f t="shared" si="0"/>
        <v>11.120173857111658</v>
      </c>
      <c r="M19">
        <f t="shared" si="1"/>
        <v>29.8</v>
      </c>
      <c r="N19">
        <f t="shared" si="2"/>
        <v>5.6</v>
      </c>
    </row>
    <row r="20" spans="1:14">
      <c r="A20" s="20" t="s">
        <v>9</v>
      </c>
      <c r="B20" s="20">
        <v>2140</v>
      </c>
      <c r="C20" s="20" t="s">
        <v>97</v>
      </c>
      <c r="D20" s="20"/>
      <c r="E20" s="52">
        <v>0.63</v>
      </c>
      <c r="F20" s="52">
        <v>53.6</v>
      </c>
      <c r="G20" s="52">
        <v>0.66</v>
      </c>
      <c r="H20" s="52">
        <v>1.744</v>
      </c>
      <c r="I20" s="52">
        <v>0.57999999999999996</v>
      </c>
      <c r="J20" s="52">
        <v>0.36699999999999999</v>
      </c>
      <c r="K20" s="52">
        <v>5.7297167858300002E-3</v>
      </c>
      <c r="L20">
        <f t="shared" ref="L20:L24" si="3">(F20*J20*K20/12)+(G20*K20)</f>
        <v>1.317414681509939E-2</v>
      </c>
      <c r="M20">
        <f t="shared" si="1"/>
        <v>0.1</v>
      </c>
      <c r="N20">
        <f t="shared" si="2"/>
        <v>0</v>
      </c>
    </row>
    <row r="21" spans="1:14">
      <c r="A21" s="20" t="s">
        <v>9</v>
      </c>
      <c r="B21" s="20">
        <v>2140</v>
      </c>
      <c r="C21" s="20" t="s">
        <v>97</v>
      </c>
      <c r="D21" s="20" t="s">
        <v>96</v>
      </c>
      <c r="E21" s="52">
        <v>0.63</v>
      </c>
      <c r="F21" s="52">
        <v>53.6</v>
      </c>
      <c r="G21" s="52">
        <v>0.66</v>
      </c>
      <c r="H21" s="52">
        <v>1.744</v>
      </c>
      <c r="I21" s="52">
        <v>0.57999999999999996</v>
      </c>
      <c r="J21" s="52">
        <v>0.36699999999999999</v>
      </c>
      <c r="K21" s="52">
        <v>3.8174305742199999</v>
      </c>
      <c r="L21">
        <f t="shared" si="3"/>
        <v>8.7772908716182378</v>
      </c>
      <c r="M21">
        <f t="shared" si="1"/>
        <v>41.7</v>
      </c>
      <c r="N21">
        <f t="shared" si="2"/>
        <v>16.3</v>
      </c>
    </row>
    <row r="22" spans="1:14">
      <c r="A22" s="20" t="s">
        <v>9</v>
      </c>
      <c r="B22" s="20">
        <v>2210</v>
      </c>
      <c r="C22" s="20" t="s">
        <v>97</v>
      </c>
      <c r="D22" s="20"/>
      <c r="E22" s="52">
        <v>0.63</v>
      </c>
      <c r="F22" s="52">
        <v>53.6</v>
      </c>
      <c r="G22" s="52">
        <v>0.66</v>
      </c>
      <c r="H22" s="52">
        <v>1.347</v>
      </c>
      <c r="I22" s="52">
        <v>0.27400000000000002</v>
      </c>
      <c r="J22" s="52">
        <v>0.315</v>
      </c>
      <c r="K22" s="52">
        <v>5.5400534711899999E-2</v>
      </c>
      <c r="L22">
        <f t="shared" si="3"/>
        <v>0.11451290524949731</v>
      </c>
      <c r="M22">
        <f t="shared" si="1"/>
        <v>0.4</v>
      </c>
      <c r="N22">
        <f t="shared" si="2"/>
        <v>0.1</v>
      </c>
    </row>
    <row r="23" spans="1:14">
      <c r="A23" s="20" t="s">
        <v>9</v>
      </c>
      <c r="B23" s="20">
        <v>2210</v>
      </c>
      <c r="C23" s="20" t="s">
        <v>97</v>
      </c>
      <c r="D23" s="20" t="s">
        <v>96</v>
      </c>
      <c r="E23" s="52">
        <v>0.63</v>
      </c>
      <c r="F23" s="52">
        <v>53.6</v>
      </c>
      <c r="G23" s="52">
        <v>0.66</v>
      </c>
      <c r="H23" s="52">
        <v>1.347</v>
      </c>
      <c r="I23" s="52">
        <v>0.27400000000000002</v>
      </c>
      <c r="J23" s="52">
        <v>0.315</v>
      </c>
      <c r="K23" s="52">
        <v>5.5984583272200004</v>
      </c>
      <c r="L23">
        <f t="shared" si="3"/>
        <v>11.572013362363741</v>
      </c>
      <c r="M23">
        <f t="shared" si="1"/>
        <v>42.4</v>
      </c>
      <c r="N23">
        <f t="shared" si="2"/>
        <v>12.2</v>
      </c>
    </row>
    <row r="24" spans="1:14">
      <c r="A24" s="20" t="s">
        <v>9</v>
      </c>
      <c r="B24" s="20">
        <v>5120</v>
      </c>
      <c r="C24" s="20" t="s">
        <v>97</v>
      </c>
      <c r="D24" s="20"/>
      <c r="E24" s="52">
        <v>0.63</v>
      </c>
      <c r="F24" s="52">
        <v>53.6</v>
      </c>
      <c r="G24" s="52">
        <v>0.66</v>
      </c>
      <c r="H24" s="52">
        <v>0.505</v>
      </c>
      <c r="I24" s="52">
        <v>6.8000000000000005E-2</v>
      </c>
      <c r="J24" s="52">
        <v>5.2999999999999999E-2</v>
      </c>
      <c r="K24" s="52">
        <v>0.15774450884800001</v>
      </c>
      <c r="L24">
        <f t="shared" si="3"/>
        <v>0.14145475923429654</v>
      </c>
      <c r="M24">
        <f t="shared" si="1"/>
        <v>0.2</v>
      </c>
      <c r="N24">
        <f t="shared" si="2"/>
        <v>0.1</v>
      </c>
    </row>
    <row r="25" spans="1:14">
      <c r="A25" s="20"/>
      <c r="B25" s="20"/>
      <c r="C25" s="20"/>
      <c r="D25" s="20"/>
      <c r="E25" s="20"/>
      <c r="F25" s="20"/>
      <c r="J25" s="21"/>
      <c r="K25">
        <f t="shared" ref="K25:M25" si="4">SUM(K2:K24)</f>
        <v>123.69308130068377</v>
      </c>
      <c r="L25">
        <f t="shared" si="4"/>
        <v>175.04664452739445</v>
      </c>
      <c r="M25">
        <f t="shared" si="4"/>
        <v>600.1</v>
      </c>
      <c r="N25">
        <f>SUM(N2:N24)</f>
        <v>152.59999999999997</v>
      </c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38"/>
      <c r="F30" s="20"/>
      <c r="J30" s="21"/>
      <c r="K30" s="24"/>
    </row>
    <row r="31" spans="1:14">
      <c r="A31" s="20"/>
      <c r="B31" s="20"/>
      <c r="C31" s="20"/>
      <c r="D31" s="20"/>
      <c r="E31" s="38"/>
      <c r="F31" s="20"/>
      <c r="J31" s="21"/>
      <c r="K31" s="24"/>
    </row>
    <row r="32" spans="1:14">
      <c r="A32" s="20"/>
      <c r="B32" s="20"/>
      <c r="C32" s="20"/>
      <c r="D32" s="20"/>
      <c r="E32" s="38"/>
      <c r="F32" s="20"/>
      <c r="J32" s="21"/>
      <c r="K32" s="24"/>
    </row>
    <row r="33" spans="1:11">
      <c r="A33" s="20"/>
      <c r="B33" s="20"/>
      <c r="C33" s="20"/>
      <c r="D33" s="20"/>
      <c r="E33" s="38"/>
      <c r="F33" s="20"/>
      <c r="J33" s="21"/>
      <c r="K33" s="24"/>
    </row>
    <row r="34" spans="1:11">
      <c r="A34" s="20"/>
      <c r="B34" s="20"/>
      <c r="C34" s="20"/>
      <c r="D34" s="20"/>
      <c r="E34" s="38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  <row r="37" spans="1:11">
      <c r="A37" s="20"/>
      <c r="B37" s="20"/>
      <c r="C37" s="20"/>
      <c r="D37" s="20"/>
      <c r="E37" s="20"/>
      <c r="F37" s="20"/>
      <c r="J37" s="21"/>
      <c r="K37" s="24"/>
    </row>
    <row r="38" spans="1:11">
      <c r="A38" s="20"/>
      <c r="B38" s="20"/>
      <c r="C38" s="20"/>
      <c r="D38" s="20"/>
      <c r="E38" s="25"/>
      <c r="F38" s="20"/>
      <c r="J38" s="21"/>
      <c r="K38" s="24"/>
    </row>
    <row r="39" spans="1:11">
      <c r="A39" s="20"/>
      <c r="B39" s="20"/>
      <c r="C39" s="20"/>
      <c r="D39" s="20"/>
      <c r="E39" s="25"/>
      <c r="F39" s="20"/>
      <c r="J39" s="21"/>
      <c r="K39" s="24"/>
    </row>
    <row r="40" spans="1:11">
      <c r="A40" s="20"/>
      <c r="B40" s="20"/>
      <c r="C40" s="20"/>
      <c r="D40" s="20"/>
      <c r="E40" s="25"/>
      <c r="F40" s="20"/>
      <c r="J40" s="21"/>
      <c r="K40" s="24"/>
    </row>
    <row r="41" spans="1:11">
      <c r="A41" s="20"/>
      <c r="B41" s="20"/>
      <c r="C41" s="20"/>
      <c r="D41" s="20"/>
      <c r="E41" s="25"/>
      <c r="F41" s="20"/>
      <c r="J41" s="21"/>
      <c r="K41" s="24"/>
    </row>
    <row r="42" spans="1:11">
      <c r="A42" s="20"/>
      <c r="B42" s="20"/>
      <c r="C42" s="20"/>
      <c r="D42" s="20"/>
      <c r="E42" s="25"/>
      <c r="F42" s="20"/>
      <c r="J42" s="21"/>
      <c r="K42" s="24"/>
    </row>
    <row r="43" spans="1:11">
      <c r="A43" s="20"/>
      <c r="B43" s="20"/>
      <c r="C43" s="20"/>
      <c r="D43" s="20"/>
      <c r="E43" s="25"/>
      <c r="F43" s="20"/>
      <c r="J43" s="21"/>
      <c r="K43" s="24"/>
    </row>
    <row r="44" spans="1:11">
      <c r="A44" s="20"/>
      <c r="B44" s="20"/>
      <c r="C44" s="20"/>
      <c r="D44" s="20"/>
      <c r="E44" s="38"/>
      <c r="F44" s="20"/>
      <c r="J44" s="21"/>
      <c r="K44" s="24"/>
    </row>
  </sheetData>
  <sortState ref="A2:K24">
    <sortCondition descending="1"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06"/>
  <sheetViews>
    <sheetView workbookViewId="0">
      <pane ySplit="1" topLeftCell="A2" activePane="bottomLeft" state="frozen"/>
      <selection pane="bottomLeft" activeCell="L2" sqref="L2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4257812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10</v>
      </c>
      <c r="B2" s="20">
        <v>2110</v>
      </c>
      <c r="C2" s="20" t="s">
        <v>97</v>
      </c>
      <c r="D2" s="20" t="s">
        <v>98</v>
      </c>
      <c r="E2" s="52">
        <v>0.63</v>
      </c>
      <c r="F2" s="52">
        <v>53.6</v>
      </c>
      <c r="G2" s="52">
        <v>0.66</v>
      </c>
      <c r="H2" s="52">
        <v>2.0139999999999998</v>
      </c>
      <c r="I2" s="52">
        <v>0.28699999999999998</v>
      </c>
      <c r="J2" s="52">
        <v>0.315</v>
      </c>
      <c r="K2" s="52">
        <v>0.320269342081</v>
      </c>
      <c r="L2">
        <f t="shared" ref="L2:L20" si="0">(F2*J2*K2/12)+(G2*K2)</f>
        <v>0.66199673008142701</v>
      </c>
      <c r="M2">
        <f t="shared" ref="M2:M20" si="1">ROUND(2.721*H2*L2,1)</f>
        <v>3.6</v>
      </c>
      <c r="N2">
        <f t="shared" ref="N2:N20" si="2">ROUND((2.721*I2*L2)+(E2*K2),1)</f>
        <v>0.7</v>
      </c>
    </row>
    <row r="3" spans="1:14">
      <c r="A3" s="20" t="s">
        <v>10</v>
      </c>
      <c r="B3" s="20">
        <v>2110</v>
      </c>
      <c r="C3" s="20" t="s">
        <v>97</v>
      </c>
      <c r="D3" s="20" t="s">
        <v>99</v>
      </c>
      <c r="E3" s="52">
        <v>0.63</v>
      </c>
      <c r="F3" s="52">
        <v>53.6</v>
      </c>
      <c r="G3" s="52">
        <v>0.66</v>
      </c>
      <c r="H3" s="52">
        <v>2.0139999999999998</v>
      </c>
      <c r="I3" s="52">
        <v>0.28699999999999998</v>
      </c>
      <c r="J3" s="52">
        <v>0.315</v>
      </c>
      <c r="K3" s="52">
        <v>6.5840496610899999</v>
      </c>
      <c r="L3">
        <f t="shared" si="0"/>
        <v>13.60923064947303</v>
      </c>
      <c r="M3">
        <f t="shared" si="1"/>
        <v>74.599999999999994</v>
      </c>
      <c r="N3">
        <f t="shared" si="2"/>
        <v>14.8</v>
      </c>
    </row>
    <row r="4" spans="1:14">
      <c r="A4" s="20" t="s">
        <v>10</v>
      </c>
      <c r="B4" s="20">
        <v>2110</v>
      </c>
      <c r="C4" s="20" t="s">
        <v>97</v>
      </c>
      <c r="D4" s="20" t="s">
        <v>96</v>
      </c>
      <c r="E4" s="52">
        <v>0.63</v>
      </c>
      <c r="F4" s="52">
        <v>53.6</v>
      </c>
      <c r="G4" s="52">
        <v>0.66</v>
      </c>
      <c r="H4" s="52">
        <v>2.0139999999999998</v>
      </c>
      <c r="I4" s="52">
        <v>0.28699999999999998</v>
      </c>
      <c r="J4" s="52">
        <v>0.315</v>
      </c>
      <c r="K4" s="52">
        <v>105.324836948</v>
      </c>
      <c r="L4">
        <f t="shared" si="0"/>
        <v>217.70643797151598</v>
      </c>
      <c r="M4">
        <f t="shared" si="1"/>
        <v>1193.0999999999999</v>
      </c>
      <c r="N4">
        <f t="shared" si="2"/>
        <v>236.4</v>
      </c>
    </row>
    <row r="5" spans="1:14">
      <c r="A5" s="20" t="s">
        <v>10</v>
      </c>
      <c r="B5" s="20">
        <v>2110</v>
      </c>
      <c r="C5" s="20" t="s">
        <v>97</v>
      </c>
      <c r="D5" s="20" t="s">
        <v>100</v>
      </c>
      <c r="E5" s="52">
        <v>0.63</v>
      </c>
      <c r="F5" s="52">
        <v>53.6</v>
      </c>
      <c r="G5" s="52">
        <v>0.66</v>
      </c>
      <c r="H5" s="52">
        <v>2.0139999999999998</v>
      </c>
      <c r="I5" s="52">
        <v>0.28699999999999998</v>
      </c>
      <c r="J5" s="52">
        <v>0.315</v>
      </c>
      <c r="K5" s="52">
        <v>5.4185227979099997</v>
      </c>
      <c r="L5">
        <f t="shared" si="0"/>
        <v>11.200086623279969</v>
      </c>
      <c r="M5">
        <f t="shared" si="1"/>
        <v>61.4</v>
      </c>
      <c r="N5">
        <f t="shared" si="2"/>
        <v>12.2</v>
      </c>
    </row>
    <row r="6" spans="1:14">
      <c r="A6" s="20" t="s">
        <v>10</v>
      </c>
      <c r="B6" s="20">
        <v>2120</v>
      </c>
      <c r="C6" s="20" t="s">
        <v>97</v>
      </c>
      <c r="D6" s="20" t="s">
        <v>99</v>
      </c>
      <c r="E6" s="52">
        <v>0.63</v>
      </c>
      <c r="F6" s="52">
        <v>53.6</v>
      </c>
      <c r="G6" s="52">
        <v>0.66</v>
      </c>
      <c r="H6" s="52">
        <v>1.022</v>
      </c>
      <c r="I6" s="52">
        <v>0.19600000000000001</v>
      </c>
      <c r="J6" s="52">
        <v>0.26200000000000001</v>
      </c>
      <c r="K6" s="52">
        <v>7.2815583764199996</v>
      </c>
      <c r="L6">
        <f t="shared" si="0"/>
        <v>13.327193577748979</v>
      </c>
      <c r="M6">
        <f t="shared" si="1"/>
        <v>37.1</v>
      </c>
      <c r="N6">
        <f t="shared" si="2"/>
        <v>11.7</v>
      </c>
    </row>
    <row r="7" spans="1:14">
      <c r="A7" s="20" t="s">
        <v>10</v>
      </c>
      <c r="B7" s="20">
        <v>2120</v>
      </c>
      <c r="C7" s="20" t="s">
        <v>97</v>
      </c>
      <c r="D7" s="20" t="s">
        <v>96</v>
      </c>
      <c r="E7" s="52">
        <v>0.63</v>
      </c>
      <c r="F7" s="52">
        <v>53.6</v>
      </c>
      <c r="G7" s="52">
        <v>0.66</v>
      </c>
      <c r="H7" s="52">
        <v>1.022</v>
      </c>
      <c r="I7" s="52">
        <v>0.19600000000000001</v>
      </c>
      <c r="J7" s="52">
        <v>0.26200000000000001</v>
      </c>
      <c r="K7" s="52">
        <v>31.968255991199999</v>
      </c>
      <c r="L7">
        <f t="shared" si="0"/>
        <v>58.510433332160325</v>
      </c>
      <c r="M7">
        <f t="shared" si="1"/>
        <v>162.69999999999999</v>
      </c>
      <c r="N7">
        <f t="shared" si="2"/>
        <v>51.3</v>
      </c>
    </row>
    <row r="8" spans="1:14">
      <c r="A8" s="20" t="s">
        <v>10</v>
      </c>
      <c r="B8" s="20">
        <v>2120</v>
      </c>
      <c r="C8" s="20" t="s">
        <v>97</v>
      </c>
      <c r="D8" s="20" t="s">
        <v>100</v>
      </c>
      <c r="E8" s="52">
        <v>0.63</v>
      </c>
      <c r="F8" s="52">
        <v>53.6</v>
      </c>
      <c r="G8" s="52">
        <v>0.66</v>
      </c>
      <c r="H8" s="52">
        <v>1.022</v>
      </c>
      <c r="I8" s="52">
        <v>0.19600000000000001</v>
      </c>
      <c r="J8" s="52">
        <v>0.26200000000000001</v>
      </c>
      <c r="K8" s="52">
        <v>1.42881820469</v>
      </c>
      <c r="L8">
        <f t="shared" si="0"/>
        <v>2.6151183327706176</v>
      </c>
      <c r="M8">
        <f t="shared" si="1"/>
        <v>7.3</v>
      </c>
      <c r="N8">
        <f t="shared" si="2"/>
        <v>2.2999999999999998</v>
      </c>
    </row>
    <row r="9" spans="1:14">
      <c r="A9" s="20" t="s">
        <v>10</v>
      </c>
      <c r="B9" s="20">
        <v>2130</v>
      </c>
      <c r="C9" s="20" t="s">
        <v>97</v>
      </c>
      <c r="D9" s="20" t="s">
        <v>98</v>
      </c>
      <c r="E9" s="52">
        <v>0.63</v>
      </c>
      <c r="F9" s="52">
        <v>53.6</v>
      </c>
      <c r="G9" s="52">
        <v>0.66</v>
      </c>
      <c r="H9" s="52">
        <v>1.022</v>
      </c>
      <c r="I9" s="52">
        <v>0.19600000000000001</v>
      </c>
      <c r="J9" s="52">
        <v>0.26200000000000001</v>
      </c>
      <c r="K9" s="52">
        <v>2.1530756312400001</v>
      </c>
      <c r="L9">
        <f t="shared" si="0"/>
        <v>3.9407025586708642</v>
      </c>
      <c r="M9">
        <f t="shared" si="1"/>
        <v>11</v>
      </c>
      <c r="N9">
        <f t="shared" si="2"/>
        <v>3.5</v>
      </c>
    </row>
    <row r="10" spans="1:14">
      <c r="A10" s="20" t="s">
        <v>10</v>
      </c>
      <c r="B10" s="20">
        <v>2130</v>
      </c>
      <c r="C10" s="20" t="s">
        <v>97</v>
      </c>
      <c r="D10" s="20" t="s">
        <v>96</v>
      </c>
      <c r="E10" s="52">
        <v>0.63</v>
      </c>
      <c r="F10" s="52">
        <v>53.6</v>
      </c>
      <c r="G10" s="52">
        <v>0.66</v>
      </c>
      <c r="H10" s="52">
        <v>1.022</v>
      </c>
      <c r="I10" s="52">
        <v>0.19600000000000001</v>
      </c>
      <c r="J10" s="52">
        <v>0.26200000000000001</v>
      </c>
      <c r="K10" s="52">
        <v>15.150217397600001</v>
      </c>
      <c r="L10">
        <f t="shared" si="0"/>
        <v>27.728937895580692</v>
      </c>
      <c r="M10">
        <f t="shared" si="1"/>
        <v>77.099999999999994</v>
      </c>
      <c r="N10">
        <f t="shared" si="2"/>
        <v>24.3</v>
      </c>
    </row>
    <row r="11" spans="1:14">
      <c r="A11" s="20" t="s">
        <v>10</v>
      </c>
      <c r="B11" s="20">
        <v>2130</v>
      </c>
      <c r="C11" s="20" t="s">
        <v>97</v>
      </c>
      <c r="D11" s="20" t="s">
        <v>100</v>
      </c>
      <c r="E11" s="52">
        <v>0.63</v>
      </c>
      <c r="F11" s="52">
        <v>53.6</v>
      </c>
      <c r="G11" s="52">
        <v>0.66</v>
      </c>
      <c r="H11" s="52">
        <v>1.022</v>
      </c>
      <c r="I11" s="52">
        <v>0.19600000000000001</v>
      </c>
      <c r="J11" s="52">
        <v>0.26200000000000001</v>
      </c>
      <c r="K11" s="52">
        <v>3.5745117883999998E-2</v>
      </c>
      <c r="L11">
        <f t="shared" si="0"/>
        <v>6.5423097759155738E-2</v>
      </c>
      <c r="M11">
        <f t="shared" si="1"/>
        <v>0.2</v>
      </c>
      <c r="N11">
        <f t="shared" si="2"/>
        <v>0.1</v>
      </c>
    </row>
    <row r="12" spans="1:14">
      <c r="A12" s="20" t="s">
        <v>10</v>
      </c>
      <c r="B12" s="20">
        <v>2210</v>
      </c>
      <c r="C12" s="20" t="s">
        <v>97</v>
      </c>
      <c r="D12" s="20" t="s">
        <v>96</v>
      </c>
      <c r="E12" s="52">
        <v>0.63</v>
      </c>
      <c r="F12" s="52">
        <v>53.6</v>
      </c>
      <c r="G12" s="52">
        <v>0.66</v>
      </c>
      <c r="H12" s="52">
        <v>1.347</v>
      </c>
      <c r="I12" s="52">
        <v>0.27400000000000002</v>
      </c>
      <c r="J12" s="52">
        <v>0.315</v>
      </c>
      <c r="K12" s="52">
        <v>4.9585846088399999</v>
      </c>
      <c r="L12">
        <f t="shared" si="0"/>
        <v>10.249394386472281</v>
      </c>
      <c r="M12">
        <f t="shared" si="1"/>
        <v>37.6</v>
      </c>
      <c r="N12">
        <f t="shared" si="2"/>
        <v>10.8</v>
      </c>
    </row>
    <row r="13" spans="1:14">
      <c r="A13" s="20" t="s">
        <v>10</v>
      </c>
      <c r="B13" s="20">
        <v>6172</v>
      </c>
      <c r="C13" s="20" t="s">
        <v>97</v>
      </c>
      <c r="D13" s="20" t="s">
        <v>99</v>
      </c>
      <c r="E13" s="52">
        <v>0.63</v>
      </c>
      <c r="F13" s="52">
        <v>53.6</v>
      </c>
      <c r="G13" s="52">
        <v>0.66</v>
      </c>
      <c r="H13" s="52">
        <v>0.60699999999999998</v>
      </c>
      <c r="I13" s="52">
        <v>3.3000000000000002E-2</v>
      </c>
      <c r="J13" s="52">
        <v>2.5999999999999999E-2</v>
      </c>
      <c r="K13" s="52">
        <v>0.31512823116599997</v>
      </c>
      <c r="L13">
        <f t="shared" si="0"/>
        <v>0.24458152448230477</v>
      </c>
      <c r="M13">
        <f t="shared" si="1"/>
        <v>0.4</v>
      </c>
      <c r="N13">
        <f t="shared" si="2"/>
        <v>0.2</v>
      </c>
    </row>
    <row r="14" spans="1:14">
      <c r="A14" s="20" t="s">
        <v>10</v>
      </c>
      <c r="B14" s="20">
        <v>6172</v>
      </c>
      <c r="C14" s="20" t="s">
        <v>97</v>
      </c>
      <c r="D14" s="20" t="s">
        <v>96</v>
      </c>
      <c r="E14" s="52">
        <v>0.63</v>
      </c>
      <c r="F14" s="52">
        <v>53.6</v>
      </c>
      <c r="G14" s="52">
        <v>0.66</v>
      </c>
      <c r="H14" s="52">
        <v>0.60699999999999998</v>
      </c>
      <c r="I14" s="52">
        <v>3.3000000000000002E-2</v>
      </c>
      <c r="J14" s="52">
        <v>2.5999999999999999E-2</v>
      </c>
      <c r="K14" s="52">
        <v>1.85860371939</v>
      </c>
      <c r="L14">
        <f t="shared" si="0"/>
        <v>1.4425243000758921</v>
      </c>
      <c r="M14">
        <f t="shared" si="1"/>
        <v>2.4</v>
      </c>
      <c r="N14">
        <f t="shared" si="2"/>
        <v>1.3</v>
      </c>
    </row>
    <row r="15" spans="1:14">
      <c r="A15" s="20" t="s">
        <v>10</v>
      </c>
      <c r="B15" s="20">
        <v>6172</v>
      </c>
      <c r="C15" s="20" t="s">
        <v>97</v>
      </c>
      <c r="D15" s="20" t="s">
        <v>100</v>
      </c>
      <c r="E15" s="52">
        <v>0.63</v>
      </c>
      <c r="F15" s="52">
        <v>53.6</v>
      </c>
      <c r="G15" s="52">
        <v>0.66</v>
      </c>
      <c r="H15" s="52">
        <v>0.60699999999999998</v>
      </c>
      <c r="I15" s="52">
        <v>3.3000000000000002E-2</v>
      </c>
      <c r="J15" s="52">
        <v>2.5999999999999999E-2</v>
      </c>
      <c r="K15" s="52">
        <v>4.0259369602800004E-3</v>
      </c>
      <c r="L15">
        <f t="shared" si="0"/>
        <v>3.1246638727719842E-3</v>
      </c>
      <c r="M15">
        <f t="shared" si="1"/>
        <v>0</v>
      </c>
      <c r="N15">
        <f t="shared" si="2"/>
        <v>0</v>
      </c>
    </row>
    <row r="16" spans="1:14">
      <c r="A16" s="20" t="s">
        <v>10</v>
      </c>
      <c r="B16" s="20">
        <v>6410</v>
      </c>
      <c r="C16" s="20" t="s">
        <v>97</v>
      </c>
      <c r="D16" s="20" t="s">
        <v>98</v>
      </c>
      <c r="E16" s="52">
        <v>0.63</v>
      </c>
      <c r="F16" s="52">
        <v>53.6</v>
      </c>
      <c r="G16" s="52">
        <v>0.66</v>
      </c>
      <c r="H16" s="52">
        <v>0.60699999999999998</v>
      </c>
      <c r="I16" s="52">
        <v>3.3000000000000002E-2</v>
      </c>
      <c r="J16" s="52">
        <v>2.5999999999999999E-2</v>
      </c>
      <c r="K16" s="52">
        <v>0.88916339725299998</v>
      </c>
      <c r="L16">
        <f t="shared" si="0"/>
        <v>0.69010935138796181</v>
      </c>
      <c r="M16">
        <f t="shared" si="1"/>
        <v>1.1000000000000001</v>
      </c>
      <c r="N16">
        <f t="shared" si="2"/>
        <v>0.6</v>
      </c>
    </row>
    <row r="17" spans="1:14">
      <c r="A17" s="20" t="s">
        <v>10</v>
      </c>
      <c r="B17" s="20">
        <v>6410</v>
      </c>
      <c r="C17" s="20" t="s">
        <v>97</v>
      </c>
      <c r="D17" s="20" t="s">
        <v>96</v>
      </c>
      <c r="E17" s="52">
        <v>0.63</v>
      </c>
      <c r="F17" s="52">
        <v>53.6</v>
      </c>
      <c r="G17" s="52">
        <v>0.66</v>
      </c>
      <c r="H17" s="52">
        <v>0.60699999999999998</v>
      </c>
      <c r="I17" s="52">
        <v>3.3000000000000002E-2</v>
      </c>
      <c r="J17" s="52">
        <v>2.5999999999999999E-2</v>
      </c>
      <c r="K17" s="52">
        <v>9.9357986734699999</v>
      </c>
      <c r="L17">
        <f t="shared" si="0"/>
        <v>7.7115045437691832</v>
      </c>
      <c r="M17">
        <f t="shared" si="1"/>
        <v>12.7</v>
      </c>
      <c r="N17">
        <f t="shared" si="2"/>
        <v>7</v>
      </c>
    </row>
    <row r="18" spans="1:14">
      <c r="A18" s="20" t="s">
        <v>10</v>
      </c>
      <c r="B18" s="20">
        <v>6430</v>
      </c>
      <c r="C18" s="20" t="s">
        <v>97</v>
      </c>
      <c r="D18" s="20" t="s">
        <v>99</v>
      </c>
      <c r="E18" s="52">
        <v>0.63</v>
      </c>
      <c r="F18" s="52">
        <v>53.6</v>
      </c>
      <c r="G18" s="52">
        <v>0.66</v>
      </c>
      <c r="H18" s="52">
        <v>0.60699999999999998</v>
      </c>
      <c r="I18" s="52">
        <v>3.3000000000000002E-2</v>
      </c>
      <c r="J18" s="52">
        <v>2.5999999999999999E-2</v>
      </c>
      <c r="K18" s="52">
        <v>1.2252057218000001</v>
      </c>
      <c r="L18">
        <f t="shared" si="0"/>
        <v>0.95092300087970671</v>
      </c>
      <c r="M18">
        <f t="shared" si="1"/>
        <v>1.6</v>
      </c>
      <c r="N18">
        <f t="shared" si="2"/>
        <v>0.9</v>
      </c>
    </row>
    <row r="19" spans="1:14">
      <c r="A19" s="20" t="s">
        <v>10</v>
      </c>
      <c r="B19" s="20">
        <v>6430</v>
      </c>
      <c r="C19" s="20" t="s">
        <v>97</v>
      </c>
      <c r="D19" s="20" t="s">
        <v>96</v>
      </c>
      <c r="E19" s="52">
        <v>0.63</v>
      </c>
      <c r="F19" s="52">
        <v>53.6</v>
      </c>
      <c r="G19" s="52">
        <v>0.66</v>
      </c>
      <c r="H19" s="52">
        <v>0.60699999999999998</v>
      </c>
      <c r="I19" s="52">
        <v>3.3000000000000002E-2</v>
      </c>
      <c r="J19" s="52">
        <v>2.5999999999999999E-2</v>
      </c>
      <c r="K19" s="52">
        <v>0.16985807720900001</v>
      </c>
      <c r="L19">
        <f t="shared" si="0"/>
        <v>0.13183251565781187</v>
      </c>
      <c r="M19">
        <f t="shared" si="1"/>
        <v>0.2</v>
      </c>
      <c r="N19">
        <f t="shared" si="2"/>
        <v>0.1</v>
      </c>
    </row>
    <row r="20" spans="1:14">
      <c r="A20" s="20" t="s">
        <v>10</v>
      </c>
      <c r="B20" s="20">
        <v>6430</v>
      </c>
      <c r="C20" s="20" t="s">
        <v>97</v>
      </c>
      <c r="D20" s="20" t="s">
        <v>100</v>
      </c>
      <c r="E20" s="52">
        <v>0.63</v>
      </c>
      <c r="F20" s="52">
        <v>53.6</v>
      </c>
      <c r="G20" s="52">
        <v>0.66</v>
      </c>
      <c r="H20" s="52">
        <v>0.60699999999999998</v>
      </c>
      <c r="I20" s="52">
        <v>3.3000000000000002E-2</v>
      </c>
      <c r="J20" s="52">
        <v>2.5999999999999999E-2</v>
      </c>
      <c r="K20" s="52">
        <v>6.7279180300599997E-2</v>
      </c>
      <c r="L20">
        <f t="shared" si="0"/>
        <v>5.2217614470639009E-2</v>
      </c>
      <c r="M20">
        <f t="shared" si="1"/>
        <v>0.1</v>
      </c>
      <c r="N20">
        <f t="shared" si="2"/>
        <v>0</v>
      </c>
    </row>
    <row r="21" spans="1:14">
      <c r="A21" s="20"/>
      <c r="B21" s="20"/>
      <c r="C21" s="20"/>
      <c r="D21" s="20"/>
      <c r="E21" s="25"/>
      <c r="F21" s="20"/>
      <c r="J21" s="21"/>
      <c r="K21">
        <f t="shared" ref="K21:M21" si="3">SUM(K2:K20)</f>
        <v>195.08899701450386</v>
      </c>
      <c r="L21">
        <f t="shared" si="3"/>
        <v>370.84177267010966</v>
      </c>
      <c r="M21">
        <f t="shared" si="3"/>
        <v>1684.1999999999998</v>
      </c>
      <c r="N21">
        <f>SUM(N2:N20)</f>
        <v>378.2000000000001</v>
      </c>
    </row>
    <row r="22" spans="1:14">
      <c r="A22" s="20"/>
      <c r="B22" s="20"/>
      <c r="C22" s="20"/>
      <c r="D22" s="20"/>
      <c r="E22" s="25"/>
      <c r="F22" s="20"/>
      <c r="J22" s="21"/>
      <c r="K22" s="24"/>
    </row>
    <row r="23" spans="1:14">
      <c r="A23" s="20"/>
      <c r="B23" s="20"/>
      <c r="C23" s="20"/>
      <c r="D23" s="20"/>
      <c r="E23" s="25"/>
      <c r="F23" s="20"/>
      <c r="J23" s="21"/>
      <c r="K23" s="24"/>
    </row>
    <row r="24" spans="1:14">
      <c r="A24" s="20"/>
      <c r="B24" s="20"/>
      <c r="C24" s="20"/>
      <c r="D24" s="20"/>
      <c r="E24" s="25"/>
      <c r="F24" s="20"/>
      <c r="J24" s="21"/>
      <c r="K24" s="24"/>
    </row>
    <row r="25" spans="1:14">
      <c r="A25" s="20"/>
      <c r="B25" s="20"/>
      <c r="C25" s="20"/>
      <c r="D25" s="20"/>
      <c r="E25" s="25"/>
      <c r="F25" s="20"/>
      <c r="J25" s="21"/>
      <c r="K25" s="24"/>
    </row>
    <row r="26" spans="1:14">
      <c r="A26" s="20"/>
      <c r="B26" s="20"/>
      <c r="C26" s="20"/>
      <c r="D26" s="20"/>
      <c r="E26" s="25"/>
      <c r="F26" s="20"/>
      <c r="J26" s="21"/>
      <c r="K26" s="24"/>
    </row>
    <row r="27" spans="1:14">
      <c r="A27" s="20"/>
      <c r="B27" s="20"/>
      <c r="C27" s="20"/>
      <c r="D27" s="20"/>
      <c r="E27" s="25"/>
      <c r="F27" s="20"/>
      <c r="J27" s="21"/>
      <c r="K27" s="24"/>
    </row>
    <row r="28" spans="1:14">
      <c r="A28" s="20"/>
      <c r="B28" s="20"/>
      <c r="C28" s="20"/>
      <c r="D28" s="20"/>
      <c r="E28" s="25"/>
      <c r="F28" s="20"/>
      <c r="J28" s="21"/>
      <c r="K28" s="24"/>
    </row>
    <row r="29" spans="1:14">
      <c r="A29" s="20"/>
      <c r="B29" s="20"/>
      <c r="C29" s="20"/>
      <c r="D29" s="20"/>
      <c r="E29" s="25"/>
      <c r="F29" s="20"/>
      <c r="J29" s="21"/>
      <c r="K29" s="24"/>
    </row>
    <row r="30" spans="1:14">
      <c r="A30" s="20"/>
      <c r="B30" s="20"/>
      <c r="C30" s="20"/>
      <c r="D30" s="20"/>
      <c r="E30" s="25"/>
      <c r="F30" s="20"/>
      <c r="J30" s="21"/>
      <c r="K30" s="24"/>
    </row>
    <row r="31" spans="1:14">
      <c r="A31" s="20"/>
      <c r="B31" s="20"/>
      <c r="C31" s="20"/>
      <c r="D31" s="20"/>
      <c r="E31" s="25"/>
      <c r="F31" s="20"/>
      <c r="J31" s="21"/>
      <c r="K31" s="24"/>
    </row>
    <row r="32" spans="1:14">
      <c r="A32" s="20"/>
      <c r="B32" s="20"/>
      <c r="C32" s="20"/>
      <c r="D32" s="20"/>
      <c r="E32" s="25"/>
      <c r="F32" s="20"/>
      <c r="J32" s="21"/>
      <c r="K32" s="24"/>
    </row>
    <row r="33" spans="1:11">
      <c r="A33" s="20"/>
      <c r="B33" s="20"/>
      <c r="C33" s="20"/>
      <c r="D33" s="20"/>
      <c r="E33" s="25"/>
      <c r="F33" s="20"/>
      <c r="J33" s="21"/>
      <c r="K33" s="24"/>
    </row>
    <row r="34" spans="1:11">
      <c r="A34" s="20"/>
      <c r="B34" s="20"/>
      <c r="C34" s="20"/>
      <c r="D34" s="20"/>
      <c r="E34" s="25"/>
      <c r="F34" s="20"/>
      <c r="J34" s="21"/>
      <c r="K34" s="24"/>
    </row>
    <row r="35" spans="1:11">
      <c r="A35" s="20"/>
      <c r="B35" s="20"/>
      <c r="C35" s="20"/>
      <c r="D35" s="20"/>
      <c r="E35" s="25"/>
      <c r="F35" s="20"/>
      <c r="J35" s="21"/>
      <c r="K35" s="24"/>
    </row>
    <row r="36" spans="1:11">
      <c r="A36" s="20"/>
      <c r="B36" s="20"/>
      <c r="C36" s="20"/>
      <c r="D36" s="20"/>
      <c r="E36" s="25"/>
      <c r="F36" s="20"/>
      <c r="J36" s="21"/>
      <c r="K36" s="24"/>
    </row>
    <row r="37" spans="1:11">
      <c r="A37" s="20"/>
      <c r="B37" s="20"/>
      <c r="C37" s="20"/>
      <c r="D37" s="20"/>
      <c r="E37" s="25"/>
      <c r="F37" s="20"/>
      <c r="J37" s="21"/>
      <c r="K37" s="24"/>
    </row>
    <row r="38" spans="1:11">
      <c r="A38" s="20"/>
      <c r="B38" s="20"/>
      <c r="C38" s="20"/>
      <c r="D38" s="20"/>
      <c r="E38" s="25"/>
      <c r="F38" s="20"/>
      <c r="J38" s="21"/>
      <c r="K38" s="24"/>
    </row>
    <row r="39" spans="1:11">
      <c r="A39" s="20"/>
      <c r="B39" s="20"/>
      <c r="C39" s="20"/>
      <c r="D39" s="20"/>
      <c r="E39" s="20"/>
      <c r="F39" s="20"/>
      <c r="J39" s="21"/>
      <c r="K39" s="24"/>
    </row>
    <row r="40" spans="1:11">
      <c r="A40" s="20"/>
      <c r="B40" s="20"/>
      <c r="C40" s="20"/>
      <c r="D40" s="20"/>
      <c r="E40" s="20"/>
      <c r="F40" s="20"/>
      <c r="J40" s="21"/>
      <c r="K40" s="24"/>
    </row>
    <row r="41" spans="1:11">
      <c r="A41" s="20"/>
      <c r="B41" s="20"/>
      <c r="C41" s="20"/>
      <c r="D41" s="20"/>
      <c r="E41" s="20"/>
      <c r="F41" s="20"/>
      <c r="J41" s="21"/>
      <c r="K41" s="24"/>
    </row>
    <row r="42" spans="1:11">
      <c r="A42" s="20"/>
      <c r="B42" s="20"/>
      <c r="C42" s="20"/>
      <c r="D42" s="20"/>
      <c r="E42" s="20"/>
      <c r="F42" s="20"/>
      <c r="J42" s="21"/>
      <c r="K42" s="24"/>
    </row>
    <row r="43" spans="1:11">
      <c r="A43" s="20"/>
      <c r="B43" s="20"/>
      <c r="C43" s="20"/>
      <c r="D43" s="20"/>
      <c r="E43" s="20"/>
      <c r="F43" s="20"/>
      <c r="J43" s="21"/>
      <c r="K43" s="24"/>
    </row>
    <row r="44" spans="1:11">
      <c r="A44" s="20"/>
      <c r="B44" s="20"/>
      <c r="C44" s="20"/>
      <c r="D44" s="20"/>
      <c r="E44" s="20"/>
      <c r="F44" s="20"/>
      <c r="J44" s="21"/>
      <c r="K44" s="24"/>
    </row>
    <row r="45" spans="1:11">
      <c r="A45" s="20"/>
      <c r="B45" s="20"/>
      <c r="C45" s="20"/>
      <c r="D45" s="20"/>
      <c r="E45" s="20"/>
      <c r="F45" s="20"/>
      <c r="J45" s="21"/>
      <c r="K45" s="24"/>
    </row>
    <row r="46" spans="1:11">
      <c r="A46" s="20"/>
      <c r="B46" s="20"/>
      <c r="C46" s="20"/>
      <c r="D46" s="20"/>
      <c r="E46" s="20"/>
      <c r="F46" s="20"/>
      <c r="J46" s="21"/>
      <c r="K46" s="24"/>
    </row>
    <row r="47" spans="1:11">
      <c r="A47" s="20"/>
      <c r="B47" s="20"/>
      <c r="C47" s="20"/>
      <c r="D47" s="20"/>
      <c r="E47" s="20"/>
      <c r="F47" s="20"/>
      <c r="J47" s="21"/>
      <c r="K47" s="24"/>
    </row>
    <row r="48" spans="1:11">
      <c r="A48" s="20"/>
      <c r="B48" s="20"/>
      <c r="C48" s="20"/>
      <c r="D48" s="20"/>
      <c r="E48" s="20"/>
      <c r="F48" s="20"/>
      <c r="J48" s="21"/>
      <c r="K48" s="24"/>
    </row>
    <row r="49" spans="1:11">
      <c r="A49" s="20"/>
      <c r="B49" s="20"/>
      <c r="C49" s="20"/>
      <c r="D49" s="20"/>
      <c r="E49" s="20"/>
      <c r="F49" s="20"/>
      <c r="J49" s="21"/>
      <c r="K49" s="24"/>
    </row>
    <row r="50" spans="1:11">
      <c r="A50" s="20"/>
      <c r="B50" s="20"/>
      <c r="C50" s="20"/>
      <c r="D50" s="20"/>
      <c r="E50" s="20"/>
      <c r="F50" s="20"/>
      <c r="J50" s="21"/>
      <c r="K50" s="24"/>
    </row>
    <row r="51" spans="1:11">
      <c r="A51" s="20"/>
      <c r="B51" s="20"/>
      <c r="C51" s="20"/>
      <c r="D51" s="20"/>
      <c r="E51" s="20"/>
      <c r="F51" s="20"/>
      <c r="J51" s="21"/>
      <c r="K51" s="24"/>
    </row>
    <row r="52" spans="1:11">
      <c r="A52" s="20"/>
      <c r="B52" s="20"/>
      <c r="C52" s="20"/>
      <c r="D52" s="20"/>
      <c r="E52" s="20"/>
      <c r="F52" s="20"/>
      <c r="J52" s="21"/>
      <c r="K52" s="24"/>
    </row>
    <row r="53" spans="1:11">
      <c r="A53" s="20"/>
      <c r="B53" s="20"/>
      <c r="C53" s="20"/>
      <c r="D53" s="20"/>
      <c r="E53" s="20"/>
      <c r="F53" s="20"/>
      <c r="J53" s="21"/>
      <c r="K53" s="24"/>
    </row>
    <row r="54" spans="1:11">
      <c r="A54" s="20"/>
      <c r="B54" s="20"/>
      <c r="C54" s="20"/>
      <c r="D54" s="20"/>
      <c r="E54" s="20"/>
      <c r="F54" s="20"/>
      <c r="J54" s="21"/>
      <c r="K54" s="24"/>
    </row>
    <row r="55" spans="1:11">
      <c r="A55" s="20"/>
      <c r="B55" s="20"/>
      <c r="C55" s="20"/>
      <c r="D55" s="20"/>
      <c r="E55" s="25"/>
      <c r="F55" s="20"/>
      <c r="J55" s="21"/>
      <c r="K55" s="24"/>
    </row>
    <row r="56" spans="1:11">
      <c r="A56" s="20"/>
      <c r="B56" s="20"/>
      <c r="C56" s="20"/>
      <c r="D56" s="20"/>
      <c r="E56" s="25"/>
      <c r="F56" s="20"/>
      <c r="J56" s="21"/>
      <c r="K56" s="24"/>
    </row>
    <row r="57" spans="1:11">
      <c r="A57" s="20"/>
      <c r="B57" s="20"/>
      <c r="C57" s="20"/>
      <c r="D57" s="20"/>
      <c r="E57" s="25"/>
      <c r="F57" s="20"/>
      <c r="J57" s="21"/>
      <c r="K57" s="24"/>
    </row>
    <row r="58" spans="1:11">
      <c r="A58" s="20"/>
      <c r="B58" s="20"/>
      <c r="C58" s="20"/>
      <c r="D58" s="20"/>
      <c r="E58" s="25"/>
      <c r="F58" s="20"/>
      <c r="J58" s="21"/>
      <c r="K58" s="24"/>
    </row>
    <row r="59" spans="1:11">
      <c r="A59" s="20"/>
      <c r="B59" s="20"/>
      <c r="C59" s="20"/>
      <c r="D59" s="20"/>
      <c r="E59" s="25"/>
      <c r="F59" s="20"/>
      <c r="J59" s="21"/>
      <c r="K59" s="24"/>
    </row>
    <row r="60" spans="1:11">
      <c r="A60" s="20"/>
      <c r="B60" s="20"/>
      <c r="C60" s="20"/>
      <c r="D60" s="20"/>
      <c r="E60" s="25"/>
      <c r="F60" s="20"/>
      <c r="J60" s="21"/>
      <c r="K60" s="24"/>
    </row>
    <row r="61" spans="1:11">
      <c r="A61" s="20"/>
      <c r="B61" s="20"/>
      <c r="C61" s="20"/>
      <c r="D61" s="20"/>
      <c r="E61" s="25"/>
      <c r="F61" s="20"/>
      <c r="J61" s="21"/>
      <c r="K61" s="24"/>
    </row>
    <row r="62" spans="1:11">
      <c r="A62" s="20"/>
      <c r="B62" s="20"/>
      <c r="C62" s="20"/>
      <c r="D62" s="20"/>
      <c r="E62" s="25"/>
      <c r="F62" s="20"/>
      <c r="J62" s="21"/>
      <c r="K62" s="24"/>
    </row>
    <row r="63" spans="1:11">
      <c r="A63" s="20"/>
      <c r="B63" s="20"/>
      <c r="C63" s="20"/>
      <c r="D63" s="20"/>
      <c r="E63" s="25"/>
      <c r="F63" s="20"/>
      <c r="J63" s="21"/>
      <c r="K63" s="24"/>
    </row>
    <row r="64" spans="1:11">
      <c r="A64" s="20"/>
      <c r="B64" s="20"/>
      <c r="C64" s="20"/>
      <c r="D64" s="20"/>
      <c r="E64" s="25"/>
      <c r="F64" s="20"/>
      <c r="J64" s="21"/>
      <c r="K64" s="24"/>
    </row>
    <row r="65" spans="1:11">
      <c r="A65" s="20"/>
      <c r="B65" s="20"/>
      <c r="C65" s="20"/>
      <c r="D65" s="20"/>
      <c r="E65" s="25"/>
      <c r="F65" s="20"/>
      <c r="J65" s="21"/>
      <c r="K65" s="24"/>
    </row>
    <row r="66" spans="1:11">
      <c r="A66" s="20"/>
      <c r="B66" s="20"/>
      <c r="C66" s="20"/>
      <c r="D66" s="20"/>
      <c r="E66" s="25"/>
      <c r="F66" s="20"/>
      <c r="J66" s="21"/>
      <c r="K66" s="24"/>
    </row>
    <row r="67" spans="1:11">
      <c r="A67" s="20"/>
      <c r="B67" s="20"/>
      <c r="C67" s="20"/>
      <c r="D67" s="20"/>
      <c r="E67" s="25"/>
      <c r="F67" s="20"/>
      <c r="J67" s="21"/>
      <c r="K67" s="24"/>
    </row>
    <row r="68" spans="1:11">
      <c r="A68" s="20"/>
      <c r="B68" s="20"/>
      <c r="C68" s="20"/>
      <c r="D68" s="20"/>
      <c r="E68" s="25"/>
      <c r="F68" s="20"/>
      <c r="J68" s="21"/>
      <c r="K68" s="24"/>
    </row>
    <row r="69" spans="1:11">
      <c r="A69" s="20"/>
      <c r="B69" s="20"/>
      <c r="C69" s="20"/>
      <c r="D69" s="20"/>
      <c r="E69" s="25"/>
      <c r="F69" s="20"/>
      <c r="J69" s="21"/>
      <c r="K69" s="24"/>
    </row>
    <row r="70" spans="1:11">
      <c r="A70" s="20"/>
      <c r="B70" s="20"/>
      <c r="C70" s="20"/>
      <c r="D70" s="20"/>
      <c r="E70" s="25"/>
      <c r="F70" s="20"/>
      <c r="J70" s="21"/>
      <c r="K70" s="24"/>
    </row>
    <row r="71" spans="1:11">
      <c r="A71" s="20"/>
      <c r="B71" s="20"/>
      <c r="C71" s="20"/>
      <c r="D71" s="20"/>
      <c r="E71" s="25"/>
      <c r="F71" s="20"/>
      <c r="J71" s="21"/>
      <c r="K71" s="24"/>
    </row>
    <row r="72" spans="1:11">
      <c r="A72" s="20"/>
      <c r="B72" s="20"/>
      <c r="C72" s="20"/>
      <c r="D72" s="20"/>
      <c r="E72" s="25"/>
      <c r="F72" s="20"/>
      <c r="J72" s="21"/>
      <c r="K72" s="24"/>
    </row>
    <row r="73" spans="1:11">
      <c r="A73" s="20"/>
      <c r="B73" s="20"/>
      <c r="C73" s="20"/>
      <c r="D73" s="20"/>
      <c r="E73" s="25"/>
      <c r="F73" s="20"/>
      <c r="J73" s="21"/>
      <c r="K73" s="24"/>
    </row>
    <row r="74" spans="1:11">
      <c r="A74" s="20"/>
      <c r="B74" s="20"/>
      <c r="C74" s="20"/>
      <c r="D74" s="20"/>
      <c r="E74" s="25"/>
      <c r="F74" s="20"/>
      <c r="J74" s="21"/>
      <c r="K74" s="24"/>
    </row>
    <row r="75" spans="1:11">
      <c r="A75" s="20"/>
      <c r="B75" s="20"/>
      <c r="C75" s="20"/>
      <c r="D75" s="20"/>
      <c r="E75" s="25"/>
      <c r="F75" s="20"/>
      <c r="J75" s="21"/>
      <c r="K75" s="24"/>
    </row>
    <row r="76" spans="1:11">
      <c r="A76" s="20"/>
      <c r="B76" s="20"/>
      <c r="C76" s="20"/>
      <c r="D76" s="20"/>
      <c r="E76" s="25"/>
      <c r="F76" s="20"/>
      <c r="J76" s="21"/>
      <c r="K76" s="24"/>
    </row>
    <row r="77" spans="1:11">
      <c r="A77" s="20"/>
      <c r="B77" s="20"/>
      <c r="C77" s="20"/>
      <c r="D77" s="20"/>
      <c r="E77" s="25"/>
      <c r="F77" s="20"/>
      <c r="J77" s="21"/>
      <c r="K77" s="24"/>
    </row>
    <row r="78" spans="1:11">
      <c r="A78" s="20"/>
      <c r="B78" s="20"/>
      <c r="C78" s="20"/>
      <c r="D78" s="20"/>
      <c r="E78" s="25"/>
      <c r="F78" s="20"/>
      <c r="J78" s="21"/>
      <c r="K78" s="24"/>
    </row>
    <row r="79" spans="1:11">
      <c r="A79" s="20"/>
      <c r="B79" s="20"/>
      <c r="C79" s="20"/>
      <c r="D79" s="20"/>
      <c r="E79" s="25"/>
      <c r="F79" s="20"/>
      <c r="J79" s="21"/>
      <c r="K79" s="24"/>
    </row>
    <row r="80" spans="1:11">
      <c r="A80" s="20"/>
      <c r="B80" s="20"/>
      <c r="C80" s="20"/>
      <c r="D80" s="20"/>
      <c r="E80" s="25"/>
      <c r="F80" s="20"/>
      <c r="J80" s="21"/>
      <c r="K80" s="24"/>
    </row>
    <row r="81" spans="1:11">
      <c r="A81" s="20"/>
      <c r="B81" s="20"/>
      <c r="C81" s="20"/>
      <c r="D81" s="20"/>
      <c r="E81" s="25"/>
      <c r="F81" s="20"/>
      <c r="J81" s="21"/>
      <c r="K81" s="24"/>
    </row>
    <row r="82" spans="1:11">
      <c r="A82" s="20"/>
      <c r="B82" s="20"/>
      <c r="C82" s="20"/>
      <c r="D82" s="20"/>
      <c r="E82" s="25"/>
      <c r="F82" s="20"/>
      <c r="J82" s="21"/>
      <c r="K82" s="24"/>
    </row>
    <row r="83" spans="1:11">
      <c r="A83" s="20"/>
      <c r="B83" s="20"/>
      <c r="C83" s="20"/>
      <c r="D83" s="20"/>
      <c r="E83" s="25"/>
      <c r="F83" s="20"/>
      <c r="J83" s="21"/>
      <c r="K83" s="24"/>
    </row>
    <row r="84" spans="1:11">
      <c r="A84" s="20"/>
      <c r="B84" s="20"/>
      <c r="C84" s="20"/>
      <c r="D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  <row r="92" spans="1:11">
      <c r="A92" s="20"/>
      <c r="B92" s="20"/>
      <c r="C92" s="20"/>
      <c r="D92" s="20"/>
      <c r="E92" s="20"/>
      <c r="F92" s="20"/>
      <c r="J92" s="21"/>
      <c r="K92" s="24"/>
    </row>
    <row r="93" spans="1:11">
      <c r="A93" s="20"/>
      <c r="B93" s="20"/>
      <c r="C93" s="20"/>
      <c r="D93" s="20"/>
      <c r="E93" s="20"/>
      <c r="F93" s="20"/>
      <c r="J93" s="21"/>
      <c r="K93" s="24"/>
    </row>
    <row r="94" spans="1:11">
      <c r="A94" s="20"/>
      <c r="B94" s="20"/>
      <c r="C94" s="20"/>
      <c r="D94" s="20"/>
      <c r="E94" s="20"/>
      <c r="F94" s="20"/>
      <c r="J94" s="21"/>
      <c r="K94" s="24"/>
    </row>
    <row r="95" spans="1:11">
      <c r="A95" s="20"/>
      <c r="B95" s="20"/>
      <c r="C95" s="20"/>
      <c r="D95" s="20"/>
      <c r="E95" s="20"/>
      <c r="F95" s="20"/>
      <c r="J95" s="21"/>
      <c r="K95" s="24"/>
    </row>
    <row r="96" spans="1:11">
      <c r="A96" s="20"/>
      <c r="B96" s="20"/>
      <c r="C96" s="20"/>
      <c r="D96" s="20"/>
      <c r="E96" s="20"/>
      <c r="F96" s="20"/>
      <c r="J96" s="21"/>
      <c r="K96" s="24"/>
    </row>
    <row r="97" spans="1:11">
      <c r="A97" s="20"/>
      <c r="B97" s="20"/>
      <c r="C97" s="20"/>
      <c r="D97" s="20"/>
      <c r="E97" s="20"/>
      <c r="F97" s="20"/>
      <c r="J97" s="21"/>
      <c r="K97" s="24"/>
    </row>
    <row r="98" spans="1:11">
      <c r="A98" s="20"/>
      <c r="B98" s="20"/>
      <c r="C98" s="20"/>
      <c r="D98" s="20"/>
      <c r="E98" s="20"/>
      <c r="F98" s="20"/>
      <c r="J98" s="21"/>
      <c r="K98" s="24"/>
    </row>
    <row r="99" spans="1:11">
      <c r="A99" s="20"/>
      <c r="B99" s="20"/>
      <c r="C99" s="20"/>
      <c r="D99" s="20"/>
      <c r="E99" s="20"/>
      <c r="F99" s="20"/>
      <c r="J99" s="21"/>
      <c r="K99" s="24"/>
    </row>
    <row r="100" spans="1:11">
      <c r="A100" s="20"/>
      <c r="B100" s="20"/>
      <c r="C100" s="20"/>
      <c r="D100" s="20"/>
      <c r="E100" s="25"/>
      <c r="F100" s="20"/>
      <c r="J100" s="21"/>
      <c r="K100" s="24"/>
    </row>
    <row r="101" spans="1:11">
      <c r="A101" s="20"/>
      <c r="B101" s="20"/>
      <c r="C101" s="20"/>
      <c r="D101" s="20"/>
      <c r="E101" s="25"/>
      <c r="F101" s="20"/>
      <c r="J101" s="21"/>
      <c r="K101" s="24"/>
    </row>
    <row r="102" spans="1:11">
      <c r="A102" s="20"/>
      <c r="B102" s="20"/>
      <c r="C102" s="20"/>
      <c r="D102" s="20"/>
      <c r="E102" s="25"/>
      <c r="F102" s="20"/>
      <c r="J102" s="21"/>
      <c r="K102" s="24"/>
    </row>
    <row r="103" spans="1:11">
      <c r="A103" s="20"/>
      <c r="B103" s="20"/>
      <c r="C103" s="20"/>
      <c r="D103" s="20"/>
      <c r="E103" s="25"/>
      <c r="F103" s="20"/>
      <c r="J103" s="21"/>
      <c r="K103" s="24"/>
    </row>
    <row r="104" spans="1:11">
      <c r="A104" s="20"/>
      <c r="B104" s="20"/>
      <c r="C104" s="20"/>
      <c r="D104" s="20"/>
      <c r="E104" s="25"/>
      <c r="F104" s="20"/>
      <c r="J104" s="21"/>
      <c r="K104" s="24"/>
    </row>
    <row r="105" spans="1:11">
      <c r="A105" s="20"/>
      <c r="B105" s="20"/>
      <c r="C105" s="20"/>
      <c r="D105" s="20"/>
      <c r="E105" s="25"/>
      <c r="F105" s="20"/>
      <c r="J105" s="21"/>
      <c r="K105" s="24"/>
    </row>
    <row r="106" spans="1:11">
      <c r="A106" s="20"/>
      <c r="B106" s="20"/>
      <c r="C106" s="20"/>
      <c r="D106" s="20"/>
      <c r="E106" s="25"/>
      <c r="F106" s="20"/>
      <c r="J106" s="21"/>
      <c r="K106" s="24"/>
    </row>
  </sheetData>
  <sortState ref="A2:F106">
    <sortCondition ref="D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15"/>
  <sheetViews>
    <sheetView workbookViewId="0">
      <pane ySplit="1" topLeftCell="A2" activePane="bottomLeft" state="frozen"/>
      <selection pane="bottomLeft" activeCell="L2" sqref="L2:N2"/>
    </sheetView>
  </sheetViews>
  <sheetFormatPr defaultColWidth="9.28515625"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>
      <c r="A1" s="20" t="s">
        <v>120</v>
      </c>
      <c r="B1" s="20" t="s">
        <v>121</v>
      </c>
      <c r="C1" s="20" t="s">
        <v>122</v>
      </c>
      <c r="D1" s="20" t="s">
        <v>93</v>
      </c>
      <c r="E1" s="52" t="s">
        <v>123</v>
      </c>
      <c r="F1" s="52" t="s">
        <v>124</v>
      </c>
      <c r="G1" s="52" t="s">
        <v>125</v>
      </c>
      <c r="H1" s="52" t="s">
        <v>126</v>
      </c>
      <c r="I1" s="52" t="s">
        <v>127</v>
      </c>
      <c r="J1" s="52" t="s">
        <v>106</v>
      </c>
      <c r="K1" s="52" t="s">
        <v>128</v>
      </c>
      <c r="L1" s="26" t="s">
        <v>107</v>
      </c>
      <c r="M1" s="27" t="s">
        <v>108</v>
      </c>
      <c r="N1" s="27" t="s">
        <v>109</v>
      </c>
    </row>
    <row r="2" spans="1:14">
      <c r="A2" s="20" t="s">
        <v>11</v>
      </c>
      <c r="B2" s="20">
        <v>1210</v>
      </c>
      <c r="C2" s="20" t="s">
        <v>101</v>
      </c>
      <c r="D2" s="20" t="s">
        <v>98</v>
      </c>
      <c r="E2" s="52">
        <v>0.8</v>
      </c>
      <c r="F2" s="52">
        <v>49.9</v>
      </c>
      <c r="G2" s="52">
        <v>0</v>
      </c>
      <c r="H2" s="52">
        <v>1.2450000000000001</v>
      </c>
      <c r="I2" s="52">
        <v>0.21299999999999999</v>
      </c>
      <c r="J2" s="52">
        <v>0.28799999999999998</v>
      </c>
      <c r="K2" s="52">
        <v>1.02338072752</v>
      </c>
      <c r="L2">
        <f>F2*J2*K2/12</f>
        <v>1.2256007592779519</v>
      </c>
      <c r="M2">
        <f>ROUND(2.721*H2*L2,1)</f>
        <v>4.2</v>
      </c>
      <c r="N2">
        <f>ROUND((2.721*I2*L2)+(E2*K2),1)</f>
        <v>1.5</v>
      </c>
    </row>
    <row r="3" spans="1:14">
      <c r="A3" s="20" t="s">
        <v>11</v>
      </c>
      <c r="B3" s="20">
        <v>2110</v>
      </c>
      <c r="C3" s="20" t="s">
        <v>101</v>
      </c>
      <c r="D3" s="20" t="s">
        <v>98</v>
      </c>
      <c r="E3" s="52">
        <v>0.8</v>
      </c>
      <c r="F3" s="52">
        <v>49.9</v>
      </c>
      <c r="G3" s="52">
        <v>0</v>
      </c>
      <c r="H3" s="52">
        <v>2.0139999999999998</v>
      </c>
      <c r="I3" s="52">
        <v>0.28699999999999998</v>
      </c>
      <c r="J3" s="52">
        <v>0.315</v>
      </c>
      <c r="K3" s="52">
        <v>4.1250796979599998E-2</v>
      </c>
      <c r="L3">
        <f t="shared" ref="L3:L29" si="0">F3*J3*K3/12</f>
        <v>5.403338769365354E-2</v>
      </c>
      <c r="M3">
        <f t="shared" ref="M3:M40" si="1">ROUND(2.721*H3*L3,1)</f>
        <v>0.3</v>
      </c>
      <c r="N3">
        <f t="shared" ref="N3:N40" si="2">ROUND((2.721*I3*L3)+(E3*K3),1)</f>
        <v>0.1</v>
      </c>
    </row>
    <row r="4" spans="1:14">
      <c r="A4" s="20" t="s">
        <v>11</v>
      </c>
      <c r="B4" s="20">
        <v>2110</v>
      </c>
      <c r="C4" s="20" t="s">
        <v>101</v>
      </c>
      <c r="D4" s="20" t="s">
        <v>99</v>
      </c>
      <c r="E4" s="52">
        <v>0.8</v>
      </c>
      <c r="F4" s="52">
        <v>49.9</v>
      </c>
      <c r="G4" s="52">
        <v>0</v>
      </c>
      <c r="H4" s="52">
        <v>2.0139999999999998</v>
      </c>
      <c r="I4" s="52">
        <v>0.28699999999999998</v>
      </c>
      <c r="J4" s="52">
        <v>0.315</v>
      </c>
      <c r="K4" s="52">
        <v>41.211529837299999</v>
      </c>
      <c r="L4">
        <f t="shared" si="0"/>
        <v>53.981952645633328</v>
      </c>
      <c r="M4">
        <f t="shared" si="1"/>
        <v>295.8</v>
      </c>
      <c r="N4">
        <f t="shared" si="2"/>
        <v>75.099999999999994</v>
      </c>
    </row>
    <row r="5" spans="1:14">
      <c r="A5" s="20" t="s">
        <v>11</v>
      </c>
      <c r="B5" s="20">
        <v>2110</v>
      </c>
      <c r="C5" s="20" t="s">
        <v>101</v>
      </c>
      <c r="D5" s="20" t="s">
        <v>96</v>
      </c>
      <c r="E5" s="52">
        <v>0.8</v>
      </c>
      <c r="F5" s="52">
        <v>49.9</v>
      </c>
      <c r="G5" s="52">
        <v>0</v>
      </c>
      <c r="H5" s="52">
        <v>2.0139999999999998</v>
      </c>
      <c r="I5" s="52">
        <v>0.28699999999999998</v>
      </c>
      <c r="J5" s="52">
        <v>0.315</v>
      </c>
      <c r="K5" s="52">
        <v>13.149307287699999</v>
      </c>
      <c r="L5">
        <f t="shared" si="0"/>
        <v>17.223948883476037</v>
      </c>
      <c r="M5">
        <f t="shared" si="1"/>
        <v>94.4</v>
      </c>
      <c r="N5">
        <f t="shared" si="2"/>
        <v>24</v>
      </c>
    </row>
    <row r="6" spans="1:14">
      <c r="A6" s="20" t="s">
        <v>11</v>
      </c>
      <c r="B6" s="20">
        <v>2110</v>
      </c>
      <c r="C6" s="20" t="s">
        <v>101</v>
      </c>
      <c r="D6" s="20" t="s">
        <v>100</v>
      </c>
      <c r="E6" s="52">
        <v>0.8</v>
      </c>
      <c r="F6" s="52">
        <v>49.9</v>
      </c>
      <c r="G6" s="52">
        <v>0</v>
      </c>
      <c r="H6" s="52">
        <v>2.0139999999999998</v>
      </c>
      <c r="I6" s="52">
        <v>0.28699999999999998</v>
      </c>
      <c r="J6" s="52">
        <v>0.315</v>
      </c>
      <c r="K6" s="52">
        <v>26.341858301399999</v>
      </c>
      <c r="L6">
        <f t="shared" si="0"/>
        <v>34.504541642546322</v>
      </c>
      <c r="M6">
        <f t="shared" si="1"/>
        <v>189.1</v>
      </c>
      <c r="N6">
        <f t="shared" si="2"/>
        <v>48</v>
      </c>
    </row>
    <row r="7" spans="1:14">
      <c r="A7" s="20" t="s">
        <v>11</v>
      </c>
      <c r="B7" s="20">
        <v>2120</v>
      </c>
      <c r="C7" s="20" t="s">
        <v>101</v>
      </c>
      <c r="D7" s="20" t="s">
        <v>98</v>
      </c>
      <c r="E7" s="52">
        <v>0.8</v>
      </c>
      <c r="F7" s="52">
        <v>49.9</v>
      </c>
      <c r="G7" s="52">
        <v>0</v>
      </c>
      <c r="H7" s="52">
        <v>1.022</v>
      </c>
      <c r="I7" s="52">
        <v>0.19600000000000001</v>
      </c>
      <c r="J7" s="52">
        <v>0.26200000000000001</v>
      </c>
      <c r="K7" s="52">
        <v>6.1193027169999997E-2</v>
      </c>
      <c r="L7">
        <f t="shared" si="0"/>
        <v>6.6668783217928837E-2</v>
      </c>
      <c r="M7">
        <f t="shared" si="1"/>
        <v>0.2</v>
      </c>
      <c r="N7">
        <f t="shared" si="2"/>
        <v>0.1</v>
      </c>
    </row>
    <row r="8" spans="1:14">
      <c r="A8" s="20" t="s">
        <v>11</v>
      </c>
      <c r="B8" s="20">
        <v>2120</v>
      </c>
      <c r="C8" s="20" t="s">
        <v>101</v>
      </c>
      <c r="D8" s="20" t="s">
        <v>99</v>
      </c>
      <c r="E8" s="52">
        <v>0.8</v>
      </c>
      <c r="F8" s="52">
        <v>49.9</v>
      </c>
      <c r="G8" s="52">
        <v>0</v>
      </c>
      <c r="H8" s="52">
        <v>1.022</v>
      </c>
      <c r="I8" s="52">
        <v>0.19600000000000001</v>
      </c>
      <c r="J8" s="52">
        <v>0.26200000000000001</v>
      </c>
      <c r="K8" s="52">
        <v>11.718045757400001</v>
      </c>
      <c r="L8">
        <f t="shared" si="0"/>
        <v>12.766615551924678</v>
      </c>
      <c r="M8">
        <f t="shared" si="1"/>
        <v>35.5</v>
      </c>
      <c r="N8">
        <f t="shared" si="2"/>
        <v>16.2</v>
      </c>
    </row>
    <row r="9" spans="1:14">
      <c r="A9" s="20" t="s">
        <v>11</v>
      </c>
      <c r="B9" s="20">
        <v>2120</v>
      </c>
      <c r="C9" s="20" t="s">
        <v>101</v>
      </c>
      <c r="D9" s="20" t="s">
        <v>96</v>
      </c>
      <c r="E9" s="52">
        <v>0.8</v>
      </c>
      <c r="F9" s="52">
        <v>49.9</v>
      </c>
      <c r="G9" s="52">
        <v>0</v>
      </c>
      <c r="H9" s="52">
        <v>1.022</v>
      </c>
      <c r="I9" s="52">
        <v>0.19600000000000001</v>
      </c>
      <c r="J9" s="52">
        <v>0.26200000000000001</v>
      </c>
      <c r="K9" s="52">
        <v>2.4273245077699999</v>
      </c>
      <c r="L9">
        <f t="shared" si="0"/>
        <v>2.6445295958069521</v>
      </c>
      <c r="M9">
        <f t="shared" si="1"/>
        <v>7.4</v>
      </c>
      <c r="N9">
        <f t="shared" si="2"/>
        <v>3.4</v>
      </c>
    </row>
    <row r="10" spans="1:14">
      <c r="A10" s="20" t="s">
        <v>11</v>
      </c>
      <c r="B10" s="20">
        <v>2120</v>
      </c>
      <c r="C10" s="20" t="s">
        <v>101</v>
      </c>
      <c r="D10" s="20" t="s">
        <v>100</v>
      </c>
      <c r="E10" s="52">
        <v>0.8</v>
      </c>
      <c r="F10" s="52">
        <v>49.9</v>
      </c>
      <c r="G10" s="52">
        <v>0</v>
      </c>
      <c r="H10" s="52">
        <v>1.022</v>
      </c>
      <c r="I10" s="52">
        <v>0.19600000000000001</v>
      </c>
      <c r="J10" s="52">
        <v>0.26200000000000001</v>
      </c>
      <c r="K10" s="52">
        <v>4.1082284538599998</v>
      </c>
      <c r="L10">
        <f t="shared" si="0"/>
        <v>4.4758464300062384</v>
      </c>
      <c r="M10">
        <f t="shared" si="1"/>
        <v>12.4</v>
      </c>
      <c r="N10">
        <f t="shared" si="2"/>
        <v>5.7</v>
      </c>
    </row>
    <row r="11" spans="1:14">
      <c r="A11" s="20" t="s">
        <v>11</v>
      </c>
      <c r="B11" s="20">
        <v>2130</v>
      </c>
      <c r="C11" s="20" t="s">
        <v>101</v>
      </c>
      <c r="D11" s="20" t="s">
        <v>98</v>
      </c>
      <c r="E11" s="52">
        <v>0.8</v>
      </c>
      <c r="F11" s="52">
        <v>49.9</v>
      </c>
      <c r="G11" s="52">
        <v>0</v>
      </c>
      <c r="H11" s="52">
        <v>1.022</v>
      </c>
      <c r="I11" s="52">
        <v>0.19600000000000001</v>
      </c>
      <c r="J11" s="52">
        <v>0.26200000000000001</v>
      </c>
      <c r="K11" s="52">
        <v>0.13185029107400001</v>
      </c>
      <c r="L11">
        <f t="shared" si="0"/>
        <v>0.14364869462027177</v>
      </c>
      <c r="M11">
        <f t="shared" si="1"/>
        <v>0.4</v>
      </c>
      <c r="N11">
        <f t="shared" si="2"/>
        <v>0.2</v>
      </c>
    </row>
    <row r="12" spans="1:14">
      <c r="A12" s="20" t="s">
        <v>11</v>
      </c>
      <c r="B12" s="20">
        <v>2130</v>
      </c>
      <c r="C12" s="20" t="s">
        <v>101</v>
      </c>
      <c r="D12" s="20" t="s">
        <v>99</v>
      </c>
      <c r="E12" s="52">
        <v>0.8</v>
      </c>
      <c r="F12" s="52">
        <v>49.9</v>
      </c>
      <c r="G12" s="52">
        <v>0</v>
      </c>
      <c r="H12" s="52">
        <v>1.022</v>
      </c>
      <c r="I12" s="52">
        <v>0.19600000000000001</v>
      </c>
      <c r="J12" s="52">
        <v>0.26200000000000001</v>
      </c>
      <c r="K12" s="52">
        <v>12.551374946899999</v>
      </c>
      <c r="L12">
        <f t="shared" si="0"/>
        <v>13.674513815065103</v>
      </c>
      <c r="M12">
        <f t="shared" si="1"/>
        <v>38</v>
      </c>
      <c r="N12">
        <f t="shared" si="2"/>
        <v>17.3</v>
      </c>
    </row>
    <row r="13" spans="1:14">
      <c r="A13" s="20" t="s">
        <v>11</v>
      </c>
      <c r="B13" s="20">
        <v>2130</v>
      </c>
      <c r="C13" s="20" t="s">
        <v>101</v>
      </c>
      <c r="D13" s="20" t="s">
        <v>96</v>
      </c>
      <c r="E13" s="52">
        <v>0.8</v>
      </c>
      <c r="F13" s="52">
        <v>49.9</v>
      </c>
      <c r="G13" s="52">
        <v>0</v>
      </c>
      <c r="H13" s="52">
        <v>1.022</v>
      </c>
      <c r="I13" s="52">
        <v>0.19600000000000001</v>
      </c>
      <c r="J13" s="52">
        <v>0.26200000000000001</v>
      </c>
      <c r="K13" s="52">
        <v>41.190315808699999</v>
      </c>
      <c r="L13">
        <f t="shared" si="0"/>
        <v>44.876162568315173</v>
      </c>
      <c r="M13">
        <f t="shared" si="1"/>
        <v>124.8</v>
      </c>
      <c r="N13">
        <f t="shared" si="2"/>
        <v>56.9</v>
      </c>
    </row>
    <row r="14" spans="1:14">
      <c r="A14" s="20" t="s">
        <v>11</v>
      </c>
      <c r="B14" s="20">
        <v>2130</v>
      </c>
      <c r="C14" s="20" t="s">
        <v>101</v>
      </c>
      <c r="D14" s="20" t="s">
        <v>100</v>
      </c>
      <c r="E14" s="52">
        <v>0.8</v>
      </c>
      <c r="F14" s="52">
        <v>49.9</v>
      </c>
      <c r="G14" s="52">
        <v>0</v>
      </c>
      <c r="H14" s="52">
        <v>1.022</v>
      </c>
      <c r="I14" s="52">
        <v>0.19600000000000001</v>
      </c>
      <c r="J14" s="52">
        <v>0.26200000000000001</v>
      </c>
      <c r="K14" s="52">
        <v>6.8415543353799999E-2</v>
      </c>
      <c r="L14">
        <f t="shared" si="0"/>
        <v>7.4537594224909201E-2</v>
      </c>
      <c r="M14">
        <f t="shared" si="1"/>
        <v>0.2</v>
      </c>
      <c r="N14">
        <f t="shared" si="2"/>
        <v>0.1</v>
      </c>
    </row>
    <row r="15" spans="1:14">
      <c r="A15" s="20" t="s">
        <v>11</v>
      </c>
      <c r="B15" s="20">
        <v>2520</v>
      </c>
      <c r="C15" s="20" t="s">
        <v>101</v>
      </c>
      <c r="D15" s="20" t="s">
        <v>98</v>
      </c>
      <c r="E15" s="52">
        <v>0.8</v>
      </c>
      <c r="F15" s="52">
        <v>49.9</v>
      </c>
      <c r="G15" s="52">
        <v>0</v>
      </c>
      <c r="H15" s="52">
        <v>2.0139999999999998</v>
      </c>
      <c r="I15" s="52">
        <v>0.28699999999999998</v>
      </c>
      <c r="J15" s="52">
        <v>0.315</v>
      </c>
      <c r="K15" s="52">
        <v>12.304566486100001</v>
      </c>
      <c r="L15">
        <f t="shared" si="0"/>
        <v>16.117444025980237</v>
      </c>
      <c r="M15">
        <f t="shared" si="1"/>
        <v>88.3</v>
      </c>
      <c r="N15">
        <f t="shared" si="2"/>
        <v>22.4</v>
      </c>
    </row>
    <row r="16" spans="1:14">
      <c r="A16" s="20" t="s">
        <v>11</v>
      </c>
      <c r="B16" s="20">
        <v>2520</v>
      </c>
      <c r="C16" s="20" t="s">
        <v>101</v>
      </c>
      <c r="D16" s="20" t="s">
        <v>99</v>
      </c>
      <c r="E16" s="52">
        <v>0.8</v>
      </c>
      <c r="F16" s="52">
        <v>49.9</v>
      </c>
      <c r="G16" s="52">
        <v>0</v>
      </c>
      <c r="H16" s="52">
        <v>2.0139999999999998</v>
      </c>
      <c r="I16" s="52">
        <v>0.28699999999999998</v>
      </c>
      <c r="J16" s="52">
        <v>0.315</v>
      </c>
      <c r="K16" s="52">
        <v>3.4142104130700002</v>
      </c>
      <c r="L16">
        <f t="shared" si="0"/>
        <v>4.4721888648200663</v>
      </c>
      <c r="M16">
        <f t="shared" si="1"/>
        <v>24.5</v>
      </c>
      <c r="N16">
        <f t="shared" si="2"/>
        <v>6.2</v>
      </c>
    </row>
    <row r="17" spans="1:14">
      <c r="A17" s="20" t="s">
        <v>11</v>
      </c>
      <c r="B17" s="20">
        <v>2520</v>
      </c>
      <c r="C17" s="20" t="s">
        <v>101</v>
      </c>
      <c r="D17" s="20" t="s">
        <v>96</v>
      </c>
      <c r="E17" s="52">
        <v>0.8</v>
      </c>
      <c r="F17" s="52">
        <v>49.9</v>
      </c>
      <c r="G17" s="52">
        <v>0</v>
      </c>
      <c r="H17" s="52">
        <v>2.0139999999999998</v>
      </c>
      <c r="I17" s="52">
        <v>0.28699999999999998</v>
      </c>
      <c r="J17" s="52">
        <v>0.315</v>
      </c>
      <c r="K17" s="52">
        <v>0.86898265779499995</v>
      </c>
      <c r="L17">
        <f t="shared" si="0"/>
        <v>1.1382586588792256</v>
      </c>
      <c r="M17">
        <f t="shared" si="1"/>
        <v>6.2</v>
      </c>
      <c r="N17">
        <f t="shared" si="2"/>
        <v>1.6</v>
      </c>
    </row>
    <row r="18" spans="1:14">
      <c r="A18" s="20" t="s">
        <v>11</v>
      </c>
      <c r="B18" s="20">
        <v>6170</v>
      </c>
      <c r="C18" s="20" t="s">
        <v>101</v>
      </c>
      <c r="D18" s="20" t="s">
        <v>99</v>
      </c>
      <c r="E18" s="52">
        <v>0.8</v>
      </c>
      <c r="F18" s="52">
        <v>49.9</v>
      </c>
      <c r="G18" s="52">
        <v>0</v>
      </c>
      <c r="H18" s="52">
        <v>0.60699999999999998</v>
      </c>
      <c r="I18" s="52">
        <v>3.3000000000000002E-2</v>
      </c>
      <c r="J18" s="52">
        <v>2.5999999999999999E-2</v>
      </c>
      <c r="K18" s="52">
        <v>9.7170573390299992</v>
      </c>
      <c r="L18">
        <f t="shared" si="0"/>
        <v>1.0505758493047932</v>
      </c>
      <c r="M18">
        <f t="shared" si="1"/>
        <v>1.7</v>
      </c>
      <c r="N18">
        <f t="shared" si="2"/>
        <v>7.9</v>
      </c>
    </row>
    <row r="19" spans="1:14">
      <c r="A19" s="20" t="s">
        <v>11</v>
      </c>
      <c r="B19" s="20">
        <v>6172</v>
      </c>
      <c r="C19" s="20" t="s">
        <v>101</v>
      </c>
      <c r="D19" s="20" t="s">
        <v>96</v>
      </c>
      <c r="E19" s="52">
        <v>0.8</v>
      </c>
      <c r="F19" s="52">
        <v>49.9</v>
      </c>
      <c r="G19" s="52">
        <v>0</v>
      </c>
      <c r="H19" s="52">
        <v>0.60699999999999998</v>
      </c>
      <c r="I19" s="52">
        <v>3.3000000000000002E-2</v>
      </c>
      <c r="J19" s="52">
        <v>2.5999999999999999E-2</v>
      </c>
      <c r="K19" s="52">
        <v>4.54263287325E-2</v>
      </c>
      <c r="L19">
        <f t="shared" si="0"/>
        <v>4.911343241462124E-3</v>
      </c>
      <c r="M19">
        <f t="shared" si="1"/>
        <v>0</v>
      </c>
      <c r="N19">
        <f t="shared" si="2"/>
        <v>0</v>
      </c>
    </row>
    <row r="20" spans="1:14">
      <c r="A20" s="20" t="s">
        <v>11</v>
      </c>
      <c r="B20" s="20">
        <v>6172</v>
      </c>
      <c r="C20" s="20" t="s">
        <v>101</v>
      </c>
      <c r="D20" s="20" t="s">
        <v>100</v>
      </c>
      <c r="E20" s="52">
        <v>0.8</v>
      </c>
      <c r="F20" s="52">
        <v>49.9</v>
      </c>
      <c r="G20" s="52">
        <v>0</v>
      </c>
      <c r="H20" s="52">
        <v>0.60699999999999998</v>
      </c>
      <c r="I20" s="52">
        <v>3.3000000000000002E-2</v>
      </c>
      <c r="J20" s="52">
        <v>2.5999999999999999E-2</v>
      </c>
      <c r="K20" s="52">
        <v>3.6538527865900001E-3</v>
      </c>
      <c r="L20">
        <f t="shared" si="0"/>
        <v>3.9504238377682213E-4</v>
      </c>
      <c r="M20">
        <f t="shared" si="1"/>
        <v>0</v>
      </c>
      <c r="N20">
        <f t="shared" si="2"/>
        <v>0</v>
      </c>
    </row>
    <row r="21" spans="1:14">
      <c r="A21" s="20" t="s">
        <v>11</v>
      </c>
      <c r="B21" s="20">
        <v>6216</v>
      </c>
      <c r="C21" s="20" t="s">
        <v>101</v>
      </c>
      <c r="D21" s="20" t="s">
        <v>96</v>
      </c>
      <c r="E21" s="52">
        <v>0.8</v>
      </c>
      <c r="F21" s="52">
        <v>49.9</v>
      </c>
      <c r="G21" s="52">
        <v>0</v>
      </c>
      <c r="H21" s="52">
        <v>0.60699999999999998</v>
      </c>
      <c r="I21" s="52">
        <v>3.3000000000000002E-2</v>
      </c>
      <c r="J21" s="52">
        <v>2.5999999999999999E-2</v>
      </c>
      <c r="K21" s="52">
        <v>1.0453457906800001</v>
      </c>
      <c r="L21">
        <f t="shared" si="0"/>
        <v>0.11301930240235268</v>
      </c>
      <c r="M21">
        <f t="shared" si="1"/>
        <v>0.2</v>
      </c>
      <c r="N21">
        <f t="shared" si="2"/>
        <v>0.8</v>
      </c>
    </row>
    <row r="22" spans="1:14">
      <c r="A22" s="20" t="s">
        <v>11</v>
      </c>
      <c r="B22" s="20">
        <v>6300</v>
      </c>
      <c r="C22" s="20" t="s">
        <v>101</v>
      </c>
      <c r="D22" s="20" t="s">
        <v>96</v>
      </c>
      <c r="E22" s="52">
        <v>0.8</v>
      </c>
      <c r="F22" s="52">
        <v>49.9</v>
      </c>
      <c r="G22" s="52">
        <v>0</v>
      </c>
      <c r="H22" s="52">
        <v>0.60699999999999998</v>
      </c>
      <c r="I22" s="52">
        <v>3.3000000000000002E-2</v>
      </c>
      <c r="J22" s="52">
        <v>2.5999999999999999E-2</v>
      </c>
      <c r="K22" s="52">
        <v>1.79499256776</v>
      </c>
      <c r="L22">
        <f t="shared" si="0"/>
        <v>0.194068613117652</v>
      </c>
      <c r="M22">
        <f t="shared" si="1"/>
        <v>0.3</v>
      </c>
      <c r="N22">
        <f t="shared" si="2"/>
        <v>1.5</v>
      </c>
    </row>
    <row r="23" spans="1:14">
      <c r="A23" s="20" t="s">
        <v>11</v>
      </c>
      <c r="B23" s="20">
        <v>6410</v>
      </c>
      <c r="C23" s="20" t="s">
        <v>101</v>
      </c>
      <c r="D23" s="20" t="s">
        <v>99</v>
      </c>
      <c r="E23" s="52">
        <v>0.8</v>
      </c>
      <c r="F23" s="52">
        <v>49.9</v>
      </c>
      <c r="G23" s="52">
        <v>0</v>
      </c>
      <c r="H23" s="52">
        <v>0.60699999999999998</v>
      </c>
      <c r="I23" s="52">
        <v>3.3000000000000002E-2</v>
      </c>
      <c r="J23" s="52">
        <v>2.5999999999999999E-2</v>
      </c>
      <c r="K23" s="52">
        <v>1.24487591381E-3</v>
      </c>
      <c r="L23">
        <f t="shared" si="0"/>
        <v>1.3459183421475783E-4</v>
      </c>
      <c r="M23">
        <f t="shared" si="1"/>
        <v>0</v>
      </c>
      <c r="N23">
        <f t="shared" si="2"/>
        <v>0</v>
      </c>
    </row>
    <row r="24" spans="1:14">
      <c r="A24" s="20" t="s">
        <v>11</v>
      </c>
      <c r="B24" s="20">
        <v>6410</v>
      </c>
      <c r="C24" s="20" t="s">
        <v>101</v>
      </c>
      <c r="D24" s="20" t="s">
        <v>96</v>
      </c>
      <c r="E24" s="52">
        <v>0.8</v>
      </c>
      <c r="F24" s="52">
        <v>49.9</v>
      </c>
      <c r="G24" s="52">
        <v>0</v>
      </c>
      <c r="H24" s="52">
        <v>0.60699999999999998</v>
      </c>
      <c r="I24" s="52">
        <v>3.3000000000000002E-2</v>
      </c>
      <c r="J24" s="52">
        <v>2.5999999999999999E-2</v>
      </c>
      <c r="K24" s="52">
        <v>13.8834956057</v>
      </c>
      <c r="L24">
        <f t="shared" si="0"/>
        <v>1.5010372665695983</v>
      </c>
      <c r="M24">
        <f t="shared" si="1"/>
        <v>2.5</v>
      </c>
      <c r="N24">
        <f t="shared" si="2"/>
        <v>11.2</v>
      </c>
    </row>
    <row r="25" spans="1:14">
      <c r="A25" s="20" t="s">
        <v>11</v>
      </c>
      <c r="B25" s="20">
        <v>6410</v>
      </c>
      <c r="C25" s="20" t="s">
        <v>101</v>
      </c>
      <c r="D25" s="20" t="s">
        <v>100</v>
      </c>
      <c r="E25" s="52">
        <v>0.8</v>
      </c>
      <c r="F25" s="52">
        <v>49.9</v>
      </c>
      <c r="G25" s="52">
        <v>0</v>
      </c>
      <c r="H25" s="52">
        <v>0.60699999999999998</v>
      </c>
      <c r="I25" s="52">
        <v>3.3000000000000002E-2</v>
      </c>
      <c r="J25" s="52">
        <v>2.5999999999999999E-2</v>
      </c>
      <c r="K25" s="52">
        <v>0.217714178531</v>
      </c>
      <c r="L25">
        <f t="shared" si="0"/>
        <v>2.3538531268843282E-2</v>
      </c>
      <c r="M25">
        <f t="shared" si="1"/>
        <v>0</v>
      </c>
      <c r="N25">
        <f t="shared" si="2"/>
        <v>0.2</v>
      </c>
    </row>
    <row r="26" spans="1:14">
      <c r="A26" s="20" t="s">
        <v>11</v>
      </c>
      <c r="B26" s="20">
        <v>6430</v>
      </c>
      <c r="C26" s="20" t="s">
        <v>101</v>
      </c>
      <c r="D26" s="20" t="s">
        <v>99</v>
      </c>
      <c r="E26" s="52">
        <v>0.8</v>
      </c>
      <c r="F26" s="52">
        <v>49.9</v>
      </c>
      <c r="G26" s="52">
        <v>0</v>
      </c>
      <c r="H26" s="52">
        <v>0.60699999999999998</v>
      </c>
      <c r="I26" s="52">
        <v>3.3000000000000002E-2</v>
      </c>
      <c r="J26" s="52">
        <v>2.5999999999999999E-2</v>
      </c>
      <c r="K26" s="52">
        <v>8.4889313800299995</v>
      </c>
      <c r="L26">
        <f t="shared" si="0"/>
        <v>0.91779496437091002</v>
      </c>
      <c r="M26">
        <f t="shared" si="1"/>
        <v>1.5</v>
      </c>
      <c r="N26">
        <f t="shared" si="2"/>
        <v>6.9</v>
      </c>
    </row>
    <row r="27" spans="1:14">
      <c r="A27" s="20" t="s">
        <v>11</v>
      </c>
      <c r="B27" s="20">
        <v>6430</v>
      </c>
      <c r="C27" s="20" t="s">
        <v>101</v>
      </c>
      <c r="D27" s="20" t="s">
        <v>96</v>
      </c>
      <c r="E27" s="52">
        <v>0.8</v>
      </c>
      <c r="F27" s="52">
        <v>49.9</v>
      </c>
      <c r="G27" s="52">
        <v>0</v>
      </c>
      <c r="H27" s="52">
        <v>0.60699999999999998</v>
      </c>
      <c r="I27" s="52">
        <v>3.3000000000000002E-2</v>
      </c>
      <c r="J27" s="52">
        <v>2.5999999999999999E-2</v>
      </c>
      <c r="K27" s="52">
        <v>8.8846583719099996</v>
      </c>
      <c r="L27">
        <f t="shared" si="0"/>
        <v>0.96057964764300274</v>
      </c>
      <c r="M27">
        <f t="shared" si="1"/>
        <v>1.6</v>
      </c>
      <c r="N27">
        <f t="shared" si="2"/>
        <v>7.2</v>
      </c>
    </row>
    <row r="28" spans="1:14">
      <c r="A28" s="20" t="s">
        <v>11</v>
      </c>
      <c r="B28" s="20">
        <v>6430</v>
      </c>
      <c r="C28" s="20" t="s">
        <v>101</v>
      </c>
      <c r="D28" s="20" t="s">
        <v>100</v>
      </c>
      <c r="E28" s="52">
        <v>0.8</v>
      </c>
      <c r="F28" s="52">
        <v>49.9</v>
      </c>
      <c r="G28" s="52">
        <v>0</v>
      </c>
      <c r="H28" s="52">
        <v>0.60699999999999998</v>
      </c>
      <c r="I28" s="52">
        <v>3.3000000000000002E-2</v>
      </c>
      <c r="J28" s="52">
        <v>2.5999999999999999E-2</v>
      </c>
      <c r="K28" s="52">
        <v>2.25612869285</v>
      </c>
      <c r="L28">
        <f t="shared" si="0"/>
        <v>0.2439251138419658</v>
      </c>
      <c r="M28">
        <f t="shared" si="1"/>
        <v>0.4</v>
      </c>
      <c r="N28">
        <f t="shared" si="2"/>
        <v>1.8</v>
      </c>
    </row>
    <row r="29" spans="1:14">
      <c r="A29" s="20" t="s">
        <v>11</v>
      </c>
      <c r="B29" s="20">
        <v>8360</v>
      </c>
      <c r="C29" s="20" t="s">
        <v>101</v>
      </c>
      <c r="D29" s="20" t="s">
        <v>98</v>
      </c>
      <c r="E29" s="52">
        <v>0.8</v>
      </c>
      <c r="F29" s="52">
        <v>49.9</v>
      </c>
      <c r="G29" s="52">
        <v>0</v>
      </c>
      <c r="H29" s="52">
        <v>1.4430000000000001</v>
      </c>
      <c r="I29" s="52">
        <v>0.22500000000000001</v>
      </c>
      <c r="J29" s="52">
        <v>0.43099999999999999</v>
      </c>
      <c r="K29" s="52">
        <v>4.5241537563399997E-3</v>
      </c>
      <c r="L29">
        <f t="shared" si="0"/>
        <v>8.108376868519061E-3</v>
      </c>
      <c r="M29">
        <f t="shared" si="1"/>
        <v>0</v>
      </c>
      <c r="N29">
        <f t="shared" si="2"/>
        <v>0</v>
      </c>
    </row>
    <row r="30" spans="1:14">
      <c r="A30" s="20" t="s">
        <v>11</v>
      </c>
      <c r="B30" s="20">
        <v>2110</v>
      </c>
      <c r="C30" s="20" t="s">
        <v>97</v>
      </c>
      <c r="D30" s="20" t="s">
        <v>99</v>
      </c>
      <c r="E30" s="52">
        <v>0.63</v>
      </c>
      <c r="F30" s="52">
        <v>53.6</v>
      </c>
      <c r="G30" s="52">
        <v>0.66</v>
      </c>
      <c r="H30" s="52">
        <v>2.0139999999999998</v>
      </c>
      <c r="I30" s="52">
        <v>0.28699999999999998</v>
      </c>
      <c r="J30" s="52">
        <v>0.315</v>
      </c>
      <c r="K30" s="52">
        <v>3.4314209284500001</v>
      </c>
      <c r="L30">
        <f t="shared" ref="L30:L40" si="3">(F30*J30*K30/12)+(G30*K30)</f>
        <v>7.0927470591061503</v>
      </c>
      <c r="M30">
        <f t="shared" si="1"/>
        <v>38.9</v>
      </c>
      <c r="N30">
        <f t="shared" si="2"/>
        <v>7.7</v>
      </c>
    </row>
    <row r="31" spans="1:14">
      <c r="A31" s="20" t="s">
        <v>11</v>
      </c>
      <c r="B31" s="20">
        <v>2110</v>
      </c>
      <c r="C31" s="20" t="s">
        <v>97</v>
      </c>
      <c r="D31" s="20" t="s">
        <v>96</v>
      </c>
      <c r="E31" s="52">
        <v>0.63</v>
      </c>
      <c r="F31" s="52">
        <v>53.6</v>
      </c>
      <c r="G31" s="52">
        <v>0.66</v>
      </c>
      <c r="H31" s="52">
        <v>2.0139999999999998</v>
      </c>
      <c r="I31" s="52">
        <v>0.28699999999999998</v>
      </c>
      <c r="J31" s="52">
        <v>0.315</v>
      </c>
      <c r="K31" s="52">
        <v>2.0973742889999998</v>
      </c>
      <c r="L31">
        <f t="shared" si="3"/>
        <v>4.3352726553629992</v>
      </c>
      <c r="M31">
        <f t="shared" si="1"/>
        <v>23.8</v>
      </c>
      <c r="N31">
        <f t="shared" si="2"/>
        <v>4.7</v>
      </c>
    </row>
    <row r="32" spans="1:14">
      <c r="A32" s="20" t="s">
        <v>11</v>
      </c>
      <c r="B32" s="20">
        <v>2110</v>
      </c>
      <c r="C32" s="20" t="s">
        <v>97</v>
      </c>
      <c r="D32" s="20" t="s">
        <v>100</v>
      </c>
      <c r="E32" s="52">
        <v>0.63</v>
      </c>
      <c r="F32" s="52">
        <v>53.6</v>
      </c>
      <c r="G32" s="52">
        <v>0.66</v>
      </c>
      <c r="H32" s="52">
        <v>2.0139999999999998</v>
      </c>
      <c r="I32" s="52">
        <v>0.28699999999999998</v>
      </c>
      <c r="J32" s="52">
        <v>0.315</v>
      </c>
      <c r="K32" s="52">
        <v>4.4803930882399996</v>
      </c>
      <c r="L32">
        <f t="shared" si="3"/>
        <v>9.2609725133920797</v>
      </c>
      <c r="M32">
        <f t="shared" si="1"/>
        <v>50.8</v>
      </c>
      <c r="N32">
        <f t="shared" si="2"/>
        <v>10.1</v>
      </c>
    </row>
    <row r="33" spans="1:14">
      <c r="A33" s="20" t="s">
        <v>11</v>
      </c>
      <c r="B33" s="20">
        <v>2120</v>
      </c>
      <c r="C33" s="20" t="s">
        <v>97</v>
      </c>
      <c r="D33" s="20" t="s">
        <v>99</v>
      </c>
      <c r="E33" s="52">
        <v>0.63</v>
      </c>
      <c r="F33" s="52">
        <v>53.6</v>
      </c>
      <c r="G33" s="52">
        <v>0.66</v>
      </c>
      <c r="H33" s="52">
        <v>1.022</v>
      </c>
      <c r="I33" s="52">
        <v>0.19600000000000001</v>
      </c>
      <c r="J33" s="52">
        <v>0.26200000000000001</v>
      </c>
      <c r="K33" s="52">
        <v>3.6212129611599999</v>
      </c>
      <c r="L33">
        <f t="shared" si="3"/>
        <v>6.6277853757124428</v>
      </c>
      <c r="M33">
        <f t="shared" si="1"/>
        <v>18.399999999999999</v>
      </c>
      <c r="N33">
        <f t="shared" si="2"/>
        <v>5.8</v>
      </c>
    </row>
    <row r="34" spans="1:14">
      <c r="A34" s="20" t="s">
        <v>11</v>
      </c>
      <c r="B34" s="20">
        <v>2120</v>
      </c>
      <c r="C34" s="20" t="s">
        <v>97</v>
      </c>
      <c r="D34" s="20" t="s">
        <v>100</v>
      </c>
      <c r="E34" s="52">
        <v>0.63</v>
      </c>
      <c r="F34" s="52">
        <v>53.6</v>
      </c>
      <c r="G34" s="52">
        <v>0.66</v>
      </c>
      <c r="H34" s="52">
        <v>1.022</v>
      </c>
      <c r="I34" s="52">
        <v>0.19600000000000001</v>
      </c>
      <c r="J34" s="52">
        <v>0.26200000000000001</v>
      </c>
      <c r="K34" s="52">
        <v>4.2717581414500001E-2</v>
      </c>
      <c r="L34">
        <f t="shared" si="3"/>
        <v>7.8184565343578871E-2</v>
      </c>
      <c r="M34">
        <f t="shared" si="1"/>
        <v>0.2</v>
      </c>
      <c r="N34">
        <f t="shared" si="2"/>
        <v>0.1</v>
      </c>
    </row>
    <row r="35" spans="1:14">
      <c r="A35" s="20" t="s">
        <v>11</v>
      </c>
      <c r="B35" s="20">
        <v>2130</v>
      </c>
      <c r="C35" s="20" t="s">
        <v>97</v>
      </c>
      <c r="D35" s="20" t="s">
        <v>99</v>
      </c>
      <c r="E35" s="52">
        <v>0.63</v>
      </c>
      <c r="F35" s="52">
        <v>53.6</v>
      </c>
      <c r="G35" s="52">
        <v>0.66</v>
      </c>
      <c r="H35" s="52">
        <v>1.022</v>
      </c>
      <c r="I35" s="52">
        <v>0.19600000000000001</v>
      </c>
      <c r="J35" s="52">
        <v>0.26200000000000001</v>
      </c>
      <c r="K35" s="52">
        <v>2.5001873725000001</v>
      </c>
      <c r="L35">
        <f t="shared" si="3"/>
        <v>4.5760096083076665</v>
      </c>
      <c r="M35">
        <f t="shared" si="1"/>
        <v>12.7</v>
      </c>
      <c r="N35">
        <f t="shared" si="2"/>
        <v>4</v>
      </c>
    </row>
    <row r="36" spans="1:14">
      <c r="A36" s="20" t="s">
        <v>11</v>
      </c>
      <c r="B36" s="20">
        <v>2130</v>
      </c>
      <c r="C36" s="20" t="s">
        <v>97</v>
      </c>
      <c r="D36" s="20" t="s">
        <v>96</v>
      </c>
      <c r="E36" s="52">
        <v>0.63</v>
      </c>
      <c r="F36" s="52">
        <v>53.6</v>
      </c>
      <c r="G36" s="52">
        <v>0.66</v>
      </c>
      <c r="H36" s="52">
        <v>1.022</v>
      </c>
      <c r="I36" s="52">
        <v>0.19600000000000001</v>
      </c>
      <c r="J36" s="52">
        <v>0.26200000000000001</v>
      </c>
      <c r="K36" s="52">
        <v>3.0134140216699998E-2</v>
      </c>
      <c r="L36">
        <f t="shared" si="3"/>
        <v>5.5153512367285454E-2</v>
      </c>
      <c r="M36">
        <f t="shared" si="1"/>
        <v>0.2</v>
      </c>
      <c r="N36">
        <f t="shared" si="2"/>
        <v>0</v>
      </c>
    </row>
    <row r="37" spans="1:14">
      <c r="A37" s="20" t="s">
        <v>11</v>
      </c>
      <c r="B37" s="20">
        <v>2130</v>
      </c>
      <c r="C37" s="20" t="s">
        <v>97</v>
      </c>
      <c r="D37" s="20" t="s">
        <v>100</v>
      </c>
      <c r="E37" s="52">
        <v>0.63</v>
      </c>
      <c r="F37" s="52">
        <v>53.6</v>
      </c>
      <c r="G37" s="52">
        <v>0.66</v>
      </c>
      <c r="H37" s="52">
        <v>1.022</v>
      </c>
      <c r="I37" s="52">
        <v>0.19600000000000001</v>
      </c>
      <c r="J37" s="52">
        <v>0.26200000000000001</v>
      </c>
      <c r="K37" s="52">
        <v>4.2666756100500001</v>
      </c>
      <c r="L37">
        <f t="shared" si="3"/>
        <v>7.8091541465541807</v>
      </c>
      <c r="M37">
        <f t="shared" si="1"/>
        <v>21.7</v>
      </c>
      <c r="N37">
        <f t="shared" si="2"/>
        <v>6.9</v>
      </c>
    </row>
    <row r="38" spans="1:14">
      <c r="A38" s="20" t="s">
        <v>11</v>
      </c>
      <c r="B38" s="20">
        <v>6170</v>
      </c>
      <c r="C38" s="20" t="s">
        <v>97</v>
      </c>
      <c r="D38" s="20" t="s">
        <v>100</v>
      </c>
      <c r="E38" s="52">
        <v>0.63</v>
      </c>
      <c r="F38" s="52">
        <v>53.6</v>
      </c>
      <c r="G38" s="52">
        <v>0.66</v>
      </c>
      <c r="H38" s="52">
        <v>0.60699999999999998</v>
      </c>
      <c r="I38" s="52">
        <v>3.3000000000000002E-2</v>
      </c>
      <c r="J38" s="52">
        <v>2.5999999999999999E-2</v>
      </c>
      <c r="K38" s="52">
        <v>2.8424651171000001E-2</v>
      </c>
      <c r="L38">
        <f t="shared" si="3"/>
        <v>2.2061319262185467E-2</v>
      </c>
      <c r="M38">
        <f t="shared" si="1"/>
        <v>0</v>
      </c>
      <c r="N38">
        <f t="shared" si="2"/>
        <v>0</v>
      </c>
    </row>
    <row r="39" spans="1:14">
      <c r="A39" s="20" t="s">
        <v>11</v>
      </c>
      <c r="B39" s="20">
        <v>6430</v>
      </c>
      <c r="C39" s="20" t="s">
        <v>97</v>
      </c>
      <c r="D39" s="20" t="s">
        <v>99</v>
      </c>
      <c r="E39" s="52">
        <v>0.63</v>
      </c>
      <c r="F39" s="52">
        <v>53.6</v>
      </c>
      <c r="G39" s="52">
        <v>0.66</v>
      </c>
      <c r="H39" s="52">
        <v>0.60699999999999998</v>
      </c>
      <c r="I39" s="52">
        <v>3.3000000000000002E-2</v>
      </c>
      <c r="J39" s="52">
        <v>2.5999999999999999E-2</v>
      </c>
      <c r="K39" s="52">
        <v>0.143660709981</v>
      </c>
      <c r="L39">
        <f t="shared" si="3"/>
        <v>0.11149986570658679</v>
      </c>
      <c r="M39">
        <f t="shared" si="1"/>
        <v>0.2</v>
      </c>
      <c r="N39">
        <f t="shared" si="2"/>
        <v>0.1</v>
      </c>
    </row>
    <row r="40" spans="1:14">
      <c r="A40" s="20" t="s">
        <v>11</v>
      </c>
      <c r="B40" s="20">
        <v>6430</v>
      </c>
      <c r="C40" s="20" t="s">
        <v>97</v>
      </c>
      <c r="D40" s="20" t="s">
        <v>96</v>
      </c>
      <c r="E40" s="52">
        <v>0.63</v>
      </c>
      <c r="F40" s="52">
        <v>53.6</v>
      </c>
      <c r="G40" s="52">
        <v>0.66</v>
      </c>
      <c r="H40" s="52">
        <v>0.60699999999999998</v>
      </c>
      <c r="I40" s="52">
        <v>3.3000000000000002E-2</v>
      </c>
      <c r="J40" s="52">
        <v>2.5999999999999999E-2</v>
      </c>
      <c r="K40" s="52">
        <v>0.755357075785</v>
      </c>
      <c r="L40">
        <f t="shared" si="3"/>
        <v>0.58625780508593128</v>
      </c>
      <c r="M40">
        <f t="shared" si="1"/>
        <v>1</v>
      </c>
      <c r="N40">
        <f t="shared" si="2"/>
        <v>0.5</v>
      </c>
    </row>
    <row r="41" spans="1:14">
      <c r="A41" s="20"/>
      <c r="B41" s="20"/>
      <c r="C41" s="20"/>
      <c r="D41" s="20"/>
      <c r="E41" s="37"/>
      <c r="F41" s="20"/>
      <c r="J41" s="21"/>
      <c r="K41">
        <f t="shared" ref="K41:M41" si="4">SUM(K2:K40)</f>
        <v>238.35256638974082</v>
      </c>
      <c r="L41">
        <f t="shared" si="4"/>
        <v>253.01367897053632</v>
      </c>
      <c r="M41">
        <f t="shared" si="4"/>
        <v>1097.8000000000004</v>
      </c>
      <c r="N41">
        <f>SUM(N2:N40)</f>
        <v>356.19999999999993</v>
      </c>
    </row>
    <row r="42" spans="1:14">
      <c r="A42" s="20"/>
      <c r="B42" s="20"/>
      <c r="C42" s="20"/>
      <c r="D42" s="20"/>
      <c r="E42" s="37"/>
      <c r="F42" s="20"/>
      <c r="J42" s="21"/>
      <c r="K42" s="24"/>
    </row>
    <row r="43" spans="1:14">
      <c r="A43" s="20"/>
      <c r="B43" s="20"/>
      <c r="C43" s="20"/>
      <c r="D43" s="20"/>
      <c r="E43" s="20"/>
      <c r="F43" s="20"/>
      <c r="J43" s="21"/>
      <c r="K43" s="24"/>
    </row>
    <row r="44" spans="1:14">
      <c r="A44" s="20"/>
      <c r="B44" s="20"/>
      <c r="C44" s="20"/>
      <c r="D44" s="20"/>
      <c r="E44" s="37"/>
      <c r="F44" s="20"/>
      <c r="J44" s="21"/>
      <c r="K44" s="24"/>
    </row>
    <row r="45" spans="1:14">
      <c r="A45" s="20"/>
      <c r="B45" s="20"/>
      <c r="C45" s="20"/>
      <c r="D45" s="20"/>
      <c r="E45" s="37"/>
      <c r="F45" s="20"/>
      <c r="J45" s="21"/>
      <c r="K45" s="24"/>
    </row>
    <row r="46" spans="1:14">
      <c r="A46" s="20"/>
      <c r="B46" s="20"/>
      <c r="C46" s="20"/>
      <c r="D46" s="20"/>
      <c r="E46" s="25"/>
      <c r="F46" s="20"/>
      <c r="J46" s="21"/>
      <c r="K46" s="24"/>
    </row>
    <row r="47" spans="1:14">
      <c r="A47" s="20"/>
      <c r="B47" s="20"/>
      <c r="C47" s="20"/>
      <c r="D47" s="20"/>
      <c r="E47" s="25"/>
      <c r="F47" s="20"/>
      <c r="J47" s="21"/>
      <c r="K47" s="24"/>
    </row>
    <row r="48" spans="1:14">
      <c r="A48" s="20"/>
      <c r="B48" s="20"/>
      <c r="C48" s="20"/>
      <c r="D48" s="20"/>
      <c r="E48" s="25"/>
      <c r="F48" s="20"/>
      <c r="J48" s="21"/>
      <c r="K48" s="24"/>
    </row>
    <row r="49" spans="1:11">
      <c r="A49" s="20"/>
      <c r="B49" s="20"/>
      <c r="C49" s="20"/>
      <c r="D49" s="20"/>
      <c r="E49" s="25"/>
      <c r="F49" s="20"/>
      <c r="J49" s="21"/>
      <c r="K49" s="24"/>
    </row>
    <row r="50" spans="1:11">
      <c r="A50" s="20"/>
      <c r="B50" s="20"/>
      <c r="C50" s="20"/>
      <c r="D50" s="20"/>
      <c r="E50" s="25"/>
      <c r="F50" s="20"/>
      <c r="J50" s="21"/>
      <c r="K50" s="24"/>
    </row>
    <row r="51" spans="1:11">
      <c r="A51" s="20"/>
      <c r="B51" s="20"/>
      <c r="C51" s="20"/>
      <c r="D51" s="20"/>
      <c r="E51" s="25"/>
      <c r="F51" s="20"/>
      <c r="J51" s="21"/>
      <c r="K51" s="24"/>
    </row>
    <row r="52" spans="1:11">
      <c r="A52" s="20"/>
      <c r="B52" s="20"/>
      <c r="C52" s="20"/>
      <c r="D52" s="20"/>
      <c r="E52" s="25"/>
      <c r="F52" s="20"/>
      <c r="J52" s="21"/>
      <c r="K52" s="24"/>
    </row>
    <row r="53" spans="1:11">
      <c r="A53" s="20"/>
      <c r="B53" s="20"/>
      <c r="C53" s="20"/>
      <c r="D53" s="20"/>
      <c r="E53" s="25"/>
      <c r="F53" s="20"/>
      <c r="J53" s="21"/>
      <c r="K53" s="24"/>
    </row>
    <row r="54" spans="1:11">
      <c r="A54" s="20"/>
      <c r="B54" s="20"/>
      <c r="C54" s="20"/>
      <c r="D54" s="20"/>
      <c r="E54" s="25"/>
      <c r="F54" s="20"/>
      <c r="J54" s="21"/>
      <c r="K54" s="24"/>
    </row>
    <row r="55" spans="1:11">
      <c r="A55" s="20"/>
      <c r="B55" s="20"/>
      <c r="C55" s="20"/>
      <c r="D55" s="20"/>
      <c r="E55" s="25"/>
      <c r="F55" s="20"/>
      <c r="J55" s="21"/>
      <c r="K55" s="24"/>
    </row>
    <row r="56" spans="1:11">
      <c r="A56" s="20"/>
      <c r="B56" s="20"/>
      <c r="C56" s="20"/>
      <c r="D56" s="20"/>
      <c r="E56" s="25"/>
      <c r="F56" s="20"/>
      <c r="J56" s="21"/>
      <c r="K56" s="24"/>
    </row>
    <row r="57" spans="1:11">
      <c r="A57" s="20"/>
      <c r="B57" s="20"/>
      <c r="C57" s="20"/>
      <c r="D57" s="20"/>
      <c r="E57" s="25"/>
      <c r="F57" s="20"/>
      <c r="J57" s="21"/>
      <c r="K57" s="24"/>
    </row>
    <row r="58" spans="1:11">
      <c r="A58" s="20"/>
      <c r="B58" s="20"/>
      <c r="C58" s="20"/>
      <c r="D58" s="20"/>
      <c r="E58" s="25"/>
      <c r="F58" s="20"/>
      <c r="J58" s="21"/>
      <c r="K58" s="24"/>
    </row>
    <row r="59" spans="1:11">
      <c r="A59" s="20"/>
      <c r="B59" s="20"/>
      <c r="C59" s="20"/>
      <c r="D59" s="20"/>
      <c r="E59" s="25"/>
      <c r="F59" s="20"/>
      <c r="J59" s="21"/>
      <c r="K59" s="24"/>
    </row>
    <row r="60" spans="1:11">
      <c r="A60" s="20"/>
      <c r="B60" s="20"/>
      <c r="C60" s="20"/>
      <c r="D60" s="20"/>
      <c r="E60" s="25"/>
      <c r="F60" s="20"/>
      <c r="J60" s="21"/>
      <c r="K60" s="24"/>
    </row>
    <row r="61" spans="1:11">
      <c r="A61" s="20"/>
      <c r="B61" s="20"/>
      <c r="C61" s="20"/>
      <c r="D61" s="20"/>
      <c r="E61" s="25"/>
      <c r="F61" s="20"/>
      <c r="J61" s="21"/>
      <c r="K61" s="24"/>
    </row>
    <row r="62" spans="1:11">
      <c r="A62" s="20"/>
      <c r="B62" s="20"/>
      <c r="C62" s="20"/>
      <c r="D62" s="20"/>
      <c r="F62" s="20"/>
      <c r="J62" s="21"/>
      <c r="K62" s="24"/>
    </row>
    <row r="63" spans="1:11">
      <c r="A63" s="20"/>
      <c r="B63" s="20"/>
      <c r="C63" s="20"/>
      <c r="D63" s="20"/>
      <c r="E63" s="25"/>
      <c r="F63" s="20"/>
      <c r="J63" s="21"/>
      <c r="K63" s="24"/>
    </row>
    <row r="64" spans="1:11">
      <c r="A64" s="20"/>
      <c r="B64" s="20"/>
      <c r="C64" s="20"/>
      <c r="D64" s="20"/>
      <c r="F64" s="20"/>
      <c r="J64" s="21"/>
      <c r="K64" s="24"/>
    </row>
    <row r="65" spans="1:11">
      <c r="A65" s="20"/>
      <c r="B65" s="20"/>
      <c r="C65" s="20"/>
      <c r="D65" s="20"/>
      <c r="F65" s="20"/>
      <c r="J65" s="21"/>
      <c r="K65" s="24"/>
    </row>
    <row r="66" spans="1:11">
      <c r="A66" s="20"/>
      <c r="B66" s="20"/>
      <c r="C66" s="20"/>
      <c r="D66" s="20"/>
      <c r="F66" s="20"/>
      <c r="J66" s="21"/>
      <c r="K66" s="24"/>
    </row>
    <row r="67" spans="1:11">
      <c r="A67" s="20"/>
      <c r="B67" s="20"/>
      <c r="C67" s="20"/>
      <c r="D67" s="20"/>
      <c r="F67" s="20"/>
      <c r="J67" s="21"/>
      <c r="K67" s="24"/>
    </row>
    <row r="68" spans="1:11">
      <c r="A68" s="20"/>
      <c r="B68" s="20"/>
      <c r="C68" s="20"/>
      <c r="D68" s="20"/>
      <c r="F68" s="20"/>
      <c r="J68" s="21"/>
      <c r="K68" s="24"/>
    </row>
    <row r="69" spans="1:11">
      <c r="A69" s="20"/>
      <c r="B69" s="20"/>
      <c r="C69" s="20"/>
      <c r="D69" s="20"/>
      <c r="F69" s="20"/>
      <c r="J69" s="21"/>
      <c r="K69" s="24"/>
    </row>
    <row r="70" spans="1:11">
      <c r="A70" s="20"/>
      <c r="B70" s="20"/>
      <c r="C70" s="20"/>
      <c r="D70" s="20"/>
      <c r="E70" s="20"/>
      <c r="F70" s="20"/>
      <c r="J70" s="21"/>
      <c r="K70" s="24"/>
    </row>
    <row r="71" spans="1:11">
      <c r="A71" s="20"/>
      <c r="B71" s="20"/>
      <c r="C71" s="20"/>
      <c r="D71" s="20"/>
      <c r="E71" s="20"/>
      <c r="F71" s="20"/>
      <c r="J71" s="21"/>
      <c r="K71" s="24"/>
    </row>
    <row r="72" spans="1:11">
      <c r="A72" s="20"/>
      <c r="B72" s="20"/>
      <c r="C72" s="20"/>
      <c r="D72" s="20"/>
      <c r="E72" s="20"/>
      <c r="F72" s="20"/>
      <c r="J72" s="21"/>
      <c r="K72" s="24"/>
    </row>
    <row r="73" spans="1:11">
      <c r="A73" s="20"/>
      <c r="B73" s="20"/>
      <c r="C73" s="20"/>
      <c r="D73" s="20"/>
      <c r="E73" s="20"/>
      <c r="F73" s="20"/>
      <c r="J73" s="21"/>
      <c r="K73" s="24"/>
    </row>
    <row r="74" spans="1:11">
      <c r="A74" s="20"/>
      <c r="B74" s="20"/>
      <c r="C74" s="20"/>
      <c r="D74" s="20"/>
      <c r="E74" s="20"/>
      <c r="F74" s="20"/>
      <c r="J74" s="21"/>
      <c r="K74" s="24"/>
    </row>
    <row r="75" spans="1:11">
      <c r="A75" s="20"/>
      <c r="B75" s="20"/>
      <c r="C75" s="20"/>
      <c r="D75" s="20"/>
      <c r="E75" s="20"/>
      <c r="F75" s="20"/>
      <c r="J75" s="21"/>
      <c r="K75" s="24"/>
    </row>
    <row r="76" spans="1:11">
      <c r="A76" s="20"/>
      <c r="B76" s="20"/>
      <c r="C76" s="20"/>
      <c r="D76" s="20"/>
      <c r="E76" s="20"/>
      <c r="F76" s="20"/>
      <c r="J76" s="21"/>
      <c r="K76" s="24"/>
    </row>
    <row r="77" spans="1:11">
      <c r="A77" s="20"/>
      <c r="B77" s="20"/>
      <c r="C77" s="20"/>
      <c r="D77" s="20"/>
      <c r="E77" s="20"/>
      <c r="F77" s="20"/>
      <c r="J77" s="21"/>
      <c r="K77" s="24"/>
    </row>
    <row r="78" spans="1:11">
      <c r="A78" s="20"/>
      <c r="B78" s="20"/>
      <c r="C78" s="20"/>
      <c r="D78" s="20"/>
      <c r="E78" s="39"/>
      <c r="F78" s="20"/>
      <c r="J78" s="21"/>
      <c r="K78" s="24"/>
    </row>
    <row r="79" spans="1:11">
      <c r="A79" s="20"/>
      <c r="B79" s="20"/>
      <c r="C79" s="20"/>
      <c r="D79" s="20"/>
      <c r="E79" s="39"/>
      <c r="F79" s="20"/>
      <c r="J79" s="21"/>
      <c r="K79" s="24"/>
    </row>
    <row r="80" spans="1:11">
      <c r="A80" s="20"/>
      <c r="B80" s="20"/>
      <c r="C80" s="20"/>
      <c r="D80" s="20"/>
      <c r="E80" s="39"/>
      <c r="F80" s="20"/>
      <c r="J80" s="21"/>
      <c r="K80" s="24"/>
    </row>
    <row r="81" spans="1:11">
      <c r="A81" s="20"/>
      <c r="B81" s="20"/>
      <c r="C81" s="20"/>
      <c r="D81" s="20"/>
      <c r="E81" s="39"/>
      <c r="F81" s="20"/>
      <c r="J81" s="21"/>
      <c r="K81" s="24"/>
    </row>
    <row r="82" spans="1:11">
      <c r="A82" s="20"/>
      <c r="B82" s="20"/>
      <c r="C82" s="20"/>
      <c r="D82" s="20"/>
      <c r="E82" s="39"/>
      <c r="F82" s="20"/>
      <c r="J82" s="21"/>
      <c r="K82" s="24"/>
    </row>
    <row r="83" spans="1:11">
      <c r="A83" s="20"/>
      <c r="B83" s="20"/>
      <c r="C83" s="20"/>
      <c r="D83" s="20"/>
      <c r="E83" s="39"/>
      <c r="F83" s="20"/>
      <c r="J83" s="21"/>
      <c r="K83" s="24"/>
    </row>
    <row r="84" spans="1:11">
      <c r="A84" s="20"/>
      <c r="B84" s="20"/>
      <c r="C84" s="20"/>
      <c r="D84" s="20"/>
      <c r="E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  <row r="92" spans="1:11">
      <c r="A92" s="20"/>
      <c r="B92" s="20"/>
      <c r="C92" s="20"/>
      <c r="D92" s="20"/>
      <c r="E92" s="20"/>
      <c r="F92" s="20"/>
      <c r="J92" s="21"/>
      <c r="K92" s="24"/>
    </row>
    <row r="93" spans="1:11">
      <c r="A93" s="20"/>
      <c r="B93" s="20"/>
      <c r="C93" s="20"/>
      <c r="D93" s="20"/>
      <c r="E93" s="20"/>
      <c r="F93" s="20"/>
      <c r="J93" s="21"/>
      <c r="K93" s="24"/>
    </row>
    <row r="94" spans="1:11">
      <c r="A94" s="20"/>
      <c r="B94" s="20"/>
      <c r="C94" s="20"/>
      <c r="D94" s="20"/>
      <c r="E94" s="20"/>
      <c r="F94" s="20"/>
      <c r="J94" s="21"/>
      <c r="K94" s="24"/>
    </row>
    <row r="95" spans="1:11">
      <c r="A95" s="20"/>
      <c r="B95" s="20"/>
      <c r="C95" s="20"/>
      <c r="D95" s="20"/>
      <c r="E95" s="20"/>
      <c r="F95" s="20"/>
      <c r="J95" s="21"/>
      <c r="K95" s="24"/>
    </row>
    <row r="96" spans="1:11">
      <c r="A96" s="20"/>
      <c r="B96" s="20"/>
      <c r="C96" s="20"/>
      <c r="D96" s="20"/>
      <c r="E96" s="20"/>
      <c r="F96" s="20"/>
      <c r="J96" s="21"/>
      <c r="K96" s="24"/>
    </row>
    <row r="97" spans="1:11">
      <c r="A97" s="20"/>
      <c r="B97" s="20"/>
      <c r="C97" s="20"/>
      <c r="D97" s="20"/>
      <c r="E97" s="20"/>
      <c r="F97" s="20"/>
      <c r="J97" s="21"/>
      <c r="K97" s="24"/>
    </row>
    <row r="98" spans="1:11">
      <c r="A98" s="20"/>
      <c r="B98" s="20"/>
      <c r="C98" s="20"/>
      <c r="D98" s="20"/>
      <c r="E98" s="20"/>
      <c r="F98" s="20"/>
      <c r="J98" s="21"/>
      <c r="K98" s="24"/>
    </row>
    <row r="99" spans="1:11">
      <c r="A99" s="20"/>
      <c r="B99" s="20"/>
      <c r="C99" s="20"/>
      <c r="D99" s="20"/>
      <c r="E99" s="20"/>
      <c r="F99" s="20"/>
      <c r="J99" s="21"/>
      <c r="K99" s="24"/>
    </row>
    <row r="100" spans="1:11">
      <c r="A100" s="20"/>
      <c r="B100" s="20"/>
      <c r="C100" s="20"/>
      <c r="D100" s="20"/>
      <c r="E100" s="20"/>
      <c r="F100" s="20"/>
      <c r="J100" s="21"/>
      <c r="K100" s="24"/>
    </row>
    <row r="101" spans="1:11">
      <c r="A101" s="20"/>
      <c r="B101" s="20"/>
      <c r="C101" s="20"/>
      <c r="D101" s="20"/>
      <c r="E101" s="20"/>
      <c r="F101" s="20"/>
      <c r="J101" s="21"/>
      <c r="K101" s="24"/>
    </row>
    <row r="102" spans="1:11">
      <c r="A102" s="20"/>
      <c r="B102" s="20"/>
      <c r="C102" s="20"/>
      <c r="D102" s="20"/>
      <c r="E102" s="20"/>
      <c r="F102" s="20"/>
      <c r="J102" s="21"/>
      <c r="K102" s="24"/>
    </row>
    <row r="103" spans="1:11">
      <c r="A103" s="20"/>
      <c r="B103" s="20"/>
      <c r="C103" s="20"/>
      <c r="D103" s="20"/>
      <c r="E103" s="37"/>
      <c r="F103" s="20"/>
      <c r="J103" s="21"/>
      <c r="K103" s="24"/>
    </row>
    <row r="104" spans="1:11">
      <c r="A104" s="20"/>
      <c r="B104" s="20"/>
      <c r="C104" s="20"/>
      <c r="D104" s="20"/>
      <c r="E104" s="20"/>
      <c r="F104" s="20"/>
      <c r="J104" s="21"/>
      <c r="K104" s="24"/>
    </row>
    <row r="105" spans="1:11">
      <c r="A105" s="20"/>
      <c r="B105" s="20"/>
      <c r="C105" s="20"/>
      <c r="D105" s="20"/>
      <c r="E105" s="37"/>
      <c r="F105" s="20"/>
      <c r="J105" s="21"/>
      <c r="K105" s="24"/>
    </row>
    <row r="106" spans="1:11">
      <c r="A106" s="20"/>
      <c r="B106" s="20"/>
      <c r="C106" s="20"/>
      <c r="D106" s="20"/>
      <c r="E106" s="25"/>
      <c r="F106" s="20"/>
      <c r="J106" s="21"/>
      <c r="K106" s="24"/>
    </row>
    <row r="107" spans="1:11">
      <c r="A107" s="20"/>
      <c r="B107" s="20"/>
      <c r="C107" s="20"/>
      <c r="D107" s="20"/>
      <c r="E107" s="25"/>
      <c r="F107" s="20"/>
      <c r="J107" s="21"/>
      <c r="K107" s="24"/>
    </row>
    <row r="108" spans="1:11">
      <c r="A108" s="20"/>
      <c r="B108" s="20"/>
      <c r="C108" s="20"/>
      <c r="D108" s="20"/>
      <c r="E108" s="25"/>
      <c r="F108" s="20"/>
      <c r="J108" s="21"/>
      <c r="K108" s="24"/>
    </row>
    <row r="109" spans="1:11">
      <c r="A109" s="20"/>
      <c r="B109" s="20"/>
      <c r="C109" s="20"/>
      <c r="D109" s="20"/>
      <c r="E109" s="25"/>
      <c r="F109" s="20"/>
      <c r="J109" s="21"/>
      <c r="K109" s="24"/>
    </row>
    <row r="110" spans="1:11">
      <c r="A110" s="20"/>
      <c r="B110" s="20"/>
      <c r="C110" s="20"/>
      <c r="D110" s="20"/>
      <c r="E110" s="25"/>
      <c r="F110" s="20"/>
      <c r="J110" s="21"/>
      <c r="K110" s="24"/>
    </row>
    <row r="111" spans="1:11">
      <c r="A111" s="20"/>
      <c r="B111" s="20"/>
      <c r="C111" s="20"/>
      <c r="D111" s="20"/>
      <c r="E111" s="25"/>
      <c r="F111" s="20"/>
      <c r="J111" s="21"/>
      <c r="K111" s="24"/>
    </row>
    <row r="112" spans="1:11">
      <c r="A112" s="20"/>
      <c r="B112" s="20"/>
      <c r="C112" s="20"/>
      <c r="D112" s="20"/>
      <c r="E112" s="25"/>
      <c r="F112" s="20"/>
      <c r="J112" s="21"/>
      <c r="K112" s="24"/>
    </row>
    <row r="113" spans="1:13">
      <c r="A113" s="20"/>
      <c r="B113" s="20"/>
      <c r="C113" s="20"/>
      <c r="D113" s="20"/>
      <c r="E113" s="25"/>
      <c r="F113" s="20"/>
      <c r="J113" s="21"/>
      <c r="K113" s="24"/>
    </row>
    <row r="114" spans="1:13">
      <c r="A114" s="20"/>
      <c r="B114" s="20"/>
      <c r="C114" s="20"/>
      <c r="D114" s="20"/>
      <c r="E114" s="39"/>
      <c r="F114" s="20"/>
      <c r="J114" s="21"/>
      <c r="K114" s="24"/>
    </row>
    <row r="115" spans="1:13">
      <c r="M115" s="19"/>
    </row>
  </sheetData>
  <sortState ref="A2:K40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1</vt:i4>
      </vt:variant>
    </vt:vector>
  </HeadingPairs>
  <TitlesOfParts>
    <vt:vector size="36" baseType="lpstr">
      <vt:lpstr>Summary</vt:lpstr>
      <vt:lpstr>Wet Detention Calcs</vt:lpstr>
      <vt:lpstr>Retention Calcs</vt:lpstr>
      <vt:lpstr>230108-1 Pond 3</vt:lpstr>
      <vt:lpstr>230108-1 Pond 4</vt:lpstr>
      <vt:lpstr>230262-4</vt:lpstr>
      <vt:lpstr>230262-5</vt:lpstr>
      <vt:lpstr>230262-3</vt:lpstr>
      <vt:lpstr>230262-2</vt:lpstr>
      <vt:lpstr>23062</vt:lpstr>
      <vt:lpstr>230295-1</vt:lpstr>
      <vt:lpstr>SPN 99004-1585</vt:lpstr>
      <vt:lpstr>SPN 99004-1585 Lake 3</vt:lpstr>
      <vt:lpstr>228819-1 Basins A and B</vt:lpstr>
      <vt:lpstr>228821-1 West</vt:lpstr>
      <vt:lpstr>228821-1 East</vt:lpstr>
      <vt:lpstr>228831-1</vt:lpstr>
      <vt:lpstr>228801-1</vt:lpstr>
      <vt:lpstr>405504-1</vt:lpstr>
      <vt:lpstr>230288-2</vt:lpstr>
      <vt:lpstr>231812-2</vt:lpstr>
      <vt:lpstr>426373-3</vt:lpstr>
      <vt:lpstr>419890-1</vt:lpstr>
      <vt:lpstr>Street Sweeping</vt:lpstr>
      <vt:lpstr>Education</vt:lpstr>
      <vt:lpstr>Indian River Pond East</vt:lpstr>
      <vt:lpstr>Indian River Pond West</vt:lpstr>
      <vt:lpstr>SR615 Basin B-1</vt:lpstr>
      <vt:lpstr>SR615 Basin E</vt:lpstr>
      <vt:lpstr>SR70 West Basin</vt:lpstr>
      <vt:lpstr>Turn Lanes</vt:lpstr>
      <vt:lpstr>Johnson Honda</vt:lpstr>
      <vt:lpstr>SR76 Pond 9A</vt:lpstr>
      <vt:lpstr>Osprey Ridge</vt:lpstr>
      <vt:lpstr>Kanner Professional Center</vt:lpstr>
      <vt:lpstr>Summary!Print_Titles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2012-12-27T14:41:29Z</cp:lastPrinted>
  <dcterms:created xsi:type="dcterms:W3CDTF">2012-06-19T18:59:41Z</dcterms:created>
  <dcterms:modified xsi:type="dcterms:W3CDTF">2013-04-02T19:24:36Z</dcterms:modified>
</cp:coreProperties>
</file>