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8635" windowHeight="12780" activeTab="3"/>
  </bookViews>
  <sheets>
    <sheet name="All ag in Hobe" sheetId="1" r:id="rId1"/>
    <sheet name="Ag in C-44" sheetId="4" r:id="rId2"/>
    <sheet name="Ag changes in C-44" sheetId="2" r:id="rId3"/>
    <sheet name="Summary" sheetId="3" r:id="rId4"/>
  </sheets>
  <definedNames>
    <definedName name="_xlnm.Database" localSheetId="1">'Ag in C-44'!$A$1:$N$16</definedName>
    <definedName name="_xlnm.Database">'All ag in Hobe'!$A$3:$P$37</definedName>
  </definedNames>
  <calcPr calcId="125725"/>
</workbook>
</file>

<file path=xl/calcChain.xml><?xml version="1.0" encoding="utf-8"?>
<calcChain xmlns="http://schemas.openxmlformats.org/spreadsheetml/2006/main">
  <c r="K17" i="4"/>
  <c r="L16"/>
  <c r="M16" s="1"/>
  <c r="L15"/>
  <c r="N15" s="1"/>
  <c r="L14"/>
  <c r="M14" s="1"/>
  <c r="L13"/>
  <c r="N13" s="1"/>
  <c r="L12"/>
  <c r="M12" s="1"/>
  <c r="L11"/>
  <c r="N11" s="1"/>
  <c r="L10"/>
  <c r="M10" s="1"/>
  <c r="L9"/>
  <c r="N9" s="1"/>
  <c r="L8"/>
  <c r="M8" s="1"/>
  <c r="L7"/>
  <c r="N7" s="1"/>
  <c r="L6"/>
  <c r="M6" s="1"/>
  <c r="L5"/>
  <c r="N5" s="1"/>
  <c r="L4"/>
  <c r="M4" s="1"/>
  <c r="L3"/>
  <c r="N3" s="1"/>
  <c r="L2"/>
  <c r="M2" s="1"/>
  <c r="K17" i="2"/>
  <c r="L16"/>
  <c r="N16" s="1"/>
  <c r="L15"/>
  <c r="N15" s="1"/>
  <c r="L14"/>
  <c r="N14" s="1"/>
  <c r="L13"/>
  <c r="N13" s="1"/>
  <c r="L12"/>
  <c r="N12" s="1"/>
  <c r="L11"/>
  <c r="N11" s="1"/>
  <c r="L10"/>
  <c r="N10" s="1"/>
  <c r="L9"/>
  <c r="M9" s="1"/>
  <c r="L8"/>
  <c r="N8" s="1"/>
  <c r="L7"/>
  <c r="N7" s="1"/>
  <c r="L6"/>
  <c r="N6" s="1"/>
  <c r="L5"/>
  <c r="N5" s="1"/>
  <c r="L4"/>
  <c r="N4" s="1"/>
  <c r="L3"/>
  <c r="N3" s="1"/>
  <c r="L2"/>
  <c r="N2" s="1"/>
  <c r="L19" i="1"/>
  <c r="L5"/>
  <c r="L6"/>
  <c r="L7"/>
  <c r="L8"/>
  <c r="L9"/>
  <c r="L10"/>
  <c r="L11"/>
  <c r="L12"/>
  <c r="L13"/>
  <c r="L14"/>
  <c r="L15"/>
  <c r="L16"/>
  <c r="L17"/>
  <c r="L18"/>
  <c r="L4"/>
  <c r="K38"/>
  <c r="M8" i="2" l="1"/>
  <c r="M16"/>
  <c r="M9" i="4"/>
  <c r="M5"/>
  <c r="M13"/>
  <c r="M3"/>
  <c r="M7"/>
  <c r="M11"/>
  <c r="M15"/>
  <c r="N12"/>
  <c r="N16"/>
  <c r="N2"/>
  <c r="N4"/>
  <c r="N6"/>
  <c r="N8"/>
  <c r="N10"/>
  <c r="N14"/>
  <c r="M4" i="2"/>
  <c r="M12"/>
  <c r="M2"/>
  <c r="M6"/>
  <c r="M10"/>
  <c r="M14"/>
  <c r="N9"/>
  <c r="N17" s="1"/>
  <c r="C3" i="3" s="1"/>
  <c r="M3" i="2"/>
  <c r="M5"/>
  <c r="M7"/>
  <c r="M11"/>
  <c r="M13"/>
  <c r="M15"/>
  <c r="N5" i="1"/>
  <c r="N6"/>
  <c r="M19"/>
  <c r="L20"/>
  <c r="N20" s="1"/>
  <c r="L21"/>
  <c r="M21" s="1"/>
  <c r="L22"/>
  <c r="N22" s="1"/>
  <c r="L23"/>
  <c r="M23" s="1"/>
  <c r="L24"/>
  <c r="N24" s="1"/>
  <c r="L25"/>
  <c r="M25" s="1"/>
  <c r="N7"/>
  <c r="M8"/>
  <c r="L26"/>
  <c r="N26" s="1"/>
  <c r="L27"/>
  <c r="M27" s="1"/>
  <c r="L28"/>
  <c r="N28" s="1"/>
  <c r="M9"/>
  <c r="N10"/>
  <c r="M11"/>
  <c r="N12"/>
  <c r="M13"/>
  <c r="N14"/>
  <c r="M15"/>
  <c r="L29"/>
  <c r="N29" s="1"/>
  <c r="L30"/>
  <c r="M30" s="1"/>
  <c r="L31"/>
  <c r="N31" s="1"/>
  <c r="L32"/>
  <c r="M32" s="1"/>
  <c r="N16"/>
  <c r="M17"/>
  <c r="N18"/>
  <c r="L33"/>
  <c r="M33" s="1"/>
  <c r="L34"/>
  <c r="N34" s="1"/>
  <c r="L35"/>
  <c r="M35" s="1"/>
  <c r="L36"/>
  <c r="N36" s="1"/>
  <c r="L37"/>
  <c r="M37" s="1"/>
  <c r="M4"/>
  <c r="M17" i="4" l="1"/>
  <c r="B2" i="3" s="1"/>
  <c r="N17" i="4"/>
  <c r="C2" i="3" s="1"/>
  <c r="C4" s="1"/>
  <c r="M17" i="2"/>
  <c r="B3" i="3" s="1"/>
  <c r="N4" i="1"/>
  <c r="M5"/>
  <c r="M36"/>
  <c r="M34"/>
  <c r="M18"/>
  <c r="M16"/>
  <c r="M31"/>
  <c r="M29"/>
  <c r="M14"/>
  <c r="M12"/>
  <c r="M10"/>
  <c r="M28"/>
  <c r="M26"/>
  <c r="M7"/>
  <c r="M24"/>
  <c r="M22"/>
  <c r="M20"/>
  <c r="N37"/>
  <c r="N35"/>
  <c r="N33"/>
  <c r="N17"/>
  <c r="N32"/>
  <c r="N30"/>
  <c r="N15"/>
  <c r="N13"/>
  <c r="N11"/>
  <c r="N9"/>
  <c r="N27"/>
  <c r="N8"/>
  <c r="N25"/>
  <c r="N23"/>
  <c r="N21"/>
  <c r="N19"/>
  <c r="M6"/>
  <c r="B4" i="3" l="1"/>
  <c r="M38" i="1"/>
  <c r="N38"/>
</calcChain>
</file>

<file path=xl/sharedStrings.xml><?xml version="1.0" encoding="utf-8"?>
<sst xmlns="http://schemas.openxmlformats.org/spreadsheetml/2006/main" count="120" uniqueCount="29">
  <si>
    <t>OBJECTID_1</t>
  </si>
  <si>
    <t>Current_Us</t>
  </si>
  <si>
    <t>OOP_ac</t>
  </si>
  <si>
    <t>Mixed Use Citrus and OOP Citrus</t>
  </si>
  <si>
    <t>LAND_COVER</t>
  </si>
  <si>
    <t>SLRWPP_WSH</t>
  </si>
  <si>
    <t>HYDGRP</t>
  </si>
  <si>
    <t>TP_ADD</t>
  </si>
  <si>
    <t>RAIN_IN</t>
  </si>
  <si>
    <t>BASEFLW_FT</t>
  </si>
  <si>
    <t>TN_EMC</t>
  </si>
  <si>
    <t>TP_EMC</t>
  </si>
  <si>
    <t>ROC</t>
  </si>
  <si>
    <t>Acres</t>
  </si>
  <si>
    <t>Runoff Ac-ft</t>
  </si>
  <si>
    <t>TN lbs/yr</t>
  </si>
  <si>
    <t>TP lbs/yr</t>
  </si>
  <si>
    <t>South Fork</t>
  </si>
  <si>
    <t>C-44 S-153</t>
  </si>
  <si>
    <t>Polo Club</t>
  </si>
  <si>
    <t>Current_Use</t>
  </si>
  <si>
    <t>Note: Area in South Fork was given credit for change to treated urban</t>
  </si>
  <si>
    <t>Category</t>
  </si>
  <si>
    <t>TN Load</t>
  </si>
  <si>
    <t>TP Load</t>
  </si>
  <si>
    <t>Ag in 2004</t>
  </si>
  <si>
    <t>Current Ag</t>
  </si>
  <si>
    <t>Credit</t>
  </si>
  <si>
    <t>OOP - undeveloped LU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</si>
</sst>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#,##0.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1" fontId="0" fillId="0" borderId="0" xfId="0" applyNumberFormat="1"/>
    <xf numFmtId="2" fontId="0" fillId="0" borderId="0" xfId="0" applyNumberFormat="1"/>
    <xf numFmtId="4" fontId="0" fillId="0" borderId="0" xfId="0" applyNumberFormat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1" fontId="18" fillId="0" borderId="0" xfId="0" applyNumberFormat="1" applyFont="1"/>
    <xf numFmtId="0" fontId="0" fillId="0" borderId="10" xfId="0" applyBorder="1"/>
    <xf numFmtId="165" fontId="0" fillId="0" borderId="10" xfId="0" applyNumberFormat="1" applyBorder="1"/>
    <xf numFmtId="0" fontId="16" fillId="0" borderId="10" xfId="0" applyFont="1" applyBorder="1" applyAlignment="1">
      <alignment horizontal="center"/>
    </xf>
    <xf numFmtId="0" fontId="18" fillId="0" borderId="10" xfId="0" applyFont="1" applyBorder="1"/>
    <xf numFmtId="165" fontId="18" fillId="0" borderId="10" xfId="0" applyNumberFormat="1" applyFont="1" applyBorder="1"/>
    <xf numFmtId="1" fontId="0" fillId="33" borderId="0" xfId="0" applyNumberFormat="1" applyFill="1"/>
    <xf numFmtId="2" fontId="0" fillId="33" borderId="0" xfId="0" applyNumberFormat="1" applyFill="1"/>
    <xf numFmtId="164" fontId="0" fillId="33" borderId="0" xfId="0" applyNumberFormat="1" applyFill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8"/>
  <sheetViews>
    <sheetView topLeftCell="B1" workbookViewId="0">
      <selection activeCell="H37" sqref="H37:J37"/>
    </sheetView>
  </sheetViews>
  <sheetFormatPr defaultRowHeight="15"/>
  <cols>
    <col min="1" max="1" width="11.28515625" style="1" bestFit="1" customWidth="1"/>
    <col min="2" max="2" width="12.85546875" style="1" bestFit="1" customWidth="1"/>
    <col min="3" max="3" width="13.42578125" style="1" bestFit="1" customWidth="1"/>
    <col min="4" max="10" width="13.42578125" style="1" customWidth="1"/>
    <col min="11" max="11" width="7.5703125" style="2" bestFit="1" customWidth="1"/>
    <col min="12" max="12" width="12.5703125" style="2" customWidth="1"/>
    <col min="13" max="13" width="10.42578125" style="2" customWidth="1"/>
    <col min="14" max="14" width="9.85546875" style="2" customWidth="1"/>
    <col min="15" max="15" width="30.28515625" style="1" bestFit="1" customWidth="1"/>
    <col min="16" max="16" width="7.85546875" style="2" bestFit="1" customWidth="1"/>
  </cols>
  <sheetData>
    <row r="1" spans="1:16">
      <c r="B1" s="7" t="s">
        <v>21</v>
      </c>
    </row>
    <row r="3" spans="1:16">
      <c r="A3" s="1" t="s">
        <v>0</v>
      </c>
      <c r="B3" s="1" t="s">
        <v>4</v>
      </c>
      <c r="C3" s="1" t="s">
        <v>5</v>
      </c>
      <c r="D3" s="1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2" t="s">
        <v>13</v>
      </c>
      <c r="L3" s="4" t="s">
        <v>14</v>
      </c>
      <c r="M3" s="5" t="s">
        <v>15</v>
      </c>
      <c r="N3" s="5" t="s">
        <v>16</v>
      </c>
      <c r="O3" s="1" t="s">
        <v>1</v>
      </c>
      <c r="P3" s="2" t="s">
        <v>2</v>
      </c>
    </row>
    <row r="4" spans="1:16">
      <c r="A4" s="1">
        <v>340</v>
      </c>
      <c r="B4" s="1">
        <v>2110</v>
      </c>
      <c r="C4" s="1" t="s">
        <v>18</v>
      </c>
      <c r="E4" s="2">
        <v>0</v>
      </c>
      <c r="F4" s="2">
        <v>49.3</v>
      </c>
      <c r="G4" s="2">
        <v>0.33</v>
      </c>
      <c r="H4" s="2">
        <v>1.35</v>
      </c>
      <c r="I4" s="6">
        <v>0.27400000000000002</v>
      </c>
      <c r="J4" s="6">
        <v>0.315</v>
      </c>
      <c r="K4" s="2">
        <v>16.760000000000002</v>
      </c>
      <c r="L4">
        <f>((F4*J4*K4/12)+(G4*K4))*0.765</f>
        <v>20.823556275000005</v>
      </c>
      <c r="M4">
        <f t="shared" ref="M4:M37" si="0">ROUND(2.721*H4*L4,1)</f>
        <v>76.5</v>
      </c>
      <c r="N4">
        <f t="shared" ref="N4:N37" si="1">ROUND((2.721*I4*L4)+(E4*K4),1)</f>
        <v>15.5</v>
      </c>
      <c r="P4" s="2">
        <v>0</v>
      </c>
    </row>
    <row r="5" spans="1:16">
      <c r="A5" s="1">
        <v>375</v>
      </c>
      <c r="B5" s="1">
        <v>2110</v>
      </c>
      <c r="C5" s="1" t="s">
        <v>18</v>
      </c>
      <c r="E5" s="2">
        <v>0</v>
      </c>
      <c r="F5" s="2">
        <v>49.3</v>
      </c>
      <c r="G5" s="2">
        <v>0.33</v>
      </c>
      <c r="H5" s="2">
        <v>1.35</v>
      </c>
      <c r="I5" s="6">
        <v>0.27400000000000002</v>
      </c>
      <c r="J5" s="6">
        <v>0.315</v>
      </c>
      <c r="K5" s="2">
        <v>55.49</v>
      </c>
      <c r="L5">
        <f t="shared" ref="L5:L18" si="2">((F5*J5*K5/12)+(G5*K5))*0.765</f>
        <v>68.943862631249999</v>
      </c>
      <c r="M5">
        <f t="shared" si="0"/>
        <v>253.3</v>
      </c>
      <c r="N5">
        <f t="shared" si="1"/>
        <v>51.4</v>
      </c>
      <c r="P5" s="2">
        <v>0</v>
      </c>
    </row>
    <row r="6" spans="1:16">
      <c r="A6" s="1">
        <v>402</v>
      </c>
      <c r="B6" s="1">
        <v>2110</v>
      </c>
      <c r="C6" s="1" t="s">
        <v>18</v>
      </c>
      <c r="E6" s="2">
        <v>0</v>
      </c>
      <c r="F6" s="2">
        <v>49.3</v>
      </c>
      <c r="G6" s="2">
        <v>0.33</v>
      </c>
      <c r="H6" s="2">
        <v>1.35</v>
      </c>
      <c r="I6" s="6">
        <v>0.27400000000000002</v>
      </c>
      <c r="J6" s="6">
        <v>0.315</v>
      </c>
      <c r="K6" s="2">
        <v>5.91</v>
      </c>
      <c r="L6">
        <f t="shared" si="2"/>
        <v>7.3429127437499995</v>
      </c>
      <c r="M6">
        <f t="shared" si="0"/>
        <v>27</v>
      </c>
      <c r="N6">
        <f t="shared" si="1"/>
        <v>5.5</v>
      </c>
      <c r="P6" s="2">
        <v>0</v>
      </c>
    </row>
    <row r="7" spans="1:16">
      <c r="A7" s="1">
        <v>311</v>
      </c>
      <c r="B7" s="1">
        <v>2120</v>
      </c>
      <c r="C7" s="1" t="s">
        <v>18</v>
      </c>
      <c r="E7" s="2">
        <v>0</v>
      </c>
      <c r="F7" s="2">
        <v>49.3</v>
      </c>
      <c r="G7" s="2">
        <v>0.33</v>
      </c>
      <c r="H7" s="2">
        <v>1.02</v>
      </c>
      <c r="I7" s="6">
        <v>0.19600000000000001</v>
      </c>
      <c r="J7" s="6">
        <v>0.26200000000000001</v>
      </c>
      <c r="K7" s="2">
        <v>0.1</v>
      </c>
      <c r="L7">
        <f t="shared" si="2"/>
        <v>0.107588325</v>
      </c>
      <c r="M7">
        <f t="shared" si="0"/>
        <v>0.3</v>
      </c>
      <c r="N7">
        <f t="shared" si="1"/>
        <v>0.1</v>
      </c>
      <c r="P7" s="2">
        <v>0</v>
      </c>
    </row>
    <row r="8" spans="1:16">
      <c r="A8" s="1">
        <v>339</v>
      </c>
      <c r="B8" s="1">
        <v>2120</v>
      </c>
      <c r="C8" s="1" t="s">
        <v>18</v>
      </c>
      <c r="E8" s="2">
        <v>0</v>
      </c>
      <c r="F8" s="2">
        <v>49.3</v>
      </c>
      <c r="G8" s="2">
        <v>0.33</v>
      </c>
      <c r="H8" s="2">
        <v>1.02</v>
      </c>
      <c r="I8" s="6">
        <v>0.19600000000000001</v>
      </c>
      <c r="J8" s="6">
        <v>0.26200000000000001</v>
      </c>
      <c r="K8" s="2">
        <v>41.93</v>
      </c>
      <c r="L8">
        <f t="shared" si="2"/>
        <v>45.111784672500001</v>
      </c>
      <c r="M8">
        <f t="shared" si="0"/>
        <v>125.2</v>
      </c>
      <c r="N8">
        <f t="shared" si="1"/>
        <v>24.1</v>
      </c>
      <c r="P8" s="2">
        <v>0</v>
      </c>
    </row>
    <row r="9" spans="1:16">
      <c r="A9" s="1">
        <v>45</v>
      </c>
      <c r="B9" s="1">
        <v>2130</v>
      </c>
      <c r="C9" s="1" t="s">
        <v>18</v>
      </c>
      <c r="E9" s="2">
        <v>0</v>
      </c>
      <c r="F9" s="2">
        <v>49.3</v>
      </c>
      <c r="G9" s="2">
        <v>0.33</v>
      </c>
      <c r="H9" s="2">
        <v>1.02</v>
      </c>
      <c r="I9" s="6">
        <v>0.19600000000000001</v>
      </c>
      <c r="J9" s="6">
        <v>0.26200000000000001</v>
      </c>
      <c r="K9" s="2">
        <v>0.19</v>
      </c>
      <c r="L9">
        <f t="shared" si="2"/>
        <v>0.20441781750000002</v>
      </c>
      <c r="M9">
        <f t="shared" si="0"/>
        <v>0.6</v>
      </c>
      <c r="N9">
        <f t="shared" si="1"/>
        <v>0.1</v>
      </c>
      <c r="P9" s="2">
        <v>0</v>
      </c>
    </row>
    <row r="10" spans="1:16">
      <c r="A10" s="1">
        <v>76</v>
      </c>
      <c r="B10" s="1">
        <v>2130</v>
      </c>
      <c r="C10" s="1" t="s">
        <v>18</v>
      </c>
      <c r="E10" s="2">
        <v>0</v>
      </c>
      <c r="F10" s="2">
        <v>49.3</v>
      </c>
      <c r="G10" s="2">
        <v>0.33</v>
      </c>
      <c r="H10" s="2">
        <v>1.02</v>
      </c>
      <c r="I10" s="6">
        <v>0.19600000000000001</v>
      </c>
      <c r="J10" s="6">
        <v>0.26200000000000001</v>
      </c>
      <c r="K10" s="2">
        <v>18.91</v>
      </c>
      <c r="L10">
        <f t="shared" si="2"/>
        <v>20.344952257500001</v>
      </c>
      <c r="M10">
        <f t="shared" si="0"/>
        <v>56.5</v>
      </c>
      <c r="N10">
        <f t="shared" si="1"/>
        <v>10.9</v>
      </c>
      <c r="P10" s="2">
        <v>0</v>
      </c>
    </row>
    <row r="11" spans="1:16">
      <c r="A11" s="1">
        <v>92</v>
      </c>
      <c r="B11" s="1">
        <v>2130</v>
      </c>
      <c r="C11" s="1" t="s">
        <v>18</v>
      </c>
      <c r="E11" s="2">
        <v>0</v>
      </c>
      <c r="F11" s="2">
        <v>49.3</v>
      </c>
      <c r="G11" s="2">
        <v>0.33</v>
      </c>
      <c r="H11" s="2">
        <v>1.02</v>
      </c>
      <c r="I11" s="6">
        <v>0.19600000000000001</v>
      </c>
      <c r="J11" s="6">
        <v>0.26200000000000001</v>
      </c>
      <c r="K11" s="2">
        <v>15.32</v>
      </c>
      <c r="L11">
        <f t="shared" si="2"/>
        <v>16.482531389999998</v>
      </c>
      <c r="M11">
        <f t="shared" si="0"/>
        <v>45.7</v>
      </c>
      <c r="N11">
        <f t="shared" si="1"/>
        <v>8.8000000000000007</v>
      </c>
      <c r="P11" s="2">
        <v>0</v>
      </c>
    </row>
    <row r="12" spans="1:16">
      <c r="A12" s="1">
        <v>217</v>
      </c>
      <c r="B12" s="1">
        <v>2130</v>
      </c>
      <c r="C12" s="1" t="s">
        <v>18</v>
      </c>
      <c r="E12" s="2">
        <v>0</v>
      </c>
      <c r="F12" s="2">
        <v>49.3</v>
      </c>
      <c r="G12" s="2">
        <v>0.33</v>
      </c>
      <c r="H12" s="2">
        <v>1.02</v>
      </c>
      <c r="I12" s="6">
        <v>0.19600000000000001</v>
      </c>
      <c r="J12" s="6">
        <v>0.26200000000000001</v>
      </c>
      <c r="K12" s="2">
        <v>4.8</v>
      </c>
      <c r="L12">
        <f t="shared" si="2"/>
        <v>5.1642395999999993</v>
      </c>
      <c r="M12">
        <f t="shared" si="0"/>
        <v>14.3</v>
      </c>
      <c r="N12">
        <f t="shared" si="1"/>
        <v>2.8</v>
      </c>
      <c r="P12" s="2">
        <v>0</v>
      </c>
    </row>
    <row r="13" spans="1:16">
      <c r="A13" s="1">
        <v>244</v>
      </c>
      <c r="B13" s="1">
        <v>2130</v>
      </c>
      <c r="C13" s="1" t="s">
        <v>18</v>
      </c>
      <c r="E13" s="2">
        <v>0</v>
      </c>
      <c r="F13" s="2">
        <v>49.3</v>
      </c>
      <c r="G13" s="2">
        <v>0.33</v>
      </c>
      <c r="H13" s="2">
        <v>1.02</v>
      </c>
      <c r="I13" s="6">
        <v>0.19600000000000001</v>
      </c>
      <c r="J13" s="6">
        <v>0.26200000000000001</v>
      </c>
      <c r="K13" s="2">
        <v>56.91</v>
      </c>
      <c r="L13">
        <f t="shared" si="2"/>
        <v>61.228515757499999</v>
      </c>
      <c r="M13">
        <f t="shared" si="0"/>
        <v>169.9</v>
      </c>
      <c r="N13">
        <f t="shared" si="1"/>
        <v>32.700000000000003</v>
      </c>
      <c r="P13" s="2">
        <v>0</v>
      </c>
    </row>
    <row r="14" spans="1:16">
      <c r="A14" s="1">
        <v>310</v>
      </c>
      <c r="B14" s="1">
        <v>2130</v>
      </c>
      <c r="C14" s="1" t="s">
        <v>18</v>
      </c>
      <c r="E14" s="2">
        <v>0</v>
      </c>
      <c r="F14" s="2">
        <v>49.3</v>
      </c>
      <c r="G14" s="2">
        <v>0.33</v>
      </c>
      <c r="H14" s="2">
        <v>1.02</v>
      </c>
      <c r="I14" s="6">
        <v>0.19600000000000001</v>
      </c>
      <c r="J14" s="6">
        <v>0.26200000000000001</v>
      </c>
      <c r="K14" s="2">
        <v>0.86</v>
      </c>
      <c r="L14">
        <f t="shared" si="2"/>
        <v>0.92525959499999999</v>
      </c>
      <c r="M14">
        <f t="shared" si="0"/>
        <v>2.6</v>
      </c>
      <c r="N14">
        <f t="shared" si="1"/>
        <v>0.5</v>
      </c>
      <c r="P14" s="2">
        <v>0</v>
      </c>
    </row>
    <row r="15" spans="1:16">
      <c r="A15" s="1">
        <v>475</v>
      </c>
      <c r="B15" s="1">
        <v>2130</v>
      </c>
      <c r="C15" s="1" t="s">
        <v>18</v>
      </c>
      <c r="E15" s="2">
        <v>0</v>
      </c>
      <c r="F15" s="2">
        <v>49.3</v>
      </c>
      <c r="G15" s="2">
        <v>0.33</v>
      </c>
      <c r="H15" s="2">
        <v>1.02</v>
      </c>
      <c r="I15" s="6">
        <v>0.19600000000000001</v>
      </c>
      <c r="J15" s="6">
        <v>0.26200000000000001</v>
      </c>
      <c r="K15" s="2">
        <v>7.05</v>
      </c>
      <c r="L15">
        <f t="shared" si="2"/>
        <v>7.5849769125000002</v>
      </c>
      <c r="M15">
        <f t="shared" si="0"/>
        <v>21.1</v>
      </c>
      <c r="N15">
        <f t="shared" si="1"/>
        <v>4</v>
      </c>
      <c r="P15" s="2">
        <v>0</v>
      </c>
    </row>
    <row r="16" spans="1:16">
      <c r="A16" s="1">
        <v>242</v>
      </c>
      <c r="B16" s="1">
        <v>2140</v>
      </c>
      <c r="C16" s="1" t="s">
        <v>18</v>
      </c>
      <c r="E16" s="2">
        <v>0</v>
      </c>
      <c r="F16" s="2">
        <v>49.3</v>
      </c>
      <c r="G16" s="2">
        <v>0.33</v>
      </c>
      <c r="H16" s="2">
        <v>1.74</v>
      </c>
      <c r="I16" s="6">
        <v>0.57999999999999996</v>
      </c>
      <c r="J16" s="6">
        <v>0.36699999999999999</v>
      </c>
      <c r="K16" s="2">
        <v>0.26</v>
      </c>
      <c r="L16">
        <f t="shared" si="2"/>
        <v>0.36553013249999999</v>
      </c>
      <c r="M16">
        <f t="shared" si="0"/>
        <v>1.7</v>
      </c>
      <c r="N16">
        <f t="shared" si="1"/>
        <v>0.6</v>
      </c>
      <c r="P16" s="2">
        <v>0</v>
      </c>
    </row>
    <row r="17" spans="1:16">
      <c r="A17" s="1">
        <v>346</v>
      </c>
      <c r="B17" s="1">
        <v>2140</v>
      </c>
      <c r="C17" s="1" t="s">
        <v>18</v>
      </c>
      <c r="E17" s="2">
        <v>0</v>
      </c>
      <c r="F17" s="2">
        <v>49.3</v>
      </c>
      <c r="G17" s="2">
        <v>0.33</v>
      </c>
      <c r="H17" s="2">
        <v>1.74</v>
      </c>
      <c r="I17" s="6">
        <v>0.57999999999999996</v>
      </c>
      <c r="J17" s="6">
        <v>0.36699999999999999</v>
      </c>
      <c r="K17" s="2">
        <v>0.04</v>
      </c>
      <c r="L17">
        <f t="shared" si="2"/>
        <v>5.6235404999999995E-2</v>
      </c>
      <c r="M17">
        <f t="shared" si="0"/>
        <v>0.3</v>
      </c>
      <c r="N17">
        <f t="shared" si="1"/>
        <v>0.1</v>
      </c>
      <c r="P17" s="2">
        <v>0</v>
      </c>
    </row>
    <row r="18" spans="1:16">
      <c r="A18" s="1">
        <v>103</v>
      </c>
      <c r="B18" s="1">
        <v>2210</v>
      </c>
      <c r="C18" s="1" t="s">
        <v>18</v>
      </c>
      <c r="E18" s="2">
        <v>0</v>
      </c>
      <c r="F18" s="2">
        <v>49.3</v>
      </c>
      <c r="G18" s="2">
        <v>0.33</v>
      </c>
      <c r="H18" s="2">
        <v>1.35</v>
      </c>
      <c r="I18" s="6">
        <v>0.27400000000000002</v>
      </c>
      <c r="J18" s="6">
        <v>0.315</v>
      </c>
      <c r="K18" s="2">
        <v>2751.55</v>
      </c>
      <c r="L18">
        <f t="shared" si="2"/>
        <v>3418.6787749687505</v>
      </c>
      <c r="M18">
        <f t="shared" si="0"/>
        <v>12558</v>
      </c>
      <c r="N18">
        <f t="shared" si="1"/>
        <v>2548.8000000000002</v>
      </c>
      <c r="O18" s="1" t="s">
        <v>3</v>
      </c>
      <c r="P18" s="2">
        <v>4927</v>
      </c>
    </row>
    <row r="19" spans="1:16">
      <c r="A19" s="1">
        <v>66</v>
      </c>
      <c r="B19" s="1">
        <v>2110</v>
      </c>
      <c r="C19" s="1" t="s">
        <v>17</v>
      </c>
      <c r="E19" s="2">
        <v>0.19</v>
      </c>
      <c r="F19" s="2">
        <v>57.7</v>
      </c>
      <c r="G19" s="2">
        <v>0</v>
      </c>
      <c r="H19" s="2">
        <v>1.35</v>
      </c>
      <c r="I19" s="6">
        <v>0.27400000000000002</v>
      </c>
      <c r="J19" s="6">
        <v>0.315</v>
      </c>
      <c r="K19" s="2">
        <v>1.02</v>
      </c>
      <c r="L19">
        <f t="shared" ref="L19:L37" si="3">(F19*J19*K19/12)+(G19*K19)</f>
        <v>1.5449175000000002</v>
      </c>
      <c r="M19">
        <f t="shared" si="0"/>
        <v>5.7</v>
      </c>
      <c r="N19">
        <f t="shared" si="1"/>
        <v>1.3</v>
      </c>
      <c r="P19" s="2">
        <v>0</v>
      </c>
    </row>
    <row r="20" spans="1:16">
      <c r="A20" s="1">
        <v>70</v>
      </c>
      <c r="B20" s="1">
        <v>2110</v>
      </c>
      <c r="C20" s="1" t="s">
        <v>17</v>
      </c>
      <c r="E20" s="2">
        <v>0.19</v>
      </c>
      <c r="F20" s="2">
        <v>57.7</v>
      </c>
      <c r="G20" s="2">
        <v>0</v>
      </c>
      <c r="H20" s="2">
        <v>1.35</v>
      </c>
      <c r="I20" s="6">
        <v>0.27400000000000002</v>
      </c>
      <c r="J20" s="6">
        <v>0.315</v>
      </c>
      <c r="K20" s="2">
        <v>86.79</v>
      </c>
      <c r="L20">
        <f t="shared" si="3"/>
        <v>131.45430375000001</v>
      </c>
      <c r="M20">
        <f t="shared" si="0"/>
        <v>482.9</v>
      </c>
      <c r="N20">
        <f t="shared" si="1"/>
        <v>114.5</v>
      </c>
      <c r="P20" s="2">
        <v>0</v>
      </c>
    </row>
    <row r="21" spans="1:16">
      <c r="A21" s="1">
        <v>74</v>
      </c>
      <c r="B21" s="1">
        <v>2110</v>
      </c>
      <c r="C21" s="1" t="s">
        <v>17</v>
      </c>
      <c r="E21" s="2">
        <v>0.19</v>
      </c>
      <c r="F21" s="2">
        <v>57.7</v>
      </c>
      <c r="G21" s="2">
        <v>0</v>
      </c>
      <c r="H21" s="2">
        <v>1.35</v>
      </c>
      <c r="I21" s="6">
        <v>0.27400000000000002</v>
      </c>
      <c r="J21" s="6">
        <v>0.315</v>
      </c>
      <c r="K21" s="2">
        <v>0.32</v>
      </c>
      <c r="L21">
        <f t="shared" si="3"/>
        <v>0.48468</v>
      </c>
      <c r="M21">
        <f t="shared" si="0"/>
        <v>1.8</v>
      </c>
      <c r="N21">
        <f t="shared" si="1"/>
        <v>0.4</v>
      </c>
      <c r="P21" s="2">
        <v>0</v>
      </c>
    </row>
    <row r="22" spans="1:16">
      <c r="A22" s="1">
        <v>101</v>
      </c>
      <c r="B22" s="1">
        <v>2110</v>
      </c>
      <c r="C22" s="1" t="s">
        <v>17</v>
      </c>
      <c r="E22" s="2">
        <v>0.19</v>
      </c>
      <c r="F22" s="2">
        <v>57.7</v>
      </c>
      <c r="G22" s="2">
        <v>0</v>
      </c>
      <c r="H22" s="2">
        <v>1.35</v>
      </c>
      <c r="I22" s="6">
        <v>0.27400000000000002</v>
      </c>
      <c r="J22" s="6">
        <v>0.315</v>
      </c>
      <c r="K22" s="2">
        <v>14.58</v>
      </c>
      <c r="L22">
        <f t="shared" si="3"/>
        <v>22.083232499999998</v>
      </c>
      <c r="M22">
        <f t="shared" si="0"/>
        <v>81.099999999999994</v>
      </c>
      <c r="N22">
        <f t="shared" si="1"/>
        <v>19.2</v>
      </c>
      <c r="P22" s="2">
        <v>0</v>
      </c>
    </row>
    <row r="23" spans="1:16">
      <c r="A23" s="1">
        <v>133</v>
      </c>
      <c r="B23" s="1">
        <v>2110</v>
      </c>
      <c r="C23" s="1" t="s">
        <v>17</v>
      </c>
      <c r="E23" s="2">
        <v>0.19</v>
      </c>
      <c r="F23" s="2">
        <v>57.7</v>
      </c>
      <c r="G23" s="2">
        <v>0</v>
      </c>
      <c r="H23" s="2">
        <v>1.35</v>
      </c>
      <c r="I23" s="6">
        <v>0.27400000000000002</v>
      </c>
      <c r="J23" s="6">
        <v>0.315</v>
      </c>
      <c r="K23" s="2">
        <v>0.28000000000000003</v>
      </c>
      <c r="L23">
        <f t="shared" si="3"/>
        <v>0.42409500000000006</v>
      </c>
      <c r="M23">
        <f t="shared" si="0"/>
        <v>1.6</v>
      </c>
      <c r="N23">
        <f t="shared" si="1"/>
        <v>0.4</v>
      </c>
      <c r="P23" s="2">
        <v>0</v>
      </c>
    </row>
    <row r="24" spans="1:16">
      <c r="A24" s="1">
        <v>495</v>
      </c>
      <c r="B24" s="1">
        <v>2110</v>
      </c>
      <c r="C24" s="1" t="s">
        <v>17</v>
      </c>
      <c r="E24" s="2">
        <v>0.19</v>
      </c>
      <c r="F24" s="2">
        <v>57.7</v>
      </c>
      <c r="G24" s="2">
        <v>0</v>
      </c>
      <c r="H24" s="2">
        <v>1.35</v>
      </c>
      <c r="I24" s="6">
        <v>0.27400000000000002</v>
      </c>
      <c r="J24" s="6">
        <v>0.315</v>
      </c>
      <c r="K24" s="2">
        <v>14.82</v>
      </c>
      <c r="L24">
        <f t="shared" si="3"/>
        <v>22.446742499999999</v>
      </c>
      <c r="M24">
        <f t="shared" si="0"/>
        <v>82.5</v>
      </c>
      <c r="N24">
        <f t="shared" si="1"/>
        <v>19.600000000000001</v>
      </c>
      <c r="P24" s="2">
        <v>0</v>
      </c>
    </row>
    <row r="25" spans="1:16">
      <c r="A25" s="1">
        <v>1187</v>
      </c>
      <c r="B25" s="1">
        <v>2110</v>
      </c>
      <c r="C25" s="1" t="s">
        <v>17</v>
      </c>
      <c r="E25" s="2">
        <v>0.19</v>
      </c>
      <c r="F25" s="2">
        <v>57.7</v>
      </c>
      <c r="G25" s="2">
        <v>0</v>
      </c>
      <c r="H25" s="2">
        <v>1.35</v>
      </c>
      <c r="I25" s="6">
        <v>0.27400000000000002</v>
      </c>
      <c r="J25" s="6">
        <v>0.315</v>
      </c>
      <c r="K25" s="2">
        <v>0.08</v>
      </c>
      <c r="L25">
        <f t="shared" si="3"/>
        <v>0.12117</v>
      </c>
      <c r="M25">
        <f t="shared" si="0"/>
        <v>0.4</v>
      </c>
      <c r="N25">
        <f t="shared" si="1"/>
        <v>0.1</v>
      </c>
      <c r="P25" s="2">
        <v>0</v>
      </c>
    </row>
    <row r="26" spans="1:16">
      <c r="A26" s="1">
        <v>71</v>
      </c>
      <c r="B26" s="1">
        <v>2120</v>
      </c>
      <c r="C26" s="1" t="s">
        <v>17</v>
      </c>
      <c r="E26" s="2">
        <v>0.19</v>
      </c>
      <c r="F26" s="2">
        <v>57.7</v>
      </c>
      <c r="G26" s="2">
        <v>0</v>
      </c>
      <c r="H26" s="2">
        <v>1.02</v>
      </c>
      <c r="I26" s="6">
        <v>0.19600000000000001</v>
      </c>
      <c r="J26" s="6">
        <v>0.26200000000000001</v>
      </c>
      <c r="K26" s="2">
        <v>0.01</v>
      </c>
      <c r="L26">
        <f t="shared" si="3"/>
        <v>1.2597833333333336E-2</v>
      </c>
      <c r="M26">
        <f t="shared" si="0"/>
        <v>0</v>
      </c>
      <c r="N26">
        <f t="shared" si="1"/>
        <v>0</v>
      </c>
      <c r="P26" s="2">
        <v>0</v>
      </c>
    </row>
    <row r="27" spans="1:16">
      <c r="A27" s="1">
        <v>107</v>
      </c>
      <c r="B27" s="1">
        <v>2120</v>
      </c>
      <c r="C27" s="1" t="s">
        <v>17</v>
      </c>
      <c r="E27" s="2">
        <v>0.19</v>
      </c>
      <c r="F27" s="2">
        <v>57.7</v>
      </c>
      <c r="G27" s="2">
        <v>0</v>
      </c>
      <c r="H27" s="2">
        <v>1.02</v>
      </c>
      <c r="I27" s="6">
        <v>0.19600000000000001</v>
      </c>
      <c r="J27" s="6">
        <v>0.26200000000000001</v>
      </c>
      <c r="K27" s="2">
        <v>1.24</v>
      </c>
      <c r="L27">
        <f t="shared" si="3"/>
        <v>1.5621313333333335</v>
      </c>
      <c r="M27">
        <f t="shared" si="0"/>
        <v>4.3</v>
      </c>
      <c r="N27">
        <f t="shared" si="1"/>
        <v>1.1000000000000001</v>
      </c>
      <c r="P27" s="2">
        <v>0</v>
      </c>
    </row>
    <row r="28" spans="1:16">
      <c r="A28" s="1">
        <v>136</v>
      </c>
      <c r="B28" s="1">
        <v>2120</v>
      </c>
      <c r="C28" s="1" t="s">
        <v>17</v>
      </c>
      <c r="E28" s="2">
        <v>0.19</v>
      </c>
      <c r="F28" s="2">
        <v>57.7</v>
      </c>
      <c r="G28" s="2">
        <v>0</v>
      </c>
      <c r="H28" s="2">
        <v>1.02</v>
      </c>
      <c r="I28" s="6">
        <v>0.19600000000000001</v>
      </c>
      <c r="J28" s="6">
        <v>0.26200000000000001</v>
      </c>
      <c r="K28" s="2">
        <v>0</v>
      </c>
      <c r="L28">
        <f t="shared" si="3"/>
        <v>0</v>
      </c>
      <c r="M28">
        <f t="shared" si="0"/>
        <v>0</v>
      </c>
      <c r="N28">
        <f t="shared" si="1"/>
        <v>0</v>
      </c>
      <c r="P28" s="2">
        <v>0</v>
      </c>
    </row>
    <row r="29" spans="1:16">
      <c r="A29" s="1">
        <v>69</v>
      </c>
      <c r="B29" s="1">
        <v>2130</v>
      </c>
      <c r="C29" s="1" t="s">
        <v>17</v>
      </c>
      <c r="E29" s="2">
        <v>0.19</v>
      </c>
      <c r="F29" s="2">
        <v>57.7</v>
      </c>
      <c r="G29" s="2">
        <v>0</v>
      </c>
      <c r="H29" s="2">
        <v>1.02</v>
      </c>
      <c r="I29" s="6">
        <v>0.19600000000000001</v>
      </c>
      <c r="J29" s="6">
        <v>0.26200000000000001</v>
      </c>
      <c r="K29" s="2">
        <v>2.36</v>
      </c>
      <c r="L29">
        <f t="shared" si="3"/>
        <v>2.9730886666666669</v>
      </c>
      <c r="M29">
        <f t="shared" si="0"/>
        <v>8.3000000000000007</v>
      </c>
      <c r="N29">
        <f t="shared" si="1"/>
        <v>2</v>
      </c>
      <c r="P29" s="2">
        <v>0</v>
      </c>
    </row>
    <row r="30" spans="1:16">
      <c r="A30" s="1">
        <v>165</v>
      </c>
      <c r="B30" s="1">
        <v>2130</v>
      </c>
      <c r="C30" s="1" t="s">
        <v>17</v>
      </c>
      <c r="E30" s="2">
        <v>0.19</v>
      </c>
      <c r="F30" s="2">
        <v>57.7</v>
      </c>
      <c r="G30" s="2">
        <v>0</v>
      </c>
      <c r="H30" s="2">
        <v>1.02</v>
      </c>
      <c r="I30" s="6">
        <v>0.19600000000000001</v>
      </c>
      <c r="J30" s="6">
        <v>0.26200000000000001</v>
      </c>
      <c r="K30" s="2">
        <v>1.41</v>
      </c>
      <c r="L30">
        <f t="shared" si="3"/>
        <v>1.7762944999999999</v>
      </c>
      <c r="M30">
        <f t="shared" si="0"/>
        <v>4.9000000000000004</v>
      </c>
      <c r="N30">
        <f t="shared" si="1"/>
        <v>1.2</v>
      </c>
      <c r="P30" s="2">
        <v>0</v>
      </c>
    </row>
    <row r="31" spans="1:16">
      <c r="A31" s="1">
        <v>273</v>
      </c>
      <c r="B31" s="1">
        <v>2130</v>
      </c>
      <c r="C31" s="1" t="s">
        <v>17</v>
      </c>
      <c r="E31" s="2">
        <v>0.19</v>
      </c>
      <c r="F31" s="2">
        <v>57.7</v>
      </c>
      <c r="G31" s="2">
        <v>0</v>
      </c>
      <c r="H31" s="2">
        <v>1.02</v>
      </c>
      <c r="I31" s="6">
        <v>0.19600000000000001</v>
      </c>
      <c r="J31" s="6">
        <v>0.26200000000000001</v>
      </c>
      <c r="K31" s="2">
        <v>0.93</v>
      </c>
      <c r="L31">
        <f t="shared" si="3"/>
        <v>1.1715985000000002</v>
      </c>
      <c r="M31">
        <f t="shared" si="0"/>
        <v>3.3</v>
      </c>
      <c r="N31">
        <f t="shared" si="1"/>
        <v>0.8</v>
      </c>
      <c r="P31" s="2">
        <v>0</v>
      </c>
    </row>
    <row r="32" spans="1:16">
      <c r="A32" s="1">
        <v>1093</v>
      </c>
      <c r="B32" s="1">
        <v>2130</v>
      </c>
      <c r="C32" s="1" t="s">
        <v>17</v>
      </c>
      <c r="E32" s="2">
        <v>0.19</v>
      </c>
      <c r="F32" s="2">
        <v>57.7</v>
      </c>
      <c r="G32" s="2">
        <v>0</v>
      </c>
      <c r="H32" s="2">
        <v>1.02</v>
      </c>
      <c r="I32" s="6">
        <v>0.19600000000000001</v>
      </c>
      <c r="J32" s="6">
        <v>0.26200000000000001</v>
      </c>
      <c r="K32" s="2">
        <v>1.51</v>
      </c>
      <c r="L32">
        <f t="shared" si="3"/>
        <v>1.9022728333333336</v>
      </c>
      <c r="M32">
        <f t="shared" si="0"/>
        <v>5.3</v>
      </c>
      <c r="N32">
        <f t="shared" si="1"/>
        <v>1.3</v>
      </c>
      <c r="P32" s="2">
        <v>0</v>
      </c>
    </row>
    <row r="33" spans="1:16">
      <c r="A33" s="1">
        <v>116</v>
      </c>
      <c r="B33" s="1">
        <v>2210</v>
      </c>
      <c r="C33" s="1" t="s">
        <v>17</v>
      </c>
      <c r="E33" s="2">
        <v>0.19</v>
      </c>
      <c r="F33" s="2">
        <v>57.7</v>
      </c>
      <c r="G33" s="2">
        <v>0</v>
      </c>
      <c r="H33" s="2">
        <v>1.35</v>
      </c>
      <c r="I33" s="6">
        <v>0.27400000000000002</v>
      </c>
      <c r="J33" s="6">
        <v>0.315</v>
      </c>
      <c r="K33" s="2">
        <v>1730</v>
      </c>
      <c r="L33">
        <f t="shared" si="3"/>
        <v>2620.30125</v>
      </c>
      <c r="M33">
        <f t="shared" si="0"/>
        <v>9625.2999999999993</v>
      </c>
      <c r="N33">
        <f t="shared" si="1"/>
        <v>2282.3000000000002</v>
      </c>
      <c r="O33" s="1" t="s">
        <v>19</v>
      </c>
      <c r="P33" s="2">
        <v>1100</v>
      </c>
    </row>
    <row r="34" spans="1:16">
      <c r="A34" s="1">
        <v>166</v>
      </c>
      <c r="B34" s="1">
        <v>2210</v>
      </c>
      <c r="C34" s="1" t="s">
        <v>17</v>
      </c>
      <c r="E34" s="2">
        <v>0.19</v>
      </c>
      <c r="F34" s="2">
        <v>57.7</v>
      </c>
      <c r="G34" s="2">
        <v>0</v>
      </c>
      <c r="H34" s="2">
        <v>1.35</v>
      </c>
      <c r="I34" s="6">
        <v>0.27400000000000002</v>
      </c>
      <c r="J34" s="6">
        <v>0.315</v>
      </c>
      <c r="K34" s="2">
        <v>0.39</v>
      </c>
      <c r="L34">
        <f t="shared" si="3"/>
        <v>0.59070374999999997</v>
      </c>
      <c r="M34">
        <f t="shared" si="0"/>
        <v>2.2000000000000002</v>
      </c>
      <c r="N34">
        <f t="shared" si="1"/>
        <v>0.5</v>
      </c>
      <c r="P34" s="2">
        <v>0</v>
      </c>
    </row>
    <row r="35" spans="1:16">
      <c r="A35" s="1">
        <v>1032</v>
      </c>
      <c r="B35" s="1">
        <v>2210</v>
      </c>
      <c r="C35" s="1" t="s">
        <v>17</v>
      </c>
      <c r="E35" s="2">
        <v>0.19</v>
      </c>
      <c r="F35" s="2">
        <v>57.7</v>
      </c>
      <c r="G35" s="2">
        <v>0</v>
      </c>
      <c r="H35" s="2">
        <v>1.35</v>
      </c>
      <c r="I35" s="6">
        <v>0.27400000000000002</v>
      </c>
      <c r="J35" s="6">
        <v>0.315</v>
      </c>
      <c r="K35" s="2">
        <v>198.23</v>
      </c>
      <c r="L35">
        <f t="shared" si="3"/>
        <v>300.24411374999994</v>
      </c>
      <c r="M35">
        <f t="shared" si="0"/>
        <v>1102.9000000000001</v>
      </c>
      <c r="N35">
        <f t="shared" si="1"/>
        <v>261.5</v>
      </c>
      <c r="O35" s="1" t="s">
        <v>19</v>
      </c>
      <c r="P35" s="2">
        <v>199.76</v>
      </c>
    </row>
    <row r="36" spans="1:16">
      <c r="A36" s="1">
        <v>178</v>
      </c>
      <c r="B36" s="1">
        <v>2510</v>
      </c>
      <c r="C36" s="1" t="s">
        <v>17</v>
      </c>
      <c r="E36" s="2">
        <v>0.19</v>
      </c>
      <c r="F36" s="2">
        <v>57.7</v>
      </c>
      <c r="G36" s="2">
        <v>0</v>
      </c>
      <c r="H36" s="2">
        <v>2.0099999999999998</v>
      </c>
      <c r="I36" s="6">
        <v>0.28699999999999998</v>
      </c>
      <c r="J36" s="6">
        <v>0.315</v>
      </c>
      <c r="K36" s="2">
        <v>4.38</v>
      </c>
      <c r="L36">
        <f t="shared" si="3"/>
        <v>6.6340574999999999</v>
      </c>
      <c r="M36">
        <f t="shared" si="0"/>
        <v>36.299999999999997</v>
      </c>
      <c r="N36">
        <f t="shared" si="1"/>
        <v>6</v>
      </c>
      <c r="P36" s="2">
        <v>0</v>
      </c>
    </row>
    <row r="37" spans="1:16">
      <c r="A37" s="1">
        <v>16</v>
      </c>
      <c r="B37" s="1">
        <v>3300</v>
      </c>
      <c r="C37" s="1" t="s">
        <v>17</v>
      </c>
      <c r="E37" s="2">
        <v>0.19</v>
      </c>
      <c r="F37" s="2">
        <v>57.7</v>
      </c>
      <c r="G37" s="2">
        <v>0</v>
      </c>
      <c r="H37" s="2">
        <v>0.69</v>
      </c>
      <c r="I37" s="6">
        <v>3.5999999999999997E-2</v>
      </c>
      <c r="J37" s="6">
        <v>0.26200000000000001</v>
      </c>
      <c r="K37" s="2">
        <v>8.25</v>
      </c>
      <c r="L37">
        <f t="shared" si="3"/>
        <v>10.393212500000001</v>
      </c>
      <c r="M37">
        <f t="shared" si="0"/>
        <v>19.5</v>
      </c>
      <c r="N37">
        <f t="shared" si="1"/>
        <v>2.6</v>
      </c>
      <c r="P37" s="2">
        <v>0</v>
      </c>
    </row>
    <row r="38" spans="1:16">
      <c r="K38" s="2">
        <f>SUM(K4:K37)</f>
        <v>5042.68</v>
      </c>
      <c r="M38" s="2">
        <f>SUM(M4:M37)</f>
        <v>24821.299999999996</v>
      </c>
      <c r="N38" s="2">
        <f>SUM(N4:N37)</f>
        <v>5420.7000000000007</v>
      </c>
    </row>
  </sheetData>
  <sortState ref="A2:P35">
    <sortCondition ref="C1"/>
  </sortState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opLeftCell="B1" workbookViewId="0">
      <selection activeCell="N26" sqref="N26:N27"/>
    </sheetView>
  </sheetViews>
  <sheetFormatPr defaultRowHeight="15"/>
  <cols>
    <col min="1" max="1" width="11.28515625" style="1" bestFit="1" customWidth="1"/>
    <col min="2" max="2" width="12.85546875" style="1" bestFit="1" customWidth="1"/>
    <col min="3" max="3" width="13.42578125" style="1" bestFit="1" customWidth="1"/>
    <col min="4" max="10" width="13.42578125" style="1" customWidth="1"/>
    <col min="11" max="11" width="7.5703125" style="2" bestFit="1" customWidth="1"/>
    <col min="12" max="12" width="12.5703125" style="2" customWidth="1"/>
    <col min="13" max="13" width="10.42578125" style="2" customWidth="1"/>
    <col min="14" max="14" width="9.85546875" style="2" customWidth="1"/>
  </cols>
  <sheetData>
    <row r="1" spans="1:14">
      <c r="A1" s="1" t="s">
        <v>0</v>
      </c>
      <c r="B1" s="1" t="s">
        <v>4</v>
      </c>
      <c r="C1" s="1" t="s">
        <v>5</v>
      </c>
      <c r="D1" s="1" t="s">
        <v>6</v>
      </c>
      <c r="E1" s="3" t="s">
        <v>7</v>
      </c>
      <c r="F1" s="3" t="s">
        <v>8</v>
      </c>
      <c r="G1" s="3" t="s">
        <v>9</v>
      </c>
      <c r="H1" s="3" t="s">
        <v>10</v>
      </c>
      <c r="I1" s="3" t="s">
        <v>11</v>
      </c>
      <c r="J1" s="3" t="s">
        <v>12</v>
      </c>
      <c r="K1" s="2" t="s">
        <v>13</v>
      </c>
      <c r="L1" s="4" t="s">
        <v>14</v>
      </c>
      <c r="M1" s="5" t="s">
        <v>15</v>
      </c>
      <c r="N1" s="5" t="s">
        <v>16</v>
      </c>
    </row>
    <row r="2" spans="1:14">
      <c r="A2" s="1">
        <v>340</v>
      </c>
      <c r="B2" s="1">
        <v>2110</v>
      </c>
      <c r="C2" s="1" t="s">
        <v>18</v>
      </c>
      <c r="E2" s="2">
        <v>0</v>
      </c>
      <c r="F2" s="2">
        <v>49.3</v>
      </c>
      <c r="G2" s="2">
        <v>0.33</v>
      </c>
      <c r="H2" s="2">
        <v>1.35</v>
      </c>
      <c r="I2" s="6">
        <v>0.27400000000000002</v>
      </c>
      <c r="J2" s="6">
        <v>0.315</v>
      </c>
      <c r="K2" s="2">
        <v>16.760000000000002</v>
      </c>
      <c r="L2">
        <f t="shared" ref="L2:L16" si="0">((F2*J2*K2/12)+(G2*K2))*0.765</f>
        <v>20.823556275000005</v>
      </c>
      <c r="M2">
        <f t="shared" ref="M2:M16" si="1">ROUND(2.721*H2*L2,1)</f>
        <v>76.5</v>
      </c>
      <c r="N2">
        <f t="shared" ref="N2:N16" si="2">ROUND((2.721*I2*L2)+(E2*K2),1)</f>
        <v>15.5</v>
      </c>
    </row>
    <row r="3" spans="1:14">
      <c r="A3" s="1">
        <v>375</v>
      </c>
      <c r="B3" s="1">
        <v>2110</v>
      </c>
      <c r="C3" s="1" t="s">
        <v>18</v>
      </c>
      <c r="E3" s="2">
        <v>0</v>
      </c>
      <c r="F3" s="2">
        <v>49.3</v>
      </c>
      <c r="G3" s="2">
        <v>0.33</v>
      </c>
      <c r="H3" s="2">
        <v>1.35</v>
      </c>
      <c r="I3" s="6">
        <v>0.27400000000000002</v>
      </c>
      <c r="J3" s="6">
        <v>0.315</v>
      </c>
      <c r="K3" s="2">
        <v>55.49</v>
      </c>
      <c r="L3">
        <f t="shared" si="0"/>
        <v>68.943862631249999</v>
      </c>
      <c r="M3">
        <f t="shared" si="1"/>
        <v>253.3</v>
      </c>
      <c r="N3">
        <f t="shared" si="2"/>
        <v>51.4</v>
      </c>
    </row>
    <row r="4" spans="1:14">
      <c r="A4" s="1">
        <v>402</v>
      </c>
      <c r="B4" s="1">
        <v>2110</v>
      </c>
      <c r="C4" s="1" t="s">
        <v>18</v>
      </c>
      <c r="E4" s="2">
        <v>0</v>
      </c>
      <c r="F4" s="2">
        <v>49.3</v>
      </c>
      <c r="G4" s="2">
        <v>0.33</v>
      </c>
      <c r="H4" s="2">
        <v>1.35</v>
      </c>
      <c r="I4" s="6">
        <v>0.27400000000000002</v>
      </c>
      <c r="J4" s="6">
        <v>0.315</v>
      </c>
      <c r="K4" s="2">
        <v>5.91</v>
      </c>
      <c r="L4">
        <f t="shared" si="0"/>
        <v>7.3429127437499995</v>
      </c>
      <c r="M4">
        <f t="shared" si="1"/>
        <v>27</v>
      </c>
      <c r="N4">
        <f t="shared" si="2"/>
        <v>5.5</v>
      </c>
    </row>
    <row r="5" spans="1:14">
      <c r="A5" s="1">
        <v>311</v>
      </c>
      <c r="B5" s="1">
        <v>2120</v>
      </c>
      <c r="C5" s="1" t="s">
        <v>18</v>
      </c>
      <c r="E5" s="2">
        <v>0</v>
      </c>
      <c r="F5" s="2">
        <v>49.3</v>
      </c>
      <c r="G5" s="2">
        <v>0.33</v>
      </c>
      <c r="H5" s="2">
        <v>1.02</v>
      </c>
      <c r="I5" s="6">
        <v>0.19600000000000001</v>
      </c>
      <c r="J5" s="6">
        <v>0.26200000000000001</v>
      </c>
      <c r="K5" s="2">
        <v>0.1</v>
      </c>
      <c r="L5">
        <f t="shared" si="0"/>
        <v>0.107588325</v>
      </c>
      <c r="M5">
        <f t="shared" si="1"/>
        <v>0.3</v>
      </c>
      <c r="N5">
        <f t="shared" si="2"/>
        <v>0.1</v>
      </c>
    </row>
    <row r="6" spans="1:14">
      <c r="A6" s="1">
        <v>339</v>
      </c>
      <c r="B6" s="1">
        <v>2120</v>
      </c>
      <c r="C6" s="1" t="s">
        <v>18</v>
      </c>
      <c r="E6" s="2">
        <v>0</v>
      </c>
      <c r="F6" s="2">
        <v>49.3</v>
      </c>
      <c r="G6" s="2">
        <v>0.33</v>
      </c>
      <c r="H6" s="2">
        <v>1.02</v>
      </c>
      <c r="I6" s="6">
        <v>0.19600000000000001</v>
      </c>
      <c r="J6" s="6">
        <v>0.26200000000000001</v>
      </c>
      <c r="K6" s="2">
        <v>41.93</v>
      </c>
      <c r="L6">
        <f t="shared" si="0"/>
        <v>45.111784672500001</v>
      </c>
      <c r="M6">
        <f t="shared" si="1"/>
        <v>125.2</v>
      </c>
      <c r="N6">
        <f t="shared" si="2"/>
        <v>24.1</v>
      </c>
    </row>
    <row r="7" spans="1:14">
      <c r="A7" s="1">
        <v>45</v>
      </c>
      <c r="B7" s="1">
        <v>2130</v>
      </c>
      <c r="C7" s="1" t="s">
        <v>18</v>
      </c>
      <c r="E7" s="2">
        <v>0</v>
      </c>
      <c r="F7" s="2">
        <v>49.3</v>
      </c>
      <c r="G7" s="2">
        <v>0.33</v>
      </c>
      <c r="H7" s="2">
        <v>1.02</v>
      </c>
      <c r="I7" s="6">
        <v>0.19600000000000001</v>
      </c>
      <c r="J7" s="6">
        <v>0.26200000000000001</v>
      </c>
      <c r="K7" s="2">
        <v>0.19</v>
      </c>
      <c r="L7">
        <f t="shared" si="0"/>
        <v>0.20441781750000002</v>
      </c>
      <c r="M7">
        <f t="shared" si="1"/>
        <v>0.6</v>
      </c>
      <c r="N7">
        <f t="shared" si="2"/>
        <v>0.1</v>
      </c>
    </row>
    <row r="8" spans="1:14">
      <c r="A8" s="1">
        <v>76</v>
      </c>
      <c r="B8" s="1">
        <v>2130</v>
      </c>
      <c r="C8" s="1" t="s">
        <v>18</v>
      </c>
      <c r="E8" s="2">
        <v>0</v>
      </c>
      <c r="F8" s="2">
        <v>49.3</v>
      </c>
      <c r="G8" s="2">
        <v>0.33</v>
      </c>
      <c r="H8" s="2">
        <v>1.02</v>
      </c>
      <c r="I8" s="6">
        <v>0.19600000000000001</v>
      </c>
      <c r="J8" s="6">
        <v>0.26200000000000001</v>
      </c>
      <c r="K8" s="2">
        <v>18.91</v>
      </c>
      <c r="L8">
        <f t="shared" si="0"/>
        <v>20.344952257500001</v>
      </c>
      <c r="M8">
        <f t="shared" si="1"/>
        <v>56.5</v>
      </c>
      <c r="N8">
        <f t="shared" si="2"/>
        <v>10.9</v>
      </c>
    </row>
    <row r="9" spans="1:14">
      <c r="A9" s="1">
        <v>92</v>
      </c>
      <c r="B9" s="1">
        <v>2130</v>
      </c>
      <c r="C9" s="1" t="s">
        <v>18</v>
      </c>
      <c r="E9" s="2">
        <v>0</v>
      </c>
      <c r="F9" s="2">
        <v>49.3</v>
      </c>
      <c r="G9" s="2">
        <v>0.33</v>
      </c>
      <c r="H9" s="2">
        <v>1.02</v>
      </c>
      <c r="I9" s="6">
        <v>0.19600000000000001</v>
      </c>
      <c r="J9" s="6">
        <v>0.26200000000000001</v>
      </c>
      <c r="K9" s="2">
        <v>15.32</v>
      </c>
      <c r="L9">
        <f t="shared" si="0"/>
        <v>16.482531389999998</v>
      </c>
      <c r="M9">
        <f t="shared" si="1"/>
        <v>45.7</v>
      </c>
      <c r="N9">
        <f t="shared" si="2"/>
        <v>8.8000000000000007</v>
      </c>
    </row>
    <row r="10" spans="1:14">
      <c r="A10" s="1">
        <v>217</v>
      </c>
      <c r="B10" s="1">
        <v>2130</v>
      </c>
      <c r="C10" s="1" t="s">
        <v>18</v>
      </c>
      <c r="E10" s="2">
        <v>0</v>
      </c>
      <c r="F10" s="2">
        <v>49.3</v>
      </c>
      <c r="G10" s="2">
        <v>0.33</v>
      </c>
      <c r="H10" s="2">
        <v>1.02</v>
      </c>
      <c r="I10" s="6">
        <v>0.19600000000000001</v>
      </c>
      <c r="J10" s="6">
        <v>0.26200000000000001</v>
      </c>
      <c r="K10" s="2">
        <v>4.8</v>
      </c>
      <c r="L10">
        <f t="shared" si="0"/>
        <v>5.1642395999999993</v>
      </c>
      <c r="M10">
        <f t="shared" si="1"/>
        <v>14.3</v>
      </c>
      <c r="N10">
        <f t="shared" si="2"/>
        <v>2.8</v>
      </c>
    </row>
    <row r="11" spans="1:14">
      <c r="A11" s="1">
        <v>244</v>
      </c>
      <c r="B11" s="1">
        <v>2130</v>
      </c>
      <c r="C11" s="1" t="s">
        <v>18</v>
      </c>
      <c r="E11" s="2">
        <v>0</v>
      </c>
      <c r="F11" s="2">
        <v>49.3</v>
      </c>
      <c r="G11" s="2">
        <v>0.33</v>
      </c>
      <c r="H11" s="2">
        <v>1.02</v>
      </c>
      <c r="I11" s="6">
        <v>0.19600000000000001</v>
      </c>
      <c r="J11" s="6">
        <v>0.26200000000000001</v>
      </c>
      <c r="K11" s="2">
        <v>56.91</v>
      </c>
      <c r="L11">
        <f t="shared" si="0"/>
        <v>61.228515757499999</v>
      </c>
      <c r="M11">
        <f t="shared" si="1"/>
        <v>169.9</v>
      </c>
      <c r="N11">
        <f t="shared" si="2"/>
        <v>32.700000000000003</v>
      </c>
    </row>
    <row r="12" spans="1:14">
      <c r="A12" s="1">
        <v>310</v>
      </c>
      <c r="B12" s="1">
        <v>2130</v>
      </c>
      <c r="C12" s="1" t="s">
        <v>18</v>
      </c>
      <c r="E12" s="2">
        <v>0</v>
      </c>
      <c r="F12" s="2">
        <v>49.3</v>
      </c>
      <c r="G12" s="2">
        <v>0.33</v>
      </c>
      <c r="H12" s="2">
        <v>1.02</v>
      </c>
      <c r="I12" s="6">
        <v>0.19600000000000001</v>
      </c>
      <c r="J12" s="6">
        <v>0.26200000000000001</v>
      </c>
      <c r="K12" s="2">
        <v>0.86</v>
      </c>
      <c r="L12">
        <f t="shared" si="0"/>
        <v>0.92525959499999999</v>
      </c>
      <c r="M12">
        <f t="shared" si="1"/>
        <v>2.6</v>
      </c>
      <c r="N12">
        <f t="shared" si="2"/>
        <v>0.5</v>
      </c>
    </row>
    <row r="13" spans="1:14">
      <c r="A13" s="1">
        <v>475</v>
      </c>
      <c r="B13" s="1">
        <v>2130</v>
      </c>
      <c r="C13" s="1" t="s">
        <v>18</v>
      </c>
      <c r="E13" s="2">
        <v>0</v>
      </c>
      <c r="F13" s="2">
        <v>49.3</v>
      </c>
      <c r="G13" s="2">
        <v>0.33</v>
      </c>
      <c r="H13" s="2">
        <v>1.02</v>
      </c>
      <c r="I13" s="6">
        <v>0.19600000000000001</v>
      </c>
      <c r="J13" s="6">
        <v>0.26200000000000001</v>
      </c>
      <c r="K13" s="2">
        <v>7.05</v>
      </c>
      <c r="L13">
        <f t="shared" si="0"/>
        <v>7.5849769125000002</v>
      </c>
      <c r="M13">
        <f t="shared" si="1"/>
        <v>21.1</v>
      </c>
      <c r="N13">
        <f t="shared" si="2"/>
        <v>4</v>
      </c>
    </row>
    <row r="14" spans="1:14">
      <c r="A14" s="1">
        <v>242</v>
      </c>
      <c r="B14" s="1">
        <v>2140</v>
      </c>
      <c r="C14" s="1" t="s">
        <v>18</v>
      </c>
      <c r="E14" s="2">
        <v>0</v>
      </c>
      <c r="F14" s="2">
        <v>49.3</v>
      </c>
      <c r="G14" s="2">
        <v>0.33</v>
      </c>
      <c r="H14" s="2">
        <v>1.74</v>
      </c>
      <c r="I14" s="6">
        <v>0.57999999999999996</v>
      </c>
      <c r="J14" s="6">
        <v>0.36699999999999999</v>
      </c>
      <c r="K14" s="2">
        <v>0.26</v>
      </c>
      <c r="L14">
        <f t="shared" si="0"/>
        <v>0.36553013249999999</v>
      </c>
      <c r="M14">
        <f t="shared" si="1"/>
        <v>1.7</v>
      </c>
      <c r="N14">
        <f t="shared" si="2"/>
        <v>0.6</v>
      </c>
    </row>
    <row r="15" spans="1:14">
      <c r="A15" s="1">
        <v>346</v>
      </c>
      <c r="B15" s="1">
        <v>2140</v>
      </c>
      <c r="C15" s="1" t="s">
        <v>18</v>
      </c>
      <c r="E15" s="2">
        <v>0</v>
      </c>
      <c r="F15" s="2">
        <v>49.3</v>
      </c>
      <c r="G15" s="2">
        <v>0.33</v>
      </c>
      <c r="H15" s="2">
        <v>1.74</v>
      </c>
      <c r="I15" s="6">
        <v>0.57999999999999996</v>
      </c>
      <c r="J15" s="6">
        <v>0.36699999999999999</v>
      </c>
      <c r="K15" s="2">
        <v>0.04</v>
      </c>
      <c r="L15">
        <f t="shared" si="0"/>
        <v>5.6235404999999995E-2</v>
      </c>
      <c r="M15">
        <f t="shared" si="1"/>
        <v>0.3</v>
      </c>
      <c r="N15">
        <f t="shared" si="2"/>
        <v>0.1</v>
      </c>
    </row>
    <row r="16" spans="1:14">
      <c r="A16" s="1">
        <v>103</v>
      </c>
      <c r="B16" s="1">
        <v>2210</v>
      </c>
      <c r="C16" s="1" t="s">
        <v>18</v>
      </c>
      <c r="E16" s="2">
        <v>0</v>
      </c>
      <c r="F16" s="2">
        <v>49.3</v>
      </c>
      <c r="G16" s="2">
        <v>0.33</v>
      </c>
      <c r="H16" s="2">
        <v>1.35</v>
      </c>
      <c r="I16" s="6">
        <v>0.27400000000000002</v>
      </c>
      <c r="J16" s="6">
        <v>0.315</v>
      </c>
      <c r="K16" s="2">
        <v>2751.55</v>
      </c>
      <c r="L16">
        <f t="shared" si="0"/>
        <v>3418.6787749687505</v>
      </c>
      <c r="M16">
        <f t="shared" si="1"/>
        <v>12558</v>
      </c>
      <c r="N16">
        <f t="shared" si="2"/>
        <v>2548.8000000000002</v>
      </c>
    </row>
    <row r="17" spans="11:14">
      <c r="K17" s="2">
        <f>SUM(K2:K16)</f>
        <v>2976.0800000000004</v>
      </c>
      <c r="M17" s="2">
        <f>SUM(M2:M16)</f>
        <v>13353</v>
      </c>
      <c r="N17" s="2">
        <f>SUM(N2:N16)</f>
        <v>2705.9</v>
      </c>
    </row>
  </sheetData>
  <sortState ref="A2:P35">
    <sortCondition ref="C1"/>
  </sortState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7"/>
  <sheetViews>
    <sheetView topLeftCell="B1" workbookViewId="0">
      <selection activeCell="O26" sqref="O26"/>
    </sheetView>
  </sheetViews>
  <sheetFormatPr defaultRowHeight="15"/>
  <cols>
    <col min="1" max="1" width="11.28515625" style="1" bestFit="1" customWidth="1"/>
    <col min="2" max="2" width="12.85546875" style="1" bestFit="1" customWidth="1"/>
    <col min="3" max="3" width="13.42578125" style="1" bestFit="1" customWidth="1"/>
    <col min="4" max="10" width="13.42578125" style="1" customWidth="1"/>
    <col min="11" max="11" width="7.5703125" style="2" bestFit="1" customWidth="1"/>
    <col min="12" max="12" width="12.5703125" style="2" customWidth="1"/>
    <col min="13" max="13" width="10.42578125" style="2" customWidth="1"/>
    <col min="14" max="14" width="9.85546875" style="2" customWidth="1"/>
    <col min="15" max="15" width="21.42578125" style="1" bestFit="1" customWidth="1"/>
  </cols>
  <sheetData>
    <row r="1" spans="1:15">
      <c r="A1" s="1" t="s">
        <v>0</v>
      </c>
      <c r="B1" s="1" t="s">
        <v>4</v>
      </c>
      <c r="C1" s="1" t="s">
        <v>5</v>
      </c>
      <c r="D1" s="1" t="s">
        <v>6</v>
      </c>
      <c r="E1" s="3" t="s">
        <v>7</v>
      </c>
      <c r="F1" s="3" t="s">
        <v>8</v>
      </c>
      <c r="G1" s="3" t="s">
        <v>9</v>
      </c>
      <c r="H1" s="3" t="s">
        <v>10</v>
      </c>
      <c r="I1" s="3" t="s">
        <v>11</v>
      </c>
      <c r="J1" s="3" t="s">
        <v>12</v>
      </c>
      <c r="K1" s="2" t="s">
        <v>13</v>
      </c>
      <c r="L1" s="4" t="s">
        <v>14</v>
      </c>
      <c r="M1" s="5" t="s">
        <v>15</v>
      </c>
      <c r="N1" s="5" t="s">
        <v>16</v>
      </c>
      <c r="O1" s="1" t="s">
        <v>20</v>
      </c>
    </row>
    <row r="2" spans="1:15">
      <c r="A2" s="1">
        <v>340</v>
      </c>
      <c r="B2" s="1">
        <v>2110</v>
      </c>
      <c r="C2" s="1" t="s">
        <v>18</v>
      </c>
      <c r="E2" s="2">
        <v>0</v>
      </c>
      <c r="F2" s="2">
        <v>49.3</v>
      </c>
      <c r="G2" s="2">
        <v>0.33</v>
      </c>
      <c r="H2" s="2">
        <v>1.35</v>
      </c>
      <c r="I2" s="6">
        <v>0.27400000000000002</v>
      </c>
      <c r="J2" s="6">
        <v>0.315</v>
      </c>
      <c r="K2" s="2">
        <v>16.760000000000002</v>
      </c>
      <c r="L2">
        <f>((F2*J2*K2/12)+(G2*K2))*0.765</f>
        <v>20.823556275000005</v>
      </c>
      <c r="M2">
        <f t="shared" ref="M2:M16" si="0">ROUND(2.721*H2*L2,1)</f>
        <v>76.5</v>
      </c>
      <c r="N2">
        <f t="shared" ref="N2:N16" si="1">ROUND((2.721*I2*L2)+(E2*K2),1)</f>
        <v>15.5</v>
      </c>
    </row>
    <row r="3" spans="1:15">
      <c r="A3" s="1">
        <v>375</v>
      </c>
      <c r="B3" s="1">
        <v>2110</v>
      </c>
      <c r="C3" s="1" t="s">
        <v>18</v>
      </c>
      <c r="E3" s="2">
        <v>0</v>
      </c>
      <c r="F3" s="2">
        <v>49.3</v>
      </c>
      <c r="G3" s="2">
        <v>0.33</v>
      </c>
      <c r="H3" s="2">
        <v>1.35</v>
      </c>
      <c r="I3" s="6">
        <v>0.27400000000000002</v>
      </c>
      <c r="J3" s="6">
        <v>0.315</v>
      </c>
      <c r="K3" s="2">
        <v>55.49</v>
      </c>
      <c r="L3">
        <f t="shared" ref="L3:L16" si="2">((F3*J3*K3/12)+(G3*K3))*0.765</f>
        <v>68.943862631249999</v>
      </c>
      <c r="M3">
        <f t="shared" si="0"/>
        <v>253.3</v>
      </c>
      <c r="N3">
        <f t="shared" si="1"/>
        <v>51.4</v>
      </c>
    </row>
    <row r="4" spans="1:15">
      <c r="A4" s="1">
        <v>402</v>
      </c>
      <c r="B4" s="1">
        <v>2110</v>
      </c>
      <c r="C4" s="1" t="s">
        <v>18</v>
      </c>
      <c r="E4" s="2">
        <v>0</v>
      </c>
      <c r="F4" s="2">
        <v>49.3</v>
      </c>
      <c r="G4" s="2">
        <v>0.33</v>
      </c>
      <c r="H4" s="2">
        <v>1.35</v>
      </c>
      <c r="I4" s="6">
        <v>0.27400000000000002</v>
      </c>
      <c r="J4" s="6">
        <v>0.315</v>
      </c>
      <c r="K4" s="2">
        <v>5.91</v>
      </c>
      <c r="L4">
        <f t="shared" si="2"/>
        <v>7.3429127437499995</v>
      </c>
      <c r="M4">
        <f t="shared" si="0"/>
        <v>27</v>
      </c>
      <c r="N4">
        <f t="shared" si="1"/>
        <v>5.5</v>
      </c>
    </row>
    <row r="5" spans="1:15">
      <c r="A5" s="1">
        <v>311</v>
      </c>
      <c r="B5" s="1">
        <v>2120</v>
      </c>
      <c r="C5" s="1" t="s">
        <v>18</v>
      </c>
      <c r="E5" s="2">
        <v>0</v>
      </c>
      <c r="F5" s="2">
        <v>49.3</v>
      </c>
      <c r="G5" s="2">
        <v>0.33</v>
      </c>
      <c r="H5" s="2">
        <v>1.02</v>
      </c>
      <c r="I5" s="6">
        <v>0.19600000000000001</v>
      </c>
      <c r="J5" s="6">
        <v>0.26200000000000001</v>
      </c>
      <c r="K5" s="2">
        <v>0.1</v>
      </c>
      <c r="L5">
        <f t="shared" si="2"/>
        <v>0.107588325</v>
      </c>
      <c r="M5">
        <f t="shared" si="0"/>
        <v>0.3</v>
      </c>
      <c r="N5">
        <f t="shared" si="1"/>
        <v>0.1</v>
      </c>
    </row>
    <row r="6" spans="1:15">
      <c r="A6" s="1">
        <v>339</v>
      </c>
      <c r="B6" s="1">
        <v>2120</v>
      </c>
      <c r="C6" s="1" t="s">
        <v>18</v>
      </c>
      <c r="E6" s="2">
        <v>0</v>
      </c>
      <c r="F6" s="2">
        <v>49.3</v>
      </c>
      <c r="G6" s="2">
        <v>0.33</v>
      </c>
      <c r="H6" s="2">
        <v>1.02</v>
      </c>
      <c r="I6" s="6">
        <v>0.19600000000000001</v>
      </c>
      <c r="J6" s="6">
        <v>0.26200000000000001</v>
      </c>
      <c r="K6" s="2">
        <v>41.93</v>
      </c>
      <c r="L6">
        <f t="shared" si="2"/>
        <v>45.111784672500001</v>
      </c>
      <c r="M6">
        <f t="shared" si="0"/>
        <v>125.2</v>
      </c>
      <c r="N6">
        <f t="shared" si="1"/>
        <v>24.1</v>
      </c>
    </row>
    <row r="7" spans="1:15">
      <c r="A7" s="1">
        <v>45</v>
      </c>
      <c r="B7" s="1">
        <v>2130</v>
      </c>
      <c r="C7" s="1" t="s">
        <v>18</v>
      </c>
      <c r="E7" s="2">
        <v>0</v>
      </c>
      <c r="F7" s="2">
        <v>49.3</v>
      </c>
      <c r="G7" s="2">
        <v>0.33</v>
      </c>
      <c r="H7" s="2">
        <v>1.02</v>
      </c>
      <c r="I7" s="6">
        <v>0.19600000000000001</v>
      </c>
      <c r="J7" s="6">
        <v>0.26200000000000001</v>
      </c>
      <c r="K7" s="2">
        <v>0.19</v>
      </c>
      <c r="L7">
        <f t="shared" si="2"/>
        <v>0.20441781750000002</v>
      </c>
      <c r="M7">
        <f t="shared" si="0"/>
        <v>0.6</v>
      </c>
      <c r="N7">
        <f t="shared" si="1"/>
        <v>0.1</v>
      </c>
    </row>
    <row r="8" spans="1:15">
      <c r="A8" s="1">
        <v>76</v>
      </c>
      <c r="B8" s="1">
        <v>2130</v>
      </c>
      <c r="C8" s="1" t="s">
        <v>18</v>
      </c>
      <c r="E8" s="2">
        <v>0</v>
      </c>
      <c r="F8" s="2">
        <v>49.3</v>
      </c>
      <c r="G8" s="2">
        <v>0.33</v>
      </c>
      <c r="H8" s="2">
        <v>1.02</v>
      </c>
      <c r="I8" s="6">
        <v>0.19600000000000001</v>
      </c>
      <c r="J8" s="6">
        <v>0.26200000000000001</v>
      </c>
      <c r="K8" s="2">
        <v>18.91</v>
      </c>
      <c r="L8">
        <f t="shared" si="2"/>
        <v>20.344952257500001</v>
      </c>
      <c r="M8">
        <f t="shared" si="0"/>
        <v>56.5</v>
      </c>
      <c r="N8">
        <f t="shared" si="1"/>
        <v>10.9</v>
      </c>
    </row>
    <row r="9" spans="1:15">
      <c r="A9" s="1">
        <v>92</v>
      </c>
      <c r="B9" s="1">
        <v>2130</v>
      </c>
      <c r="C9" s="1" t="s">
        <v>18</v>
      </c>
      <c r="E9" s="2">
        <v>0</v>
      </c>
      <c r="F9" s="2">
        <v>49.3</v>
      </c>
      <c r="G9" s="2">
        <v>0.33</v>
      </c>
      <c r="H9" s="2">
        <v>1.02</v>
      </c>
      <c r="I9" s="6">
        <v>0.19600000000000001</v>
      </c>
      <c r="J9" s="6">
        <v>0.26200000000000001</v>
      </c>
      <c r="K9" s="2">
        <v>15.32</v>
      </c>
      <c r="L9">
        <f t="shared" si="2"/>
        <v>16.482531389999998</v>
      </c>
      <c r="M9">
        <f t="shared" si="0"/>
        <v>45.7</v>
      </c>
      <c r="N9">
        <f t="shared" si="1"/>
        <v>8.8000000000000007</v>
      </c>
    </row>
    <row r="10" spans="1:15">
      <c r="A10" s="1">
        <v>217</v>
      </c>
      <c r="B10" s="1">
        <v>2130</v>
      </c>
      <c r="C10" s="1" t="s">
        <v>18</v>
      </c>
      <c r="E10" s="2">
        <v>0</v>
      </c>
      <c r="F10" s="2">
        <v>49.3</v>
      </c>
      <c r="G10" s="2">
        <v>0.33</v>
      </c>
      <c r="H10" s="2">
        <v>1.02</v>
      </c>
      <c r="I10" s="6">
        <v>0.19600000000000001</v>
      </c>
      <c r="J10" s="6">
        <v>0.26200000000000001</v>
      </c>
      <c r="K10" s="2">
        <v>4.8</v>
      </c>
      <c r="L10">
        <f t="shared" si="2"/>
        <v>5.1642395999999993</v>
      </c>
      <c r="M10">
        <f t="shared" si="0"/>
        <v>14.3</v>
      </c>
      <c r="N10">
        <f t="shared" si="1"/>
        <v>2.8</v>
      </c>
    </row>
    <row r="11" spans="1:15">
      <c r="A11" s="1">
        <v>244</v>
      </c>
      <c r="B11" s="1">
        <v>2130</v>
      </c>
      <c r="C11" s="1" t="s">
        <v>18</v>
      </c>
      <c r="E11" s="2">
        <v>0</v>
      </c>
      <c r="F11" s="2">
        <v>49.3</v>
      </c>
      <c r="G11" s="2">
        <v>0.33</v>
      </c>
      <c r="H11" s="2">
        <v>1.02</v>
      </c>
      <c r="I11" s="6">
        <v>0.19600000000000001</v>
      </c>
      <c r="J11" s="6">
        <v>0.26200000000000001</v>
      </c>
      <c r="K11" s="2">
        <v>56.91</v>
      </c>
      <c r="L11">
        <f t="shared" si="2"/>
        <v>61.228515757499999</v>
      </c>
      <c r="M11">
        <f t="shared" si="0"/>
        <v>169.9</v>
      </c>
      <c r="N11">
        <f t="shared" si="1"/>
        <v>32.700000000000003</v>
      </c>
    </row>
    <row r="12" spans="1:15">
      <c r="A12" s="1">
        <v>310</v>
      </c>
      <c r="B12" s="1">
        <v>2130</v>
      </c>
      <c r="C12" s="1" t="s">
        <v>18</v>
      </c>
      <c r="E12" s="2">
        <v>0</v>
      </c>
      <c r="F12" s="2">
        <v>49.3</v>
      </c>
      <c r="G12" s="2">
        <v>0.33</v>
      </c>
      <c r="H12" s="2">
        <v>1.02</v>
      </c>
      <c r="I12" s="6">
        <v>0.19600000000000001</v>
      </c>
      <c r="J12" s="6">
        <v>0.26200000000000001</v>
      </c>
      <c r="K12" s="2">
        <v>0.86</v>
      </c>
      <c r="L12">
        <f t="shared" si="2"/>
        <v>0.92525959499999999</v>
      </c>
      <c r="M12">
        <f t="shared" si="0"/>
        <v>2.6</v>
      </c>
      <c r="N12">
        <f t="shared" si="1"/>
        <v>0.5</v>
      </c>
    </row>
    <row r="13" spans="1:15">
      <c r="A13" s="1">
        <v>475</v>
      </c>
      <c r="B13" s="1">
        <v>2130</v>
      </c>
      <c r="C13" s="1" t="s">
        <v>18</v>
      </c>
      <c r="E13" s="2">
        <v>0</v>
      </c>
      <c r="F13" s="2">
        <v>49.3</v>
      </c>
      <c r="G13" s="2">
        <v>0.33</v>
      </c>
      <c r="H13" s="2">
        <v>1.02</v>
      </c>
      <c r="I13" s="6">
        <v>0.19600000000000001</v>
      </c>
      <c r="J13" s="6">
        <v>0.26200000000000001</v>
      </c>
      <c r="K13" s="2">
        <v>7.05</v>
      </c>
      <c r="L13">
        <f t="shared" si="2"/>
        <v>7.5849769125000002</v>
      </c>
      <c r="M13">
        <f t="shared" si="0"/>
        <v>21.1</v>
      </c>
      <c r="N13">
        <f t="shared" si="1"/>
        <v>4</v>
      </c>
    </row>
    <row r="14" spans="1:15">
      <c r="A14" s="1">
        <v>242</v>
      </c>
      <c r="B14" s="1">
        <v>2140</v>
      </c>
      <c r="C14" s="1" t="s">
        <v>18</v>
      </c>
      <c r="E14" s="2">
        <v>0</v>
      </c>
      <c r="F14" s="2">
        <v>49.3</v>
      </c>
      <c r="G14" s="2">
        <v>0.33</v>
      </c>
      <c r="H14" s="2">
        <v>1.74</v>
      </c>
      <c r="I14" s="6">
        <v>0.57999999999999996</v>
      </c>
      <c r="J14" s="6">
        <v>0.36699999999999999</v>
      </c>
      <c r="K14" s="2">
        <v>0.26</v>
      </c>
      <c r="L14">
        <f t="shared" si="2"/>
        <v>0.36553013249999999</v>
      </c>
      <c r="M14">
        <f t="shared" si="0"/>
        <v>1.7</v>
      </c>
      <c r="N14">
        <f t="shared" si="1"/>
        <v>0.6</v>
      </c>
    </row>
    <row r="15" spans="1:15">
      <c r="A15" s="1">
        <v>346</v>
      </c>
      <c r="B15" s="1">
        <v>2140</v>
      </c>
      <c r="C15" s="1" t="s">
        <v>18</v>
      </c>
      <c r="E15" s="2">
        <v>0</v>
      </c>
      <c r="F15" s="2">
        <v>49.3</v>
      </c>
      <c r="G15" s="2">
        <v>0.33</v>
      </c>
      <c r="H15" s="2">
        <v>1.74</v>
      </c>
      <c r="I15" s="6">
        <v>0.57999999999999996</v>
      </c>
      <c r="J15" s="6">
        <v>0.36699999999999999</v>
      </c>
      <c r="K15" s="2">
        <v>0.04</v>
      </c>
      <c r="L15">
        <f t="shared" si="2"/>
        <v>5.6235404999999995E-2</v>
      </c>
      <c r="M15">
        <f t="shared" si="0"/>
        <v>0.3</v>
      </c>
      <c r="N15">
        <f t="shared" si="1"/>
        <v>0.1</v>
      </c>
    </row>
    <row r="16" spans="1:15">
      <c r="A16" s="1">
        <v>103</v>
      </c>
      <c r="B16" s="13">
        <v>3100</v>
      </c>
      <c r="C16" s="13" t="s">
        <v>18</v>
      </c>
      <c r="D16" s="13"/>
      <c r="E16" s="14">
        <v>0</v>
      </c>
      <c r="F16" s="14">
        <v>49.3</v>
      </c>
      <c r="G16" s="14">
        <v>0.33</v>
      </c>
      <c r="H16" s="14">
        <v>0.69</v>
      </c>
      <c r="I16" s="15">
        <v>3.5999999999999997E-2</v>
      </c>
      <c r="J16" s="15">
        <v>0.26200000000000001</v>
      </c>
      <c r="K16" s="14">
        <v>2751.55</v>
      </c>
      <c r="L16" s="16">
        <f t="shared" si="2"/>
        <v>2960.3465565375</v>
      </c>
      <c r="M16" s="16">
        <f t="shared" si="0"/>
        <v>5558</v>
      </c>
      <c r="N16" s="16">
        <f t="shared" si="1"/>
        <v>290</v>
      </c>
      <c r="O16" s="13" t="s">
        <v>28</v>
      </c>
    </row>
    <row r="17" spans="11:14">
      <c r="K17" s="2">
        <f>SUM(K2:K16)</f>
        <v>2976.0800000000004</v>
      </c>
      <c r="M17" s="2">
        <f>SUM(M2:M16)</f>
        <v>6353</v>
      </c>
      <c r="N17" s="2">
        <f>SUM(N2:N16)</f>
        <v>447.09999999999997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selection sqref="A1:C4"/>
    </sheetView>
  </sheetViews>
  <sheetFormatPr defaultRowHeight="15"/>
  <cols>
    <col min="1" max="1" width="10.42578125" bestFit="1" customWidth="1"/>
  </cols>
  <sheetData>
    <row r="1" spans="1:3">
      <c r="A1" s="10" t="s">
        <v>22</v>
      </c>
      <c r="B1" s="10" t="s">
        <v>23</v>
      </c>
      <c r="C1" s="10" t="s">
        <v>24</v>
      </c>
    </row>
    <row r="2" spans="1:3">
      <c r="A2" s="8" t="s">
        <v>25</v>
      </c>
      <c r="B2" s="9">
        <f>'Ag in C-44'!M17</f>
        <v>13353</v>
      </c>
      <c r="C2" s="9">
        <f>'Ag in C-44'!N17</f>
        <v>2705.9</v>
      </c>
    </row>
    <row r="3" spans="1:3">
      <c r="A3" s="8" t="s">
        <v>26</v>
      </c>
      <c r="B3" s="9">
        <f>'Ag changes in C-44'!M17</f>
        <v>6353</v>
      </c>
      <c r="C3" s="9">
        <f>'Ag changes in C-44'!N17</f>
        <v>447.09999999999997</v>
      </c>
    </row>
    <row r="4" spans="1:3">
      <c r="A4" s="11" t="s">
        <v>27</v>
      </c>
      <c r="B4" s="12">
        <f>B2-B3</f>
        <v>7000</v>
      </c>
      <c r="C4" s="12">
        <f>C2-C3</f>
        <v>2258.8000000000002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All ag in Hobe</vt:lpstr>
      <vt:lpstr>Ag in C-44</vt:lpstr>
      <vt:lpstr>Ag changes in C-44</vt:lpstr>
      <vt:lpstr>Summary</vt:lpstr>
      <vt:lpstr>'Ag in C-44'!Database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Marcy Policastro</cp:lastModifiedBy>
  <dcterms:created xsi:type="dcterms:W3CDTF">2013-02-05T19:28:09Z</dcterms:created>
  <dcterms:modified xsi:type="dcterms:W3CDTF">2013-02-05T20:01:02Z</dcterms:modified>
</cp:coreProperties>
</file>