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60" windowWidth="19320" windowHeight="12120"/>
  </bookViews>
  <sheets>
    <sheet name="Summary" sheetId="1" r:id="rId1"/>
    <sheet name="Wet Pond Calculations" sheetId="2" r:id="rId2"/>
    <sheet name="Platt's Creek" sheetId="4" r:id="rId3"/>
    <sheet name="Indian River Estates" sheetId="5" r:id="rId4"/>
    <sheet name="Prima Vista" sheetId="6" r:id="rId5"/>
    <sheet name="Bay Street" sheetId="14" r:id="rId6"/>
    <sheet name="Education MS4" sheetId="13" r:id="rId7"/>
    <sheet name="Street Sweeping" sheetId="3" r:id="rId8"/>
  </sheets>
  <externalReferences>
    <externalReference r:id="rId9"/>
  </externalReferences>
  <definedNames>
    <definedName name="_xlnm._FilterDatabase" localSheetId="6" hidden="1">'Education MS4'!$A$1:$J$614</definedName>
    <definedName name="EMCN">[1]EMCs!$A$3:$B$18</definedName>
    <definedName name="EMCP">[1]EMCs!$A$3:$C$18</definedName>
    <definedName name="FLUCCS">[1]FLUCCS!$A$1:$B$500</definedName>
    <definedName name="HEMC">[1]Conformance!$A$2:$B$118</definedName>
    <definedName name="HROC">[1]Conformance!$C:$D</definedName>
  </definedNames>
  <calcPr calcId="125725"/>
</workbook>
</file>

<file path=xl/calcChain.xml><?xml version="1.0" encoding="utf-8"?>
<calcChain xmlns="http://schemas.openxmlformats.org/spreadsheetml/2006/main">
  <c r="H6" i="1"/>
  <c r="E6"/>
  <c r="L615" i="13"/>
  <c r="M615"/>
  <c r="M3"/>
  <c r="M4"/>
  <c r="M5"/>
  <c r="M6"/>
  <c r="M7"/>
  <c r="M8"/>
  <c r="M9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M35"/>
  <c r="M36"/>
  <c r="M37"/>
  <c r="M38"/>
  <c r="M39"/>
  <c r="M40"/>
  <c r="M41"/>
  <c r="M42"/>
  <c r="M43"/>
  <c r="M44"/>
  <c r="M45"/>
  <c r="M46"/>
  <c r="M47"/>
  <c r="M48"/>
  <c r="M49"/>
  <c r="M50"/>
  <c r="M51"/>
  <c r="M52"/>
  <c r="M53"/>
  <c r="M54"/>
  <c r="M55"/>
  <c r="M56"/>
  <c r="M57"/>
  <c r="M58"/>
  <c r="M59"/>
  <c r="M60"/>
  <c r="M61"/>
  <c r="M62"/>
  <c r="M63"/>
  <c r="M64"/>
  <c r="M65"/>
  <c r="M66"/>
  <c r="M67"/>
  <c r="M68"/>
  <c r="M69"/>
  <c r="M70"/>
  <c r="M71"/>
  <c r="M72"/>
  <c r="M73"/>
  <c r="M74"/>
  <c r="M75"/>
  <c r="M76"/>
  <c r="M77"/>
  <c r="M78"/>
  <c r="M79"/>
  <c r="M80"/>
  <c r="M81"/>
  <c r="M82"/>
  <c r="M83"/>
  <c r="M84"/>
  <c r="M85"/>
  <c r="M86"/>
  <c r="M87"/>
  <c r="M88"/>
  <c r="M89"/>
  <c r="M90"/>
  <c r="M91"/>
  <c r="M92"/>
  <c r="M93"/>
  <c r="M94"/>
  <c r="M95"/>
  <c r="M96"/>
  <c r="M97"/>
  <c r="M98"/>
  <c r="M99"/>
  <c r="M100"/>
  <c r="M101"/>
  <c r="M102"/>
  <c r="M103"/>
  <c r="M104"/>
  <c r="M105"/>
  <c r="M106"/>
  <c r="M107"/>
  <c r="M108"/>
  <c r="M109"/>
  <c r="M110"/>
  <c r="M111"/>
  <c r="M112"/>
  <c r="M113"/>
  <c r="M114"/>
  <c r="M115"/>
  <c r="M116"/>
  <c r="M117"/>
  <c r="M118"/>
  <c r="M119"/>
  <c r="M120"/>
  <c r="M121"/>
  <c r="M122"/>
  <c r="M123"/>
  <c r="M124"/>
  <c r="M125"/>
  <c r="M126"/>
  <c r="M127"/>
  <c r="M128"/>
  <c r="M129"/>
  <c r="M130"/>
  <c r="M131"/>
  <c r="M132"/>
  <c r="M133"/>
  <c r="M134"/>
  <c r="M135"/>
  <c r="M136"/>
  <c r="M137"/>
  <c r="M138"/>
  <c r="M139"/>
  <c r="M140"/>
  <c r="M141"/>
  <c r="M142"/>
  <c r="M143"/>
  <c r="M144"/>
  <c r="M145"/>
  <c r="M146"/>
  <c r="M147"/>
  <c r="M148"/>
  <c r="M149"/>
  <c r="M150"/>
  <c r="M151"/>
  <c r="M152"/>
  <c r="M153"/>
  <c r="M154"/>
  <c r="M155"/>
  <c r="M156"/>
  <c r="M157"/>
  <c r="M158"/>
  <c r="M159"/>
  <c r="M160"/>
  <c r="M161"/>
  <c r="M162"/>
  <c r="M163"/>
  <c r="M164"/>
  <c r="M165"/>
  <c r="M166"/>
  <c r="M167"/>
  <c r="M168"/>
  <c r="M169"/>
  <c r="M170"/>
  <c r="M171"/>
  <c r="M172"/>
  <c r="M173"/>
  <c r="M174"/>
  <c r="M175"/>
  <c r="M176"/>
  <c r="M177"/>
  <c r="M178"/>
  <c r="M179"/>
  <c r="M180"/>
  <c r="M181"/>
  <c r="M182"/>
  <c r="M183"/>
  <c r="M184"/>
  <c r="M185"/>
  <c r="M186"/>
  <c r="M187"/>
  <c r="M188"/>
  <c r="M189"/>
  <c r="M190"/>
  <c r="M191"/>
  <c r="M192"/>
  <c r="M193"/>
  <c r="M194"/>
  <c r="M195"/>
  <c r="M196"/>
  <c r="M197"/>
  <c r="M198"/>
  <c r="M199"/>
  <c r="M200"/>
  <c r="M201"/>
  <c r="M202"/>
  <c r="M203"/>
  <c r="M204"/>
  <c r="M205"/>
  <c r="M206"/>
  <c r="M207"/>
  <c r="M208"/>
  <c r="M209"/>
  <c r="M210"/>
  <c r="M211"/>
  <c r="M212"/>
  <c r="M213"/>
  <c r="M214"/>
  <c r="M215"/>
  <c r="M216"/>
  <c r="M217"/>
  <c r="M218"/>
  <c r="M219"/>
  <c r="M220"/>
  <c r="M221"/>
  <c r="M222"/>
  <c r="M223"/>
  <c r="M224"/>
  <c r="M225"/>
  <c r="M226"/>
  <c r="M227"/>
  <c r="M228"/>
  <c r="M229"/>
  <c r="M230"/>
  <c r="M231"/>
  <c r="M232"/>
  <c r="M233"/>
  <c r="M234"/>
  <c r="M235"/>
  <c r="M236"/>
  <c r="M237"/>
  <c r="M238"/>
  <c r="M239"/>
  <c r="M240"/>
  <c r="M241"/>
  <c r="M242"/>
  <c r="M243"/>
  <c r="M244"/>
  <c r="M245"/>
  <c r="M246"/>
  <c r="M247"/>
  <c r="M248"/>
  <c r="M249"/>
  <c r="M250"/>
  <c r="M251"/>
  <c r="M252"/>
  <c r="M253"/>
  <c r="M254"/>
  <c r="M255"/>
  <c r="M256"/>
  <c r="M257"/>
  <c r="M258"/>
  <c r="M259"/>
  <c r="M260"/>
  <c r="M261"/>
  <c r="M262"/>
  <c r="M263"/>
  <c r="M264"/>
  <c r="M265"/>
  <c r="M266"/>
  <c r="M267"/>
  <c r="M268"/>
  <c r="M269"/>
  <c r="M270"/>
  <c r="M271"/>
  <c r="M272"/>
  <c r="M273"/>
  <c r="M274"/>
  <c r="M275"/>
  <c r="M276"/>
  <c r="M277"/>
  <c r="M278"/>
  <c r="M279"/>
  <c r="M280"/>
  <c r="M281"/>
  <c r="M282"/>
  <c r="M283"/>
  <c r="M284"/>
  <c r="M285"/>
  <c r="M286"/>
  <c r="M287"/>
  <c r="M288"/>
  <c r="M289"/>
  <c r="M290"/>
  <c r="M291"/>
  <c r="M292"/>
  <c r="M293"/>
  <c r="M294"/>
  <c r="M295"/>
  <c r="M296"/>
  <c r="M297"/>
  <c r="M298"/>
  <c r="M299"/>
  <c r="M300"/>
  <c r="M301"/>
  <c r="M302"/>
  <c r="M303"/>
  <c r="M304"/>
  <c r="M305"/>
  <c r="M306"/>
  <c r="M307"/>
  <c r="M308"/>
  <c r="M309"/>
  <c r="M310"/>
  <c r="M311"/>
  <c r="M312"/>
  <c r="M313"/>
  <c r="M314"/>
  <c r="M315"/>
  <c r="M316"/>
  <c r="M317"/>
  <c r="M318"/>
  <c r="M319"/>
  <c r="M320"/>
  <c r="M321"/>
  <c r="M322"/>
  <c r="M323"/>
  <c r="M324"/>
  <c r="M325"/>
  <c r="M326"/>
  <c r="M327"/>
  <c r="M328"/>
  <c r="M329"/>
  <c r="M330"/>
  <c r="M331"/>
  <c r="M332"/>
  <c r="M333"/>
  <c r="M334"/>
  <c r="M335"/>
  <c r="M336"/>
  <c r="M337"/>
  <c r="M338"/>
  <c r="M339"/>
  <c r="M340"/>
  <c r="M341"/>
  <c r="M342"/>
  <c r="M343"/>
  <c r="M344"/>
  <c r="M345"/>
  <c r="M346"/>
  <c r="M347"/>
  <c r="M348"/>
  <c r="M349"/>
  <c r="M350"/>
  <c r="M351"/>
  <c r="M352"/>
  <c r="M353"/>
  <c r="M354"/>
  <c r="M355"/>
  <c r="M356"/>
  <c r="M357"/>
  <c r="M358"/>
  <c r="M359"/>
  <c r="M360"/>
  <c r="M361"/>
  <c r="M362"/>
  <c r="M363"/>
  <c r="M364"/>
  <c r="M365"/>
  <c r="M366"/>
  <c r="M367"/>
  <c r="M368"/>
  <c r="M369"/>
  <c r="M370"/>
  <c r="M371"/>
  <c r="M372"/>
  <c r="M373"/>
  <c r="M374"/>
  <c r="M375"/>
  <c r="M376"/>
  <c r="M377"/>
  <c r="M378"/>
  <c r="M379"/>
  <c r="M380"/>
  <c r="M381"/>
  <c r="M382"/>
  <c r="M383"/>
  <c r="M384"/>
  <c r="M385"/>
  <c r="M386"/>
  <c r="M387"/>
  <c r="M388"/>
  <c r="M389"/>
  <c r="M390"/>
  <c r="M391"/>
  <c r="M392"/>
  <c r="M393"/>
  <c r="M394"/>
  <c r="M395"/>
  <c r="M396"/>
  <c r="M397"/>
  <c r="M398"/>
  <c r="M399"/>
  <c r="M400"/>
  <c r="M401"/>
  <c r="M402"/>
  <c r="M403"/>
  <c r="M404"/>
  <c r="M405"/>
  <c r="M406"/>
  <c r="M407"/>
  <c r="M408"/>
  <c r="M409"/>
  <c r="M410"/>
  <c r="M411"/>
  <c r="M412"/>
  <c r="M413"/>
  <c r="M414"/>
  <c r="M415"/>
  <c r="M416"/>
  <c r="M417"/>
  <c r="M418"/>
  <c r="M419"/>
  <c r="M420"/>
  <c r="M421"/>
  <c r="M422"/>
  <c r="M423"/>
  <c r="M424"/>
  <c r="M425"/>
  <c r="M426"/>
  <c r="M427"/>
  <c r="M428"/>
  <c r="M429"/>
  <c r="M430"/>
  <c r="M431"/>
  <c r="M432"/>
  <c r="M433"/>
  <c r="M434"/>
  <c r="M435"/>
  <c r="M436"/>
  <c r="M437"/>
  <c r="M438"/>
  <c r="M439"/>
  <c r="M440"/>
  <c r="M441"/>
  <c r="M442"/>
  <c r="M443"/>
  <c r="M444"/>
  <c r="M445"/>
  <c r="M446"/>
  <c r="M447"/>
  <c r="M448"/>
  <c r="M449"/>
  <c r="M450"/>
  <c r="M451"/>
  <c r="M452"/>
  <c r="M453"/>
  <c r="M454"/>
  <c r="M455"/>
  <c r="M456"/>
  <c r="M457"/>
  <c r="M458"/>
  <c r="M459"/>
  <c r="M460"/>
  <c r="M461"/>
  <c r="M462"/>
  <c r="M463"/>
  <c r="M464"/>
  <c r="M465"/>
  <c r="M466"/>
  <c r="M467"/>
  <c r="M468"/>
  <c r="M469"/>
  <c r="M470"/>
  <c r="M471"/>
  <c r="M472"/>
  <c r="M473"/>
  <c r="M474"/>
  <c r="M475"/>
  <c r="M476"/>
  <c r="M477"/>
  <c r="M478"/>
  <c r="M479"/>
  <c r="M480"/>
  <c r="M481"/>
  <c r="M482"/>
  <c r="M483"/>
  <c r="M484"/>
  <c r="M485"/>
  <c r="M486"/>
  <c r="M487"/>
  <c r="M488"/>
  <c r="M489"/>
  <c r="M490"/>
  <c r="M491"/>
  <c r="M492"/>
  <c r="M493"/>
  <c r="M494"/>
  <c r="M495"/>
  <c r="M496"/>
  <c r="M497"/>
  <c r="M498"/>
  <c r="M499"/>
  <c r="M500"/>
  <c r="M501"/>
  <c r="M502"/>
  <c r="M503"/>
  <c r="M504"/>
  <c r="M505"/>
  <c r="M506"/>
  <c r="M507"/>
  <c r="M508"/>
  <c r="M509"/>
  <c r="M510"/>
  <c r="M511"/>
  <c r="M512"/>
  <c r="M513"/>
  <c r="M514"/>
  <c r="M515"/>
  <c r="M516"/>
  <c r="M517"/>
  <c r="M518"/>
  <c r="M519"/>
  <c r="M520"/>
  <c r="M521"/>
  <c r="M522"/>
  <c r="M523"/>
  <c r="M524"/>
  <c r="M525"/>
  <c r="M526"/>
  <c r="M527"/>
  <c r="M528"/>
  <c r="M529"/>
  <c r="M530"/>
  <c r="M531"/>
  <c r="M532"/>
  <c r="M533"/>
  <c r="M534"/>
  <c r="M535"/>
  <c r="M536"/>
  <c r="M537"/>
  <c r="M538"/>
  <c r="M539"/>
  <c r="M540"/>
  <c r="M541"/>
  <c r="M542"/>
  <c r="M543"/>
  <c r="M544"/>
  <c r="M545"/>
  <c r="M546"/>
  <c r="M547"/>
  <c r="M548"/>
  <c r="M549"/>
  <c r="M550"/>
  <c r="M551"/>
  <c r="M552"/>
  <c r="M553"/>
  <c r="M554"/>
  <c r="M555"/>
  <c r="M556"/>
  <c r="M557"/>
  <c r="M558"/>
  <c r="M559"/>
  <c r="M560"/>
  <c r="M561"/>
  <c r="M562"/>
  <c r="M563"/>
  <c r="M564"/>
  <c r="M565"/>
  <c r="M566"/>
  <c r="M567"/>
  <c r="M568"/>
  <c r="M569"/>
  <c r="M570"/>
  <c r="M571"/>
  <c r="M572"/>
  <c r="M573"/>
  <c r="M574"/>
  <c r="M575"/>
  <c r="M576"/>
  <c r="M577"/>
  <c r="M578"/>
  <c r="M579"/>
  <c r="M580"/>
  <c r="M581"/>
  <c r="M582"/>
  <c r="M583"/>
  <c r="M584"/>
  <c r="M585"/>
  <c r="M586"/>
  <c r="M587"/>
  <c r="M588"/>
  <c r="M589"/>
  <c r="M590"/>
  <c r="M591"/>
  <c r="M592"/>
  <c r="M593"/>
  <c r="M594"/>
  <c r="M595"/>
  <c r="M596"/>
  <c r="M597"/>
  <c r="M598"/>
  <c r="M599"/>
  <c r="M600"/>
  <c r="M601"/>
  <c r="M602"/>
  <c r="M603"/>
  <c r="M604"/>
  <c r="M605"/>
  <c r="M606"/>
  <c r="M607"/>
  <c r="M608"/>
  <c r="M609"/>
  <c r="M610"/>
  <c r="M611"/>
  <c r="M612"/>
  <c r="M613"/>
  <c r="M614"/>
  <c r="L3"/>
  <c r="L4"/>
  <c r="L5"/>
  <c r="L6"/>
  <c r="L7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L37"/>
  <c r="L38"/>
  <c r="L39"/>
  <c r="L40"/>
  <c r="L41"/>
  <c r="L42"/>
  <c r="L43"/>
  <c r="L44"/>
  <c r="L45"/>
  <c r="L46"/>
  <c r="L47"/>
  <c r="L48"/>
  <c r="L49"/>
  <c r="L50"/>
  <c r="L51"/>
  <c r="L52"/>
  <c r="L53"/>
  <c r="L54"/>
  <c r="L55"/>
  <c r="L56"/>
  <c r="L57"/>
  <c r="L58"/>
  <c r="L59"/>
  <c r="L60"/>
  <c r="L61"/>
  <c r="L62"/>
  <c r="L63"/>
  <c r="L64"/>
  <c r="L65"/>
  <c r="L66"/>
  <c r="L67"/>
  <c r="L68"/>
  <c r="L69"/>
  <c r="L70"/>
  <c r="L71"/>
  <c r="L72"/>
  <c r="L73"/>
  <c r="L74"/>
  <c r="L75"/>
  <c r="L76"/>
  <c r="L77"/>
  <c r="L78"/>
  <c r="L79"/>
  <c r="L80"/>
  <c r="L81"/>
  <c r="L82"/>
  <c r="L83"/>
  <c r="L84"/>
  <c r="L85"/>
  <c r="L86"/>
  <c r="L87"/>
  <c r="L88"/>
  <c r="L89"/>
  <c r="L90"/>
  <c r="L91"/>
  <c r="L92"/>
  <c r="L93"/>
  <c r="L94"/>
  <c r="L95"/>
  <c r="L96"/>
  <c r="L97"/>
  <c r="L98"/>
  <c r="L99"/>
  <c r="L100"/>
  <c r="L101"/>
  <c r="L102"/>
  <c r="L103"/>
  <c r="L104"/>
  <c r="L105"/>
  <c r="L106"/>
  <c r="L107"/>
  <c r="L108"/>
  <c r="L109"/>
  <c r="L110"/>
  <c r="L111"/>
  <c r="L112"/>
  <c r="L113"/>
  <c r="L114"/>
  <c r="L115"/>
  <c r="L116"/>
  <c r="L117"/>
  <c r="L118"/>
  <c r="L119"/>
  <c r="L120"/>
  <c r="L121"/>
  <c r="L122"/>
  <c r="L123"/>
  <c r="L124"/>
  <c r="L125"/>
  <c r="L126"/>
  <c r="L127"/>
  <c r="L128"/>
  <c r="L129"/>
  <c r="L130"/>
  <c r="L131"/>
  <c r="L132"/>
  <c r="L133"/>
  <c r="L134"/>
  <c r="L135"/>
  <c r="L136"/>
  <c r="L137"/>
  <c r="L138"/>
  <c r="L139"/>
  <c r="L140"/>
  <c r="L141"/>
  <c r="L142"/>
  <c r="L143"/>
  <c r="L144"/>
  <c r="L145"/>
  <c r="L146"/>
  <c r="L147"/>
  <c r="L148"/>
  <c r="L149"/>
  <c r="L150"/>
  <c r="L151"/>
  <c r="L152"/>
  <c r="L153"/>
  <c r="L154"/>
  <c r="L155"/>
  <c r="L156"/>
  <c r="L157"/>
  <c r="L158"/>
  <c r="L159"/>
  <c r="L160"/>
  <c r="L161"/>
  <c r="L162"/>
  <c r="L163"/>
  <c r="L164"/>
  <c r="L165"/>
  <c r="L166"/>
  <c r="L167"/>
  <c r="L168"/>
  <c r="L169"/>
  <c r="L170"/>
  <c r="L171"/>
  <c r="L172"/>
  <c r="L173"/>
  <c r="L174"/>
  <c r="L175"/>
  <c r="L176"/>
  <c r="L177"/>
  <c r="L178"/>
  <c r="L179"/>
  <c r="L180"/>
  <c r="L181"/>
  <c r="L182"/>
  <c r="L183"/>
  <c r="L184"/>
  <c r="L185"/>
  <c r="L186"/>
  <c r="L187"/>
  <c r="L188"/>
  <c r="L189"/>
  <c r="L190"/>
  <c r="L191"/>
  <c r="L192"/>
  <c r="L193"/>
  <c r="L194"/>
  <c r="L195"/>
  <c r="L196"/>
  <c r="L197"/>
  <c r="L198"/>
  <c r="L199"/>
  <c r="L200"/>
  <c r="L201"/>
  <c r="L202"/>
  <c r="L203"/>
  <c r="L204"/>
  <c r="L205"/>
  <c r="L206"/>
  <c r="L207"/>
  <c r="L208"/>
  <c r="L209"/>
  <c r="L210"/>
  <c r="L211"/>
  <c r="L212"/>
  <c r="L213"/>
  <c r="L214"/>
  <c r="L215"/>
  <c r="L216"/>
  <c r="L217"/>
  <c r="L218"/>
  <c r="L219"/>
  <c r="L220"/>
  <c r="L221"/>
  <c r="L222"/>
  <c r="L223"/>
  <c r="L224"/>
  <c r="L225"/>
  <c r="L226"/>
  <c r="L227"/>
  <c r="L228"/>
  <c r="L229"/>
  <c r="L230"/>
  <c r="L231"/>
  <c r="L232"/>
  <c r="L233"/>
  <c r="L234"/>
  <c r="L235"/>
  <c r="L236"/>
  <c r="L237"/>
  <c r="L238"/>
  <c r="L239"/>
  <c r="L240"/>
  <c r="L241"/>
  <c r="L242"/>
  <c r="L243"/>
  <c r="L244"/>
  <c r="L245"/>
  <c r="L246"/>
  <c r="L247"/>
  <c r="L248"/>
  <c r="L249"/>
  <c r="L250"/>
  <c r="L251"/>
  <c r="L252"/>
  <c r="L253"/>
  <c r="L254"/>
  <c r="L255"/>
  <c r="L256"/>
  <c r="L257"/>
  <c r="L258"/>
  <c r="L259"/>
  <c r="L260"/>
  <c r="L261"/>
  <c r="L262"/>
  <c r="L263"/>
  <c r="L264"/>
  <c r="L265"/>
  <c r="L266"/>
  <c r="L267"/>
  <c r="L268"/>
  <c r="L269"/>
  <c r="L270"/>
  <c r="L271"/>
  <c r="L272"/>
  <c r="L273"/>
  <c r="L274"/>
  <c r="L275"/>
  <c r="L276"/>
  <c r="L277"/>
  <c r="L278"/>
  <c r="L279"/>
  <c r="L280"/>
  <c r="L281"/>
  <c r="L282"/>
  <c r="L283"/>
  <c r="L284"/>
  <c r="L285"/>
  <c r="L286"/>
  <c r="L287"/>
  <c r="L288"/>
  <c r="L289"/>
  <c r="L290"/>
  <c r="L291"/>
  <c r="L292"/>
  <c r="L293"/>
  <c r="L294"/>
  <c r="L295"/>
  <c r="L296"/>
  <c r="L297"/>
  <c r="L298"/>
  <c r="L299"/>
  <c r="L300"/>
  <c r="L301"/>
  <c r="L302"/>
  <c r="L303"/>
  <c r="L304"/>
  <c r="L305"/>
  <c r="L306"/>
  <c r="L307"/>
  <c r="L308"/>
  <c r="L309"/>
  <c r="L310"/>
  <c r="L311"/>
  <c r="L312"/>
  <c r="L313"/>
  <c r="L314"/>
  <c r="L315"/>
  <c r="L316"/>
  <c r="L317"/>
  <c r="L318"/>
  <c r="L319"/>
  <c r="L320"/>
  <c r="L321"/>
  <c r="L322"/>
  <c r="L323"/>
  <c r="L324"/>
  <c r="L325"/>
  <c r="L326"/>
  <c r="L327"/>
  <c r="L328"/>
  <c r="L329"/>
  <c r="L330"/>
  <c r="L331"/>
  <c r="L332"/>
  <c r="L333"/>
  <c r="L334"/>
  <c r="L335"/>
  <c r="L336"/>
  <c r="L337"/>
  <c r="L338"/>
  <c r="L339"/>
  <c r="L340"/>
  <c r="L341"/>
  <c r="L342"/>
  <c r="L343"/>
  <c r="L344"/>
  <c r="L345"/>
  <c r="L346"/>
  <c r="L347"/>
  <c r="L348"/>
  <c r="L349"/>
  <c r="L350"/>
  <c r="L351"/>
  <c r="L352"/>
  <c r="L353"/>
  <c r="L354"/>
  <c r="L355"/>
  <c r="L356"/>
  <c r="L357"/>
  <c r="L358"/>
  <c r="L359"/>
  <c r="L360"/>
  <c r="L361"/>
  <c r="L362"/>
  <c r="L363"/>
  <c r="L364"/>
  <c r="L365"/>
  <c r="L366"/>
  <c r="L367"/>
  <c r="L368"/>
  <c r="L369"/>
  <c r="L370"/>
  <c r="L371"/>
  <c r="L372"/>
  <c r="L373"/>
  <c r="L374"/>
  <c r="L375"/>
  <c r="L376"/>
  <c r="L377"/>
  <c r="L378"/>
  <c r="L379"/>
  <c r="L380"/>
  <c r="L381"/>
  <c r="L382"/>
  <c r="L383"/>
  <c r="L384"/>
  <c r="L385"/>
  <c r="L386"/>
  <c r="L387"/>
  <c r="L388"/>
  <c r="L389"/>
  <c r="L390"/>
  <c r="L391"/>
  <c r="L392"/>
  <c r="L393"/>
  <c r="L394"/>
  <c r="L395"/>
  <c r="L396"/>
  <c r="L397"/>
  <c r="L398"/>
  <c r="L399"/>
  <c r="L400"/>
  <c r="L401"/>
  <c r="L402"/>
  <c r="L403"/>
  <c r="L404"/>
  <c r="L405"/>
  <c r="L406"/>
  <c r="L407"/>
  <c r="L408"/>
  <c r="L409"/>
  <c r="L410"/>
  <c r="L411"/>
  <c r="L412"/>
  <c r="L413"/>
  <c r="L414"/>
  <c r="L415"/>
  <c r="L416"/>
  <c r="L417"/>
  <c r="L418"/>
  <c r="L419"/>
  <c r="L420"/>
  <c r="L421"/>
  <c r="L422"/>
  <c r="L423"/>
  <c r="L424"/>
  <c r="L425"/>
  <c r="L426"/>
  <c r="L427"/>
  <c r="L428"/>
  <c r="L429"/>
  <c r="L430"/>
  <c r="L431"/>
  <c r="L432"/>
  <c r="L433"/>
  <c r="L434"/>
  <c r="L435"/>
  <c r="L436"/>
  <c r="L437"/>
  <c r="L438"/>
  <c r="L439"/>
  <c r="L440"/>
  <c r="L441"/>
  <c r="L442"/>
  <c r="L443"/>
  <c r="L444"/>
  <c r="L445"/>
  <c r="L446"/>
  <c r="L447"/>
  <c r="L448"/>
  <c r="L449"/>
  <c r="L450"/>
  <c r="L451"/>
  <c r="L452"/>
  <c r="L453"/>
  <c r="L454"/>
  <c r="L455"/>
  <c r="L456"/>
  <c r="L457"/>
  <c r="L458"/>
  <c r="L459"/>
  <c r="L460"/>
  <c r="L461"/>
  <c r="L462"/>
  <c r="L463"/>
  <c r="L464"/>
  <c r="L465"/>
  <c r="L466"/>
  <c r="L467"/>
  <c r="L468"/>
  <c r="L469"/>
  <c r="L470"/>
  <c r="L471"/>
  <c r="L472"/>
  <c r="L473"/>
  <c r="L474"/>
  <c r="L475"/>
  <c r="L476"/>
  <c r="L477"/>
  <c r="L478"/>
  <c r="L479"/>
  <c r="L480"/>
  <c r="L481"/>
  <c r="L482"/>
  <c r="L483"/>
  <c r="L484"/>
  <c r="L485"/>
  <c r="L486"/>
  <c r="L487"/>
  <c r="L488"/>
  <c r="L489"/>
  <c r="L490"/>
  <c r="L491"/>
  <c r="L492"/>
  <c r="L493"/>
  <c r="L494"/>
  <c r="L495"/>
  <c r="L496"/>
  <c r="L497"/>
  <c r="L498"/>
  <c r="L499"/>
  <c r="L500"/>
  <c r="L501"/>
  <c r="L502"/>
  <c r="L503"/>
  <c r="L504"/>
  <c r="L505"/>
  <c r="L506"/>
  <c r="L507"/>
  <c r="L508"/>
  <c r="L509"/>
  <c r="L510"/>
  <c r="L511"/>
  <c r="L512"/>
  <c r="L513"/>
  <c r="L514"/>
  <c r="L515"/>
  <c r="L516"/>
  <c r="L517"/>
  <c r="L518"/>
  <c r="L519"/>
  <c r="L520"/>
  <c r="L521"/>
  <c r="L522"/>
  <c r="L523"/>
  <c r="L524"/>
  <c r="L525"/>
  <c r="L526"/>
  <c r="L527"/>
  <c r="L528"/>
  <c r="L529"/>
  <c r="L530"/>
  <c r="L531"/>
  <c r="L532"/>
  <c r="L533"/>
  <c r="L534"/>
  <c r="L535"/>
  <c r="L536"/>
  <c r="L537"/>
  <c r="L538"/>
  <c r="L539"/>
  <c r="L540"/>
  <c r="L541"/>
  <c r="L542"/>
  <c r="L543"/>
  <c r="L544"/>
  <c r="L545"/>
  <c r="L546"/>
  <c r="L547"/>
  <c r="L548"/>
  <c r="L549"/>
  <c r="L550"/>
  <c r="L551"/>
  <c r="L552"/>
  <c r="L553"/>
  <c r="L554"/>
  <c r="L555"/>
  <c r="L556"/>
  <c r="L557"/>
  <c r="L558"/>
  <c r="L559"/>
  <c r="L560"/>
  <c r="L561"/>
  <c r="L562"/>
  <c r="L563"/>
  <c r="L564"/>
  <c r="L565"/>
  <c r="L566"/>
  <c r="L567"/>
  <c r="L568"/>
  <c r="L569"/>
  <c r="L570"/>
  <c r="L571"/>
  <c r="L572"/>
  <c r="L573"/>
  <c r="L574"/>
  <c r="L575"/>
  <c r="L576"/>
  <c r="L577"/>
  <c r="L578"/>
  <c r="L579"/>
  <c r="L580"/>
  <c r="L581"/>
  <c r="L582"/>
  <c r="L583"/>
  <c r="L584"/>
  <c r="L585"/>
  <c r="L586"/>
  <c r="L587"/>
  <c r="L588"/>
  <c r="L589"/>
  <c r="L590"/>
  <c r="L591"/>
  <c r="L592"/>
  <c r="L593"/>
  <c r="L594"/>
  <c r="L595"/>
  <c r="L596"/>
  <c r="L597"/>
  <c r="L598"/>
  <c r="L599"/>
  <c r="L600"/>
  <c r="L601"/>
  <c r="L602"/>
  <c r="L603"/>
  <c r="L604"/>
  <c r="L605"/>
  <c r="L606"/>
  <c r="L607"/>
  <c r="L608"/>
  <c r="L609"/>
  <c r="L610"/>
  <c r="L611"/>
  <c r="L612"/>
  <c r="L613"/>
  <c r="L614"/>
  <c r="K3"/>
  <c r="K4"/>
  <c r="K5"/>
  <c r="K6"/>
  <c r="K7"/>
  <c r="K8"/>
  <c r="K9"/>
  <c r="K10"/>
  <c r="K11"/>
  <c r="K12"/>
  <c r="K13"/>
  <c r="K14"/>
  <c r="K15"/>
  <c r="K16"/>
  <c r="K17"/>
  <c r="K18"/>
  <c r="K19"/>
  <c r="K20"/>
  <c r="K21"/>
  <c r="K22"/>
  <c r="K23"/>
  <c r="K24"/>
  <c r="K25"/>
  <c r="K26"/>
  <c r="K27"/>
  <c r="K28"/>
  <c r="K29"/>
  <c r="K30"/>
  <c r="K31"/>
  <c r="K32"/>
  <c r="K33"/>
  <c r="K34"/>
  <c r="K35"/>
  <c r="K36"/>
  <c r="K37"/>
  <c r="K38"/>
  <c r="K39"/>
  <c r="K40"/>
  <c r="K41"/>
  <c r="K42"/>
  <c r="K43"/>
  <c r="K44"/>
  <c r="K45"/>
  <c r="K46"/>
  <c r="K47"/>
  <c r="K48"/>
  <c r="K49"/>
  <c r="K50"/>
  <c r="K51"/>
  <c r="K52"/>
  <c r="K53"/>
  <c r="K54"/>
  <c r="K55"/>
  <c r="K56"/>
  <c r="K57"/>
  <c r="K58"/>
  <c r="K59"/>
  <c r="K60"/>
  <c r="K61"/>
  <c r="K62"/>
  <c r="K63"/>
  <c r="K64"/>
  <c r="K65"/>
  <c r="K66"/>
  <c r="K67"/>
  <c r="K68"/>
  <c r="K69"/>
  <c r="K70"/>
  <c r="K71"/>
  <c r="K72"/>
  <c r="K73"/>
  <c r="K74"/>
  <c r="K75"/>
  <c r="K76"/>
  <c r="K77"/>
  <c r="K78"/>
  <c r="K79"/>
  <c r="K80"/>
  <c r="K81"/>
  <c r="K82"/>
  <c r="K83"/>
  <c r="K84"/>
  <c r="K85"/>
  <c r="K86"/>
  <c r="K87"/>
  <c r="K88"/>
  <c r="K89"/>
  <c r="K90"/>
  <c r="K91"/>
  <c r="K92"/>
  <c r="K93"/>
  <c r="K94"/>
  <c r="K95"/>
  <c r="K96"/>
  <c r="K97"/>
  <c r="K98"/>
  <c r="K99"/>
  <c r="K100"/>
  <c r="K101"/>
  <c r="K102"/>
  <c r="K103"/>
  <c r="K104"/>
  <c r="K105"/>
  <c r="K106"/>
  <c r="K107"/>
  <c r="K108"/>
  <c r="K109"/>
  <c r="K110"/>
  <c r="K111"/>
  <c r="K112"/>
  <c r="K113"/>
  <c r="K114"/>
  <c r="K115"/>
  <c r="K116"/>
  <c r="K117"/>
  <c r="K118"/>
  <c r="K119"/>
  <c r="K120"/>
  <c r="K121"/>
  <c r="K122"/>
  <c r="K123"/>
  <c r="K124"/>
  <c r="K125"/>
  <c r="K126"/>
  <c r="K127"/>
  <c r="K128"/>
  <c r="K129"/>
  <c r="K130"/>
  <c r="K131"/>
  <c r="K132"/>
  <c r="K133"/>
  <c r="K134"/>
  <c r="K135"/>
  <c r="K136"/>
  <c r="K137"/>
  <c r="K138"/>
  <c r="K139"/>
  <c r="K140"/>
  <c r="K141"/>
  <c r="K142"/>
  <c r="K143"/>
  <c r="K144"/>
  <c r="K145"/>
  <c r="K146"/>
  <c r="K147"/>
  <c r="K148"/>
  <c r="K149"/>
  <c r="K150"/>
  <c r="K151"/>
  <c r="K152"/>
  <c r="K153"/>
  <c r="K154"/>
  <c r="K155"/>
  <c r="K156"/>
  <c r="K157"/>
  <c r="K158"/>
  <c r="K159"/>
  <c r="K160"/>
  <c r="K161"/>
  <c r="K162"/>
  <c r="K163"/>
  <c r="K164"/>
  <c r="K165"/>
  <c r="K166"/>
  <c r="K167"/>
  <c r="K168"/>
  <c r="K169"/>
  <c r="K170"/>
  <c r="K171"/>
  <c r="K172"/>
  <c r="K173"/>
  <c r="K174"/>
  <c r="K175"/>
  <c r="K176"/>
  <c r="K177"/>
  <c r="K178"/>
  <c r="K179"/>
  <c r="K180"/>
  <c r="K181"/>
  <c r="K182"/>
  <c r="K183"/>
  <c r="K184"/>
  <c r="K185"/>
  <c r="K186"/>
  <c r="K187"/>
  <c r="K188"/>
  <c r="K189"/>
  <c r="K190"/>
  <c r="K191"/>
  <c r="K192"/>
  <c r="K193"/>
  <c r="K194"/>
  <c r="K195"/>
  <c r="K196"/>
  <c r="K197"/>
  <c r="K198"/>
  <c r="K199"/>
  <c r="K200"/>
  <c r="K201"/>
  <c r="K202"/>
  <c r="K203"/>
  <c r="K204"/>
  <c r="K205"/>
  <c r="K206"/>
  <c r="K207"/>
  <c r="K208"/>
  <c r="K209"/>
  <c r="K210"/>
  <c r="K211"/>
  <c r="K212"/>
  <c r="K213"/>
  <c r="K214"/>
  <c r="K215"/>
  <c r="K216"/>
  <c r="K217"/>
  <c r="K218"/>
  <c r="K219"/>
  <c r="K220"/>
  <c r="K221"/>
  <c r="K222"/>
  <c r="K223"/>
  <c r="K224"/>
  <c r="K225"/>
  <c r="K226"/>
  <c r="K227"/>
  <c r="K228"/>
  <c r="K229"/>
  <c r="K230"/>
  <c r="K231"/>
  <c r="K232"/>
  <c r="K233"/>
  <c r="K234"/>
  <c r="K235"/>
  <c r="K236"/>
  <c r="K237"/>
  <c r="K238"/>
  <c r="K239"/>
  <c r="K240"/>
  <c r="K241"/>
  <c r="K242"/>
  <c r="K243"/>
  <c r="K244"/>
  <c r="K245"/>
  <c r="K246"/>
  <c r="K247"/>
  <c r="K248"/>
  <c r="K249"/>
  <c r="K250"/>
  <c r="K251"/>
  <c r="K252"/>
  <c r="K253"/>
  <c r="K254"/>
  <c r="K255"/>
  <c r="K256"/>
  <c r="K257"/>
  <c r="K258"/>
  <c r="K259"/>
  <c r="K260"/>
  <c r="K261"/>
  <c r="K262"/>
  <c r="K263"/>
  <c r="K264"/>
  <c r="K265"/>
  <c r="K266"/>
  <c r="K267"/>
  <c r="K268"/>
  <c r="K269"/>
  <c r="K270"/>
  <c r="K271"/>
  <c r="K272"/>
  <c r="K273"/>
  <c r="K274"/>
  <c r="K275"/>
  <c r="K276"/>
  <c r="K277"/>
  <c r="K278"/>
  <c r="K279"/>
  <c r="K280"/>
  <c r="K281"/>
  <c r="K282"/>
  <c r="K283"/>
  <c r="K284"/>
  <c r="K285"/>
  <c r="K286"/>
  <c r="K287"/>
  <c r="K288"/>
  <c r="K289"/>
  <c r="K290"/>
  <c r="K291"/>
  <c r="K292"/>
  <c r="K293"/>
  <c r="K294"/>
  <c r="K295"/>
  <c r="K296"/>
  <c r="K297"/>
  <c r="K298"/>
  <c r="K299"/>
  <c r="K300"/>
  <c r="K301"/>
  <c r="K302"/>
  <c r="K303"/>
  <c r="K304"/>
  <c r="K305"/>
  <c r="K306"/>
  <c r="K307"/>
  <c r="K308"/>
  <c r="K309"/>
  <c r="K310"/>
  <c r="K311"/>
  <c r="K312"/>
  <c r="K313"/>
  <c r="K314"/>
  <c r="K315"/>
  <c r="K316"/>
  <c r="K317"/>
  <c r="K318"/>
  <c r="K319"/>
  <c r="K320"/>
  <c r="K321"/>
  <c r="K322"/>
  <c r="K323"/>
  <c r="K324"/>
  <c r="K325"/>
  <c r="K326"/>
  <c r="K327"/>
  <c r="K328"/>
  <c r="K329"/>
  <c r="K330"/>
  <c r="K331"/>
  <c r="K332"/>
  <c r="K333"/>
  <c r="K334"/>
  <c r="K335"/>
  <c r="K336"/>
  <c r="K337"/>
  <c r="K338"/>
  <c r="K339"/>
  <c r="K340"/>
  <c r="K341"/>
  <c r="K342"/>
  <c r="K343"/>
  <c r="K344"/>
  <c r="K345"/>
  <c r="K346"/>
  <c r="K347"/>
  <c r="K348"/>
  <c r="K349"/>
  <c r="K350"/>
  <c r="K351"/>
  <c r="K352"/>
  <c r="K353"/>
  <c r="K354"/>
  <c r="K355"/>
  <c r="K356"/>
  <c r="K357"/>
  <c r="K358"/>
  <c r="K359"/>
  <c r="K360"/>
  <c r="K361"/>
  <c r="K362"/>
  <c r="K363"/>
  <c r="K364"/>
  <c r="K365"/>
  <c r="K366"/>
  <c r="K367"/>
  <c r="K368"/>
  <c r="K369"/>
  <c r="K370"/>
  <c r="K371"/>
  <c r="K372"/>
  <c r="K373"/>
  <c r="K374"/>
  <c r="K375"/>
  <c r="K376"/>
  <c r="K377"/>
  <c r="K378"/>
  <c r="K379"/>
  <c r="K380"/>
  <c r="K381"/>
  <c r="K382"/>
  <c r="K383"/>
  <c r="K384"/>
  <c r="K385"/>
  <c r="K386"/>
  <c r="K387"/>
  <c r="K388"/>
  <c r="K389"/>
  <c r="K390"/>
  <c r="K391"/>
  <c r="K392"/>
  <c r="K393"/>
  <c r="K394"/>
  <c r="K395"/>
  <c r="K396"/>
  <c r="K397"/>
  <c r="K398"/>
  <c r="K399"/>
  <c r="K400"/>
  <c r="K401"/>
  <c r="K402"/>
  <c r="K403"/>
  <c r="K404"/>
  <c r="K405"/>
  <c r="K406"/>
  <c r="K407"/>
  <c r="K408"/>
  <c r="K409"/>
  <c r="K410"/>
  <c r="K411"/>
  <c r="K412"/>
  <c r="K413"/>
  <c r="K414"/>
  <c r="K415"/>
  <c r="K416"/>
  <c r="K417"/>
  <c r="K418"/>
  <c r="K419"/>
  <c r="K420"/>
  <c r="K421"/>
  <c r="K422"/>
  <c r="K423"/>
  <c r="K424"/>
  <c r="K425"/>
  <c r="K426"/>
  <c r="K427"/>
  <c r="K428"/>
  <c r="K429"/>
  <c r="K430"/>
  <c r="K431"/>
  <c r="K432"/>
  <c r="K433"/>
  <c r="K434"/>
  <c r="K435"/>
  <c r="K436"/>
  <c r="K437"/>
  <c r="K438"/>
  <c r="K439"/>
  <c r="K440"/>
  <c r="K441"/>
  <c r="K442"/>
  <c r="K443"/>
  <c r="K444"/>
  <c r="K445"/>
  <c r="K446"/>
  <c r="K447"/>
  <c r="K448"/>
  <c r="K449"/>
  <c r="K450"/>
  <c r="K451"/>
  <c r="K452"/>
  <c r="K453"/>
  <c r="K454"/>
  <c r="K455"/>
  <c r="K456"/>
  <c r="K457"/>
  <c r="K458"/>
  <c r="K459"/>
  <c r="K460"/>
  <c r="K461"/>
  <c r="K462"/>
  <c r="K463"/>
  <c r="K464"/>
  <c r="K465"/>
  <c r="K466"/>
  <c r="K467"/>
  <c r="K468"/>
  <c r="K469"/>
  <c r="K470"/>
  <c r="K471"/>
  <c r="K472"/>
  <c r="K473"/>
  <c r="K474"/>
  <c r="K475"/>
  <c r="K476"/>
  <c r="K477"/>
  <c r="K478"/>
  <c r="K479"/>
  <c r="K480"/>
  <c r="K481"/>
  <c r="K482"/>
  <c r="K483"/>
  <c r="K484"/>
  <c r="K485"/>
  <c r="K486"/>
  <c r="K487"/>
  <c r="K488"/>
  <c r="K489"/>
  <c r="K490"/>
  <c r="K491"/>
  <c r="K492"/>
  <c r="K493"/>
  <c r="K494"/>
  <c r="K495"/>
  <c r="K496"/>
  <c r="K497"/>
  <c r="K498"/>
  <c r="K499"/>
  <c r="K500"/>
  <c r="K501"/>
  <c r="K502"/>
  <c r="K503"/>
  <c r="K504"/>
  <c r="K505"/>
  <c r="K506"/>
  <c r="K507"/>
  <c r="K508"/>
  <c r="K509"/>
  <c r="K510"/>
  <c r="K511"/>
  <c r="K512"/>
  <c r="K513"/>
  <c r="K514"/>
  <c r="K515"/>
  <c r="K516"/>
  <c r="K517"/>
  <c r="K518"/>
  <c r="K519"/>
  <c r="K520"/>
  <c r="K521"/>
  <c r="K522"/>
  <c r="K523"/>
  <c r="K524"/>
  <c r="K525"/>
  <c r="K526"/>
  <c r="K527"/>
  <c r="K528"/>
  <c r="K529"/>
  <c r="K530"/>
  <c r="K531"/>
  <c r="K532"/>
  <c r="K533"/>
  <c r="K534"/>
  <c r="K535"/>
  <c r="K536"/>
  <c r="K537"/>
  <c r="K538"/>
  <c r="K539"/>
  <c r="K540"/>
  <c r="K541"/>
  <c r="K542"/>
  <c r="K543"/>
  <c r="K544"/>
  <c r="K545"/>
  <c r="K546"/>
  <c r="K547"/>
  <c r="K548"/>
  <c r="K549"/>
  <c r="K550"/>
  <c r="K551"/>
  <c r="K552"/>
  <c r="K553"/>
  <c r="K554"/>
  <c r="K555"/>
  <c r="K556"/>
  <c r="K557"/>
  <c r="K558"/>
  <c r="K559"/>
  <c r="K560"/>
  <c r="K561"/>
  <c r="K562"/>
  <c r="K563"/>
  <c r="K564"/>
  <c r="K565"/>
  <c r="K566"/>
  <c r="K567"/>
  <c r="K568"/>
  <c r="K569"/>
  <c r="K570"/>
  <c r="K571"/>
  <c r="K572"/>
  <c r="K573"/>
  <c r="K574"/>
  <c r="K575"/>
  <c r="K576"/>
  <c r="K577"/>
  <c r="K578"/>
  <c r="K579"/>
  <c r="K580"/>
  <c r="K581"/>
  <c r="K582"/>
  <c r="K583"/>
  <c r="K584"/>
  <c r="K585"/>
  <c r="K586"/>
  <c r="K587"/>
  <c r="K588"/>
  <c r="K589"/>
  <c r="K590"/>
  <c r="K591"/>
  <c r="K592"/>
  <c r="K593"/>
  <c r="K594"/>
  <c r="K595"/>
  <c r="K596"/>
  <c r="K597"/>
  <c r="K598"/>
  <c r="K599"/>
  <c r="K600"/>
  <c r="K601"/>
  <c r="K602"/>
  <c r="K603"/>
  <c r="K604"/>
  <c r="K605"/>
  <c r="K606"/>
  <c r="K607"/>
  <c r="K608"/>
  <c r="K609"/>
  <c r="K610"/>
  <c r="K611"/>
  <c r="K612"/>
  <c r="K613"/>
  <c r="K614"/>
  <c r="K2"/>
  <c r="L2"/>
  <c r="H3" i="1"/>
  <c r="H5"/>
  <c r="E5"/>
  <c r="D5"/>
  <c r="K8" i="14"/>
  <c r="L8"/>
  <c r="M8"/>
  <c r="N8"/>
  <c r="N3"/>
  <c r="N4"/>
  <c r="N5"/>
  <c r="N6"/>
  <c r="N7"/>
  <c r="M3"/>
  <c r="M4"/>
  <c r="M5"/>
  <c r="M6"/>
  <c r="M7"/>
  <c r="L3"/>
  <c r="L4"/>
  <c r="L5"/>
  <c r="L6"/>
  <c r="L7"/>
  <c r="M2"/>
  <c r="L2"/>
  <c r="N2" s="1"/>
  <c r="H4" i="1"/>
  <c r="E4"/>
  <c r="D4"/>
  <c r="K11" i="6"/>
  <c r="L11"/>
  <c r="M11"/>
  <c r="N11"/>
  <c r="N3"/>
  <c r="N4"/>
  <c r="N5"/>
  <c r="N6"/>
  <c r="N7"/>
  <c r="N8"/>
  <c r="N9"/>
  <c r="N10"/>
  <c r="M3"/>
  <c r="M4"/>
  <c r="M5"/>
  <c r="M6"/>
  <c r="M7"/>
  <c r="M8"/>
  <c r="M9"/>
  <c r="M10"/>
  <c r="L3"/>
  <c r="L4"/>
  <c r="L5"/>
  <c r="L6"/>
  <c r="L7"/>
  <c r="L8"/>
  <c r="L9"/>
  <c r="L10"/>
  <c r="M2"/>
  <c r="L2"/>
  <c r="N2" s="1"/>
  <c r="M2" i="13" l="1"/>
  <c r="E3" i="1"/>
  <c r="G3" s="1"/>
  <c r="D3"/>
  <c r="K16" i="5"/>
  <c r="L16"/>
  <c r="M16"/>
  <c r="N16"/>
  <c r="N3"/>
  <c r="N4"/>
  <c r="N5"/>
  <c r="N6"/>
  <c r="N7"/>
  <c r="N8"/>
  <c r="N9"/>
  <c r="N10"/>
  <c r="N11"/>
  <c r="N12"/>
  <c r="N13"/>
  <c r="N14"/>
  <c r="N15"/>
  <c r="M3"/>
  <c r="M4"/>
  <c r="M5"/>
  <c r="M6"/>
  <c r="M7"/>
  <c r="M8"/>
  <c r="M9"/>
  <c r="M10"/>
  <c r="M11"/>
  <c r="M12"/>
  <c r="M13"/>
  <c r="M14"/>
  <c r="M15"/>
  <c r="L3"/>
  <c r="L4"/>
  <c r="L5"/>
  <c r="L6"/>
  <c r="L7"/>
  <c r="L8"/>
  <c r="L9"/>
  <c r="L10"/>
  <c r="L11"/>
  <c r="L12"/>
  <c r="L13"/>
  <c r="L14"/>
  <c r="L15"/>
  <c r="L2"/>
  <c r="M2"/>
  <c r="N2" l="1"/>
  <c r="H2" i="1"/>
  <c r="E2"/>
  <c r="D2"/>
  <c r="K139" i="4"/>
  <c r="L139"/>
  <c r="M139"/>
  <c r="N139"/>
  <c r="N3"/>
  <c r="N4"/>
  <c r="N5"/>
  <c r="N6"/>
  <c r="N7"/>
  <c r="N8"/>
  <c r="N9"/>
  <c r="N10"/>
  <c r="N11"/>
  <c r="N12"/>
  <c r="N13"/>
  <c r="N14"/>
  <c r="N15"/>
  <c r="N16"/>
  <c r="N17"/>
  <c r="N18"/>
  <c r="N19"/>
  <c r="N20"/>
  <c r="N21"/>
  <c r="N22"/>
  <c r="N23"/>
  <c r="N24"/>
  <c r="N25"/>
  <c r="N26"/>
  <c r="N27"/>
  <c r="N28"/>
  <c r="N29"/>
  <c r="N30"/>
  <c r="N31"/>
  <c r="N32"/>
  <c r="N33"/>
  <c r="N34"/>
  <c r="N35"/>
  <c r="N36"/>
  <c r="N37"/>
  <c r="N38"/>
  <c r="N39"/>
  <c r="N40"/>
  <c r="N41"/>
  <c r="N42"/>
  <c r="N43"/>
  <c r="N44"/>
  <c r="N45"/>
  <c r="N46"/>
  <c r="N47"/>
  <c r="N48"/>
  <c r="N49"/>
  <c r="N50"/>
  <c r="N51"/>
  <c r="N52"/>
  <c r="N53"/>
  <c r="N54"/>
  <c r="N55"/>
  <c r="N56"/>
  <c r="N57"/>
  <c r="N58"/>
  <c r="N59"/>
  <c r="N60"/>
  <c r="N61"/>
  <c r="N62"/>
  <c r="N63"/>
  <c r="N64"/>
  <c r="N65"/>
  <c r="N66"/>
  <c r="N67"/>
  <c r="N68"/>
  <c r="N69"/>
  <c r="N70"/>
  <c r="N71"/>
  <c r="N72"/>
  <c r="N73"/>
  <c r="N74"/>
  <c r="N75"/>
  <c r="N76"/>
  <c r="N77"/>
  <c r="N78"/>
  <c r="N79"/>
  <c r="N80"/>
  <c r="N81"/>
  <c r="N82"/>
  <c r="N83"/>
  <c r="N84"/>
  <c r="N85"/>
  <c r="N86"/>
  <c r="N87"/>
  <c r="N88"/>
  <c r="N89"/>
  <c r="N90"/>
  <c r="N91"/>
  <c r="N92"/>
  <c r="N93"/>
  <c r="N94"/>
  <c r="N95"/>
  <c r="N96"/>
  <c r="N97"/>
  <c r="N98"/>
  <c r="N99"/>
  <c r="N100"/>
  <c r="N101"/>
  <c r="N102"/>
  <c r="N103"/>
  <c r="N104"/>
  <c r="N105"/>
  <c r="N106"/>
  <c r="N107"/>
  <c r="N108"/>
  <c r="N109"/>
  <c r="N110"/>
  <c r="N111"/>
  <c r="N112"/>
  <c r="N113"/>
  <c r="N114"/>
  <c r="N115"/>
  <c r="N116"/>
  <c r="N117"/>
  <c r="N118"/>
  <c r="N119"/>
  <c r="N120"/>
  <c r="N121"/>
  <c r="N122"/>
  <c r="N123"/>
  <c r="N124"/>
  <c r="N125"/>
  <c r="N126"/>
  <c r="N127"/>
  <c r="N128"/>
  <c r="N129"/>
  <c r="N130"/>
  <c r="N131"/>
  <c r="N132"/>
  <c r="N133"/>
  <c r="N134"/>
  <c r="N135"/>
  <c r="N136"/>
  <c r="N137"/>
  <c r="N138"/>
  <c r="M3"/>
  <c r="M4"/>
  <c r="M5"/>
  <c r="M6"/>
  <c r="M7"/>
  <c r="M8"/>
  <c r="M9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M35"/>
  <c r="M36"/>
  <c r="M37"/>
  <c r="M38"/>
  <c r="M39"/>
  <c r="M40"/>
  <c r="M41"/>
  <c r="M42"/>
  <c r="M43"/>
  <c r="M44"/>
  <c r="M45"/>
  <c r="M46"/>
  <c r="M47"/>
  <c r="M48"/>
  <c r="M49"/>
  <c r="M50"/>
  <c r="M51"/>
  <c r="M52"/>
  <c r="M53"/>
  <c r="M54"/>
  <c r="M55"/>
  <c r="M56"/>
  <c r="M57"/>
  <c r="M58"/>
  <c r="M59"/>
  <c r="M60"/>
  <c r="M61"/>
  <c r="M62"/>
  <c r="M63"/>
  <c r="M64"/>
  <c r="M65"/>
  <c r="M66"/>
  <c r="M67"/>
  <c r="M68"/>
  <c r="M69"/>
  <c r="M70"/>
  <c r="M71"/>
  <c r="M72"/>
  <c r="M73"/>
  <c r="M74"/>
  <c r="M75"/>
  <c r="M76"/>
  <c r="M77"/>
  <c r="M78"/>
  <c r="M79"/>
  <c r="M80"/>
  <c r="M81"/>
  <c r="M82"/>
  <c r="M83"/>
  <c r="M84"/>
  <c r="M85"/>
  <c r="M86"/>
  <c r="M87"/>
  <c r="M88"/>
  <c r="M89"/>
  <c r="M90"/>
  <c r="M91"/>
  <c r="M92"/>
  <c r="M93"/>
  <c r="M94"/>
  <c r="M95"/>
  <c r="M96"/>
  <c r="M97"/>
  <c r="M98"/>
  <c r="M99"/>
  <c r="M100"/>
  <c r="M101"/>
  <c r="M102"/>
  <c r="M103"/>
  <c r="M104"/>
  <c r="M105"/>
  <c r="M106"/>
  <c r="M107"/>
  <c r="M108"/>
  <c r="M109"/>
  <c r="M110"/>
  <c r="M111"/>
  <c r="M112"/>
  <c r="M113"/>
  <c r="M114"/>
  <c r="M115"/>
  <c r="M116"/>
  <c r="M117"/>
  <c r="M118"/>
  <c r="M119"/>
  <c r="M120"/>
  <c r="M121"/>
  <c r="M122"/>
  <c r="M123"/>
  <c r="M124"/>
  <c r="M125"/>
  <c r="M126"/>
  <c r="M127"/>
  <c r="M128"/>
  <c r="M129"/>
  <c r="M130"/>
  <c r="M131"/>
  <c r="M132"/>
  <c r="M133"/>
  <c r="M134"/>
  <c r="M135"/>
  <c r="M136"/>
  <c r="M137"/>
  <c r="M138"/>
  <c r="L3"/>
  <c r="L4"/>
  <c r="L5"/>
  <c r="L6"/>
  <c r="L7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L37"/>
  <c r="L38"/>
  <c r="L39"/>
  <c r="L40"/>
  <c r="L41"/>
  <c r="L42"/>
  <c r="L43"/>
  <c r="L44"/>
  <c r="L45"/>
  <c r="L46"/>
  <c r="L47"/>
  <c r="L48"/>
  <c r="L49"/>
  <c r="L50"/>
  <c r="L51"/>
  <c r="L52"/>
  <c r="L53"/>
  <c r="L54"/>
  <c r="L55"/>
  <c r="L56"/>
  <c r="L57"/>
  <c r="L58"/>
  <c r="L59"/>
  <c r="L60"/>
  <c r="L61"/>
  <c r="L62"/>
  <c r="L63"/>
  <c r="L64"/>
  <c r="L65"/>
  <c r="L66"/>
  <c r="L67"/>
  <c r="L68"/>
  <c r="L69"/>
  <c r="L70"/>
  <c r="L71"/>
  <c r="L72"/>
  <c r="L73"/>
  <c r="L74"/>
  <c r="L75"/>
  <c r="L76"/>
  <c r="L77"/>
  <c r="L78"/>
  <c r="L79"/>
  <c r="L80"/>
  <c r="L81"/>
  <c r="L82"/>
  <c r="L83"/>
  <c r="L84"/>
  <c r="L85"/>
  <c r="L86"/>
  <c r="L87"/>
  <c r="L88"/>
  <c r="L89"/>
  <c r="L90"/>
  <c r="L91"/>
  <c r="L92"/>
  <c r="L93"/>
  <c r="L94"/>
  <c r="L95"/>
  <c r="L96"/>
  <c r="L97"/>
  <c r="L98"/>
  <c r="L99"/>
  <c r="L100"/>
  <c r="L101"/>
  <c r="L102"/>
  <c r="L103"/>
  <c r="L104"/>
  <c r="L105"/>
  <c r="L106"/>
  <c r="L107"/>
  <c r="L108"/>
  <c r="L109"/>
  <c r="L110"/>
  <c r="L111"/>
  <c r="L112"/>
  <c r="L113"/>
  <c r="L114"/>
  <c r="L115"/>
  <c r="L116"/>
  <c r="L117"/>
  <c r="L118"/>
  <c r="L119"/>
  <c r="L120"/>
  <c r="L121"/>
  <c r="L122"/>
  <c r="L123"/>
  <c r="L124"/>
  <c r="L125"/>
  <c r="L126"/>
  <c r="L127"/>
  <c r="L128"/>
  <c r="L129"/>
  <c r="L130"/>
  <c r="L131"/>
  <c r="L132"/>
  <c r="L133"/>
  <c r="L134"/>
  <c r="L135"/>
  <c r="L136"/>
  <c r="L137"/>
  <c r="L138"/>
  <c r="L2"/>
  <c r="M2"/>
  <c r="N2" l="1"/>
  <c r="B5" i="2" l="1"/>
  <c r="D5"/>
  <c r="J4" i="1"/>
  <c r="J6"/>
  <c r="G6"/>
  <c r="D6" i="2"/>
  <c r="D8" s="1"/>
  <c r="B6"/>
  <c r="B7" s="1"/>
  <c r="J5" i="1" l="1"/>
  <c r="G5"/>
  <c r="G4"/>
  <c r="G2"/>
  <c r="G12" s="1"/>
  <c r="J2"/>
  <c r="J3"/>
  <c r="D7" i="2"/>
  <c r="F7" s="1"/>
  <c r="B8"/>
  <c r="F8" s="1"/>
  <c r="J12" i="1" l="1"/>
  <c r="J14"/>
  <c r="G14"/>
  <c r="A3" i="3"/>
  <c r="A2"/>
</calcChain>
</file>

<file path=xl/sharedStrings.xml><?xml version="1.0" encoding="utf-8"?>
<sst xmlns="http://schemas.openxmlformats.org/spreadsheetml/2006/main" count="1780" uniqueCount="82">
  <si>
    <t>Project Name</t>
  </si>
  <si>
    <t>Project Type</t>
  </si>
  <si>
    <t xml:space="preserve">Platt’s Creek Stormwater Treatment Facility </t>
  </si>
  <si>
    <t>Indian River Estates Stormwater Improvements (Phase I and II)</t>
  </si>
  <si>
    <t>Street Sweeping</t>
  </si>
  <si>
    <t>Project Number</t>
  </si>
  <si>
    <t>SLC-1</t>
  </si>
  <si>
    <t>SLC-2</t>
  </si>
  <si>
    <t>SLC-3</t>
  </si>
  <si>
    <t>SLC-4</t>
  </si>
  <si>
    <t>SLC-5</t>
  </si>
  <si>
    <t>Acres Treated</t>
  </si>
  <si>
    <t>Education and outreach</t>
  </si>
  <si>
    <t>FYN; pet waste, landscape, irrigation, and fertilizer ordinances; PSAs, website, illicit discharge program, eco-center, Clean Stormwater-Clean River Program</t>
  </si>
  <si>
    <t>TN Base Load (lbs/yr)</t>
  </si>
  <si>
    <t>TN Efficiency (%)</t>
  </si>
  <si>
    <t>TN Credit (lbs/yr)</t>
  </si>
  <si>
    <t>TP Base Load (lbs/yr)</t>
  </si>
  <si>
    <t>TP Efficiency (%)</t>
  </si>
  <si>
    <t>TP Credit (lbs/yr)</t>
  </si>
  <si>
    <t>TN (lbs/yr)</t>
  </si>
  <si>
    <t>TP (lbs/yr)</t>
  </si>
  <si>
    <t>Total Credit</t>
  </si>
  <si>
    <t>Total Required Reduction</t>
  </si>
  <si>
    <t>% Reduction Achieved</t>
  </si>
  <si>
    <t>tons, average per year</t>
  </si>
  <si>
    <t>tons for 2 years</t>
  </si>
  <si>
    <t>lbs/yr</t>
  </si>
  <si>
    <t>refer to separate spreadsheet for calculations</t>
  </si>
  <si>
    <t>N/A</t>
  </si>
  <si>
    <t>Wet detention with alum injection</t>
  </si>
  <si>
    <t xml:space="preserve">residence time = </t>
  </si>
  <si>
    <t>(wet pond volume)/(annual runoff)</t>
  </si>
  <si>
    <t>wet pond</t>
  </si>
  <si>
    <t>ac-ft</t>
  </si>
  <si>
    <t>runoff</t>
  </si>
  <si>
    <t>residence time</t>
  </si>
  <si>
    <t>TN efficiency</t>
  </si>
  <si>
    <t>TP efficiency</t>
  </si>
  <si>
    <t>Required</t>
  </si>
  <si>
    <t>Provided</t>
  </si>
  <si>
    <t>Difference</t>
  </si>
  <si>
    <t>Subbasin</t>
  </si>
  <si>
    <t>Acres</t>
  </si>
  <si>
    <t>A</t>
  </si>
  <si>
    <t>A/D</t>
  </si>
  <si>
    <t>C/D</t>
  </si>
  <si>
    <t>D</t>
  </si>
  <si>
    <t>C-24</t>
  </si>
  <si>
    <t>Prima Vista</t>
  </si>
  <si>
    <t>Bay Street</t>
  </si>
  <si>
    <t>2nd generation baffle box</t>
  </si>
  <si>
    <t>PARCEL</t>
  </si>
  <si>
    <t>HYDGRP</t>
  </si>
  <si>
    <t>NORTH FORK</t>
  </si>
  <si>
    <t>Indian River Estates</t>
  </si>
  <si>
    <t>Platt's Creek</t>
  </si>
  <si>
    <t>Bay St baffle box</t>
  </si>
  <si>
    <t>Prima Vista baffle box</t>
  </si>
  <si>
    <t>ROC</t>
  </si>
  <si>
    <t>LAND_COVER</t>
  </si>
  <si>
    <t>SLRWPP_WSH</t>
  </si>
  <si>
    <t>TP_ADD</t>
  </si>
  <si>
    <t>RAIN_IN</t>
  </si>
  <si>
    <t>BASEFLW_FT</t>
  </si>
  <si>
    <t>TN_EMC</t>
  </si>
  <si>
    <t>TP_EMC</t>
  </si>
  <si>
    <t>SUM_ACRES</t>
  </si>
  <si>
    <t>ACRES</t>
  </si>
  <si>
    <t>SLRWPP_wsh</t>
  </si>
  <si>
    <t>TP_Add</t>
  </si>
  <si>
    <t>Rain_in</t>
  </si>
  <si>
    <t>Baseflw_ft</t>
  </si>
  <si>
    <t>Runoff Ac-ft</t>
  </si>
  <si>
    <t>TN lbs/yr</t>
  </si>
  <si>
    <t>TP lbs/yr</t>
  </si>
  <si>
    <t>SLC-6</t>
  </si>
  <si>
    <t>Catch Basin Clean Out</t>
  </si>
  <si>
    <t>Clean out</t>
  </si>
  <si>
    <t>Platt's Creek Sump Clean Out</t>
  </si>
  <si>
    <t>SLC-7</t>
  </si>
  <si>
    <t>SLC-8</t>
  </si>
</sst>
</file>

<file path=xl/styles.xml><?xml version="1.0" encoding="utf-8"?>
<styleSheet xmlns="http://schemas.openxmlformats.org/spreadsheetml/2006/main">
  <numFmts count="6">
    <numFmt numFmtId="43" formatCode="_(* #,##0.00_);_(* \(#,##0.00\);_(* &quot;-&quot;??_);_(@_)"/>
    <numFmt numFmtId="164" formatCode="#,##0.0"/>
    <numFmt numFmtId="165" formatCode="0.0%"/>
    <numFmt numFmtId="166" formatCode="0.00000000000"/>
    <numFmt numFmtId="167" formatCode="0.000"/>
    <numFmt numFmtId="168" formatCode="0.0000000000000000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4">
    <xf numFmtId="0" fontId="0" fillId="0" borderId="0"/>
    <xf numFmtId="0" fontId="2" fillId="0" borderId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</cellStyleXfs>
  <cellXfs count="54">
    <xf numFmtId="0" fontId="0" fillId="0" borderId="0" xfId="0"/>
    <xf numFmtId="0" fontId="3" fillId="2" borderId="1" xfId="1" applyFont="1" applyFill="1" applyBorder="1" applyAlignment="1">
      <alignment horizontal="center" vertical="center" wrapText="1"/>
    </xf>
    <xf numFmtId="0" fontId="4" fillId="0" borderId="0" xfId="1" applyFont="1" applyBorder="1" applyAlignment="1">
      <alignment horizontal="center" wrapText="1"/>
    </xf>
    <xf numFmtId="0" fontId="5" fillId="0" borderId="0" xfId="0" applyFont="1"/>
    <xf numFmtId="3" fontId="3" fillId="2" borderId="1" xfId="1" applyNumberFormat="1" applyFont="1" applyFill="1" applyBorder="1" applyAlignment="1">
      <alignment horizontal="center" vertical="center" wrapText="1"/>
    </xf>
    <xf numFmtId="3" fontId="4" fillId="0" borderId="0" xfId="1" applyNumberFormat="1" applyFont="1" applyBorder="1" applyAlignment="1">
      <alignment horizontal="center" wrapText="1"/>
    </xf>
    <xf numFmtId="3" fontId="5" fillId="0" borderId="0" xfId="0" applyNumberFormat="1" applyFont="1"/>
    <xf numFmtId="164" fontId="6" fillId="3" borderId="1" xfId="0" applyNumberFormat="1" applyFont="1" applyFill="1" applyBorder="1" applyAlignment="1">
      <alignment horizontal="center" wrapText="1"/>
    </xf>
    <xf numFmtId="0" fontId="6" fillId="3" borderId="1" xfId="0" applyFont="1" applyFill="1" applyBorder="1" applyAlignment="1">
      <alignment horizontal="center" wrapText="1"/>
    </xf>
    <xf numFmtId="3" fontId="6" fillId="3" borderId="1" xfId="0" applyNumberFormat="1" applyFont="1" applyFill="1" applyBorder="1" applyAlignment="1">
      <alignment horizontal="center" wrapText="1"/>
    </xf>
    <xf numFmtId="0" fontId="0" fillId="0" borderId="0" xfId="0"/>
    <xf numFmtId="3" fontId="6" fillId="0" borderId="0" xfId="0" applyNumberFormat="1" applyFont="1" applyFill="1" applyBorder="1" applyAlignment="1">
      <alignment horizontal="center"/>
    </xf>
    <xf numFmtId="164" fontId="5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164" fontId="6" fillId="0" borderId="0" xfId="0" applyNumberFormat="1" applyFont="1" applyAlignment="1">
      <alignment horizontal="center"/>
    </xf>
    <xf numFmtId="0" fontId="6" fillId="0" borderId="0" xfId="0" applyFont="1" applyAlignment="1">
      <alignment horizontal="right"/>
    </xf>
    <xf numFmtId="164" fontId="6" fillId="0" borderId="0" xfId="0" applyNumberFormat="1" applyFont="1" applyFill="1" applyBorder="1"/>
    <xf numFmtId="164" fontId="5" fillId="0" borderId="0" xfId="0" applyNumberFormat="1" applyFont="1"/>
    <xf numFmtId="164" fontId="6" fillId="0" borderId="0" xfId="0" applyNumberFormat="1" applyFont="1"/>
    <xf numFmtId="165" fontId="6" fillId="0" borderId="0" xfId="0" applyNumberFormat="1" applyFont="1"/>
    <xf numFmtId="3" fontId="0" fillId="0" borderId="0" xfId="0" applyNumberFormat="1"/>
    <xf numFmtId="0" fontId="7" fillId="0" borderId="0" xfId="0" applyFont="1"/>
    <xf numFmtId="1" fontId="0" fillId="0" borderId="0" xfId="0" applyNumberFormat="1"/>
    <xf numFmtId="166" fontId="0" fillId="0" borderId="0" xfId="0" applyNumberFormat="1"/>
    <xf numFmtId="167" fontId="0" fillId="0" borderId="0" xfId="0" applyNumberFormat="1"/>
    <xf numFmtId="2" fontId="0" fillId="0" borderId="0" xfId="0" applyNumberFormat="1"/>
    <xf numFmtId="0" fontId="0" fillId="0" borderId="0" xfId="0" applyBorder="1"/>
    <xf numFmtId="0" fontId="0" fillId="0" borderId="0" xfId="0" applyAlignment="1">
      <alignment horizontal="center"/>
    </xf>
    <xf numFmtId="165" fontId="0" fillId="0" borderId="0" xfId="0" applyNumberFormat="1"/>
    <xf numFmtId="0" fontId="4" fillId="0" borderId="1" xfId="1" applyFont="1" applyFill="1" applyBorder="1" applyAlignment="1">
      <alignment horizontal="center" wrapText="1"/>
    </xf>
    <xf numFmtId="0" fontId="4" fillId="0" borderId="1" xfId="1" applyFont="1" applyFill="1" applyBorder="1" applyAlignment="1">
      <alignment horizontal="left" wrapText="1"/>
    </xf>
    <xf numFmtId="0" fontId="2" fillId="0" borderId="1" xfId="1" applyFont="1" applyFill="1" applyBorder="1" applyAlignment="1">
      <alignment horizontal="left" wrapText="1"/>
    </xf>
    <xf numFmtId="0" fontId="4" fillId="0" borderId="1" xfId="3" applyFont="1" applyFill="1" applyBorder="1" applyAlignment="1">
      <alignment horizontal="left" wrapText="1"/>
    </xf>
    <xf numFmtId="164" fontId="4" fillId="0" borderId="1" xfId="1" applyNumberFormat="1" applyFont="1" applyFill="1" applyBorder="1" applyAlignment="1">
      <alignment horizontal="center" wrapText="1"/>
    </xf>
    <xf numFmtId="164" fontId="5" fillId="0" borderId="1" xfId="0" applyNumberFormat="1" applyFont="1" applyFill="1" applyBorder="1" applyAlignment="1">
      <alignment horizontal="right"/>
    </xf>
    <xf numFmtId="164" fontId="5" fillId="0" borderId="1" xfId="0" applyNumberFormat="1" applyFont="1" applyBorder="1" applyAlignment="1">
      <alignment horizontal="right"/>
    </xf>
    <xf numFmtId="165" fontId="5" fillId="0" borderId="1" xfId="0" applyNumberFormat="1" applyFont="1" applyBorder="1" applyAlignment="1">
      <alignment horizontal="right"/>
    </xf>
    <xf numFmtId="10" fontId="5" fillId="0" borderId="1" xfId="0" applyNumberFormat="1" applyFont="1" applyBorder="1" applyAlignment="1">
      <alignment horizontal="right"/>
    </xf>
    <xf numFmtId="164" fontId="4" fillId="0" borderId="1" xfId="3" applyNumberFormat="1" applyFont="1" applyFill="1" applyBorder="1" applyAlignment="1">
      <alignment horizontal="center" wrapText="1"/>
    </xf>
    <xf numFmtId="0" fontId="5" fillId="0" borderId="1" xfId="0" applyFont="1" applyFill="1" applyBorder="1" applyAlignment="1">
      <alignment horizontal="right"/>
    </xf>
    <xf numFmtId="1" fontId="0" fillId="0" borderId="0" xfId="0" applyNumberFormat="1" applyFill="1"/>
    <xf numFmtId="167" fontId="0" fillId="0" borderId="0" xfId="0" applyNumberFormat="1" applyFill="1"/>
    <xf numFmtId="166" fontId="0" fillId="0" borderId="0" xfId="0" applyNumberFormat="1" applyFill="1"/>
    <xf numFmtId="0" fontId="0" fillId="0" borderId="0" xfId="0" applyFill="1"/>
    <xf numFmtId="2" fontId="0" fillId="0" borderId="0" xfId="0" applyNumberFormat="1" applyFill="1"/>
    <xf numFmtId="4" fontId="0" fillId="0" borderId="0" xfId="0" applyNumberFormat="1"/>
    <xf numFmtId="1" fontId="0" fillId="0" borderId="0" xfId="0" applyNumberFormat="1" applyAlignment="1">
      <alignment horizontal="center" wrapText="1"/>
    </xf>
    <xf numFmtId="0" fontId="4" fillId="0" borderId="2" xfId="1" applyFont="1" applyFill="1" applyBorder="1" applyAlignment="1">
      <alignment horizontal="left" wrapText="1"/>
    </xf>
    <xf numFmtId="165" fontId="5" fillId="0" borderId="1" xfId="0" applyNumberFormat="1" applyFont="1" applyFill="1" applyBorder="1" applyAlignment="1">
      <alignment horizontal="right"/>
    </xf>
    <xf numFmtId="168" fontId="0" fillId="0" borderId="0" xfId="0" applyNumberFormat="1"/>
    <xf numFmtId="0" fontId="4" fillId="0" borderId="3" xfId="1" applyFont="1" applyFill="1" applyBorder="1" applyAlignment="1">
      <alignment horizontal="center" wrapText="1"/>
    </xf>
    <xf numFmtId="0" fontId="2" fillId="0" borderId="1" xfId="3" applyFont="1" applyFill="1" applyBorder="1" applyAlignment="1">
      <alignment horizontal="left" wrapText="1"/>
    </xf>
    <xf numFmtId="164" fontId="2" fillId="0" borderId="1" xfId="3" applyNumberFormat="1" applyFont="1" applyFill="1" applyBorder="1" applyAlignment="1">
      <alignment horizontal="center" wrapText="1"/>
    </xf>
    <xf numFmtId="0" fontId="2" fillId="0" borderId="1" xfId="1" applyFont="1" applyFill="1" applyBorder="1" applyAlignment="1">
      <alignment horizontal="center" wrapText="1"/>
    </xf>
  </cellXfs>
  <cellStyles count="14">
    <cellStyle name="Comma 2" xfId="2"/>
    <cellStyle name="Normal" xfId="0" builtinId="0"/>
    <cellStyle name="Normal 2" xfId="3"/>
    <cellStyle name="Normal 2 2" xfId="10"/>
    <cellStyle name="Normal 2 3" xfId="7"/>
    <cellStyle name="Normal 2 4" xfId="6"/>
    <cellStyle name="Normal 3" xfId="4"/>
    <cellStyle name="Normal 3 2" xfId="12"/>
    <cellStyle name="Normal 3 3" xfId="9"/>
    <cellStyle name="Normal 4" xfId="5"/>
    <cellStyle name="Normal 4 2" xfId="13"/>
    <cellStyle name="Normal 4 3" xfId="8"/>
    <cellStyle name="Normal 5" xfId="1"/>
    <cellStyle name="Normal 5 2" xfId="1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User/My%20Documents/St.%20Lucie/Allocations/Bob%20Calcs%20120801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Conformance"/>
      <sheetName val="EMCs"/>
      <sheetName val="ROCs"/>
      <sheetName val="Summary"/>
      <sheetName val="FLUCCS"/>
      <sheetName val="Calcs Juris"/>
      <sheetName val="Juris N Red"/>
      <sheetName val="Juris P Red"/>
    </sheetNames>
    <sheetDataSet>
      <sheetData sheetId="0">
        <row r="1">
          <cell r="C1" t="str">
            <v>FLUCCS</v>
          </cell>
          <cell r="D1" t="str">
            <v>Harper ROC</v>
          </cell>
        </row>
        <row r="2">
          <cell r="A2">
            <v>1110</v>
          </cell>
          <cell r="B2" t="str">
            <v>Low-Density Residential</v>
          </cell>
          <cell r="C2">
            <v>1110</v>
          </cell>
          <cell r="D2" t="str">
            <v>Low-Density Residential Areas</v>
          </cell>
        </row>
        <row r="3">
          <cell r="A3">
            <v>1120</v>
          </cell>
          <cell r="B3" t="str">
            <v>Low-Density Residential</v>
          </cell>
          <cell r="C3">
            <v>1120</v>
          </cell>
          <cell r="D3" t="str">
            <v>Low-Density Residential Areas</v>
          </cell>
        </row>
        <row r="4">
          <cell r="A4">
            <v>1130</v>
          </cell>
          <cell r="B4" t="str">
            <v>Low-Density Residential</v>
          </cell>
          <cell r="C4">
            <v>1130</v>
          </cell>
          <cell r="D4" t="str">
            <v>Low-Density Residential Areas</v>
          </cell>
        </row>
        <row r="5">
          <cell r="A5">
            <v>1180</v>
          </cell>
          <cell r="B5" t="str">
            <v>Low-Density Residential</v>
          </cell>
          <cell r="C5">
            <v>1180</v>
          </cell>
          <cell r="D5" t="str">
            <v>Low-Density Residential Areas</v>
          </cell>
        </row>
        <row r="6">
          <cell r="A6">
            <v>1190</v>
          </cell>
          <cell r="B6" t="str">
            <v>Low-Density Residential</v>
          </cell>
          <cell r="C6">
            <v>1190</v>
          </cell>
          <cell r="D6" t="str">
            <v>Low-Density Residential Areas</v>
          </cell>
        </row>
        <row r="7">
          <cell r="A7">
            <v>1210</v>
          </cell>
          <cell r="B7" t="str">
            <v>Single-Family</v>
          </cell>
          <cell r="C7">
            <v>1210</v>
          </cell>
          <cell r="D7" t="str">
            <v>Single-Family Residential Areas (25% Impervious)</v>
          </cell>
        </row>
        <row r="8">
          <cell r="A8">
            <v>1220</v>
          </cell>
          <cell r="B8" t="str">
            <v>Single-Family</v>
          </cell>
          <cell r="C8">
            <v>1220</v>
          </cell>
          <cell r="D8" t="str">
            <v>Single-Family Residential Areas (25% Impervious)</v>
          </cell>
        </row>
        <row r="9">
          <cell r="A9">
            <v>1230</v>
          </cell>
          <cell r="B9" t="str">
            <v>Single-Family</v>
          </cell>
          <cell r="C9">
            <v>1230</v>
          </cell>
          <cell r="D9" t="str">
            <v>Single-Family Residential Areas (25% Impervious)</v>
          </cell>
        </row>
        <row r="10">
          <cell r="A10">
            <v>1290</v>
          </cell>
          <cell r="B10" t="str">
            <v>Single-Family</v>
          </cell>
          <cell r="C10">
            <v>1290</v>
          </cell>
          <cell r="D10" t="str">
            <v>Single-Family Residential Areas (40% Impervious)</v>
          </cell>
        </row>
        <row r="11">
          <cell r="A11">
            <v>1310</v>
          </cell>
          <cell r="B11" t="str">
            <v>Single-Family</v>
          </cell>
          <cell r="C11">
            <v>1310</v>
          </cell>
          <cell r="D11" t="str">
            <v>High-Density Residential Areas</v>
          </cell>
        </row>
        <row r="12">
          <cell r="A12">
            <v>1320</v>
          </cell>
          <cell r="B12" t="str">
            <v>Multi-Family</v>
          </cell>
          <cell r="C12">
            <v>1320</v>
          </cell>
          <cell r="D12" t="str">
            <v>High-Density Residential Areas</v>
          </cell>
        </row>
        <row r="13">
          <cell r="A13">
            <v>1330</v>
          </cell>
          <cell r="B13" t="str">
            <v>Multi-Family</v>
          </cell>
          <cell r="C13">
            <v>1330</v>
          </cell>
          <cell r="D13" t="str">
            <v>High-Density Residential Areas</v>
          </cell>
        </row>
        <row r="14">
          <cell r="A14">
            <v>1340</v>
          </cell>
          <cell r="B14" t="str">
            <v>Multi-Family</v>
          </cell>
          <cell r="C14">
            <v>1340</v>
          </cell>
          <cell r="D14" t="str">
            <v>High-Density Residential Areas</v>
          </cell>
        </row>
        <row r="15">
          <cell r="A15">
            <v>1390</v>
          </cell>
          <cell r="B15" t="str">
            <v>Multi-Family</v>
          </cell>
          <cell r="C15">
            <v>1390</v>
          </cell>
          <cell r="D15" t="str">
            <v>High-Density Residential Areas</v>
          </cell>
        </row>
        <row r="16">
          <cell r="A16">
            <v>1400</v>
          </cell>
          <cell r="B16" t="str">
            <v>Low-Intensity Commercial</v>
          </cell>
          <cell r="C16">
            <v>1400</v>
          </cell>
          <cell r="D16" t="str">
            <v>Commercial Areas</v>
          </cell>
        </row>
        <row r="17">
          <cell r="A17">
            <v>1411</v>
          </cell>
          <cell r="B17" t="str">
            <v>High-Intensity Commercial</v>
          </cell>
          <cell r="C17">
            <v>1411</v>
          </cell>
          <cell r="D17" t="str">
            <v>Commercial Areas</v>
          </cell>
        </row>
        <row r="18">
          <cell r="A18">
            <v>1423</v>
          </cell>
          <cell r="B18" t="str">
            <v>High-Intensity Commercial</v>
          </cell>
          <cell r="C18">
            <v>1423</v>
          </cell>
          <cell r="D18" t="str">
            <v>Commercial Areas</v>
          </cell>
        </row>
        <row r="19">
          <cell r="A19">
            <v>1480</v>
          </cell>
          <cell r="B19" t="str">
            <v>Single-Family</v>
          </cell>
          <cell r="C19">
            <v>1480</v>
          </cell>
          <cell r="D19" t="str">
            <v>Low-Density Residential Areas</v>
          </cell>
        </row>
        <row r="20">
          <cell r="A20">
            <v>1490</v>
          </cell>
          <cell r="B20" t="str">
            <v>High-Intensity Commercial</v>
          </cell>
          <cell r="C20">
            <v>1490</v>
          </cell>
          <cell r="D20" t="str">
            <v>Commercial Areas</v>
          </cell>
        </row>
        <row r="21">
          <cell r="A21">
            <v>1500</v>
          </cell>
          <cell r="B21" t="str">
            <v>High-Intensity Commercial</v>
          </cell>
          <cell r="C21">
            <v>1500</v>
          </cell>
          <cell r="D21" t="str">
            <v>Commercial Areas</v>
          </cell>
        </row>
        <row r="22">
          <cell r="A22">
            <v>1540</v>
          </cell>
          <cell r="B22" t="str">
            <v>Light Industrial</v>
          </cell>
          <cell r="C22">
            <v>1540</v>
          </cell>
          <cell r="D22" t="str">
            <v>Commercial Areas</v>
          </cell>
        </row>
        <row r="23">
          <cell r="A23">
            <v>1550</v>
          </cell>
          <cell r="B23" t="str">
            <v>Light Industrial</v>
          </cell>
          <cell r="C23">
            <v>1550</v>
          </cell>
          <cell r="D23" t="str">
            <v>Single-Family Residential Areas (40% Impervious)</v>
          </cell>
        </row>
        <row r="24">
          <cell r="A24">
            <v>1560</v>
          </cell>
          <cell r="B24" t="str">
            <v>High-Intensity Commercial</v>
          </cell>
          <cell r="C24">
            <v>1560</v>
          </cell>
          <cell r="D24" t="str">
            <v>Commercial Areas</v>
          </cell>
        </row>
        <row r="25">
          <cell r="A25">
            <v>1600</v>
          </cell>
          <cell r="B25" t="str">
            <v>Mining / Extractive</v>
          </cell>
          <cell r="C25">
            <v>1600</v>
          </cell>
          <cell r="D25" t="str">
            <v>Single-Family Residential Areas (25% Impervious)</v>
          </cell>
        </row>
        <row r="26">
          <cell r="A26">
            <v>1620</v>
          </cell>
          <cell r="B26" t="str">
            <v>Mining / Extractive</v>
          </cell>
          <cell r="C26">
            <v>1620</v>
          </cell>
          <cell r="D26" t="str">
            <v>Single-Family Residential Areas (25% Impervious)</v>
          </cell>
        </row>
        <row r="27">
          <cell r="A27">
            <v>1630</v>
          </cell>
          <cell r="B27" t="str">
            <v>Mining / Extractive</v>
          </cell>
          <cell r="C27">
            <v>1630</v>
          </cell>
          <cell r="D27" t="str">
            <v>Single-Family Residential Areas (25% Impervious)</v>
          </cell>
        </row>
        <row r="28">
          <cell r="A28">
            <v>1650</v>
          </cell>
          <cell r="B28" t="str">
            <v>Mining / Extractive</v>
          </cell>
          <cell r="C28">
            <v>1650</v>
          </cell>
          <cell r="D28" t="str">
            <v>Single-Family Residential Areas (25% Impervious)</v>
          </cell>
        </row>
        <row r="29">
          <cell r="A29">
            <v>1660</v>
          </cell>
          <cell r="B29" t="str">
            <v>Water</v>
          </cell>
          <cell r="C29">
            <v>1660</v>
          </cell>
          <cell r="D29" t="str">
            <v>Water</v>
          </cell>
        </row>
        <row r="30">
          <cell r="A30">
            <v>1700</v>
          </cell>
          <cell r="B30" t="str">
            <v>Low-Density Residential</v>
          </cell>
          <cell r="C30">
            <v>1700</v>
          </cell>
          <cell r="D30" t="str">
            <v>Single-Family Residential Areas (40% Impervious)</v>
          </cell>
        </row>
        <row r="31">
          <cell r="A31">
            <v>1710</v>
          </cell>
          <cell r="B31" t="str">
            <v>Low-Density Residential</v>
          </cell>
          <cell r="C31">
            <v>1710</v>
          </cell>
          <cell r="D31" t="str">
            <v>Single-Family Residential Areas (40% Impervious)</v>
          </cell>
        </row>
        <row r="32">
          <cell r="A32">
            <v>1730</v>
          </cell>
          <cell r="B32" t="str">
            <v>Low-Intensity Commercial</v>
          </cell>
          <cell r="C32">
            <v>1730</v>
          </cell>
          <cell r="D32" t="str">
            <v>Single-Family Residential Areas (40% Impervious)</v>
          </cell>
        </row>
        <row r="33">
          <cell r="A33">
            <v>1760</v>
          </cell>
          <cell r="B33" t="str">
            <v>Low-Intensity Commercial</v>
          </cell>
          <cell r="C33">
            <v>1760</v>
          </cell>
          <cell r="D33" t="str">
            <v>Single-Family Residential Areas (40% Impervious)</v>
          </cell>
        </row>
        <row r="34">
          <cell r="A34">
            <v>1800</v>
          </cell>
          <cell r="B34" t="str">
            <v>Single-Family</v>
          </cell>
          <cell r="C34">
            <v>1800</v>
          </cell>
          <cell r="D34" t="str">
            <v>General Agriculture</v>
          </cell>
        </row>
        <row r="35">
          <cell r="A35">
            <v>1820</v>
          </cell>
          <cell r="B35" t="str">
            <v>Pasture</v>
          </cell>
          <cell r="C35">
            <v>1820</v>
          </cell>
          <cell r="D35" t="str">
            <v>General Agriculture</v>
          </cell>
        </row>
        <row r="36">
          <cell r="A36">
            <v>1840</v>
          </cell>
          <cell r="B36" t="str">
            <v>Low-Intensity Commercial</v>
          </cell>
          <cell r="C36">
            <v>1840</v>
          </cell>
          <cell r="D36" t="str">
            <v>Low-Density Residential Areas</v>
          </cell>
        </row>
        <row r="37">
          <cell r="A37">
            <v>1850</v>
          </cell>
          <cell r="B37" t="str">
            <v>Low-Density Residential</v>
          </cell>
          <cell r="C37">
            <v>1850</v>
          </cell>
          <cell r="D37" t="str">
            <v>Single-Family Residential Areas (40% Impervious)</v>
          </cell>
        </row>
        <row r="38">
          <cell r="A38">
            <v>1900</v>
          </cell>
          <cell r="B38" t="str">
            <v>Undeveloped / Rangeland / Forest</v>
          </cell>
          <cell r="C38">
            <v>1900</v>
          </cell>
          <cell r="D38" t="str">
            <v>Unimproved pastures</v>
          </cell>
        </row>
        <row r="39">
          <cell r="A39">
            <v>1920</v>
          </cell>
          <cell r="B39" t="str">
            <v>Undeveloped / Rangeland / Forest</v>
          </cell>
          <cell r="C39">
            <v>1920</v>
          </cell>
          <cell r="D39" t="str">
            <v>Low-Density Residential Areas</v>
          </cell>
        </row>
        <row r="40">
          <cell r="A40">
            <v>2110</v>
          </cell>
          <cell r="B40" t="str">
            <v>Pasture</v>
          </cell>
          <cell r="C40">
            <v>2110</v>
          </cell>
          <cell r="D40" t="str">
            <v>Pasture</v>
          </cell>
        </row>
        <row r="41">
          <cell r="A41">
            <v>2120</v>
          </cell>
          <cell r="B41" t="str">
            <v>Unimproved pasture</v>
          </cell>
          <cell r="C41">
            <v>2120</v>
          </cell>
          <cell r="D41" t="str">
            <v>Unimproved pastures</v>
          </cell>
        </row>
        <row r="42">
          <cell r="A42">
            <v>2130</v>
          </cell>
          <cell r="B42" t="str">
            <v>Unimproved pasture</v>
          </cell>
          <cell r="C42">
            <v>2130</v>
          </cell>
          <cell r="D42" t="str">
            <v>Unimproved pastures</v>
          </cell>
        </row>
        <row r="43">
          <cell r="A43">
            <v>2140</v>
          </cell>
          <cell r="B43" t="str">
            <v>Row Crops</v>
          </cell>
          <cell r="C43">
            <v>2140</v>
          </cell>
          <cell r="D43" t="str">
            <v>Row Crops</v>
          </cell>
        </row>
        <row r="44">
          <cell r="A44">
            <v>2150</v>
          </cell>
          <cell r="B44" t="str">
            <v>General Agriculture</v>
          </cell>
          <cell r="C44">
            <v>2150</v>
          </cell>
          <cell r="D44" t="str">
            <v>General Agriculture</v>
          </cell>
        </row>
        <row r="45">
          <cell r="A45">
            <v>2156</v>
          </cell>
          <cell r="B45" t="str">
            <v>General Agriculture</v>
          </cell>
          <cell r="C45">
            <v>2156</v>
          </cell>
          <cell r="D45" t="str">
            <v>General Agriculture</v>
          </cell>
        </row>
        <row r="46">
          <cell r="A46">
            <v>2210</v>
          </cell>
          <cell r="B46" t="str">
            <v>Citrus</v>
          </cell>
          <cell r="C46">
            <v>2210</v>
          </cell>
          <cell r="D46" t="str">
            <v>Citrus</v>
          </cell>
        </row>
        <row r="47">
          <cell r="A47">
            <v>2220</v>
          </cell>
          <cell r="B47" t="str">
            <v>Citrus</v>
          </cell>
          <cell r="C47">
            <v>2220</v>
          </cell>
          <cell r="D47" t="str">
            <v>Citrus</v>
          </cell>
        </row>
        <row r="48">
          <cell r="A48">
            <v>2230</v>
          </cell>
          <cell r="B48" t="str">
            <v>Citrus</v>
          </cell>
          <cell r="C48">
            <v>2230</v>
          </cell>
          <cell r="D48" t="str">
            <v>Citrus</v>
          </cell>
        </row>
        <row r="49">
          <cell r="A49">
            <v>2310</v>
          </cell>
          <cell r="B49" t="str">
            <v>General Agriculture</v>
          </cell>
          <cell r="C49">
            <v>2310</v>
          </cell>
          <cell r="D49" t="str">
            <v>General Agriculture</v>
          </cell>
        </row>
        <row r="50">
          <cell r="A50">
            <v>2320</v>
          </cell>
          <cell r="B50" t="str">
            <v>General Agriculture</v>
          </cell>
          <cell r="C50">
            <v>2320</v>
          </cell>
          <cell r="D50" t="str">
            <v>General Agriculture</v>
          </cell>
        </row>
        <row r="51">
          <cell r="A51">
            <v>2410</v>
          </cell>
          <cell r="B51" t="str">
            <v>General Agriculture</v>
          </cell>
          <cell r="C51">
            <v>2410</v>
          </cell>
          <cell r="D51" t="str">
            <v>General Agriculture</v>
          </cell>
        </row>
        <row r="52">
          <cell r="A52">
            <v>2420</v>
          </cell>
          <cell r="B52" t="str">
            <v>General Agriculture</v>
          </cell>
          <cell r="C52">
            <v>2420</v>
          </cell>
          <cell r="D52" t="str">
            <v>General Agriculture</v>
          </cell>
        </row>
        <row r="53">
          <cell r="A53">
            <v>2430</v>
          </cell>
          <cell r="B53" t="str">
            <v>General Agriculture</v>
          </cell>
          <cell r="C53">
            <v>2430</v>
          </cell>
          <cell r="D53" t="str">
            <v>General Agriculture</v>
          </cell>
        </row>
        <row r="54">
          <cell r="A54">
            <v>2500</v>
          </cell>
          <cell r="B54" t="str">
            <v>General Agriculture</v>
          </cell>
          <cell r="C54">
            <v>2500</v>
          </cell>
          <cell r="D54" t="str">
            <v>General Agriculture</v>
          </cell>
        </row>
        <row r="55">
          <cell r="A55">
            <v>2510</v>
          </cell>
          <cell r="B55" t="str">
            <v>Pasture</v>
          </cell>
          <cell r="C55">
            <v>2510</v>
          </cell>
          <cell r="D55" t="str">
            <v>Pasture</v>
          </cell>
        </row>
        <row r="56">
          <cell r="A56">
            <v>2520</v>
          </cell>
          <cell r="B56" t="str">
            <v>Pasture</v>
          </cell>
          <cell r="C56">
            <v>2520</v>
          </cell>
          <cell r="D56" t="str">
            <v>Pasture</v>
          </cell>
        </row>
        <row r="57">
          <cell r="A57">
            <v>2540</v>
          </cell>
          <cell r="B57" t="str">
            <v>General Agriculture</v>
          </cell>
          <cell r="C57">
            <v>2540</v>
          </cell>
          <cell r="D57" t="str">
            <v>General Agriculture</v>
          </cell>
        </row>
        <row r="58">
          <cell r="A58">
            <v>2610</v>
          </cell>
          <cell r="B58" t="str">
            <v>Row Crops</v>
          </cell>
          <cell r="C58">
            <v>2610</v>
          </cell>
          <cell r="D58" t="str">
            <v>Undeveloped Land</v>
          </cell>
        </row>
        <row r="59">
          <cell r="A59">
            <v>3100</v>
          </cell>
          <cell r="B59" t="str">
            <v>Undeveloped / Rangeland / Forest</v>
          </cell>
          <cell r="C59">
            <v>3100</v>
          </cell>
          <cell r="D59" t="str">
            <v>Undeveloped Land</v>
          </cell>
        </row>
        <row r="60">
          <cell r="A60">
            <v>3200</v>
          </cell>
          <cell r="B60" t="str">
            <v>Undeveloped / Rangeland / Forest</v>
          </cell>
          <cell r="C60">
            <v>3200</v>
          </cell>
          <cell r="D60" t="str">
            <v>Undeveloped Land</v>
          </cell>
        </row>
        <row r="61">
          <cell r="A61">
            <v>3210</v>
          </cell>
          <cell r="B61" t="str">
            <v>Undeveloped / Rangeland / Forest</v>
          </cell>
          <cell r="C61">
            <v>3210</v>
          </cell>
          <cell r="D61" t="str">
            <v>Undeveloped Land</v>
          </cell>
        </row>
        <row r="62">
          <cell r="A62">
            <v>3220</v>
          </cell>
          <cell r="B62" t="str">
            <v>Undeveloped / Rangeland / Forest</v>
          </cell>
          <cell r="C62">
            <v>3220</v>
          </cell>
          <cell r="D62" t="str">
            <v>Undeveloped Land</v>
          </cell>
        </row>
        <row r="63">
          <cell r="A63">
            <v>3300</v>
          </cell>
          <cell r="B63" t="str">
            <v>Undeveloped / Rangeland / Forest</v>
          </cell>
          <cell r="C63">
            <v>3300</v>
          </cell>
          <cell r="D63" t="str">
            <v>Undeveloped Land</v>
          </cell>
        </row>
        <row r="64">
          <cell r="A64">
            <v>4100</v>
          </cell>
          <cell r="B64" t="str">
            <v>Undeveloped / Rangeland / Forest</v>
          </cell>
          <cell r="C64">
            <v>4100</v>
          </cell>
          <cell r="D64" t="str">
            <v>Undeveloped Land</v>
          </cell>
        </row>
        <row r="65">
          <cell r="A65">
            <v>4110</v>
          </cell>
          <cell r="B65" t="str">
            <v>Undeveloped / Rangeland / Forest</v>
          </cell>
          <cell r="C65">
            <v>4110</v>
          </cell>
          <cell r="D65" t="str">
            <v>Undeveloped Land</v>
          </cell>
        </row>
        <row r="66">
          <cell r="A66">
            <v>4130</v>
          </cell>
          <cell r="B66" t="str">
            <v>Undeveloped / Rangeland / Forest</v>
          </cell>
          <cell r="C66">
            <v>4130</v>
          </cell>
          <cell r="D66" t="str">
            <v>Undeveloped Land</v>
          </cell>
        </row>
        <row r="67">
          <cell r="A67">
            <v>4140</v>
          </cell>
          <cell r="B67" t="str">
            <v>Undeveloped / Rangeland / Forest</v>
          </cell>
          <cell r="C67">
            <v>4140</v>
          </cell>
          <cell r="D67" t="str">
            <v>Undeveloped Land</v>
          </cell>
        </row>
        <row r="68">
          <cell r="A68">
            <v>4200</v>
          </cell>
          <cell r="B68" t="str">
            <v>Undeveloped / Rangeland / Forest</v>
          </cell>
          <cell r="C68">
            <v>4200</v>
          </cell>
          <cell r="D68" t="str">
            <v>Undeveloped Land</v>
          </cell>
        </row>
        <row r="69">
          <cell r="A69">
            <v>4220</v>
          </cell>
          <cell r="B69" t="str">
            <v>Undeveloped / Rangeland / Forest</v>
          </cell>
          <cell r="C69">
            <v>4220</v>
          </cell>
          <cell r="D69" t="str">
            <v>Undeveloped Land</v>
          </cell>
        </row>
        <row r="70">
          <cell r="A70">
            <v>4240</v>
          </cell>
          <cell r="B70" t="str">
            <v>Undeveloped / Rangeland / Forest</v>
          </cell>
          <cell r="C70">
            <v>4240</v>
          </cell>
          <cell r="D70" t="str">
            <v>Undeveloped Land</v>
          </cell>
        </row>
        <row r="71">
          <cell r="A71">
            <v>4270</v>
          </cell>
          <cell r="B71" t="str">
            <v>Undeveloped / Rangeland / Forest</v>
          </cell>
          <cell r="C71">
            <v>4270</v>
          </cell>
          <cell r="D71" t="str">
            <v>Undeveloped Land</v>
          </cell>
        </row>
        <row r="72">
          <cell r="A72">
            <v>4271</v>
          </cell>
          <cell r="B72" t="str">
            <v>Undeveloped / Rangeland / Forest</v>
          </cell>
          <cell r="C72">
            <v>4271</v>
          </cell>
          <cell r="D72" t="str">
            <v>Undeveloped Land</v>
          </cell>
        </row>
        <row r="73">
          <cell r="A73">
            <v>4280</v>
          </cell>
          <cell r="B73" t="str">
            <v>Undeveloped / Rangeland / Forest</v>
          </cell>
          <cell r="C73">
            <v>4280</v>
          </cell>
          <cell r="D73" t="str">
            <v>Undeveloped Land</v>
          </cell>
        </row>
        <row r="74">
          <cell r="A74">
            <v>4340</v>
          </cell>
          <cell r="B74" t="str">
            <v>Undeveloped / Rangeland / Forest</v>
          </cell>
          <cell r="C74">
            <v>4340</v>
          </cell>
          <cell r="D74" t="str">
            <v>Undeveloped Land</v>
          </cell>
        </row>
        <row r="75">
          <cell r="A75">
            <v>4370</v>
          </cell>
          <cell r="B75" t="str">
            <v>Undeveloped / Rangeland / Forest</v>
          </cell>
          <cell r="C75">
            <v>4370</v>
          </cell>
          <cell r="D75" t="str">
            <v>Undeveloped Land</v>
          </cell>
        </row>
        <row r="76">
          <cell r="A76">
            <v>4410</v>
          </cell>
          <cell r="B76" t="str">
            <v>Undeveloped / Rangeland / Forest</v>
          </cell>
          <cell r="C76">
            <v>4410</v>
          </cell>
          <cell r="D76" t="str">
            <v>Undeveloped Land</v>
          </cell>
        </row>
        <row r="77">
          <cell r="A77">
            <v>4420</v>
          </cell>
          <cell r="B77" t="str">
            <v>Undeveloped / Rangeland / Forest</v>
          </cell>
          <cell r="C77">
            <v>4420</v>
          </cell>
          <cell r="D77" t="str">
            <v>Undeveloped Land</v>
          </cell>
        </row>
        <row r="78">
          <cell r="A78">
            <v>5110</v>
          </cell>
          <cell r="B78" t="str">
            <v>Water</v>
          </cell>
          <cell r="C78">
            <v>5110</v>
          </cell>
          <cell r="D78" t="str">
            <v>Water</v>
          </cell>
        </row>
        <row r="79">
          <cell r="A79">
            <v>5120</v>
          </cell>
          <cell r="B79" t="str">
            <v>Water</v>
          </cell>
          <cell r="C79">
            <v>5120</v>
          </cell>
          <cell r="D79" t="str">
            <v>Water</v>
          </cell>
        </row>
        <row r="80">
          <cell r="A80">
            <v>5200</v>
          </cell>
          <cell r="B80" t="str">
            <v>Water</v>
          </cell>
          <cell r="C80">
            <v>5200</v>
          </cell>
          <cell r="D80" t="str">
            <v>Water</v>
          </cell>
        </row>
        <row r="81">
          <cell r="A81">
            <v>5250</v>
          </cell>
          <cell r="B81" t="str">
            <v>Water</v>
          </cell>
          <cell r="C81">
            <v>5250</v>
          </cell>
          <cell r="D81" t="str">
            <v>Water</v>
          </cell>
        </row>
        <row r="82">
          <cell r="A82">
            <v>5300</v>
          </cell>
          <cell r="B82" t="str">
            <v>Water</v>
          </cell>
          <cell r="C82">
            <v>5300</v>
          </cell>
          <cell r="D82" t="str">
            <v>Water</v>
          </cell>
        </row>
        <row r="83">
          <cell r="A83">
            <v>5410</v>
          </cell>
          <cell r="B83" t="str">
            <v>Water</v>
          </cell>
          <cell r="C83">
            <v>5410</v>
          </cell>
          <cell r="D83" t="str">
            <v>Water</v>
          </cell>
        </row>
        <row r="84">
          <cell r="A84">
            <v>5600</v>
          </cell>
          <cell r="B84" t="str">
            <v>Water</v>
          </cell>
          <cell r="C84">
            <v>5600</v>
          </cell>
          <cell r="D84" t="str">
            <v>Water</v>
          </cell>
        </row>
        <row r="85">
          <cell r="A85">
            <v>6110</v>
          </cell>
          <cell r="B85" t="str">
            <v>Wetlands</v>
          </cell>
          <cell r="C85">
            <v>6110</v>
          </cell>
          <cell r="D85" t="str">
            <v>Wetlands</v>
          </cell>
        </row>
        <row r="86">
          <cell r="A86">
            <v>6111</v>
          </cell>
          <cell r="B86" t="str">
            <v>Wetlands</v>
          </cell>
          <cell r="C86">
            <v>6111</v>
          </cell>
          <cell r="D86" t="str">
            <v>Wetlands</v>
          </cell>
        </row>
        <row r="87">
          <cell r="A87">
            <v>6120</v>
          </cell>
          <cell r="B87" t="str">
            <v>Wetlands</v>
          </cell>
          <cell r="C87">
            <v>6120</v>
          </cell>
          <cell r="D87" t="str">
            <v>Wetlands</v>
          </cell>
        </row>
        <row r="88">
          <cell r="A88">
            <v>6170</v>
          </cell>
          <cell r="B88" t="str">
            <v>Wetlands</v>
          </cell>
          <cell r="C88">
            <v>6170</v>
          </cell>
          <cell r="D88" t="str">
            <v>Wetlands</v>
          </cell>
        </row>
        <row r="89">
          <cell r="A89">
            <v>6172</v>
          </cell>
          <cell r="B89" t="str">
            <v>Wetlands</v>
          </cell>
          <cell r="C89">
            <v>6172</v>
          </cell>
          <cell r="D89" t="str">
            <v>Wetlands</v>
          </cell>
        </row>
        <row r="90">
          <cell r="A90">
            <v>6191</v>
          </cell>
          <cell r="B90" t="str">
            <v>Wetlands</v>
          </cell>
          <cell r="C90">
            <v>6191</v>
          </cell>
          <cell r="D90" t="str">
            <v>Wetlands</v>
          </cell>
        </row>
        <row r="91">
          <cell r="A91">
            <v>6200</v>
          </cell>
          <cell r="B91" t="str">
            <v>Wetlands</v>
          </cell>
          <cell r="C91">
            <v>6200</v>
          </cell>
          <cell r="D91" t="str">
            <v>Wetlands</v>
          </cell>
        </row>
        <row r="92">
          <cell r="A92">
            <v>6210</v>
          </cell>
          <cell r="B92" t="str">
            <v>Wetlands</v>
          </cell>
          <cell r="C92">
            <v>6210</v>
          </cell>
          <cell r="D92" t="str">
            <v>Wetlands</v>
          </cell>
        </row>
        <row r="93">
          <cell r="A93">
            <v>6215</v>
          </cell>
          <cell r="B93" t="str">
            <v>Wetlands</v>
          </cell>
          <cell r="C93">
            <v>6215</v>
          </cell>
          <cell r="D93" t="str">
            <v>Wetlands</v>
          </cell>
        </row>
        <row r="94">
          <cell r="A94">
            <v>6216</v>
          </cell>
          <cell r="B94" t="str">
            <v>Wetlands</v>
          </cell>
          <cell r="C94">
            <v>6216</v>
          </cell>
          <cell r="D94" t="str">
            <v>Wetlands</v>
          </cell>
        </row>
        <row r="95">
          <cell r="A95">
            <v>6240</v>
          </cell>
          <cell r="B95" t="str">
            <v>Wetlands</v>
          </cell>
          <cell r="C95">
            <v>6240</v>
          </cell>
          <cell r="D95" t="str">
            <v>Wetlands</v>
          </cell>
        </row>
        <row r="96">
          <cell r="A96">
            <v>6250</v>
          </cell>
          <cell r="B96" t="str">
            <v>Wetlands</v>
          </cell>
          <cell r="C96">
            <v>6250</v>
          </cell>
          <cell r="D96" t="str">
            <v>Wetlands</v>
          </cell>
        </row>
        <row r="97">
          <cell r="A97">
            <v>6300</v>
          </cell>
          <cell r="B97" t="str">
            <v>Wetlands</v>
          </cell>
          <cell r="C97">
            <v>6300</v>
          </cell>
          <cell r="D97" t="str">
            <v>Wetlands</v>
          </cell>
        </row>
        <row r="98">
          <cell r="A98">
            <v>6410</v>
          </cell>
          <cell r="B98" t="str">
            <v>Wetlands</v>
          </cell>
          <cell r="C98">
            <v>6410</v>
          </cell>
          <cell r="D98" t="str">
            <v>Wetlands</v>
          </cell>
        </row>
        <row r="99">
          <cell r="A99">
            <v>6411</v>
          </cell>
          <cell r="B99" t="str">
            <v>Wetlands</v>
          </cell>
          <cell r="C99">
            <v>6411</v>
          </cell>
          <cell r="D99" t="str">
            <v>Wetlands</v>
          </cell>
        </row>
        <row r="100">
          <cell r="A100">
            <v>6420</v>
          </cell>
          <cell r="B100" t="str">
            <v>Wetlands</v>
          </cell>
          <cell r="C100">
            <v>6420</v>
          </cell>
          <cell r="D100" t="str">
            <v>Wetlands</v>
          </cell>
        </row>
        <row r="101">
          <cell r="A101">
            <v>6430</v>
          </cell>
          <cell r="B101" t="str">
            <v>Wetlands</v>
          </cell>
          <cell r="C101">
            <v>6430</v>
          </cell>
          <cell r="D101" t="str">
            <v>Wetlands</v>
          </cell>
        </row>
        <row r="102">
          <cell r="A102">
            <v>6440</v>
          </cell>
          <cell r="B102" t="str">
            <v>Wetlands</v>
          </cell>
          <cell r="C102">
            <v>6440</v>
          </cell>
          <cell r="D102" t="str">
            <v>Wetlands</v>
          </cell>
        </row>
        <row r="103">
          <cell r="A103">
            <v>6500</v>
          </cell>
          <cell r="B103" t="str">
            <v>Wetlands</v>
          </cell>
          <cell r="C103">
            <v>6500</v>
          </cell>
          <cell r="D103" t="str">
            <v>Wetlands</v>
          </cell>
        </row>
        <row r="104">
          <cell r="A104">
            <v>7400</v>
          </cell>
          <cell r="B104" t="str">
            <v>Mining / Extractive</v>
          </cell>
          <cell r="C104">
            <v>7400</v>
          </cell>
          <cell r="D104" t="str">
            <v>Undeveloped Land</v>
          </cell>
        </row>
        <row r="105">
          <cell r="A105">
            <v>7430</v>
          </cell>
          <cell r="B105" t="str">
            <v>Mining / Extractive</v>
          </cell>
          <cell r="C105">
            <v>7430</v>
          </cell>
          <cell r="D105" t="str">
            <v>Undeveloped Land</v>
          </cell>
        </row>
        <row r="106">
          <cell r="A106">
            <v>8100</v>
          </cell>
          <cell r="B106" t="str">
            <v>Highway</v>
          </cell>
          <cell r="C106">
            <v>8100</v>
          </cell>
          <cell r="D106" t="str">
            <v>Highway Areas (50% Impervious)</v>
          </cell>
        </row>
        <row r="107">
          <cell r="A107">
            <v>8110</v>
          </cell>
          <cell r="B107" t="str">
            <v>High-Intensity Commercial</v>
          </cell>
          <cell r="C107">
            <v>8110</v>
          </cell>
          <cell r="D107" t="str">
            <v>Single-Family Residential Areas (40% Impervious)</v>
          </cell>
        </row>
        <row r="108">
          <cell r="A108">
            <v>8113</v>
          </cell>
          <cell r="B108" t="str">
            <v>Low-Density Residential</v>
          </cell>
          <cell r="C108">
            <v>8113</v>
          </cell>
          <cell r="D108" t="str">
            <v>Single-Family Residential Areas (25% Impervious)</v>
          </cell>
        </row>
        <row r="109">
          <cell r="A109">
            <v>8115</v>
          </cell>
          <cell r="B109" t="str">
            <v>Low-Density Residential</v>
          </cell>
          <cell r="C109">
            <v>8115</v>
          </cell>
          <cell r="D109" t="str">
            <v>Single-Family Residential Areas (25% Impervious)</v>
          </cell>
        </row>
        <row r="110">
          <cell r="A110">
            <v>8140</v>
          </cell>
          <cell r="B110" t="str">
            <v>Highway</v>
          </cell>
          <cell r="C110">
            <v>8140</v>
          </cell>
          <cell r="D110" t="str">
            <v>Highway Areas (50% Impervious)</v>
          </cell>
        </row>
        <row r="111">
          <cell r="A111">
            <v>8200</v>
          </cell>
          <cell r="B111" t="str">
            <v>Light Industrial</v>
          </cell>
          <cell r="C111">
            <v>8200</v>
          </cell>
          <cell r="D111" t="str">
            <v>Commercial Areas</v>
          </cell>
        </row>
        <row r="112">
          <cell r="A112">
            <v>8300</v>
          </cell>
          <cell r="B112" t="str">
            <v>Light Industrial</v>
          </cell>
          <cell r="C112">
            <v>8300</v>
          </cell>
          <cell r="D112" t="str">
            <v>Commercial Areas</v>
          </cell>
        </row>
        <row r="113">
          <cell r="A113">
            <v>8310</v>
          </cell>
          <cell r="B113" t="str">
            <v>Light Industrial</v>
          </cell>
          <cell r="C113">
            <v>8310</v>
          </cell>
          <cell r="D113" t="str">
            <v>Commercial Areas</v>
          </cell>
        </row>
        <row r="114">
          <cell r="A114">
            <v>8320</v>
          </cell>
          <cell r="B114" t="str">
            <v>Low-intensity commercial</v>
          </cell>
          <cell r="C114">
            <v>8320</v>
          </cell>
          <cell r="D114" t="str">
            <v>Undeveloped Land</v>
          </cell>
        </row>
        <row r="115">
          <cell r="A115">
            <v>8330</v>
          </cell>
          <cell r="B115" t="str">
            <v>Light Industrial</v>
          </cell>
          <cell r="C115">
            <v>8330</v>
          </cell>
          <cell r="D115" t="str">
            <v>Commercial Areas</v>
          </cell>
        </row>
        <row r="116">
          <cell r="A116">
            <v>8340</v>
          </cell>
          <cell r="B116" t="str">
            <v>Light Industrial</v>
          </cell>
          <cell r="C116">
            <v>8340</v>
          </cell>
          <cell r="D116" t="str">
            <v>Commercial Areas</v>
          </cell>
        </row>
        <row r="117">
          <cell r="A117">
            <v>8350</v>
          </cell>
          <cell r="B117" t="str">
            <v>High-Intensity Commercial</v>
          </cell>
          <cell r="C117">
            <v>8350</v>
          </cell>
          <cell r="D117" t="str">
            <v>Commercial Areas</v>
          </cell>
        </row>
        <row r="118">
          <cell r="A118">
            <v>8360</v>
          </cell>
          <cell r="B118" t="str">
            <v>High-Intensity Commercial</v>
          </cell>
          <cell r="C118">
            <v>8360</v>
          </cell>
          <cell r="D118" t="str">
            <v>Commercial Areas</v>
          </cell>
        </row>
      </sheetData>
      <sheetData sheetId="1">
        <row r="3">
          <cell r="A3" t="str">
            <v>Low-Density Residential</v>
          </cell>
          <cell r="B3">
            <v>0.96797880682585713</v>
          </cell>
          <cell r="C3">
            <v>0.12452938169209543</v>
          </cell>
        </row>
        <row r="4">
          <cell r="A4" t="str">
            <v>Single-Family</v>
          </cell>
          <cell r="B4">
            <v>1.2445441802046733</v>
          </cell>
          <cell r="C4">
            <v>0.21319951734720002</v>
          </cell>
        </row>
        <row r="5">
          <cell r="A5" t="str">
            <v>Multi-Family</v>
          </cell>
          <cell r="B5">
            <v>1.3948514483453343</v>
          </cell>
          <cell r="C5">
            <v>0.33903287162245876</v>
          </cell>
        </row>
        <row r="6">
          <cell r="A6" t="str">
            <v>Low-Intensity Commercial</v>
          </cell>
          <cell r="B6">
            <v>0.70945030562392009</v>
          </cell>
          <cell r="C6">
            <v>0.1167055461931156</v>
          </cell>
        </row>
        <row r="7">
          <cell r="A7" t="str">
            <v>High-Intensity Commercial</v>
          </cell>
          <cell r="B7">
            <v>1.4429497741503459</v>
          </cell>
          <cell r="C7">
            <v>0.22493527059566973</v>
          </cell>
        </row>
        <row r="8">
          <cell r="A8" t="str">
            <v>Light Industrial</v>
          </cell>
          <cell r="B8">
            <v>0.72147488707517293</v>
          </cell>
          <cell r="C8">
            <v>0.16951643581122938</v>
          </cell>
        </row>
        <row r="9">
          <cell r="A9" t="str">
            <v>Highway</v>
          </cell>
          <cell r="B9">
            <v>0.98601567900273634</v>
          </cell>
          <cell r="C9">
            <v>0.14343698414796333</v>
          </cell>
        </row>
        <row r="10">
          <cell r="A10" t="str">
            <v>Pasture</v>
          </cell>
          <cell r="B10">
            <v>2.0141173930848577</v>
          </cell>
          <cell r="C10">
            <v>0.28687396829592665</v>
          </cell>
        </row>
        <row r="11">
          <cell r="A11" t="str">
            <v>Unimproved Pasture</v>
          </cell>
          <cell r="B11">
            <v>1.022089423356495</v>
          </cell>
          <cell r="C11">
            <v>0.19559588747449544</v>
          </cell>
        </row>
        <row r="12">
          <cell r="A12" t="str">
            <v>Citrus</v>
          </cell>
          <cell r="B12">
            <v>1.3467531225403229</v>
          </cell>
          <cell r="C12">
            <v>0.27383424246429361</v>
          </cell>
        </row>
        <row r="13">
          <cell r="A13" t="str">
            <v>Row Crops</v>
          </cell>
          <cell r="B13">
            <v>1.7435643104316678</v>
          </cell>
          <cell r="C13">
            <v>0.58026779950766982</v>
          </cell>
        </row>
        <row r="14">
          <cell r="A14" t="str">
            <v>General Agriculture</v>
          </cell>
          <cell r="B14">
            <v>1.6774291124497771</v>
          </cell>
          <cell r="C14">
            <v>0.48898971868623858</v>
          </cell>
        </row>
        <row r="15">
          <cell r="A15" t="str">
            <v>Undeveloped / Rangeland / Forest</v>
          </cell>
          <cell r="B15">
            <v>0.69141343344704065</v>
          </cell>
          <cell r="C15">
            <v>3.5859246036990831E-2</v>
          </cell>
        </row>
        <row r="16">
          <cell r="A16" t="str">
            <v>Mining / Extractive</v>
          </cell>
          <cell r="B16">
            <v>0.70945030562392009</v>
          </cell>
          <cell r="C16">
            <v>9.7797943737247719E-2</v>
          </cell>
        </row>
        <row r="17">
          <cell r="A17" t="str">
            <v>Water</v>
          </cell>
          <cell r="B17">
            <v>0.50503242095262102</v>
          </cell>
          <cell r="C17">
            <v>6.8458560616073402E-2</v>
          </cell>
        </row>
        <row r="18">
          <cell r="A18" t="str">
            <v>Wetlands</v>
          </cell>
          <cell r="B18">
            <v>0.60724136328827061</v>
          </cell>
          <cell r="C18">
            <v>3.2599314579082571E-2</v>
          </cell>
        </row>
      </sheetData>
      <sheetData sheetId="2">
        <row r="1">
          <cell r="B1" t="str">
            <v>A</v>
          </cell>
        </row>
      </sheetData>
      <sheetData sheetId="3">
        <row r="32">
          <cell r="A32" t="str">
            <v>North Fork</v>
          </cell>
        </row>
      </sheetData>
      <sheetData sheetId="4">
        <row r="1">
          <cell r="A1">
            <v>1000</v>
          </cell>
          <cell r="B1" t="str">
            <v>URBAN AND BUILT-UP</v>
          </cell>
        </row>
        <row r="2">
          <cell r="A2">
            <v>1100</v>
          </cell>
          <cell r="B2" t="str">
            <v>Residential, Low Density &lt;Less than two dwelling units per acre&gt;</v>
          </cell>
        </row>
        <row r="3">
          <cell r="A3">
            <v>1110</v>
          </cell>
          <cell r="B3" t="str">
            <v>Fixed Single Family Units</v>
          </cell>
        </row>
        <row r="4">
          <cell r="A4">
            <v>1111</v>
          </cell>
          <cell r="B4" t="str">
            <v>Single Story Units</v>
          </cell>
        </row>
        <row r="5">
          <cell r="A5">
            <v>1112</v>
          </cell>
          <cell r="B5" t="str">
            <v>Two or More Story Units</v>
          </cell>
        </row>
        <row r="6">
          <cell r="A6">
            <v>1120</v>
          </cell>
          <cell r="B6" t="str">
            <v>Mobile Home Units</v>
          </cell>
        </row>
        <row r="7">
          <cell r="A7">
            <v>1121</v>
          </cell>
          <cell r="B7" t="str">
            <v>Single Wide Units</v>
          </cell>
        </row>
        <row r="8">
          <cell r="A8">
            <v>1122</v>
          </cell>
          <cell r="B8" t="str">
            <v>Double Wide Units</v>
          </cell>
        </row>
        <row r="9">
          <cell r="A9">
            <v>1123</v>
          </cell>
          <cell r="B9" t="str">
            <v>Mixed Widths Units</v>
          </cell>
        </row>
        <row r="10">
          <cell r="A10">
            <v>1130</v>
          </cell>
          <cell r="B10" t="str">
            <v>Mixed Units &lt;Fixed and mobile home units&gt;</v>
          </cell>
        </row>
        <row r="11">
          <cell r="A11">
            <v>1160</v>
          </cell>
          <cell r="B11" t="str">
            <v>Low Density with Golf Courses and Small Bodies of Water</v>
          </cell>
        </row>
        <row r="12">
          <cell r="A12">
            <v>1180</v>
          </cell>
          <cell r="B12" t="str">
            <v>Rural Residential</v>
          </cell>
        </row>
        <row r="13">
          <cell r="A13">
            <v>1190</v>
          </cell>
          <cell r="B13" t="str">
            <v>Low Density Under Construction</v>
          </cell>
        </row>
        <row r="14">
          <cell r="A14">
            <v>1200</v>
          </cell>
          <cell r="B14" t="str">
            <v>Residential, Medium Density &lt;Two-five dwelling units per acre&gt;</v>
          </cell>
        </row>
        <row r="15">
          <cell r="A15">
            <v>1210</v>
          </cell>
          <cell r="B15" t="str">
            <v>Fixed Single Family Units</v>
          </cell>
        </row>
        <row r="16">
          <cell r="A16">
            <v>1211</v>
          </cell>
          <cell r="B16" t="str">
            <v>Single Story Units</v>
          </cell>
        </row>
        <row r="17">
          <cell r="A17">
            <v>1212</v>
          </cell>
          <cell r="B17" t="str">
            <v>Two or More Story Units</v>
          </cell>
        </row>
        <row r="18">
          <cell r="A18">
            <v>1220</v>
          </cell>
          <cell r="B18" t="str">
            <v>Mobile Home Units</v>
          </cell>
        </row>
        <row r="19">
          <cell r="A19">
            <v>1221</v>
          </cell>
          <cell r="B19" t="str">
            <v>Single Wide Units</v>
          </cell>
        </row>
        <row r="20">
          <cell r="A20">
            <v>1222</v>
          </cell>
          <cell r="B20" t="str">
            <v>Double Wide Units</v>
          </cell>
        </row>
        <row r="21">
          <cell r="A21">
            <v>1223</v>
          </cell>
          <cell r="B21" t="str">
            <v>Mixed Widths Units</v>
          </cell>
        </row>
        <row r="22">
          <cell r="A22">
            <v>1230</v>
          </cell>
          <cell r="B22" t="str">
            <v>Mixed Units &lt;Fixed and mobile home units&gt;</v>
          </cell>
        </row>
        <row r="23">
          <cell r="A23">
            <v>1260</v>
          </cell>
          <cell r="B23" t="str">
            <v>Medium Density with Golf Courses and Small Bodies of Water</v>
          </cell>
        </row>
        <row r="24">
          <cell r="A24">
            <v>1290</v>
          </cell>
          <cell r="B24" t="str">
            <v>Medium Density Under Construction</v>
          </cell>
        </row>
        <row r="25">
          <cell r="A25">
            <v>1300</v>
          </cell>
          <cell r="B25" t="str">
            <v>Residential, High Density</v>
          </cell>
        </row>
        <row r="26">
          <cell r="A26">
            <v>1310</v>
          </cell>
          <cell r="B26" t="str">
            <v>Fixed Single Family Units &lt;Six or more dwelling units per acre&gt;</v>
          </cell>
        </row>
        <row r="27">
          <cell r="A27">
            <v>1311</v>
          </cell>
          <cell r="B27" t="str">
            <v>Single Story Units</v>
          </cell>
        </row>
        <row r="28">
          <cell r="A28">
            <v>1312</v>
          </cell>
          <cell r="B28" t="str">
            <v>Two or More Story Units</v>
          </cell>
        </row>
        <row r="29">
          <cell r="A29">
            <v>1320</v>
          </cell>
          <cell r="B29" t="str">
            <v>Mobile Home Units &lt;Six or more dwelling units per acre&gt;</v>
          </cell>
        </row>
        <row r="30">
          <cell r="A30">
            <v>1321</v>
          </cell>
          <cell r="B30" t="str">
            <v>Single Wide Units</v>
          </cell>
        </row>
        <row r="31">
          <cell r="A31">
            <v>1322</v>
          </cell>
          <cell r="B31" t="str">
            <v>Double Wide Units</v>
          </cell>
        </row>
        <row r="32">
          <cell r="A32">
            <v>1323</v>
          </cell>
          <cell r="B32" t="str">
            <v>Mixed Widths Units</v>
          </cell>
        </row>
        <row r="33">
          <cell r="A33">
            <v>1330</v>
          </cell>
          <cell r="B33" t="str">
            <v>Multiple Dwelling Units, Low Rise &lt;Two stories or less&gt;</v>
          </cell>
        </row>
        <row r="34">
          <cell r="A34">
            <v>1331</v>
          </cell>
          <cell r="B34" t="str">
            <v>Duplex Units</v>
          </cell>
        </row>
        <row r="35">
          <cell r="A35">
            <v>1332</v>
          </cell>
          <cell r="B35" t="str">
            <v>Triplex Units</v>
          </cell>
        </row>
        <row r="36">
          <cell r="A36">
            <v>1333</v>
          </cell>
          <cell r="B36" t="str">
            <v>Quadruplex Units</v>
          </cell>
        </row>
        <row r="37">
          <cell r="A37">
            <v>1334</v>
          </cell>
          <cell r="B37" t="str">
            <v>Apartment Units</v>
          </cell>
        </row>
        <row r="38">
          <cell r="A38">
            <v>1335</v>
          </cell>
          <cell r="B38" t="str">
            <v>Townhouse Units</v>
          </cell>
        </row>
        <row r="39">
          <cell r="A39">
            <v>1336</v>
          </cell>
          <cell r="B39" t="str">
            <v>Patio Houses</v>
          </cell>
        </row>
        <row r="40">
          <cell r="A40">
            <v>1340</v>
          </cell>
          <cell r="B40" t="str">
            <v>Multiple Dwelling Units, High Rise &lt;Three stories or more&gt;</v>
          </cell>
        </row>
        <row r="41">
          <cell r="A41">
            <v>1341</v>
          </cell>
          <cell r="B41" t="str">
            <v>Apartment Units</v>
          </cell>
        </row>
        <row r="42">
          <cell r="A42">
            <v>1342</v>
          </cell>
          <cell r="B42" t="str">
            <v>Townhouse Units</v>
          </cell>
        </row>
        <row r="43">
          <cell r="A43">
            <v>1343</v>
          </cell>
          <cell r="B43" t="str">
            <v>Condominium Units</v>
          </cell>
        </row>
        <row r="44">
          <cell r="A44">
            <v>1344</v>
          </cell>
          <cell r="B44" t="str">
            <v>Mixed Units</v>
          </cell>
        </row>
        <row r="45">
          <cell r="A45">
            <v>1350</v>
          </cell>
          <cell r="B45" t="str">
            <v>Mixed Units &lt;Fixed and mobile home units&gt;</v>
          </cell>
        </row>
        <row r="46">
          <cell r="A46">
            <v>1360</v>
          </cell>
          <cell r="B46" t="str">
            <v>Multiple-High Density Units: One, Two, or Three Stories with Golf Courses and Small Bodies of Water</v>
          </cell>
        </row>
        <row r="47">
          <cell r="A47">
            <v>1390</v>
          </cell>
          <cell r="B47" t="str">
            <v>High Density Under Construction</v>
          </cell>
        </row>
        <row r="48">
          <cell r="A48">
            <v>1400</v>
          </cell>
          <cell r="B48" t="str">
            <v>Commercial and Services</v>
          </cell>
        </row>
        <row r="49">
          <cell r="A49">
            <v>1410</v>
          </cell>
          <cell r="B49" t="str">
            <v>Retail Sales and Services</v>
          </cell>
        </row>
        <row r="50">
          <cell r="A50">
            <v>1411</v>
          </cell>
          <cell r="B50" t="str">
            <v>Shopping Centers (Plazas, Malls)</v>
          </cell>
        </row>
        <row r="51">
          <cell r="A51">
            <v>1412</v>
          </cell>
          <cell r="B51" t="str">
            <v>Service Stations</v>
          </cell>
        </row>
        <row r="52">
          <cell r="A52">
            <v>1413</v>
          </cell>
          <cell r="B52" t="str">
            <v>Banking Facilities</v>
          </cell>
        </row>
        <row r="53">
          <cell r="A53">
            <v>1414</v>
          </cell>
          <cell r="B53" t="str">
            <v>Convenience Stores</v>
          </cell>
        </row>
        <row r="54">
          <cell r="A54">
            <v>1415</v>
          </cell>
          <cell r="B54" t="str">
            <v>Restaurants</v>
          </cell>
        </row>
        <row r="55">
          <cell r="A55">
            <v>1416</v>
          </cell>
          <cell r="B55" t="str">
            <v>Builder's Supply</v>
          </cell>
        </row>
        <row r="56">
          <cell r="A56">
            <v>1417</v>
          </cell>
          <cell r="B56" t="str">
            <v>Petroleum (Fuels)</v>
          </cell>
        </row>
        <row r="57">
          <cell r="A57">
            <v>1418</v>
          </cell>
          <cell r="B57" t="str">
            <v>Mixed</v>
          </cell>
        </row>
        <row r="58">
          <cell r="A58">
            <v>1420</v>
          </cell>
          <cell r="B58" t="str">
            <v>Wholesale Sales and Services &lt;Excluding warehouses associated with industrial use&gt;</v>
          </cell>
        </row>
        <row r="59">
          <cell r="A59">
            <v>1421</v>
          </cell>
          <cell r="B59" t="str">
            <v>Warehouses</v>
          </cell>
        </row>
        <row r="60">
          <cell r="A60">
            <v>1422</v>
          </cell>
          <cell r="B60" t="str">
            <v>Mini-Warehouses</v>
          </cell>
        </row>
        <row r="61">
          <cell r="A61">
            <v>1423</v>
          </cell>
          <cell r="B61" t="str">
            <v>Junk Yards</v>
          </cell>
        </row>
        <row r="62">
          <cell r="A62">
            <v>1424</v>
          </cell>
          <cell r="B62" t="str">
            <v>Farmers Markets</v>
          </cell>
        </row>
        <row r="63">
          <cell r="A63">
            <v>1425</v>
          </cell>
          <cell r="B63" t="str">
            <v>Other</v>
          </cell>
        </row>
        <row r="64">
          <cell r="A64">
            <v>1430</v>
          </cell>
          <cell r="B64" t="str">
            <v>Professional Services</v>
          </cell>
        </row>
        <row r="65">
          <cell r="A65">
            <v>1440</v>
          </cell>
          <cell r="B65" t="str">
            <v>Cultural and Entertainment</v>
          </cell>
        </row>
        <row r="66">
          <cell r="A66">
            <v>1441</v>
          </cell>
          <cell r="B66" t="str">
            <v>Theaters</v>
          </cell>
        </row>
        <row r="67">
          <cell r="A67">
            <v>1442</v>
          </cell>
          <cell r="B67" t="str">
            <v>Museums</v>
          </cell>
        </row>
        <row r="68">
          <cell r="A68">
            <v>1443</v>
          </cell>
          <cell r="B68" t="str">
            <v>Open Air Theaters</v>
          </cell>
        </row>
        <row r="69">
          <cell r="A69">
            <v>1444</v>
          </cell>
          <cell r="B69" t="str">
            <v>Amphitheaters</v>
          </cell>
        </row>
        <row r="70">
          <cell r="A70">
            <v>1445</v>
          </cell>
          <cell r="B70" t="str">
            <v>Amusement Parks</v>
          </cell>
        </row>
        <row r="71">
          <cell r="A71">
            <v>1446</v>
          </cell>
          <cell r="B71" t="str">
            <v>Art Galleries</v>
          </cell>
        </row>
        <row r="72">
          <cell r="A72">
            <v>1447</v>
          </cell>
          <cell r="B72" t="str">
            <v>Libraries</v>
          </cell>
        </row>
        <row r="73">
          <cell r="A73">
            <v>1448</v>
          </cell>
          <cell r="B73" t="str">
            <v>Other</v>
          </cell>
        </row>
        <row r="74">
          <cell r="A74">
            <v>1450</v>
          </cell>
          <cell r="B74" t="str">
            <v>Tourist Services</v>
          </cell>
        </row>
        <row r="75">
          <cell r="A75">
            <v>1451</v>
          </cell>
          <cell r="B75" t="str">
            <v>Hotels</v>
          </cell>
        </row>
        <row r="76">
          <cell r="A76">
            <v>1452</v>
          </cell>
          <cell r="B76" t="str">
            <v>Motels</v>
          </cell>
        </row>
        <row r="77">
          <cell r="A77">
            <v>1453</v>
          </cell>
          <cell r="B77" t="str">
            <v>Travel Trailer Parks</v>
          </cell>
        </row>
        <row r="78">
          <cell r="A78">
            <v>1454</v>
          </cell>
          <cell r="B78" t="str">
            <v>Campgrounds - Define</v>
          </cell>
        </row>
        <row r="79">
          <cell r="A79">
            <v>1455</v>
          </cell>
          <cell r="B79" t="str">
            <v>Other</v>
          </cell>
        </row>
        <row r="80">
          <cell r="A80">
            <v>1460</v>
          </cell>
          <cell r="B80" t="str">
            <v>Oil and Gas Storage &lt;Except those areas associated with industrial use or manufacturing&gt;</v>
          </cell>
        </row>
        <row r="81">
          <cell r="A81">
            <v>1461</v>
          </cell>
          <cell r="B81" t="str">
            <v>Crude Oil</v>
          </cell>
        </row>
        <row r="82">
          <cell r="A82">
            <v>1462</v>
          </cell>
          <cell r="B82" t="str">
            <v>High Octane Fuels</v>
          </cell>
        </row>
        <row r="83">
          <cell r="A83">
            <v>1463</v>
          </cell>
          <cell r="B83" t="str">
            <v>Liquified Gases</v>
          </cell>
        </row>
        <row r="84">
          <cell r="A84">
            <v>1464</v>
          </cell>
          <cell r="B84" t="str">
            <v>Petroleum Fuels</v>
          </cell>
        </row>
        <row r="85">
          <cell r="A85">
            <v>1465</v>
          </cell>
          <cell r="B85" t="str">
            <v>Motor Lubricants</v>
          </cell>
        </row>
        <row r="86">
          <cell r="A86">
            <v>1470</v>
          </cell>
          <cell r="B86" t="str">
            <v>Mixed Commercial and Services</v>
          </cell>
        </row>
        <row r="87">
          <cell r="A87">
            <v>1480</v>
          </cell>
          <cell r="B87" t="str">
            <v>Cemeteries</v>
          </cell>
        </row>
        <row r="88">
          <cell r="A88">
            <v>1490</v>
          </cell>
          <cell r="B88" t="str">
            <v>Commercial and Services Under Construction</v>
          </cell>
        </row>
        <row r="89">
          <cell r="A89">
            <v>1500</v>
          </cell>
          <cell r="B89" t="str">
            <v>Industrial</v>
          </cell>
        </row>
        <row r="90">
          <cell r="A90">
            <v>1510</v>
          </cell>
          <cell r="B90" t="str">
            <v>Food Processing</v>
          </cell>
        </row>
        <row r="91">
          <cell r="A91">
            <v>1511</v>
          </cell>
          <cell r="B91" t="str">
            <v>Citrus</v>
          </cell>
        </row>
        <row r="92">
          <cell r="A92">
            <v>1512</v>
          </cell>
          <cell r="B92" t="str">
            <v>Sugar</v>
          </cell>
        </row>
        <row r="93">
          <cell r="A93">
            <v>1513</v>
          </cell>
          <cell r="B93" t="str">
            <v>Seafood</v>
          </cell>
        </row>
        <row r="94">
          <cell r="A94">
            <v>1514</v>
          </cell>
          <cell r="B94" t="str">
            <v>Meat Packaging Facilities</v>
          </cell>
        </row>
        <row r="95">
          <cell r="A95">
            <v>1515</v>
          </cell>
          <cell r="B95" t="str">
            <v>Poultry and Eggs</v>
          </cell>
        </row>
        <row r="96">
          <cell r="A96">
            <v>1516</v>
          </cell>
          <cell r="B96" t="str">
            <v>Grains and Legumes</v>
          </cell>
        </row>
        <row r="97">
          <cell r="A97">
            <v>1520</v>
          </cell>
          <cell r="B97" t="str">
            <v>Timber Processing</v>
          </cell>
        </row>
        <row r="98">
          <cell r="A98">
            <v>1521</v>
          </cell>
          <cell r="B98" t="str">
            <v>Sawmills</v>
          </cell>
        </row>
        <row r="99">
          <cell r="A99">
            <v>1522</v>
          </cell>
          <cell r="B99" t="str">
            <v>Plywood and Veneer Mills</v>
          </cell>
        </row>
        <row r="100">
          <cell r="A100">
            <v>1523</v>
          </cell>
          <cell r="B100" t="str">
            <v>Pulp and Paper Mills</v>
          </cell>
        </row>
        <row r="101">
          <cell r="A101">
            <v>1524</v>
          </cell>
          <cell r="B101" t="str">
            <v>Pole Peeler and Treatment Plants</v>
          </cell>
        </row>
        <row r="102">
          <cell r="A102">
            <v>1525</v>
          </cell>
          <cell r="B102" t="str">
            <v>Wood Distillation</v>
          </cell>
        </row>
        <row r="103">
          <cell r="A103">
            <v>1526</v>
          </cell>
          <cell r="B103" t="str">
            <v>Log Home Prefabrication</v>
          </cell>
        </row>
        <row r="104">
          <cell r="A104">
            <v>1527</v>
          </cell>
          <cell r="B104" t="str">
            <v>Woodyards</v>
          </cell>
        </row>
        <row r="105">
          <cell r="A105">
            <v>1530</v>
          </cell>
          <cell r="B105" t="str">
            <v>Mineral Processing</v>
          </cell>
        </row>
        <row r="106">
          <cell r="A106">
            <v>1531</v>
          </cell>
          <cell r="B106" t="str">
            <v>Clays</v>
          </cell>
        </row>
        <row r="107">
          <cell r="A107">
            <v>1532</v>
          </cell>
          <cell r="B107" t="str">
            <v>Phosphate</v>
          </cell>
        </row>
        <row r="108">
          <cell r="A108">
            <v>1533</v>
          </cell>
          <cell r="B108" t="str">
            <v>Limerock</v>
          </cell>
        </row>
        <row r="109">
          <cell r="A109">
            <v>1534</v>
          </cell>
          <cell r="B109" t="str">
            <v>Magnesia</v>
          </cell>
        </row>
        <row r="110">
          <cell r="A110">
            <v>1535</v>
          </cell>
          <cell r="B110" t="str">
            <v>Heavy Minerals</v>
          </cell>
        </row>
        <row r="111">
          <cell r="A111">
            <v>1540</v>
          </cell>
          <cell r="B111" t="str">
            <v>Oil and Gas Processing</v>
          </cell>
        </row>
        <row r="112">
          <cell r="A112">
            <v>1541</v>
          </cell>
          <cell r="B112" t="str">
            <v>Gasoline</v>
          </cell>
        </row>
        <row r="113">
          <cell r="A113">
            <v>1542</v>
          </cell>
          <cell r="B113" t="str">
            <v>Jet Fuel</v>
          </cell>
        </row>
        <row r="114">
          <cell r="A114">
            <v>1543</v>
          </cell>
          <cell r="B114" t="str">
            <v>Fuel Oil</v>
          </cell>
        </row>
        <row r="115">
          <cell r="A115">
            <v>1544</v>
          </cell>
          <cell r="B115" t="str">
            <v>Liquified Gases</v>
          </cell>
        </row>
        <row r="116">
          <cell r="A116">
            <v>1545</v>
          </cell>
          <cell r="B116" t="str">
            <v>Asphalt</v>
          </cell>
        </row>
        <row r="117">
          <cell r="A117">
            <v>1550</v>
          </cell>
          <cell r="B117" t="str">
            <v>Other Light Industrial</v>
          </cell>
        </row>
        <row r="118">
          <cell r="A118">
            <v>1551</v>
          </cell>
          <cell r="B118" t="str">
            <v>Boat Building and Repair</v>
          </cell>
        </row>
        <row r="119">
          <cell r="A119">
            <v>1552</v>
          </cell>
          <cell r="B119" t="str">
            <v>Electronics Industry</v>
          </cell>
        </row>
        <row r="120">
          <cell r="A120">
            <v>1553</v>
          </cell>
          <cell r="B120" t="str">
            <v>Furniture Manufacturers</v>
          </cell>
        </row>
        <row r="121">
          <cell r="A121">
            <v>1554</v>
          </cell>
          <cell r="B121" t="str">
            <v>Aircraft Building and Repair</v>
          </cell>
        </row>
        <row r="122">
          <cell r="A122">
            <v>1555</v>
          </cell>
          <cell r="B122" t="str">
            <v>Container Manufacturers (Cans, bottles, etc.)</v>
          </cell>
        </row>
        <row r="123">
          <cell r="A123">
            <v>1556</v>
          </cell>
          <cell r="B123" t="str">
            <v>Mobile Home Manufacturers</v>
          </cell>
        </row>
        <row r="124">
          <cell r="A124">
            <v>1560</v>
          </cell>
          <cell r="B124" t="str">
            <v>Other Heavy Industrial</v>
          </cell>
        </row>
        <row r="125">
          <cell r="A125">
            <v>1561</v>
          </cell>
          <cell r="B125" t="str">
            <v>Ship Building and Repair</v>
          </cell>
        </row>
        <row r="126">
          <cell r="A126">
            <v>1562</v>
          </cell>
          <cell r="B126" t="str">
            <v>Pre-stressed Concrete Plants</v>
          </cell>
        </row>
        <row r="127">
          <cell r="A127">
            <v>1563</v>
          </cell>
          <cell r="B127" t="str">
            <v>Metal Fabrication Plants</v>
          </cell>
        </row>
        <row r="128">
          <cell r="A128">
            <v>1564</v>
          </cell>
          <cell r="B128" t="str">
            <v>Cement Plants</v>
          </cell>
        </row>
        <row r="129">
          <cell r="A129">
            <v>1590</v>
          </cell>
          <cell r="B129" t="str">
            <v>Industrial Under Construction</v>
          </cell>
        </row>
        <row r="130">
          <cell r="A130">
            <v>1600</v>
          </cell>
          <cell r="B130" t="str">
            <v>Extractive</v>
          </cell>
        </row>
        <row r="131">
          <cell r="A131">
            <v>1610</v>
          </cell>
          <cell r="B131" t="str">
            <v>Strip Mines</v>
          </cell>
        </row>
        <row r="132">
          <cell r="A132">
            <v>1611</v>
          </cell>
          <cell r="B132" t="str">
            <v>Clays</v>
          </cell>
        </row>
        <row r="133">
          <cell r="A133">
            <v>1612</v>
          </cell>
          <cell r="B133" t="str">
            <v>Peat</v>
          </cell>
        </row>
        <row r="134">
          <cell r="A134">
            <v>1613</v>
          </cell>
          <cell r="B134" t="str">
            <v>Heavy Minerals</v>
          </cell>
        </row>
        <row r="135">
          <cell r="A135">
            <v>1620</v>
          </cell>
          <cell r="B135" t="str">
            <v>Sand and Gravel Pits</v>
          </cell>
        </row>
        <row r="136">
          <cell r="A136">
            <v>1630</v>
          </cell>
          <cell r="B136" t="str">
            <v>Rock Quarries</v>
          </cell>
        </row>
        <row r="137">
          <cell r="A137">
            <v>1631</v>
          </cell>
          <cell r="B137" t="str">
            <v>Limerock</v>
          </cell>
        </row>
        <row r="138">
          <cell r="A138">
            <v>1632</v>
          </cell>
          <cell r="B138" t="str">
            <v>Dolomite</v>
          </cell>
        </row>
        <row r="139">
          <cell r="A139">
            <v>1633</v>
          </cell>
          <cell r="B139" t="str">
            <v>Phosphate</v>
          </cell>
        </row>
        <row r="140">
          <cell r="A140">
            <v>1634</v>
          </cell>
          <cell r="B140" t="str">
            <v>Heavy Minerals</v>
          </cell>
        </row>
        <row r="141">
          <cell r="A141">
            <v>1640</v>
          </cell>
          <cell r="B141" t="str">
            <v>Oil and Gas Fields</v>
          </cell>
        </row>
        <row r="142">
          <cell r="A142">
            <v>1641</v>
          </cell>
          <cell r="B142" t="str">
            <v>Crude Oil</v>
          </cell>
        </row>
        <row r="143">
          <cell r="A143">
            <v>1642</v>
          </cell>
          <cell r="B143" t="str">
            <v>Natural Gas</v>
          </cell>
        </row>
        <row r="144">
          <cell r="A144">
            <v>1650</v>
          </cell>
          <cell r="B144" t="str">
            <v>Reclaimed Land</v>
          </cell>
        </row>
        <row r="145">
          <cell r="A145">
            <v>1660</v>
          </cell>
          <cell r="B145" t="str">
            <v>Holding Ponds</v>
          </cell>
        </row>
        <row r="146">
          <cell r="A146">
            <v>1700</v>
          </cell>
          <cell r="B146" t="str">
            <v>Institutional</v>
          </cell>
        </row>
        <row r="147">
          <cell r="A147">
            <v>1710</v>
          </cell>
          <cell r="B147" t="str">
            <v>Educational Facilities</v>
          </cell>
        </row>
        <row r="148">
          <cell r="A148">
            <v>1711</v>
          </cell>
          <cell r="B148" t="str">
            <v>Universities or Colleges</v>
          </cell>
        </row>
        <row r="149">
          <cell r="A149">
            <v>1712</v>
          </cell>
          <cell r="B149" t="str">
            <v>Vocational Schools</v>
          </cell>
        </row>
        <row r="150">
          <cell r="A150">
            <v>1713</v>
          </cell>
          <cell r="B150" t="str">
            <v>High Schools</v>
          </cell>
        </row>
        <row r="151">
          <cell r="A151">
            <v>1714</v>
          </cell>
          <cell r="B151" t="str">
            <v>Middle Schools</v>
          </cell>
        </row>
        <row r="152">
          <cell r="A152">
            <v>1715</v>
          </cell>
          <cell r="B152" t="str">
            <v>Elementary Schools</v>
          </cell>
        </row>
        <row r="153">
          <cell r="A153">
            <v>1720</v>
          </cell>
          <cell r="B153" t="str">
            <v>Religious</v>
          </cell>
        </row>
        <row r="154">
          <cell r="A154">
            <v>1721</v>
          </cell>
          <cell r="B154" t="str">
            <v>Parochial Schools</v>
          </cell>
        </row>
        <row r="155">
          <cell r="A155">
            <v>1722</v>
          </cell>
          <cell r="B155" t="str">
            <v>Churches/Synagogues Only</v>
          </cell>
        </row>
        <row r="156">
          <cell r="A156">
            <v>1730</v>
          </cell>
          <cell r="B156" t="str">
            <v>Military</v>
          </cell>
        </row>
        <row r="157">
          <cell r="A157">
            <v>1731</v>
          </cell>
          <cell r="B157" t="str">
            <v>Air Force Installation</v>
          </cell>
        </row>
        <row r="158">
          <cell r="A158">
            <v>1732</v>
          </cell>
          <cell r="B158" t="str">
            <v>Army Installations</v>
          </cell>
        </row>
        <row r="159">
          <cell r="A159">
            <v>1733</v>
          </cell>
          <cell r="B159" t="str">
            <v>Navy Installations</v>
          </cell>
        </row>
        <row r="160">
          <cell r="A160">
            <v>1734</v>
          </cell>
          <cell r="B160" t="str">
            <v>Marines Installations</v>
          </cell>
        </row>
        <row r="161">
          <cell r="A161">
            <v>1735</v>
          </cell>
          <cell r="B161" t="str">
            <v>Coast Guard Installations</v>
          </cell>
        </row>
        <row r="162">
          <cell r="A162">
            <v>1736</v>
          </cell>
          <cell r="B162" t="str">
            <v>National Guard Installations</v>
          </cell>
        </row>
        <row r="163">
          <cell r="A163">
            <v>1740</v>
          </cell>
          <cell r="B163" t="str">
            <v>Medical and Health Care</v>
          </cell>
        </row>
        <row r="164">
          <cell r="A164">
            <v>1741</v>
          </cell>
          <cell r="B164" t="str">
            <v>Hospitals</v>
          </cell>
        </row>
        <row r="165">
          <cell r="A165">
            <v>1742</v>
          </cell>
          <cell r="B165" t="str">
            <v>Nursing Homes and/or Convalescent Centers</v>
          </cell>
        </row>
        <row r="166">
          <cell r="A166">
            <v>1743</v>
          </cell>
          <cell r="B166" t="str">
            <v>Clinics</v>
          </cell>
        </row>
        <row r="167">
          <cell r="A167">
            <v>1750</v>
          </cell>
          <cell r="B167" t="str">
            <v>Governmental</v>
          </cell>
        </row>
        <row r="168">
          <cell r="A168">
            <v>1751</v>
          </cell>
          <cell r="B168" t="str">
            <v>City Halls</v>
          </cell>
        </row>
        <row r="169">
          <cell r="A169">
            <v>1752</v>
          </cell>
          <cell r="B169" t="str">
            <v>Courthouses</v>
          </cell>
        </row>
        <row r="170">
          <cell r="A170">
            <v>1753</v>
          </cell>
          <cell r="B170" t="str">
            <v>Police Stations</v>
          </cell>
        </row>
        <row r="171">
          <cell r="A171">
            <v>1754</v>
          </cell>
          <cell r="B171" t="str">
            <v>Fire Stations</v>
          </cell>
        </row>
        <row r="172">
          <cell r="A172">
            <v>1755</v>
          </cell>
          <cell r="B172" t="str">
            <v>Office Buildings</v>
          </cell>
        </row>
        <row r="173">
          <cell r="A173">
            <v>1756</v>
          </cell>
          <cell r="B173" t="str">
            <v>Maintenance Yards</v>
          </cell>
        </row>
        <row r="174">
          <cell r="A174">
            <v>1757</v>
          </cell>
          <cell r="B174" t="str">
            <v>Post Offices</v>
          </cell>
        </row>
        <row r="175">
          <cell r="A175">
            <v>1758</v>
          </cell>
          <cell r="B175" t="str">
            <v>Other</v>
          </cell>
        </row>
        <row r="176">
          <cell r="A176">
            <v>1760</v>
          </cell>
          <cell r="B176" t="str">
            <v>Correctional</v>
          </cell>
        </row>
        <row r="177">
          <cell r="A177">
            <v>1761</v>
          </cell>
          <cell r="B177" t="str">
            <v>State Prisons</v>
          </cell>
        </row>
        <row r="178">
          <cell r="A178">
            <v>1762</v>
          </cell>
          <cell r="B178" t="str">
            <v>Federal Prisons</v>
          </cell>
        </row>
        <row r="179">
          <cell r="A179">
            <v>1763</v>
          </cell>
          <cell r="B179" t="str">
            <v>Juvenile Centers</v>
          </cell>
        </row>
        <row r="180">
          <cell r="A180">
            <v>1764</v>
          </cell>
          <cell r="B180" t="str">
            <v>Road Prisons</v>
          </cell>
        </row>
        <row r="181">
          <cell r="A181">
            <v>1765</v>
          </cell>
          <cell r="B181" t="str">
            <v>Municipal Prisons</v>
          </cell>
        </row>
        <row r="182">
          <cell r="A182">
            <v>1770</v>
          </cell>
          <cell r="B182" t="str">
            <v>Other Institutional</v>
          </cell>
        </row>
        <row r="183">
          <cell r="A183">
            <v>1780</v>
          </cell>
          <cell r="B183" t="str">
            <v>Commercial Child Care</v>
          </cell>
        </row>
        <row r="184">
          <cell r="A184">
            <v>1790</v>
          </cell>
          <cell r="B184" t="str">
            <v>Institutional Under Construction</v>
          </cell>
        </row>
        <row r="185">
          <cell r="A185">
            <v>1800</v>
          </cell>
          <cell r="B185" t="str">
            <v>Recreational</v>
          </cell>
        </row>
        <row r="186">
          <cell r="A186">
            <v>1810</v>
          </cell>
          <cell r="B186" t="str">
            <v>Swimming Beach</v>
          </cell>
        </row>
        <row r="187">
          <cell r="A187">
            <v>1820</v>
          </cell>
          <cell r="B187" t="str">
            <v>Golf Courses</v>
          </cell>
        </row>
        <row r="188">
          <cell r="A188">
            <v>1830</v>
          </cell>
          <cell r="B188" t="str">
            <v>Race Tracks</v>
          </cell>
        </row>
        <row r="189">
          <cell r="A189">
            <v>1831</v>
          </cell>
          <cell r="B189" t="str">
            <v>Automobile Tracks</v>
          </cell>
        </row>
        <row r="190">
          <cell r="A190">
            <v>1832</v>
          </cell>
          <cell r="B190" t="str">
            <v>Horse Tracks</v>
          </cell>
        </row>
        <row r="191">
          <cell r="A191">
            <v>1833</v>
          </cell>
          <cell r="B191" t="str">
            <v>Dog Tracks</v>
          </cell>
        </row>
        <row r="192">
          <cell r="A192">
            <v>1840</v>
          </cell>
          <cell r="B192" t="str">
            <v>Marinas and Fish Camps</v>
          </cell>
        </row>
        <row r="193">
          <cell r="A193">
            <v>1841</v>
          </cell>
          <cell r="B193" t="str">
            <v>Marinas (Basins)</v>
          </cell>
        </row>
        <row r="194">
          <cell r="A194">
            <v>1842</v>
          </cell>
          <cell r="B194" t="str">
            <v>Fish Camps</v>
          </cell>
        </row>
        <row r="195">
          <cell r="A195">
            <v>1850</v>
          </cell>
          <cell r="B195" t="str">
            <v>Parks and Zoos</v>
          </cell>
        </row>
        <row r="196">
          <cell r="A196">
            <v>1851</v>
          </cell>
          <cell r="B196" t="str">
            <v>City Parks</v>
          </cell>
        </row>
        <row r="197">
          <cell r="A197">
            <v>1852</v>
          </cell>
          <cell r="B197" t="str">
            <v>Zoos</v>
          </cell>
        </row>
        <row r="198">
          <cell r="A198">
            <v>1860</v>
          </cell>
          <cell r="B198" t="str">
            <v>Community Recreational Facilities</v>
          </cell>
        </row>
        <row r="199">
          <cell r="A199">
            <v>1861</v>
          </cell>
          <cell r="B199" t="str">
            <v>Baseball</v>
          </cell>
        </row>
        <row r="200">
          <cell r="A200">
            <v>1862</v>
          </cell>
          <cell r="B200" t="str">
            <v>Basketball</v>
          </cell>
        </row>
        <row r="201">
          <cell r="A201">
            <v>1863</v>
          </cell>
          <cell r="B201" t="str">
            <v>Football/Soccer</v>
          </cell>
        </row>
        <row r="202">
          <cell r="A202">
            <v>1864</v>
          </cell>
          <cell r="B202" t="str">
            <v>Tennis</v>
          </cell>
        </row>
        <row r="203">
          <cell r="A203">
            <v>1870</v>
          </cell>
          <cell r="B203" t="str">
            <v>Stadiums &lt;Those facilities not associated with high schools, colleges or universities&gt;</v>
          </cell>
        </row>
        <row r="204">
          <cell r="A204">
            <v>1880</v>
          </cell>
          <cell r="B204" t="str">
            <v>Historical Sites</v>
          </cell>
        </row>
        <row r="205">
          <cell r="A205">
            <v>1881</v>
          </cell>
          <cell r="B205" t="str">
            <v>Prehistoric</v>
          </cell>
        </row>
        <row r="206">
          <cell r="A206">
            <v>1882</v>
          </cell>
          <cell r="B206" t="str">
            <v>Historic</v>
          </cell>
        </row>
        <row r="207">
          <cell r="A207">
            <v>1890</v>
          </cell>
          <cell r="B207" t="str">
            <v>Other Recreational</v>
          </cell>
        </row>
        <row r="208">
          <cell r="A208">
            <v>1891</v>
          </cell>
          <cell r="B208" t="str">
            <v>Riding Stables</v>
          </cell>
        </row>
        <row r="209">
          <cell r="A209">
            <v>1892</v>
          </cell>
          <cell r="B209" t="str">
            <v>Go-Cart Tracks</v>
          </cell>
        </row>
        <row r="210">
          <cell r="A210">
            <v>1893</v>
          </cell>
          <cell r="B210" t="str">
            <v>Skeet Ranges</v>
          </cell>
        </row>
        <row r="211">
          <cell r="A211">
            <v>1894</v>
          </cell>
          <cell r="B211" t="str">
            <v>Rifle and/or Pistol Ranges</v>
          </cell>
        </row>
        <row r="212">
          <cell r="A212">
            <v>1895</v>
          </cell>
          <cell r="B212" t="str">
            <v>Golf Driving Ranges</v>
          </cell>
        </row>
        <row r="213">
          <cell r="A213">
            <v>1896</v>
          </cell>
          <cell r="B213" t="str">
            <v>Other</v>
          </cell>
        </row>
        <row r="214">
          <cell r="A214">
            <v>1900</v>
          </cell>
          <cell r="B214" t="str">
            <v>Open Land</v>
          </cell>
        </row>
        <row r="215">
          <cell r="A215">
            <v>1910</v>
          </cell>
          <cell r="B215" t="str">
            <v>Undeveloped Land within Urban Areas</v>
          </cell>
        </row>
        <row r="216">
          <cell r="A216">
            <v>1920</v>
          </cell>
          <cell r="B216" t="str">
            <v>Inactive Land with street pattern but without structures</v>
          </cell>
        </row>
        <row r="217">
          <cell r="A217">
            <v>1930</v>
          </cell>
          <cell r="B217" t="str">
            <v>Urban Land in transition without positive indicators of intended activity</v>
          </cell>
        </row>
        <row r="218">
          <cell r="A218">
            <v>1940</v>
          </cell>
          <cell r="B218" t="str">
            <v>Other Open Land</v>
          </cell>
        </row>
        <row r="219">
          <cell r="A219">
            <v>2000</v>
          </cell>
          <cell r="B219" t="str">
            <v>AGRICULTURE</v>
          </cell>
        </row>
        <row r="220">
          <cell r="A220">
            <v>2100</v>
          </cell>
          <cell r="B220" t="str">
            <v>Cropland and Pastureland</v>
          </cell>
        </row>
        <row r="221">
          <cell r="A221">
            <v>2110</v>
          </cell>
          <cell r="B221" t="str">
            <v>Improved Pastures</v>
          </cell>
        </row>
        <row r="222">
          <cell r="A222">
            <v>2120</v>
          </cell>
          <cell r="B222" t="str">
            <v>Unimproved Pastures</v>
          </cell>
        </row>
        <row r="223">
          <cell r="A223">
            <v>2130</v>
          </cell>
          <cell r="B223" t="str">
            <v>Woodland Pastures</v>
          </cell>
        </row>
        <row r="224">
          <cell r="A224">
            <v>2140</v>
          </cell>
          <cell r="B224" t="str">
            <v>Row Crops</v>
          </cell>
        </row>
        <row r="225">
          <cell r="A225">
            <v>2141</v>
          </cell>
          <cell r="B225" t="str">
            <v>Corn</v>
          </cell>
        </row>
        <row r="226">
          <cell r="A226">
            <v>2142</v>
          </cell>
          <cell r="B226" t="str">
            <v>Tomatoes</v>
          </cell>
        </row>
        <row r="227">
          <cell r="A227">
            <v>2143</v>
          </cell>
          <cell r="B227" t="str">
            <v>Potatoes</v>
          </cell>
        </row>
        <row r="228">
          <cell r="A228">
            <v>2144</v>
          </cell>
          <cell r="B228" t="str">
            <v>Beans</v>
          </cell>
        </row>
        <row r="229">
          <cell r="A229">
            <v>2145</v>
          </cell>
          <cell r="B229" t="str">
            <v>Peanuts</v>
          </cell>
        </row>
        <row r="230">
          <cell r="A230">
            <v>2146</v>
          </cell>
          <cell r="B230" t="str">
            <v>Soybeans</v>
          </cell>
        </row>
        <row r="231">
          <cell r="A231">
            <v>2147</v>
          </cell>
          <cell r="B231" t="str">
            <v>Strawberries</v>
          </cell>
        </row>
        <row r="232">
          <cell r="A232">
            <v>2148</v>
          </cell>
          <cell r="B232" t="str">
            <v>Tobacco</v>
          </cell>
        </row>
        <row r="233">
          <cell r="A233">
            <v>2150</v>
          </cell>
          <cell r="B233" t="str">
            <v>Field Crops</v>
          </cell>
        </row>
        <row r="234">
          <cell r="A234">
            <v>2151</v>
          </cell>
          <cell r="B234" t="str">
            <v>Wheat</v>
          </cell>
        </row>
        <row r="235">
          <cell r="A235">
            <v>2152</v>
          </cell>
          <cell r="B235" t="str">
            <v>Oats</v>
          </cell>
        </row>
        <row r="236">
          <cell r="A236">
            <v>2153</v>
          </cell>
          <cell r="B236" t="str">
            <v>Hay</v>
          </cell>
        </row>
        <row r="237">
          <cell r="A237">
            <v>2154</v>
          </cell>
          <cell r="B237" t="str">
            <v>Watermelons</v>
          </cell>
        </row>
        <row r="238">
          <cell r="A238">
            <v>2155</v>
          </cell>
          <cell r="B238" t="str">
            <v>Grasses</v>
          </cell>
        </row>
        <row r="239">
          <cell r="A239">
            <v>2156</v>
          </cell>
          <cell r="B239" t="str">
            <v>Sugar Cane</v>
          </cell>
        </row>
        <row r="240">
          <cell r="A240">
            <v>2200</v>
          </cell>
          <cell r="B240" t="str">
            <v>Tree Crops</v>
          </cell>
        </row>
        <row r="241">
          <cell r="A241">
            <v>2210</v>
          </cell>
          <cell r="B241" t="str">
            <v>Citrus Groves</v>
          </cell>
        </row>
        <row r="242">
          <cell r="A242">
            <v>2211</v>
          </cell>
          <cell r="B242" t="str">
            <v>Oranges</v>
          </cell>
        </row>
        <row r="243">
          <cell r="A243">
            <v>2212</v>
          </cell>
          <cell r="B243" t="str">
            <v>Grapefruits</v>
          </cell>
        </row>
        <row r="244">
          <cell r="A244">
            <v>2213</v>
          </cell>
          <cell r="B244" t="str">
            <v>Tangerines</v>
          </cell>
        </row>
        <row r="245">
          <cell r="A245">
            <v>2220</v>
          </cell>
          <cell r="B245" t="str">
            <v>Fruit Orchards</v>
          </cell>
        </row>
        <row r="246">
          <cell r="A246">
            <v>2221</v>
          </cell>
          <cell r="B246" t="str">
            <v>Peaches</v>
          </cell>
        </row>
        <row r="247">
          <cell r="A247">
            <v>2222</v>
          </cell>
          <cell r="B247" t="str">
            <v>Mangos</v>
          </cell>
        </row>
        <row r="248">
          <cell r="A248">
            <v>2223</v>
          </cell>
          <cell r="B248" t="str">
            <v>Avocados</v>
          </cell>
        </row>
        <row r="249">
          <cell r="A249">
            <v>2230</v>
          </cell>
          <cell r="B249" t="str">
            <v>Other Groves</v>
          </cell>
        </row>
        <row r="250">
          <cell r="A250">
            <v>2231</v>
          </cell>
          <cell r="B250" t="str">
            <v>Pecans</v>
          </cell>
        </row>
        <row r="251">
          <cell r="A251">
            <v>2240</v>
          </cell>
          <cell r="B251" t="str">
            <v>Abandoned Groves</v>
          </cell>
        </row>
        <row r="252">
          <cell r="A252">
            <v>2300</v>
          </cell>
          <cell r="B252" t="str">
            <v>Feeding Operations</v>
          </cell>
        </row>
        <row r="253">
          <cell r="A253">
            <v>2310</v>
          </cell>
          <cell r="B253" t="str">
            <v>Cattle Feeding Operations</v>
          </cell>
        </row>
        <row r="254">
          <cell r="A254">
            <v>2320</v>
          </cell>
          <cell r="B254" t="str">
            <v>Poultry Feeding Operations</v>
          </cell>
        </row>
        <row r="255">
          <cell r="A255">
            <v>2330</v>
          </cell>
          <cell r="B255" t="str">
            <v>Swine Feeding Operations</v>
          </cell>
        </row>
        <row r="256">
          <cell r="A256">
            <v>2400</v>
          </cell>
          <cell r="B256" t="str">
            <v>Nurseries and Vineyards</v>
          </cell>
        </row>
        <row r="257">
          <cell r="A257">
            <v>2410</v>
          </cell>
          <cell r="B257" t="str">
            <v>Tree Nurseries</v>
          </cell>
        </row>
        <row r="258">
          <cell r="A258">
            <v>2411</v>
          </cell>
          <cell r="B258" t="str">
            <v>Pot Nurseries</v>
          </cell>
        </row>
        <row r="259">
          <cell r="A259">
            <v>2412</v>
          </cell>
          <cell r="B259" t="str">
            <v>Field Nurseries</v>
          </cell>
        </row>
        <row r="260">
          <cell r="A260">
            <v>2420</v>
          </cell>
          <cell r="B260" t="str">
            <v>Sod Farms</v>
          </cell>
        </row>
        <row r="261">
          <cell r="A261">
            <v>2430</v>
          </cell>
          <cell r="B261" t="str">
            <v>Ornamentals</v>
          </cell>
        </row>
        <row r="262">
          <cell r="A262">
            <v>2440</v>
          </cell>
          <cell r="B262" t="str">
            <v>Vineyards</v>
          </cell>
        </row>
        <row r="263">
          <cell r="A263">
            <v>2450</v>
          </cell>
          <cell r="B263" t="str">
            <v>Floriculture</v>
          </cell>
        </row>
        <row r="264">
          <cell r="A264">
            <v>2460</v>
          </cell>
          <cell r="B264" t="str">
            <v>Timber Nurseries</v>
          </cell>
        </row>
        <row r="265">
          <cell r="A265">
            <v>2500</v>
          </cell>
          <cell r="B265" t="str">
            <v>Specialty Farms</v>
          </cell>
        </row>
        <row r="266">
          <cell r="A266">
            <v>2510</v>
          </cell>
          <cell r="B266" t="str">
            <v>Horse Farms</v>
          </cell>
        </row>
        <row r="267">
          <cell r="A267">
            <v>2520</v>
          </cell>
          <cell r="B267" t="str">
            <v>Dairies</v>
          </cell>
        </row>
        <row r="268">
          <cell r="A268">
            <v>2530</v>
          </cell>
          <cell r="B268" t="str">
            <v>Kennels</v>
          </cell>
        </row>
        <row r="269">
          <cell r="A269">
            <v>2540</v>
          </cell>
          <cell r="B269" t="str">
            <v>Aquaculture</v>
          </cell>
        </row>
        <row r="270">
          <cell r="A270">
            <v>2590</v>
          </cell>
          <cell r="B270" t="str">
            <v>Other</v>
          </cell>
        </row>
        <row r="271">
          <cell r="A271">
            <v>2600</v>
          </cell>
          <cell r="B271" t="str">
            <v>Other Open Lands &lt;Rural&gt;</v>
          </cell>
        </row>
        <row r="272">
          <cell r="A272">
            <v>2610</v>
          </cell>
          <cell r="B272" t="str">
            <v>Fallow Crop Land</v>
          </cell>
        </row>
        <row r="273">
          <cell r="A273">
            <v>3000</v>
          </cell>
          <cell r="B273" t="str">
            <v>RANGELAND</v>
          </cell>
        </row>
        <row r="274">
          <cell r="A274">
            <v>3100</v>
          </cell>
          <cell r="B274" t="str">
            <v>Herbaceous (Dry Prairie)</v>
          </cell>
        </row>
        <row r="275">
          <cell r="A275">
            <v>3200</v>
          </cell>
          <cell r="B275" t="str">
            <v>Shrub and Brushland</v>
          </cell>
        </row>
        <row r="276">
          <cell r="A276">
            <v>3201</v>
          </cell>
          <cell r="B276" t="str">
            <v>Class 1 - less than 25% ground cover (excluding grasses)</v>
          </cell>
        </row>
        <row r="277">
          <cell r="A277">
            <v>3202</v>
          </cell>
          <cell r="B277" t="str">
            <v>Class 2 - 26 to 50% ground cover</v>
          </cell>
        </row>
        <row r="278">
          <cell r="A278">
            <v>3203</v>
          </cell>
          <cell r="B278" t="str">
            <v>Class 3 - 51 to 75% ground cover</v>
          </cell>
        </row>
        <row r="279">
          <cell r="A279">
            <v>3204</v>
          </cell>
          <cell r="B279" t="str">
            <v>Class 4 - greater than 75% ground cover</v>
          </cell>
        </row>
        <row r="280">
          <cell r="A280">
            <v>3210</v>
          </cell>
          <cell r="B280" t="str">
            <v>Palmetto Prairies</v>
          </cell>
        </row>
        <row r="281">
          <cell r="A281">
            <v>3220</v>
          </cell>
          <cell r="B281" t="str">
            <v>Coastal Scrub</v>
          </cell>
        </row>
        <row r="282">
          <cell r="A282">
            <v>3290</v>
          </cell>
          <cell r="B282" t="str">
            <v>Other Shrubs and Brush</v>
          </cell>
        </row>
        <row r="283">
          <cell r="A283">
            <v>3300</v>
          </cell>
          <cell r="B283" t="str">
            <v>Mixed Rangeland</v>
          </cell>
        </row>
        <row r="284">
          <cell r="A284">
            <v>4000</v>
          </cell>
          <cell r="B284" t="str">
            <v>UPLAND FORESTS</v>
          </cell>
        </row>
        <row r="285">
          <cell r="A285">
            <v>4001</v>
          </cell>
          <cell r="B285" t="str">
            <v>Class 1 - 10 to 30% crown closure</v>
          </cell>
        </row>
        <row r="286">
          <cell r="A286">
            <v>4002</v>
          </cell>
          <cell r="B286" t="str">
            <v>Class 2 - 31 to 50% crown closure</v>
          </cell>
        </row>
        <row r="287">
          <cell r="A287">
            <v>4003</v>
          </cell>
          <cell r="B287" t="str">
            <v>Class 3 - 51 to 70% crown closure</v>
          </cell>
        </row>
        <row r="288">
          <cell r="A288">
            <v>4004</v>
          </cell>
          <cell r="B288" t="str">
            <v>Class 4 - greater than 70% crown closure</v>
          </cell>
        </row>
        <row r="289">
          <cell r="A289">
            <v>4100</v>
          </cell>
          <cell r="B289" t="str">
            <v>Upland Coniferous Forests</v>
          </cell>
        </row>
        <row r="290">
          <cell r="A290">
            <v>4110</v>
          </cell>
          <cell r="B290" t="str">
            <v>Pine Flatwoods</v>
          </cell>
        </row>
        <row r="291">
          <cell r="A291">
            <v>4120</v>
          </cell>
          <cell r="B291" t="str">
            <v>Longleaf Pine - Xeric Oak</v>
          </cell>
        </row>
        <row r="292">
          <cell r="A292">
            <v>4130</v>
          </cell>
          <cell r="B292" t="str">
            <v>Sand Pine</v>
          </cell>
        </row>
        <row r="293">
          <cell r="A293">
            <v>4140</v>
          </cell>
          <cell r="B293" t="str">
            <v>Pine - Mesic Oak</v>
          </cell>
        </row>
        <row r="294">
          <cell r="A294">
            <v>4150</v>
          </cell>
          <cell r="B294" t="str">
            <v>Mixed Pine</v>
          </cell>
        </row>
        <row r="295">
          <cell r="A295">
            <v>4190</v>
          </cell>
          <cell r="B295" t="str">
            <v>Other Pines</v>
          </cell>
        </row>
        <row r="296">
          <cell r="A296">
            <v>4200</v>
          </cell>
          <cell r="B296" t="str">
            <v>Upland Hardwood Forests</v>
          </cell>
        </row>
        <row r="297">
          <cell r="A297">
            <v>4210</v>
          </cell>
          <cell r="B297" t="str">
            <v>Xeric Oak</v>
          </cell>
        </row>
        <row r="298">
          <cell r="A298">
            <v>4220</v>
          </cell>
          <cell r="B298" t="str">
            <v>Brazilian Pepper</v>
          </cell>
        </row>
        <row r="299">
          <cell r="A299">
            <v>4230</v>
          </cell>
          <cell r="B299" t="str">
            <v>Oak - Pine - Hickory</v>
          </cell>
        </row>
        <row r="300">
          <cell r="A300">
            <v>4240</v>
          </cell>
          <cell r="B300" t="str">
            <v>Melaleuca</v>
          </cell>
        </row>
        <row r="301">
          <cell r="A301">
            <v>4250</v>
          </cell>
          <cell r="B301" t="str">
            <v>Temperate Hardwoods</v>
          </cell>
        </row>
        <row r="302">
          <cell r="A302">
            <v>4260</v>
          </cell>
          <cell r="B302" t="str">
            <v>Tropical Hardwoods</v>
          </cell>
        </row>
        <row r="303">
          <cell r="A303">
            <v>4270</v>
          </cell>
          <cell r="B303" t="str">
            <v>Live Oak</v>
          </cell>
        </row>
        <row r="304">
          <cell r="A304">
            <v>4280</v>
          </cell>
          <cell r="B304" t="str">
            <v>Cabbage Palm</v>
          </cell>
        </row>
        <row r="305">
          <cell r="A305">
            <v>4290</v>
          </cell>
          <cell r="B305" t="str">
            <v>Wax Myrtle - Willow</v>
          </cell>
        </row>
        <row r="306">
          <cell r="A306">
            <v>4300</v>
          </cell>
          <cell r="B306" t="str">
            <v>Upland Hardwood Forests, Continued</v>
          </cell>
        </row>
        <row r="307">
          <cell r="A307">
            <v>4310</v>
          </cell>
          <cell r="B307" t="str">
            <v>Beech - Magnolia</v>
          </cell>
        </row>
        <row r="308">
          <cell r="A308">
            <v>4320</v>
          </cell>
          <cell r="B308" t="str">
            <v>Sand Live Oak</v>
          </cell>
        </row>
        <row r="309">
          <cell r="A309">
            <v>4330</v>
          </cell>
          <cell r="B309" t="str">
            <v>Western Everglades Hardwoods</v>
          </cell>
        </row>
        <row r="310">
          <cell r="A310">
            <v>4340</v>
          </cell>
          <cell r="B310" t="str">
            <v>Hardwood - Coniferous Mixed</v>
          </cell>
        </row>
        <row r="311">
          <cell r="A311">
            <v>4350</v>
          </cell>
          <cell r="B311" t="str">
            <v>Dead Trees</v>
          </cell>
        </row>
        <row r="312">
          <cell r="A312">
            <v>4360</v>
          </cell>
          <cell r="B312" t="str">
            <v>Upland Scrub, Pine and Hardwoods</v>
          </cell>
        </row>
        <row r="313">
          <cell r="A313">
            <v>4370</v>
          </cell>
          <cell r="B313" t="str">
            <v>Australian Pines</v>
          </cell>
        </row>
        <row r="314">
          <cell r="A314">
            <v>4380</v>
          </cell>
          <cell r="B314" t="str">
            <v>Mixed Hardwoods</v>
          </cell>
        </row>
        <row r="315">
          <cell r="A315">
            <v>4390</v>
          </cell>
          <cell r="B315" t="str">
            <v>Other Hardwoods</v>
          </cell>
        </row>
        <row r="316">
          <cell r="A316">
            <v>4400</v>
          </cell>
          <cell r="B316" t="str">
            <v>Tree Plantations</v>
          </cell>
        </row>
        <row r="317">
          <cell r="A317">
            <v>4410</v>
          </cell>
          <cell r="B317" t="str">
            <v>Coniferous Plantations</v>
          </cell>
        </row>
        <row r="318">
          <cell r="A318">
            <v>4411</v>
          </cell>
          <cell r="B318" t="str">
            <v>Sand Pine Plantations</v>
          </cell>
        </row>
        <row r="319">
          <cell r="A319">
            <v>4412</v>
          </cell>
          <cell r="B319" t="str">
            <v>Christmas Tree Plantations</v>
          </cell>
        </row>
        <row r="320">
          <cell r="A320">
            <v>4420</v>
          </cell>
          <cell r="B320" t="str">
            <v>Hardwood Plantations</v>
          </cell>
        </row>
        <row r="321">
          <cell r="A321">
            <v>4421</v>
          </cell>
          <cell r="B321" t="str">
            <v>Eucalyptus Plantations</v>
          </cell>
        </row>
        <row r="322">
          <cell r="A322">
            <v>4430</v>
          </cell>
          <cell r="B322" t="str">
            <v>Forest Regeneration Areas</v>
          </cell>
        </row>
        <row r="323">
          <cell r="A323">
            <v>4440</v>
          </cell>
          <cell r="B323" t="str">
            <v>Experimental Tree Plots</v>
          </cell>
        </row>
        <row r="324">
          <cell r="A324">
            <v>4450</v>
          </cell>
          <cell r="B324" t="str">
            <v>Seed Plantations</v>
          </cell>
        </row>
        <row r="325">
          <cell r="A325">
            <v>5000</v>
          </cell>
          <cell r="B325" t="str">
            <v>WATER</v>
          </cell>
        </row>
        <row r="326">
          <cell r="A326">
            <v>5100</v>
          </cell>
          <cell r="B326" t="str">
            <v>Streams and Waterways</v>
          </cell>
        </row>
        <row r="327">
          <cell r="A327">
            <v>5200</v>
          </cell>
          <cell r="B327" t="str">
            <v>Lakes</v>
          </cell>
        </row>
        <row r="328">
          <cell r="A328">
            <v>5210</v>
          </cell>
          <cell r="B328" t="str">
            <v>Lakes larger than 500 acres (202 hectares)</v>
          </cell>
        </row>
        <row r="329">
          <cell r="A329">
            <v>5220</v>
          </cell>
          <cell r="B329" t="str">
            <v>Lakes larger than 100 acres (40 hectares)</v>
          </cell>
        </row>
        <row r="330">
          <cell r="A330">
            <v>5230</v>
          </cell>
          <cell r="B330" t="str">
            <v>Lakes larger than 10 acres (4 hectares) but less than 100 acres</v>
          </cell>
        </row>
        <row r="331">
          <cell r="A331">
            <v>5240</v>
          </cell>
          <cell r="B331" t="str">
            <v>Lakes less than 10 acres (4 hectares) which are dominant features.</v>
          </cell>
        </row>
        <row r="332">
          <cell r="A332">
            <v>5250</v>
          </cell>
          <cell r="B332" t="str">
            <v>Marshy Lakes</v>
          </cell>
        </row>
        <row r="333">
          <cell r="A333">
            <v>5300</v>
          </cell>
          <cell r="B333" t="str">
            <v>Reservoirs</v>
          </cell>
        </row>
        <row r="334">
          <cell r="A334">
            <v>5310</v>
          </cell>
          <cell r="B334" t="str">
            <v>Reservoirs larger than 500 acres (202 hectares)</v>
          </cell>
        </row>
        <row r="335">
          <cell r="A335">
            <v>5320</v>
          </cell>
          <cell r="B335" t="str">
            <v>Reservoirs larger than 100 acres (40 hectares) but less than 500 acres</v>
          </cell>
        </row>
        <row r="336">
          <cell r="A336">
            <v>5330</v>
          </cell>
          <cell r="B336" t="str">
            <v>Reservoirs larger than 10 acres (4 hectares) but less than 100 acres</v>
          </cell>
        </row>
        <row r="337">
          <cell r="A337">
            <v>5340</v>
          </cell>
          <cell r="B337" t="str">
            <v>Reservoirs less than 10 acres (4 hectares) which are dominant features</v>
          </cell>
        </row>
        <row r="338">
          <cell r="A338">
            <v>5400</v>
          </cell>
          <cell r="B338" t="str">
            <v>Bays and Estuaries</v>
          </cell>
        </row>
        <row r="339">
          <cell r="A339">
            <v>5410</v>
          </cell>
          <cell r="B339" t="str">
            <v>Embayments opening directly into the Gulf of Mexico or the Atlantic Ocean</v>
          </cell>
        </row>
        <row r="340">
          <cell r="A340">
            <v>5420</v>
          </cell>
          <cell r="B340" t="str">
            <v>Embayments not opening directly into the Gulf of Mexico or the Atlantic Ocean</v>
          </cell>
        </row>
        <row r="341">
          <cell r="A341">
            <v>5500</v>
          </cell>
          <cell r="B341" t="str">
            <v>Major Springs</v>
          </cell>
        </row>
        <row r="342">
          <cell r="A342">
            <v>5600</v>
          </cell>
          <cell r="B342" t="str">
            <v>Slough Waters</v>
          </cell>
        </row>
        <row r="343">
          <cell r="A343">
            <v>5700</v>
          </cell>
          <cell r="B343" t="str">
            <v>Major Bodies of Water</v>
          </cell>
        </row>
        <row r="344">
          <cell r="A344">
            <v>5710</v>
          </cell>
          <cell r="B344" t="str">
            <v>Atlantic Ocean</v>
          </cell>
        </row>
        <row r="345">
          <cell r="A345">
            <v>5720</v>
          </cell>
          <cell r="B345" t="str">
            <v>Gulf of Mexico</v>
          </cell>
        </row>
        <row r="346">
          <cell r="A346">
            <v>6000</v>
          </cell>
          <cell r="B346" t="str">
            <v>WETLANDS</v>
          </cell>
        </row>
        <row r="347">
          <cell r="A347">
            <v>6100</v>
          </cell>
          <cell r="B347" t="str">
            <v>Wetland Hardwood Forests</v>
          </cell>
        </row>
        <row r="348">
          <cell r="A348">
            <v>6101</v>
          </cell>
          <cell r="B348" t="str">
            <v>Class 1 - 10 to 30% crown closure</v>
          </cell>
        </row>
        <row r="349">
          <cell r="A349">
            <v>6102</v>
          </cell>
          <cell r="B349" t="str">
            <v>Class 2 - 31 to 50% crown closure</v>
          </cell>
        </row>
        <row r="350">
          <cell r="A350">
            <v>6103</v>
          </cell>
          <cell r="B350" t="str">
            <v>Class 3 - 51 to 70% crown closure</v>
          </cell>
        </row>
        <row r="351">
          <cell r="A351">
            <v>6104</v>
          </cell>
          <cell r="B351" t="str">
            <v>Class 4 - greater than 70% crown closure</v>
          </cell>
        </row>
        <row r="352">
          <cell r="A352">
            <v>6110</v>
          </cell>
          <cell r="B352" t="str">
            <v>Bay Swamps</v>
          </cell>
        </row>
        <row r="353">
          <cell r="A353">
            <v>6120</v>
          </cell>
          <cell r="B353" t="str">
            <v>Mangrove Swamps</v>
          </cell>
        </row>
        <row r="354">
          <cell r="A354">
            <v>6130</v>
          </cell>
          <cell r="B354" t="str">
            <v>Gum Swamps</v>
          </cell>
        </row>
        <row r="355">
          <cell r="A355">
            <v>6140</v>
          </cell>
          <cell r="B355" t="str">
            <v>Titi Swamps</v>
          </cell>
        </row>
        <row r="356">
          <cell r="A356">
            <v>6150</v>
          </cell>
          <cell r="B356" t="str">
            <v>Streams and Lake Swamps (Bottomland)</v>
          </cell>
        </row>
        <row r="357">
          <cell r="A357">
            <v>6160</v>
          </cell>
          <cell r="B357" t="str">
            <v>Inland Ponds and Sloughs</v>
          </cell>
        </row>
        <row r="358">
          <cell r="A358">
            <v>6170</v>
          </cell>
          <cell r="B358" t="str">
            <v>Mixed Wetland Hardwoods</v>
          </cell>
        </row>
        <row r="359">
          <cell r="A359">
            <v>6172</v>
          </cell>
          <cell r="B359" t="str">
            <v>Mixed Shrubs</v>
          </cell>
        </row>
        <row r="360">
          <cell r="A360">
            <v>6180</v>
          </cell>
          <cell r="B360" t="str">
            <v>Willow and Elderberry</v>
          </cell>
        </row>
        <row r="361">
          <cell r="A361">
            <v>6190</v>
          </cell>
          <cell r="B361" t="str">
            <v>Exotic Wetland Hardwoods</v>
          </cell>
        </row>
        <row r="362">
          <cell r="A362">
            <v>6200</v>
          </cell>
          <cell r="B362" t="str">
            <v>Wetland Coniferous Forests</v>
          </cell>
        </row>
        <row r="363">
          <cell r="A363">
            <v>6201</v>
          </cell>
          <cell r="B363" t="str">
            <v>Class 1 - 10 to 30% crown closure</v>
          </cell>
        </row>
        <row r="364">
          <cell r="A364">
            <v>6202</v>
          </cell>
          <cell r="B364" t="str">
            <v>Class 2 - 31 to 50% crown closure</v>
          </cell>
        </row>
        <row r="365">
          <cell r="A365">
            <v>6203</v>
          </cell>
          <cell r="B365" t="str">
            <v>Class 3 - 51 to 70% crown closure</v>
          </cell>
        </row>
        <row r="366">
          <cell r="A366">
            <v>6204</v>
          </cell>
          <cell r="B366" t="str">
            <v>Class 4 - greater than 70% crown closure</v>
          </cell>
        </row>
        <row r="367">
          <cell r="A367">
            <v>6210</v>
          </cell>
          <cell r="B367" t="str">
            <v>Cypress</v>
          </cell>
        </row>
        <row r="368">
          <cell r="A368">
            <v>6220</v>
          </cell>
          <cell r="B368" t="str">
            <v>Pond Pine</v>
          </cell>
        </row>
        <row r="369">
          <cell r="A369">
            <v>6230</v>
          </cell>
          <cell r="B369" t="str">
            <v>Atlantic White Cedar</v>
          </cell>
        </row>
        <row r="370">
          <cell r="A370">
            <v>6240</v>
          </cell>
          <cell r="B370" t="str">
            <v>Cypress - Pine - Cabbage Palm</v>
          </cell>
        </row>
        <row r="371">
          <cell r="A371">
            <v>6250</v>
          </cell>
          <cell r="B371" t="str">
            <v>Hydric Pine Flatwoods</v>
          </cell>
        </row>
        <row r="372">
          <cell r="A372">
            <v>6260</v>
          </cell>
          <cell r="B372" t="str">
            <v>Hydric Pine Savanna</v>
          </cell>
        </row>
        <row r="373">
          <cell r="A373">
            <v>6270</v>
          </cell>
          <cell r="B373" t="str">
            <v>Slash Pine Swamp Forest</v>
          </cell>
        </row>
        <row r="374">
          <cell r="A374">
            <v>6300</v>
          </cell>
          <cell r="B374" t="str">
            <v>Wetland Forested Mixed</v>
          </cell>
        </row>
        <row r="375">
          <cell r="A375">
            <v>6310</v>
          </cell>
          <cell r="B375" t="str">
            <v>Wetland Shrub</v>
          </cell>
        </row>
        <row r="376">
          <cell r="A376">
            <v>6400</v>
          </cell>
          <cell r="B376" t="str">
            <v>Vegetated Non-Forested Wetlands</v>
          </cell>
        </row>
        <row r="377">
          <cell r="A377">
            <v>6410</v>
          </cell>
          <cell r="B377" t="str">
            <v>Freshwater Marshes</v>
          </cell>
        </row>
        <row r="378">
          <cell r="A378">
            <v>6411</v>
          </cell>
          <cell r="B378" t="str">
            <v>Sawgrass</v>
          </cell>
        </row>
        <row r="379">
          <cell r="A379">
            <v>6412</v>
          </cell>
          <cell r="B379" t="str">
            <v>Cattail</v>
          </cell>
        </row>
        <row r="380">
          <cell r="A380">
            <v>6413</v>
          </cell>
          <cell r="B380" t="str">
            <v>Spike Rush</v>
          </cell>
        </row>
        <row r="381">
          <cell r="A381">
            <v>6414</v>
          </cell>
          <cell r="B381" t="str">
            <v>Maidencane</v>
          </cell>
        </row>
        <row r="382">
          <cell r="A382">
            <v>6415</v>
          </cell>
          <cell r="B382" t="str">
            <v>Dog fennel and low marsh grasses</v>
          </cell>
        </row>
        <row r="383">
          <cell r="A383">
            <v>6416</v>
          </cell>
          <cell r="B383" t="str">
            <v>Arrowroot</v>
          </cell>
        </row>
        <row r="384">
          <cell r="A384">
            <v>6417</v>
          </cell>
          <cell r="B384" t="str">
            <v>Freshwater Marsh with shrubs, brushes, and vines</v>
          </cell>
        </row>
        <row r="385">
          <cell r="A385">
            <v>6418</v>
          </cell>
          <cell r="B385" t="str">
            <v>Giant Cutgrass</v>
          </cell>
        </row>
        <row r="386">
          <cell r="A386">
            <v>6420</v>
          </cell>
          <cell r="B386" t="str">
            <v>Saltwater Marshes</v>
          </cell>
        </row>
        <row r="387">
          <cell r="A387">
            <v>6421</v>
          </cell>
          <cell r="B387" t="str">
            <v>Cordgrass</v>
          </cell>
        </row>
        <row r="388">
          <cell r="A388">
            <v>6422</v>
          </cell>
          <cell r="B388" t="str">
            <v>Needlerush</v>
          </cell>
        </row>
        <row r="389">
          <cell r="A389">
            <v>6430</v>
          </cell>
          <cell r="B389" t="str">
            <v>Wet Prairies</v>
          </cell>
        </row>
        <row r="390">
          <cell r="A390">
            <v>6440</v>
          </cell>
          <cell r="B390" t="str">
            <v>Emergent Aquatic Vegetation</v>
          </cell>
        </row>
        <row r="391">
          <cell r="A391">
            <v>6441</v>
          </cell>
          <cell r="B391" t="str">
            <v>Water Lettuce</v>
          </cell>
        </row>
        <row r="392">
          <cell r="A392">
            <v>6442</v>
          </cell>
          <cell r="B392" t="str">
            <v>Spatterdock</v>
          </cell>
        </row>
        <row r="393">
          <cell r="A393">
            <v>6443</v>
          </cell>
          <cell r="B393" t="str">
            <v>Water Hyacinth</v>
          </cell>
        </row>
        <row r="394">
          <cell r="A394">
            <v>6444</v>
          </cell>
          <cell r="B394" t="str">
            <v>Duckweed</v>
          </cell>
        </row>
        <row r="395">
          <cell r="A395">
            <v>6445</v>
          </cell>
          <cell r="B395" t="str">
            <v>Water Lily</v>
          </cell>
        </row>
        <row r="396">
          <cell r="A396">
            <v>6450</v>
          </cell>
          <cell r="B396" t="str">
            <v>Submergent Aquatic Vegetation</v>
          </cell>
        </row>
        <row r="397">
          <cell r="A397">
            <v>6451</v>
          </cell>
          <cell r="B397" t="str">
            <v>Hydrilla</v>
          </cell>
        </row>
        <row r="398">
          <cell r="A398">
            <v>6460</v>
          </cell>
          <cell r="B398" t="str">
            <v>Treeless Hydric Savanna</v>
          </cell>
        </row>
        <row r="399">
          <cell r="A399">
            <v>6500</v>
          </cell>
          <cell r="B399" t="str">
            <v>Non-Vegetated</v>
          </cell>
        </row>
        <row r="400">
          <cell r="A400">
            <v>6510</v>
          </cell>
          <cell r="B400" t="str">
            <v>Tidal Flats</v>
          </cell>
        </row>
        <row r="401">
          <cell r="A401">
            <v>6520</v>
          </cell>
          <cell r="B401" t="str">
            <v>Shorelines</v>
          </cell>
        </row>
        <row r="402">
          <cell r="A402">
            <v>6530</v>
          </cell>
          <cell r="B402" t="str">
            <v>Intermittent Ponds</v>
          </cell>
        </row>
        <row r="403">
          <cell r="A403">
            <v>6540</v>
          </cell>
          <cell r="B403" t="str">
            <v>Oyster Bars</v>
          </cell>
        </row>
        <row r="404">
          <cell r="A404">
            <v>7000</v>
          </cell>
          <cell r="B404" t="str">
            <v>BARREN LAND</v>
          </cell>
        </row>
        <row r="405">
          <cell r="A405">
            <v>7100</v>
          </cell>
          <cell r="B405" t="str">
            <v>Beaches Other Than Swimming Beaches</v>
          </cell>
        </row>
        <row r="406">
          <cell r="A406">
            <v>7200</v>
          </cell>
          <cell r="B406" t="str">
            <v>Sand Other Than Beaches</v>
          </cell>
        </row>
        <row r="407">
          <cell r="A407">
            <v>7300</v>
          </cell>
          <cell r="B407" t="str">
            <v>Exposed Rock</v>
          </cell>
        </row>
        <row r="408">
          <cell r="A408">
            <v>7310</v>
          </cell>
          <cell r="B408" t="str">
            <v>Exposed Rock with Marsh Grasses</v>
          </cell>
        </row>
        <row r="409">
          <cell r="A409">
            <v>7400</v>
          </cell>
          <cell r="B409" t="str">
            <v>Disturbed Land</v>
          </cell>
        </row>
        <row r="410">
          <cell r="A410">
            <v>7410</v>
          </cell>
          <cell r="B410" t="str">
            <v>Rural land in transition without positive indicators of intended activity</v>
          </cell>
        </row>
        <row r="411">
          <cell r="A411">
            <v>7420</v>
          </cell>
          <cell r="B411" t="str">
            <v>Borrow Areas</v>
          </cell>
        </row>
        <row r="412">
          <cell r="A412">
            <v>7430</v>
          </cell>
          <cell r="B412" t="str">
            <v>Spoil Areas</v>
          </cell>
        </row>
        <row r="413">
          <cell r="A413">
            <v>7440</v>
          </cell>
          <cell r="B413" t="str">
            <v>Fill Areas &lt;Highways-Railways&gt;</v>
          </cell>
        </row>
        <row r="414">
          <cell r="A414">
            <v>7450</v>
          </cell>
          <cell r="B414" t="str">
            <v>Burned Areas</v>
          </cell>
        </row>
        <row r="415">
          <cell r="A415">
            <v>7460</v>
          </cell>
          <cell r="B415" t="str">
            <v>Abandoned Railways</v>
          </cell>
        </row>
        <row r="416">
          <cell r="A416">
            <v>7470</v>
          </cell>
          <cell r="B416" t="str">
            <v>Dikes and Levees</v>
          </cell>
        </row>
        <row r="417">
          <cell r="A417">
            <v>8000</v>
          </cell>
          <cell r="B417" t="str">
            <v>TRANSPORTATION, COMMUNICATION AND UTILITIES</v>
          </cell>
        </row>
        <row r="418">
          <cell r="A418">
            <v>8100</v>
          </cell>
          <cell r="B418" t="str">
            <v>Transportation</v>
          </cell>
        </row>
        <row r="419">
          <cell r="A419">
            <v>8110</v>
          </cell>
          <cell r="B419" t="str">
            <v>Airports</v>
          </cell>
        </row>
        <row r="420">
          <cell r="A420">
            <v>8111</v>
          </cell>
          <cell r="B420" t="str">
            <v>Commercial</v>
          </cell>
        </row>
        <row r="421">
          <cell r="A421">
            <v>8112</v>
          </cell>
          <cell r="B421" t="str">
            <v>General Aviation</v>
          </cell>
        </row>
        <row r="422">
          <cell r="A422">
            <v>8113</v>
          </cell>
          <cell r="B422" t="str">
            <v>Private</v>
          </cell>
        </row>
        <row r="423">
          <cell r="A423">
            <v>8114</v>
          </cell>
          <cell r="B423" t="str">
            <v>Abandoned</v>
          </cell>
        </row>
        <row r="424">
          <cell r="A424">
            <v>8120</v>
          </cell>
          <cell r="B424" t="str">
            <v>Railroads</v>
          </cell>
        </row>
        <row r="425">
          <cell r="A425">
            <v>8121</v>
          </cell>
          <cell r="B425" t="str">
            <v>Holding and Trans-shipment Yards</v>
          </cell>
        </row>
        <row r="426">
          <cell r="A426">
            <v>8122</v>
          </cell>
          <cell r="B426" t="str">
            <v>Repair Facilities</v>
          </cell>
        </row>
        <row r="427">
          <cell r="A427">
            <v>8123</v>
          </cell>
          <cell r="B427" t="str">
            <v>Associated Buildings</v>
          </cell>
        </row>
        <row r="428">
          <cell r="A428">
            <v>8130</v>
          </cell>
          <cell r="B428" t="str">
            <v>Bus and Truck Terminals</v>
          </cell>
        </row>
        <row r="429">
          <cell r="A429">
            <v>8131</v>
          </cell>
          <cell r="B429" t="str">
            <v>Bus (Commercial)</v>
          </cell>
        </row>
        <row r="430">
          <cell r="A430">
            <v>8132</v>
          </cell>
          <cell r="B430" t="str">
            <v>Bus (Government, schools, city service)</v>
          </cell>
        </row>
        <row r="431">
          <cell r="A431">
            <v>8133</v>
          </cell>
          <cell r="B431" t="str">
            <v>Truck Terminals</v>
          </cell>
        </row>
        <row r="432">
          <cell r="A432">
            <v>8140</v>
          </cell>
          <cell r="B432" t="str">
            <v>Roads and Highways</v>
          </cell>
        </row>
        <row r="433">
          <cell r="A433">
            <v>8141</v>
          </cell>
          <cell r="B433" t="str">
            <v>Limited Access (Interstate system)</v>
          </cell>
        </row>
        <row r="434">
          <cell r="A434">
            <v>8142</v>
          </cell>
          <cell r="B434" t="str">
            <v>Divided Highways (Federal-State)</v>
          </cell>
        </row>
        <row r="435">
          <cell r="A435">
            <v>8143</v>
          </cell>
          <cell r="B435" t="str">
            <v>Two-Lane Highways (State)</v>
          </cell>
        </row>
        <row r="436">
          <cell r="A436">
            <v>8144</v>
          </cell>
          <cell r="B436" t="str">
            <v>County Maintained</v>
          </cell>
        </row>
        <row r="437">
          <cell r="A437">
            <v>8145</v>
          </cell>
          <cell r="B437" t="str">
            <v>Graded and Drained</v>
          </cell>
        </row>
        <row r="438">
          <cell r="A438">
            <v>8146</v>
          </cell>
          <cell r="B438" t="str">
            <v>Primitive/Trails</v>
          </cell>
        </row>
        <row r="439">
          <cell r="A439">
            <v>8150</v>
          </cell>
          <cell r="B439" t="str">
            <v>Port Facilities</v>
          </cell>
        </row>
        <row r="440">
          <cell r="A440">
            <v>8151</v>
          </cell>
          <cell r="B440" t="str">
            <v>Wharves</v>
          </cell>
        </row>
        <row r="441">
          <cell r="A441">
            <v>8152</v>
          </cell>
          <cell r="B441" t="str">
            <v>Piers</v>
          </cell>
        </row>
        <row r="442">
          <cell r="A442">
            <v>8153</v>
          </cell>
          <cell r="B442" t="str">
            <v>Terminals (Cargo)</v>
          </cell>
        </row>
        <row r="443">
          <cell r="A443">
            <v>8154</v>
          </cell>
          <cell r="B443" t="str">
            <v>Terminals (Passenger)</v>
          </cell>
        </row>
        <row r="444">
          <cell r="A444">
            <v>8155</v>
          </cell>
          <cell r="B444" t="str">
            <v>Repair Facilities</v>
          </cell>
        </row>
        <row r="445">
          <cell r="A445">
            <v>8156</v>
          </cell>
          <cell r="B445" t="str">
            <v>Shipyards (Building-Fabrication)</v>
          </cell>
        </row>
        <row r="446">
          <cell r="A446">
            <v>8157</v>
          </cell>
          <cell r="B446" t="str">
            <v>Ship Chandlers</v>
          </cell>
        </row>
        <row r="447">
          <cell r="A447">
            <v>8158</v>
          </cell>
          <cell r="B447" t="str">
            <v>Port Administration and Port Services</v>
          </cell>
        </row>
        <row r="448">
          <cell r="A448">
            <v>8159</v>
          </cell>
          <cell r="B448" t="str">
            <v>Facilities Under Construction</v>
          </cell>
        </row>
        <row r="449">
          <cell r="A449">
            <v>8160</v>
          </cell>
          <cell r="B449" t="str">
            <v>Canals and Locks</v>
          </cell>
        </row>
        <row r="450">
          <cell r="A450">
            <v>8161</v>
          </cell>
          <cell r="B450" t="str">
            <v>Locks</v>
          </cell>
        </row>
        <row r="451">
          <cell r="A451">
            <v>8162</v>
          </cell>
          <cell r="B451" t="str">
            <v>Power Supply Buildings</v>
          </cell>
        </row>
        <row r="452">
          <cell r="A452">
            <v>8170</v>
          </cell>
          <cell r="B452" t="str">
            <v>Oil, Water or Gas Long Distance Transmission Lines</v>
          </cell>
        </row>
        <row r="453">
          <cell r="A453">
            <v>8171</v>
          </cell>
          <cell r="B453" t="str">
            <v>Pipe Lines</v>
          </cell>
        </row>
        <row r="454">
          <cell r="A454">
            <v>8172</v>
          </cell>
          <cell r="B454" t="str">
            <v>Pump Stations</v>
          </cell>
        </row>
        <row r="455">
          <cell r="A455">
            <v>8180</v>
          </cell>
          <cell r="B455" t="str">
            <v>Auto Parking Facilities &lt;When not directly related to other land use&gt;</v>
          </cell>
        </row>
        <row r="456">
          <cell r="A456">
            <v>8190</v>
          </cell>
          <cell r="B456" t="str">
            <v>Transportation Facilities Under Construction</v>
          </cell>
        </row>
        <row r="457">
          <cell r="A457">
            <v>8191</v>
          </cell>
          <cell r="B457" t="str">
            <v>Highways</v>
          </cell>
        </row>
        <row r="458">
          <cell r="A458">
            <v>8192</v>
          </cell>
          <cell r="B458" t="str">
            <v>Railroads</v>
          </cell>
        </row>
        <row r="459">
          <cell r="A459">
            <v>8193</v>
          </cell>
          <cell r="B459" t="str">
            <v>Airports</v>
          </cell>
        </row>
        <row r="460">
          <cell r="A460">
            <v>8194</v>
          </cell>
          <cell r="B460" t="str">
            <v>Port Facilities</v>
          </cell>
        </row>
        <row r="461">
          <cell r="A461">
            <v>8195</v>
          </cell>
          <cell r="B461" t="str">
            <v>Pipe Lines</v>
          </cell>
        </row>
        <row r="462">
          <cell r="A462">
            <v>8200</v>
          </cell>
          <cell r="B462" t="str">
            <v>Communications</v>
          </cell>
        </row>
        <row r="463">
          <cell r="A463">
            <v>8210</v>
          </cell>
          <cell r="B463" t="str">
            <v>Transmission Towers</v>
          </cell>
        </row>
        <row r="464">
          <cell r="A464">
            <v>8211</v>
          </cell>
          <cell r="B464" t="str">
            <v>Microwave</v>
          </cell>
        </row>
        <row r="465">
          <cell r="A465">
            <v>8212</v>
          </cell>
          <cell r="B465" t="str">
            <v>Radio/Television</v>
          </cell>
        </row>
        <row r="466">
          <cell r="A466">
            <v>8213</v>
          </cell>
          <cell r="B466" t="str">
            <v>Antenna Farms</v>
          </cell>
        </row>
        <row r="467">
          <cell r="A467">
            <v>8214</v>
          </cell>
          <cell r="B467" t="str">
            <v>Navigational Systems (i.e., Loran, ILS)</v>
          </cell>
        </row>
        <row r="468">
          <cell r="A468">
            <v>8220</v>
          </cell>
          <cell r="B468" t="str">
            <v>Communication Facilities</v>
          </cell>
        </row>
        <row r="469">
          <cell r="A469">
            <v>8221</v>
          </cell>
          <cell r="B469" t="str">
            <v>Telephone</v>
          </cell>
        </row>
        <row r="470">
          <cell r="A470">
            <v>8222</v>
          </cell>
          <cell r="B470" t="str">
            <v>Radio</v>
          </cell>
        </row>
        <row r="471">
          <cell r="A471">
            <v>8223</v>
          </cell>
          <cell r="B471" t="str">
            <v>Television</v>
          </cell>
        </row>
        <row r="472">
          <cell r="A472">
            <v>8290</v>
          </cell>
          <cell r="B472" t="str">
            <v>Communication Facilities under Construction</v>
          </cell>
        </row>
        <row r="473">
          <cell r="A473">
            <v>8300</v>
          </cell>
          <cell r="B473" t="str">
            <v>Utilities</v>
          </cell>
        </row>
        <row r="474">
          <cell r="A474">
            <v>8310</v>
          </cell>
          <cell r="B474" t="str">
            <v>Electric Power Facilities</v>
          </cell>
        </row>
        <row r="475">
          <cell r="A475">
            <v>8311</v>
          </cell>
          <cell r="B475" t="str">
            <v>Thermal</v>
          </cell>
        </row>
        <row r="476">
          <cell r="A476">
            <v>8312</v>
          </cell>
          <cell r="B476" t="str">
            <v>Gas Turbine</v>
          </cell>
        </row>
        <row r="477">
          <cell r="A477">
            <v>8313</v>
          </cell>
          <cell r="B477" t="str">
            <v>Nuclear</v>
          </cell>
        </row>
        <row r="478">
          <cell r="A478">
            <v>8314</v>
          </cell>
          <cell r="B478" t="str">
            <v>Hydro</v>
          </cell>
        </row>
        <row r="479">
          <cell r="A479">
            <v>8315</v>
          </cell>
          <cell r="B479" t="str">
            <v>Sub-Stations</v>
          </cell>
        </row>
        <row r="480">
          <cell r="A480">
            <v>8320</v>
          </cell>
          <cell r="B480" t="str">
            <v>Electrical Power Transmission Lines</v>
          </cell>
        </row>
        <row r="481">
          <cell r="A481">
            <v>8321</v>
          </cell>
          <cell r="B481" t="str">
            <v>Trunk</v>
          </cell>
        </row>
        <row r="482">
          <cell r="A482">
            <v>8322</v>
          </cell>
          <cell r="B482" t="str">
            <v>Feeder</v>
          </cell>
        </row>
        <row r="483">
          <cell r="A483">
            <v>8330</v>
          </cell>
          <cell r="B483" t="str">
            <v>Water Supply Plants</v>
          </cell>
        </row>
        <row r="484">
          <cell r="A484">
            <v>8331</v>
          </cell>
          <cell r="B484" t="str">
            <v>Treatment Plants</v>
          </cell>
        </row>
        <row r="485">
          <cell r="A485">
            <v>8332</v>
          </cell>
          <cell r="B485" t="str">
            <v>Settling Plants</v>
          </cell>
        </row>
        <row r="486">
          <cell r="A486">
            <v>8333</v>
          </cell>
          <cell r="B486" t="str">
            <v>Water Tanks</v>
          </cell>
        </row>
        <row r="487">
          <cell r="A487">
            <v>8334</v>
          </cell>
          <cell r="B487" t="str">
            <v>Well Fields</v>
          </cell>
        </row>
        <row r="488">
          <cell r="A488">
            <v>8335</v>
          </cell>
          <cell r="B488" t="str">
            <v>Pumping Stations</v>
          </cell>
        </row>
        <row r="489">
          <cell r="A489">
            <v>8340</v>
          </cell>
          <cell r="B489" t="str">
            <v>Sewage Treatment</v>
          </cell>
        </row>
        <row r="490">
          <cell r="A490">
            <v>8341</v>
          </cell>
          <cell r="B490" t="str">
            <v>Treatment Plants</v>
          </cell>
        </row>
        <row r="491">
          <cell r="A491">
            <v>8342</v>
          </cell>
          <cell r="B491" t="str">
            <v>Lift Stations</v>
          </cell>
        </row>
        <row r="492">
          <cell r="A492">
            <v>8343</v>
          </cell>
          <cell r="B492" t="str">
            <v>Aeration Fields</v>
          </cell>
        </row>
        <row r="493">
          <cell r="A493">
            <v>8350</v>
          </cell>
          <cell r="B493" t="str">
            <v>Solid Waste Disposal</v>
          </cell>
        </row>
        <row r="494">
          <cell r="A494">
            <v>8390</v>
          </cell>
          <cell r="B494" t="str">
            <v>Utilities Under Construction</v>
          </cell>
        </row>
        <row r="495">
          <cell r="A495">
            <v>9000</v>
          </cell>
          <cell r="B495" t="str">
            <v>SPECIAL CLASSIFICATIONS</v>
          </cell>
        </row>
        <row r="496">
          <cell r="A496">
            <v>9100</v>
          </cell>
          <cell r="B496" t="str">
            <v>Vegetation</v>
          </cell>
        </row>
        <row r="497">
          <cell r="A497">
            <v>9110</v>
          </cell>
          <cell r="B497" t="str">
            <v>Sea Grass</v>
          </cell>
        </row>
        <row r="498">
          <cell r="A498">
            <v>9111</v>
          </cell>
          <cell r="B498" t="str">
            <v>Sea Grass, Sparse - Medium</v>
          </cell>
        </row>
        <row r="499">
          <cell r="A499">
            <v>9112</v>
          </cell>
          <cell r="B499" t="str">
            <v>Sea Grass, Dense</v>
          </cell>
        </row>
        <row r="500">
          <cell r="A500">
            <v>9113</v>
          </cell>
          <cell r="B500" t="str">
            <v>Sea Grass, Patchy</v>
          </cell>
        </row>
      </sheetData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106"/>
  <sheetViews>
    <sheetView tabSelected="1" zoomScaleNormal="100" workbookViewId="0">
      <selection activeCell="B28" sqref="B28"/>
    </sheetView>
  </sheetViews>
  <sheetFormatPr defaultRowHeight="12.75"/>
  <cols>
    <col min="1" max="1" width="9.140625" style="3"/>
    <col min="2" max="2" width="34.42578125" style="3" customWidth="1"/>
    <col min="3" max="3" width="17.85546875" style="3" customWidth="1"/>
    <col min="4" max="4" width="9.28515625" style="6" bestFit="1" customWidth="1"/>
    <col min="5" max="5" width="14.42578125" style="3" customWidth="1"/>
    <col min="6" max="6" width="13.28515625" style="3" customWidth="1"/>
    <col min="7" max="7" width="10.28515625" style="3" customWidth="1"/>
    <col min="8" max="8" width="13.7109375" style="3" customWidth="1"/>
    <col min="9" max="9" width="12.7109375" style="3" customWidth="1"/>
    <col min="10" max="10" width="10" style="3" customWidth="1"/>
    <col min="11" max="16384" width="9.140625" style="3"/>
  </cols>
  <sheetData>
    <row r="1" spans="1:10" ht="25.5">
      <c r="A1" s="1" t="s">
        <v>5</v>
      </c>
      <c r="B1" s="1" t="s">
        <v>0</v>
      </c>
      <c r="C1" s="1" t="s">
        <v>1</v>
      </c>
      <c r="D1" s="4" t="s">
        <v>11</v>
      </c>
      <c r="E1" s="7" t="s">
        <v>14</v>
      </c>
      <c r="F1" s="8" t="s">
        <v>15</v>
      </c>
      <c r="G1" s="9" t="s">
        <v>16</v>
      </c>
      <c r="H1" s="7" t="s">
        <v>17</v>
      </c>
      <c r="I1" s="8" t="s">
        <v>18</v>
      </c>
      <c r="J1" s="7" t="s">
        <v>19</v>
      </c>
    </row>
    <row r="2" spans="1:10" ht="25.5">
      <c r="A2" s="29" t="s">
        <v>6</v>
      </c>
      <c r="B2" s="47" t="s">
        <v>2</v>
      </c>
      <c r="C2" s="30" t="s">
        <v>30</v>
      </c>
      <c r="D2" s="33">
        <f>'Platt''s Creek'!K139</f>
        <v>311.03664599030287</v>
      </c>
      <c r="E2" s="34">
        <f>'Platt''s Creek'!M139</f>
        <v>1351.9999999999989</v>
      </c>
      <c r="F2" s="48">
        <v>0.5</v>
      </c>
      <c r="G2" s="34">
        <f>ROUND(E2*F2,1)</f>
        <v>676</v>
      </c>
      <c r="H2" s="34">
        <f>'Platt''s Creek'!N139</f>
        <v>340.40000000000026</v>
      </c>
      <c r="I2" s="48">
        <v>0.9</v>
      </c>
      <c r="J2" s="34">
        <f>ROUND(H2*I2,1)</f>
        <v>306.39999999999998</v>
      </c>
    </row>
    <row r="3" spans="1:10" ht="25.5">
      <c r="A3" s="29" t="s">
        <v>7</v>
      </c>
      <c r="B3" s="30" t="s">
        <v>3</v>
      </c>
      <c r="C3" s="30" t="s">
        <v>30</v>
      </c>
      <c r="D3" s="33">
        <f>'Indian River Estates'!K16</f>
        <v>1004.417006276171</v>
      </c>
      <c r="E3" s="35">
        <f>'Indian River Estates'!M16</f>
        <v>3682.2999999999997</v>
      </c>
      <c r="F3" s="36">
        <v>0.5</v>
      </c>
      <c r="G3" s="34">
        <f>ROUND(E3*F3,1)</f>
        <v>1841.2</v>
      </c>
      <c r="H3" s="35">
        <f>'Indian River Estates'!N16</f>
        <v>785.1</v>
      </c>
      <c r="I3" s="36">
        <v>0.9</v>
      </c>
      <c r="J3" s="35">
        <f>ROUND(H3*I3,1)</f>
        <v>706.6</v>
      </c>
    </row>
    <row r="4" spans="1:10" ht="25.5">
      <c r="A4" s="29" t="s">
        <v>8</v>
      </c>
      <c r="B4" s="31" t="s">
        <v>49</v>
      </c>
      <c r="C4" s="31" t="s">
        <v>51</v>
      </c>
      <c r="D4" s="33">
        <f>'Prima Vista'!K11</f>
        <v>96.751948461085234</v>
      </c>
      <c r="E4" s="35">
        <f>'Prima Vista'!M11</f>
        <v>400</v>
      </c>
      <c r="F4" s="37">
        <v>0.1905</v>
      </c>
      <c r="G4" s="35">
        <f>ROUND(E4*F4,1)</f>
        <v>76.2</v>
      </c>
      <c r="H4" s="35">
        <f>'Prima Vista'!N11</f>
        <v>89.699999999999989</v>
      </c>
      <c r="I4" s="36">
        <v>0.155</v>
      </c>
      <c r="J4" s="35">
        <f>ROUND(H4*I4,1)</f>
        <v>13.9</v>
      </c>
    </row>
    <row r="5" spans="1:10" ht="25.5">
      <c r="A5" s="29" t="s">
        <v>9</v>
      </c>
      <c r="B5" s="31" t="s">
        <v>50</v>
      </c>
      <c r="C5" s="31" t="s">
        <v>51</v>
      </c>
      <c r="D5" s="33">
        <f>'Bay Street'!K8</f>
        <v>44.2533700347701</v>
      </c>
      <c r="E5" s="35">
        <f>'Bay Street'!M8</f>
        <v>181.7</v>
      </c>
      <c r="F5" s="37">
        <v>0.1905</v>
      </c>
      <c r="G5" s="35">
        <f>ROUND(E5*F5,1)</f>
        <v>34.6</v>
      </c>
      <c r="H5" s="35">
        <f>'Bay Street'!N8</f>
        <v>40.800000000000004</v>
      </c>
      <c r="I5" s="36">
        <v>0.155</v>
      </c>
      <c r="J5" s="35">
        <f>ROUND(H5*I5,1)</f>
        <v>6.3</v>
      </c>
    </row>
    <row r="6" spans="1:10" ht="63.75">
      <c r="A6" s="29" t="s">
        <v>10</v>
      </c>
      <c r="B6" s="30" t="s">
        <v>13</v>
      </c>
      <c r="C6" s="30" t="s">
        <v>12</v>
      </c>
      <c r="D6" s="33" t="s">
        <v>29</v>
      </c>
      <c r="E6" s="34">
        <f>'Education MS4'!L615</f>
        <v>18114.000000000018</v>
      </c>
      <c r="F6" s="48">
        <v>0.06</v>
      </c>
      <c r="G6" s="34">
        <f>ROUND(E6*F6,1)</f>
        <v>1086.8</v>
      </c>
      <c r="H6" s="34">
        <f>'Education MS4'!M615</f>
        <v>4126.9999999999945</v>
      </c>
      <c r="I6" s="48">
        <v>0.06</v>
      </c>
      <c r="J6" s="34">
        <f>ROUND(H6*I6,1)</f>
        <v>247.6</v>
      </c>
    </row>
    <row r="7" spans="1:10">
      <c r="A7" s="29" t="s">
        <v>76</v>
      </c>
      <c r="B7" s="32" t="s">
        <v>4</v>
      </c>
      <c r="C7" s="32" t="s">
        <v>4</v>
      </c>
      <c r="D7" s="38" t="s">
        <v>29</v>
      </c>
      <c r="E7" s="34" t="s">
        <v>29</v>
      </c>
      <c r="F7" s="39" t="s">
        <v>29</v>
      </c>
      <c r="G7" s="34">
        <v>210.6</v>
      </c>
      <c r="H7" s="34" t="s">
        <v>29</v>
      </c>
      <c r="I7" s="39" t="s">
        <v>29</v>
      </c>
      <c r="J7" s="34">
        <v>135.19999999999999</v>
      </c>
    </row>
    <row r="8" spans="1:10">
      <c r="A8" s="53" t="s">
        <v>80</v>
      </c>
      <c r="B8" s="51" t="s">
        <v>77</v>
      </c>
      <c r="C8" s="51" t="s">
        <v>78</v>
      </c>
      <c r="D8" s="52" t="s">
        <v>29</v>
      </c>
      <c r="E8" s="34" t="s">
        <v>29</v>
      </c>
      <c r="F8" s="39" t="s">
        <v>29</v>
      </c>
      <c r="G8" s="34">
        <v>170.3</v>
      </c>
      <c r="H8" s="34" t="s">
        <v>29</v>
      </c>
      <c r="I8" s="39" t="s">
        <v>29</v>
      </c>
      <c r="J8" s="34">
        <v>104.6</v>
      </c>
    </row>
    <row r="9" spans="1:10">
      <c r="A9" s="53" t="s">
        <v>81</v>
      </c>
      <c r="B9" s="51" t="s">
        <v>79</v>
      </c>
      <c r="C9" s="51" t="s">
        <v>78</v>
      </c>
      <c r="D9" s="52" t="s">
        <v>29</v>
      </c>
      <c r="E9" s="34" t="s">
        <v>29</v>
      </c>
      <c r="F9" s="39" t="s">
        <v>29</v>
      </c>
      <c r="G9" s="34">
        <v>1181.5999999999999</v>
      </c>
      <c r="H9" s="34" t="s">
        <v>29</v>
      </c>
      <c r="I9" s="39" t="s">
        <v>29</v>
      </c>
      <c r="J9" s="34">
        <v>511.5</v>
      </c>
    </row>
    <row r="10" spans="1:10">
      <c r="A10" s="50"/>
      <c r="B10" s="2"/>
      <c r="C10" s="2"/>
      <c r="D10" s="5"/>
    </row>
    <row r="11" spans="1:10" ht="15">
      <c r="A11" s="2"/>
      <c r="B11" s="2"/>
      <c r="C11" s="2"/>
      <c r="D11" s="5"/>
      <c r="F11" s="10"/>
      <c r="G11" s="11" t="s">
        <v>20</v>
      </c>
      <c r="H11" s="12"/>
      <c r="I11" s="13"/>
      <c r="J11" s="14" t="s">
        <v>21</v>
      </c>
    </row>
    <row r="12" spans="1:10">
      <c r="A12" s="2"/>
      <c r="B12" s="2"/>
      <c r="C12" s="2"/>
      <c r="D12" s="5"/>
      <c r="F12" s="15" t="s">
        <v>22</v>
      </c>
      <c r="G12" s="16">
        <f>SUM(G2:G9)</f>
        <v>5277.2999999999993</v>
      </c>
      <c r="H12" s="17"/>
      <c r="I12" s="17"/>
      <c r="J12" s="18">
        <f>SUM(J2:J9)</f>
        <v>2032.1</v>
      </c>
    </row>
    <row r="13" spans="1:10">
      <c r="A13" s="2"/>
      <c r="B13" s="2"/>
      <c r="C13" s="2"/>
      <c r="D13" s="5"/>
      <c r="F13" s="15" t="s">
        <v>23</v>
      </c>
      <c r="G13" s="18">
        <v>6728</v>
      </c>
      <c r="H13" s="18"/>
      <c r="I13" s="18"/>
      <c r="J13" s="18">
        <v>2849</v>
      </c>
    </row>
    <row r="14" spans="1:10">
      <c r="A14" s="2"/>
      <c r="B14" s="2"/>
      <c r="C14" s="2"/>
      <c r="D14" s="5"/>
      <c r="F14" s="15" t="s">
        <v>24</v>
      </c>
      <c r="G14" s="19">
        <f>G12/G13</f>
        <v>0.78437871581450647</v>
      </c>
      <c r="H14" s="18"/>
      <c r="I14" s="18"/>
      <c r="J14" s="19">
        <f>J12/J13</f>
        <v>0.71326781326781319</v>
      </c>
    </row>
    <row r="15" spans="1:10">
      <c r="A15" s="2"/>
      <c r="B15" s="2"/>
      <c r="C15" s="2"/>
      <c r="D15" s="5"/>
    </row>
    <row r="16" spans="1:10">
      <c r="A16" s="2"/>
      <c r="B16" s="2"/>
      <c r="C16" s="2"/>
      <c r="D16" s="5"/>
    </row>
    <row r="17" spans="1:4">
      <c r="A17" s="2"/>
      <c r="B17" s="2"/>
      <c r="C17" s="2"/>
      <c r="D17" s="5"/>
    </row>
    <row r="18" spans="1:4">
      <c r="A18" s="2"/>
      <c r="B18" s="2"/>
      <c r="C18" s="2"/>
      <c r="D18" s="5"/>
    </row>
    <row r="19" spans="1:4">
      <c r="A19" s="2"/>
      <c r="B19" s="2"/>
      <c r="C19" s="2"/>
      <c r="D19" s="5"/>
    </row>
    <row r="20" spans="1:4">
      <c r="A20" s="2"/>
      <c r="B20" s="2"/>
      <c r="C20" s="2"/>
      <c r="D20" s="5"/>
    </row>
    <row r="21" spans="1:4">
      <c r="A21" s="2"/>
      <c r="B21" s="2"/>
      <c r="C21" s="2"/>
      <c r="D21" s="5"/>
    </row>
    <row r="22" spans="1:4">
      <c r="A22" s="2"/>
      <c r="B22" s="2"/>
      <c r="C22" s="2"/>
      <c r="D22" s="5"/>
    </row>
    <row r="23" spans="1:4">
      <c r="A23" s="2"/>
      <c r="B23" s="2"/>
      <c r="C23" s="2"/>
      <c r="D23" s="5"/>
    </row>
    <row r="24" spans="1:4">
      <c r="A24" s="2"/>
      <c r="B24" s="2"/>
      <c r="C24" s="2"/>
      <c r="D24" s="5"/>
    </row>
    <row r="25" spans="1:4">
      <c r="A25" s="2"/>
      <c r="B25" s="2"/>
      <c r="C25" s="2"/>
      <c r="D25" s="5"/>
    </row>
    <row r="26" spans="1:4">
      <c r="A26" s="2"/>
      <c r="B26" s="2"/>
      <c r="C26" s="2"/>
      <c r="D26" s="5"/>
    </row>
    <row r="27" spans="1:4">
      <c r="A27" s="2"/>
      <c r="B27" s="2"/>
      <c r="C27" s="2"/>
      <c r="D27" s="5"/>
    </row>
    <row r="28" spans="1:4">
      <c r="A28" s="2"/>
      <c r="B28" s="2"/>
      <c r="C28" s="2"/>
      <c r="D28" s="5"/>
    </row>
    <row r="29" spans="1:4">
      <c r="A29" s="2"/>
      <c r="B29" s="2"/>
      <c r="C29" s="2"/>
      <c r="D29" s="5"/>
    </row>
    <row r="30" spans="1:4">
      <c r="A30" s="2"/>
      <c r="B30" s="2"/>
      <c r="C30" s="2"/>
      <c r="D30" s="5"/>
    </row>
    <row r="31" spans="1:4">
      <c r="A31" s="2"/>
      <c r="B31" s="2"/>
      <c r="C31" s="2"/>
      <c r="D31" s="5"/>
    </row>
    <row r="32" spans="1:4">
      <c r="A32" s="2"/>
      <c r="B32" s="2"/>
      <c r="C32" s="2"/>
      <c r="D32" s="5"/>
    </row>
    <row r="33" spans="1:4">
      <c r="A33" s="2"/>
      <c r="B33" s="2"/>
      <c r="C33" s="2"/>
      <c r="D33" s="5"/>
    </row>
    <row r="34" spans="1:4">
      <c r="A34" s="2"/>
      <c r="B34" s="2"/>
      <c r="C34" s="2"/>
      <c r="D34" s="5"/>
    </row>
    <row r="35" spans="1:4">
      <c r="A35" s="2"/>
      <c r="B35" s="2"/>
      <c r="C35" s="2"/>
      <c r="D35" s="5"/>
    </row>
    <row r="36" spans="1:4">
      <c r="A36" s="2"/>
      <c r="B36" s="2"/>
      <c r="C36" s="2"/>
      <c r="D36" s="5"/>
    </row>
    <row r="37" spans="1:4">
      <c r="A37" s="2"/>
      <c r="B37" s="2"/>
      <c r="C37" s="2"/>
      <c r="D37" s="5"/>
    </row>
    <row r="38" spans="1:4">
      <c r="A38" s="2"/>
      <c r="B38" s="2"/>
      <c r="C38" s="2"/>
      <c r="D38" s="5"/>
    </row>
    <row r="39" spans="1:4">
      <c r="A39" s="2"/>
      <c r="B39" s="2"/>
      <c r="C39" s="2"/>
      <c r="D39" s="5"/>
    </row>
    <row r="40" spans="1:4">
      <c r="A40" s="2"/>
      <c r="B40" s="2"/>
      <c r="C40" s="2"/>
      <c r="D40" s="5"/>
    </row>
    <row r="41" spans="1:4">
      <c r="A41" s="2"/>
      <c r="B41" s="2"/>
      <c r="C41" s="2"/>
      <c r="D41" s="5"/>
    </row>
    <row r="42" spans="1:4">
      <c r="A42" s="2"/>
      <c r="B42" s="2"/>
      <c r="C42" s="2"/>
      <c r="D42" s="5"/>
    </row>
    <row r="43" spans="1:4">
      <c r="A43" s="2"/>
      <c r="B43" s="2"/>
      <c r="C43" s="2"/>
      <c r="D43" s="5"/>
    </row>
    <row r="44" spans="1:4">
      <c r="A44" s="2"/>
      <c r="B44" s="2"/>
      <c r="C44" s="2"/>
      <c r="D44" s="5"/>
    </row>
    <row r="45" spans="1:4">
      <c r="A45" s="2"/>
      <c r="B45" s="2"/>
      <c r="C45" s="2"/>
      <c r="D45" s="5"/>
    </row>
    <row r="46" spans="1:4">
      <c r="A46" s="2"/>
      <c r="B46" s="2"/>
      <c r="C46" s="2"/>
      <c r="D46" s="5"/>
    </row>
    <row r="47" spans="1:4">
      <c r="A47" s="2"/>
      <c r="B47" s="2"/>
      <c r="C47" s="2"/>
      <c r="D47" s="5"/>
    </row>
    <row r="48" spans="1:4">
      <c r="A48" s="2"/>
      <c r="B48" s="2"/>
      <c r="C48" s="2"/>
      <c r="D48" s="5"/>
    </row>
    <row r="49" spans="1:4">
      <c r="A49" s="2"/>
      <c r="B49" s="2"/>
      <c r="C49" s="2"/>
      <c r="D49" s="5"/>
    </row>
    <row r="50" spans="1:4">
      <c r="A50" s="2"/>
      <c r="B50" s="2"/>
      <c r="C50" s="2"/>
      <c r="D50" s="5"/>
    </row>
    <row r="51" spans="1:4">
      <c r="A51" s="2"/>
      <c r="B51" s="2"/>
      <c r="C51" s="2"/>
      <c r="D51" s="5"/>
    </row>
    <row r="52" spans="1:4">
      <c r="A52" s="2"/>
      <c r="B52" s="2"/>
      <c r="C52" s="2"/>
      <c r="D52" s="5"/>
    </row>
    <row r="53" spans="1:4">
      <c r="A53" s="2"/>
      <c r="B53" s="2"/>
      <c r="C53" s="2"/>
      <c r="D53" s="5"/>
    </row>
    <row r="54" spans="1:4">
      <c r="A54" s="2"/>
      <c r="B54" s="2"/>
      <c r="C54" s="2"/>
      <c r="D54" s="5"/>
    </row>
    <row r="55" spans="1:4">
      <c r="A55" s="2"/>
      <c r="B55" s="2"/>
      <c r="C55" s="2"/>
      <c r="D55" s="5"/>
    </row>
    <row r="56" spans="1:4">
      <c r="A56" s="2"/>
      <c r="B56" s="2"/>
      <c r="C56" s="2"/>
      <c r="D56" s="5"/>
    </row>
    <row r="57" spans="1:4">
      <c r="A57" s="2"/>
      <c r="B57" s="2"/>
      <c r="C57" s="2"/>
      <c r="D57" s="5"/>
    </row>
    <row r="58" spans="1:4">
      <c r="A58" s="2"/>
      <c r="B58" s="2"/>
      <c r="C58" s="2"/>
      <c r="D58" s="5"/>
    </row>
    <row r="59" spans="1:4">
      <c r="A59" s="2"/>
      <c r="B59" s="2"/>
      <c r="C59" s="2"/>
      <c r="D59" s="5"/>
    </row>
    <row r="60" spans="1:4">
      <c r="A60" s="2"/>
      <c r="B60" s="2"/>
      <c r="C60" s="2"/>
      <c r="D60" s="5"/>
    </row>
    <row r="61" spans="1:4">
      <c r="A61" s="2"/>
      <c r="B61" s="2"/>
      <c r="C61" s="2"/>
      <c r="D61" s="5"/>
    </row>
    <row r="62" spans="1:4">
      <c r="A62" s="2"/>
      <c r="B62" s="2"/>
      <c r="C62" s="2"/>
      <c r="D62" s="5"/>
    </row>
    <row r="63" spans="1:4">
      <c r="A63" s="2"/>
      <c r="B63" s="2"/>
      <c r="C63" s="2"/>
      <c r="D63" s="5"/>
    </row>
    <row r="64" spans="1:4">
      <c r="A64" s="2"/>
      <c r="B64" s="2"/>
      <c r="C64" s="2"/>
      <c r="D64" s="5"/>
    </row>
    <row r="65" spans="1:4">
      <c r="A65" s="2"/>
      <c r="B65" s="2"/>
      <c r="C65" s="2"/>
      <c r="D65" s="5"/>
    </row>
    <row r="66" spans="1:4">
      <c r="A66" s="2"/>
      <c r="B66" s="2"/>
      <c r="C66" s="2"/>
      <c r="D66" s="5"/>
    </row>
    <row r="67" spans="1:4">
      <c r="A67" s="2"/>
      <c r="B67" s="2"/>
      <c r="C67" s="2"/>
      <c r="D67" s="5"/>
    </row>
    <row r="68" spans="1:4">
      <c r="A68" s="2"/>
      <c r="B68" s="2"/>
      <c r="C68" s="2"/>
      <c r="D68" s="5"/>
    </row>
    <row r="69" spans="1:4">
      <c r="A69" s="2"/>
      <c r="B69" s="2"/>
      <c r="C69" s="2"/>
      <c r="D69" s="5"/>
    </row>
    <row r="70" spans="1:4">
      <c r="A70" s="2"/>
      <c r="B70" s="2"/>
      <c r="C70" s="2"/>
      <c r="D70" s="5"/>
    </row>
    <row r="71" spans="1:4">
      <c r="A71" s="2"/>
      <c r="B71" s="2"/>
      <c r="C71" s="2"/>
      <c r="D71" s="5"/>
    </row>
    <row r="72" spans="1:4">
      <c r="A72" s="2"/>
      <c r="B72" s="2"/>
      <c r="C72" s="2"/>
      <c r="D72" s="5"/>
    </row>
    <row r="73" spans="1:4">
      <c r="A73" s="2"/>
      <c r="B73" s="2"/>
      <c r="C73" s="2"/>
      <c r="D73" s="5"/>
    </row>
    <row r="74" spans="1:4">
      <c r="A74" s="2"/>
      <c r="B74" s="2"/>
      <c r="C74" s="2"/>
      <c r="D74" s="5"/>
    </row>
    <row r="75" spans="1:4">
      <c r="A75" s="2"/>
      <c r="B75" s="2"/>
      <c r="C75" s="2"/>
      <c r="D75" s="5"/>
    </row>
    <row r="76" spans="1:4">
      <c r="A76" s="2"/>
      <c r="B76" s="2"/>
      <c r="C76" s="2"/>
      <c r="D76" s="5"/>
    </row>
    <row r="77" spans="1:4">
      <c r="A77" s="2"/>
      <c r="B77" s="2"/>
      <c r="C77" s="2"/>
      <c r="D77" s="5"/>
    </row>
    <row r="78" spans="1:4">
      <c r="A78" s="2"/>
      <c r="B78" s="2"/>
      <c r="C78" s="2"/>
      <c r="D78" s="5"/>
    </row>
    <row r="79" spans="1:4">
      <c r="A79" s="2"/>
      <c r="B79" s="2"/>
      <c r="C79" s="2"/>
      <c r="D79" s="5"/>
    </row>
    <row r="80" spans="1:4">
      <c r="A80" s="2"/>
      <c r="B80" s="2"/>
      <c r="C80" s="2"/>
      <c r="D80" s="5"/>
    </row>
    <row r="81" spans="1:4">
      <c r="A81" s="2"/>
      <c r="B81" s="2"/>
      <c r="C81" s="2"/>
      <c r="D81" s="5"/>
    </row>
    <row r="82" spans="1:4">
      <c r="A82" s="2"/>
      <c r="B82" s="2"/>
      <c r="C82" s="2"/>
      <c r="D82" s="5"/>
    </row>
    <row r="83" spans="1:4">
      <c r="A83" s="2"/>
      <c r="B83" s="2"/>
      <c r="C83" s="2"/>
      <c r="D83" s="5"/>
    </row>
    <row r="84" spans="1:4">
      <c r="A84" s="2"/>
      <c r="B84" s="2"/>
      <c r="C84" s="2"/>
      <c r="D84" s="5"/>
    </row>
    <row r="85" spans="1:4">
      <c r="A85" s="2"/>
      <c r="B85" s="2"/>
      <c r="C85" s="2"/>
      <c r="D85" s="5"/>
    </row>
    <row r="86" spans="1:4">
      <c r="A86" s="2"/>
      <c r="B86" s="2"/>
      <c r="C86" s="2"/>
      <c r="D86" s="5"/>
    </row>
    <row r="87" spans="1:4">
      <c r="A87" s="2"/>
      <c r="B87" s="2"/>
      <c r="C87" s="2"/>
      <c r="D87" s="5"/>
    </row>
    <row r="88" spans="1:4">
      <c r="A88" s="2"/>
      <c r="B88" s="2"/>
      <c r="C88" s="2"/>
      <c r="D88" s="5"/>
    </row>
    <row r="89" spans="1:4">
      <c r="A89" s="2"/>
      <c r="B89" s="2"/>
      <c r="C89" s="2"/>
      <c r="D89" s="5"/>
    </row>
    <row r="90" spans="1:4">
      <c r="A90" s="2"/>
      <c r="B90" s="2"/>
      <c r="C90" s="2"/>
      <c r="D90" s="5"/>
    </row>
    <row r="91" spans="1:4">
      <c r="A91" s="2"/>
      <c r="B91" s="2"/>
      <c r="C91" s="2"/>
      <c r="D91" s="5"/>
    </row>
    <row r="92" spans="1:4">
      <c r="A92" s="2"/>
      <c r="B92" s="2"/>
      <c r="C92" s="2"/>
      <c r="D92" s="5"/>
    </row>
    <row r="93" spans="1:4">
      <c r="A93" s="2"/>
      <c r="B93" s="2"/>
      <c r="C93" s="2"/>
      <c r="D93" s="5"/>
    </row>
    <row r="94" spans="1:4">
      <c r="A94" s="2"/>
      <c r="B94" s="2"/>
      <c r="C94" s="2"/>
      <c r="D94" s="5"/>
    </row>
    <row r="95" spans="1:4">
      <c r="A95" s="2"/>
      <c r="B95" s="2"/>
      <c r="C95" s="2"/>
      <c r="D95" s="5"/>
    </row>
    <row r="96" spans="1:4">
      <c r="A96" s="2"/>
      <c r="B96" s="2"/>
      <c r="C96" s="2"/>
      <c r="D96" s="5"/>
    </row>
    <row r="97" spans="1:4">
      <c r="A97" s="2"/>
      <c r="B97" s="2"/>
      <c r="C97" s="2"/>
      <c r="D97" s="5"/>
    </row>
    <row r="98" spans="1:4">
      <c r="A98" s="2"/>
      <c r="B98" s="2"/>
      <c r="C98" s="2"/>
      <c r="D98" s="5"/>
    </row>
    <row r="99" spans="1:4">
      <c r="A99" s="2"/>
      <c r="B99" s="2"/>
      <c r="C99" s="2"/>
      <c r="D99" s="5"/>
    </row>
    <row r="100" spans="1:4">
      <c r="A100" s="2"/>
      <c r="B100" s="2"/>
      <c r="C100" s="2"/>
      <c r="D100" s="5"/>
    </row>
    <row r="101" spans="1:4">
      <c r="A101" s="2"/>
      <c r="B101" s="2"/>
      <c r="C101" s="2"/>
      <c r="D101" s="5"/>
    </row>
    <row r="102" spans="1:4">
      <c r="A102" s="2"/>
      <c r="B102" s="2"/>
      <c r="C102" s="2"/>
      <c r="D102" s="5"/>
    </row>
    <row r="103" spans="1:4">
      <c r="A103" s="2"/>
      <c r="B103" s="2"/>
      <c r="C103" s="2"/>
      <c r="D103" s="5"/>
    </row>
    <row r="104" spans="1:4">
      <c r="A104" s="2"/>
      <c r="B104" s="2"/>
      <c r="C104" s="2"/>
      <c r="D104" s="5"/>
    </row>
    <row r="105" spans="1:4">
      <c r="A105" s="2"/>
      <c r="B105" s="2"/>
      <c r="C105" s="2"/>
      <c r="D105" s="5"/>
    </row>
    <row r="106" spans="1:4">
      <c r="A106" s="2"/>
      <c r="B106" s="2"/>
      <c r="C106" s="2"/>
      <c r="D106" s="5"/>
    </row>
    <row r="107" spans="1:4">
      <c r="A107" s="2"/>
      <c r="B107" s="2"/>
      <c r="C107" s="2"/>
      <c r="D107" s="5"/>
    </row>
    <row r="108" spans="1:4">
      <c r="A108" s="2"/>
      <c r="B108" s="2"/>
      <c r="C108" s="2"/>
      <c r="D108" s="5"/>
    </row>
    <row r="109" spans="1:4">
      <c r="A109" s="2"/>
      <c r="B109" s="2"/>
      <c r="C109" s="2"/>
      <c r="D109" s="5"/>
    </row>
    <row r="110" spans="1:4">
      <c r="A110" s="2"/>
      <c r="B110" s="2"/>
      <c r="C110" s="2"/>
      <c r="D110" s="5"/>
    </row>
    <row r="111" spans="1:4">
      <c r="A111" s="2"/>
      <c r="B111" s="2"/>
      <c r="C111" s="2"/>
      <c r="D111" s="5"/>
    </row>
    <row r="112" spans="1:4">
      <c r="A112" s="2"/>
      <c r="B112" s="2"/>
      <c r="C112" s="2"/>
      <c r="D112" s="5"/>
    </row>
    <row r="113" spans="1:4">
      <c r="A113" s="2"/>
      <c r="B113" s="2"/>
      <c r="C113" s="2"/>
      <c r="D113" s="5"/>
    </row>
    <row r="114" spans="1:4">
      <c r="A114" s="2"/>
      <c r="B114" s="2"/>
      <c r="C114" s="2"/>
      <c r="D114" s="5"/>
    </row>
    <row r="115" spans="1:4">
      <c r="A115" s="2"/>
      <c r="B115" s="2"/>
      <c r="C115" s="2"/>
      <c r="D115" s="5"/>
    </row>
    <row r="116" spans="1:4">
      <c r="A116" s="2"/>
      <c r="B116" s="2"/>
      <c r="C116" s="2"/>
      <c r="D116" s="5"/>
    </row>
    <row r="117" spans="1:4">
      <c r="A117" s="2"/>
      <c r="B117" s="2"/>
      <c r="C117" s="2"/>
      <c r="D117" s="5"/>
    </row>
    <row r="118" spans="1:4">
      <c r="A118" s="2"/>
      <c r="B118" s="2"/>
      <c r="C118" s="2"/>
      <c r="D118" s="5"/>
    </row>
    <row r="119" spans="1:4">
      <c r="A119" s="2"/>
      <c r="B119" s="2"/>
      <c r="C119" s="2"/>
      <c r="D119" s="5"/>
    </row>
    <row r="120" spans="1:4">
      <c r="A120" s="2"/>
      <c r="B120" s="2"/>
      <c r="C120" s="2"/>
      <c r="D120" s="5"/>
    </row>
    <row r="121" spans="1:4">
      <c r="A121" s="2"/>
      <c r="B121" s="2"/>
      <c r="C121" s="2"/>
      <c r="D121" s="5"/>
    </row>
    <row r="122" spans="1:4">
      <c r="A122" s="2"/>
      <c r="B122" s="2"/>
      <c r="C122" s="2"/>
      <c r="D122" s="5"/>
    </row>
    <row r="123" spans="1:4">
      <c r="A123" s="2"/>
      <c r="B123" s="2"/>
      <c r="C123" s="2"/>
      <c r="D123" s="5"/>
    </row>
    <row r="124" spans="1:4">
      <c r="A124" s="2"/>
      <c r="B124" s="2"/>
      <c r="C124" s="2"/>
      <c r="D124" s="5"/>
    </row>
    <row r="125" spans="1:4">
      <c r="A125" s="2"/>
      <c r="B125" s="2"/>
      <c r="C125" s="2"/>
      <c r="D125" s="5"/>
    </row>
    <row r="126" spans="1:4">
      <c r="A126" s="2"/>
      <c r="B126" s="2"/>
      <c r="C126" s="2"/>
      <c r="D126" s="5"/>
    </row>
    <row r="127" spans="1:4">
      <c r="A127" s="2"/>
      <c r="B127" s="2"/>
      <c r="C127" s="2"/>
      <c r="D127" s="5"/>
    </row>
    <row r="128" spans="1:4">
      <c r="A128" s="2"/>
      <c r="B128" s="2"/>
      <c r="C128" s="2"/>
      <c r="D128" s="5"/>
    </row>
    <row r="129" spans="1:4">
      <c r="A129" s="2"/>
      <c r="B129" s="2"/>
      <c r="C129" s="2"/>
      <c r="D129" s="5"/>
    </row>
    <row r="130" spans="1:4">
      <c r="A130" s="2"/>
      <c r="B130" s="2"/>
      <c r="C130" s="2"/>
      <c r="D130" s="5"/>
    </row>
    <row r="131" spans="1:4">
      <c r="A131" s="2"/>
      <c r="B131" s="2"/>
      <c r="C131" s="2"/>
      <c r="D131" s="5"/>
    </row>
    <row r="132" spans="1:4">
      <c r="A132" s="2"/>
      <c r="B132" s="2"/>
      <c r="C132" s="2"/>
      <c r="D132" s="5"/>
    </row>
    <row r="133" spans="1:4">
      <c r="A133" s="2"/>
      <c r="B133" s="2"/>
      <c r="C133" s="2"/>
      <c r="D133" s="5"/>
    </row>
    <row r="134" spans="1:4">
      <c r="A134" s="2"/>
      <c r="B134" s="2"/>
      <c r="C134" s="2"/>
      <c r="D134" s="5"/>
    </row>
    <row r="135" spans="1:4">
      <c r="A135" s="2"/>
      <c r="B135" s="2"/>
      <c r="C135" s="2"/>
      <c r="D135" s="5"/>
    </row>
    <row r="136" spans="1:4">
      <c r="A136" s="2"/>
      <c r="B136" s="2"/>
      <c r="C136" s="2"/>
      <c r="D136" s="5"/>
    </row>
    <row r="137" spans="1:4">
      <c r="A137" s="2"/>
      <c r="B137" s="2"/>
      <c r="C137" s="2"/>
      <c r="D137" s="5"/>
    </row>
    <row r="138" spans="1:4">
      <c r="A138" s="2"/>
      <c r="B138" s="2"/>
      <c r="C138" s="2"/>
      <c r="D138" s="5"/>
    </row>
    <row r="139" spans="1:4">
      <c r="A139" s="2"/>
      <c r="B139" s="2"/>
      <c r="C139" s="2"/>
      <c r="D139" s="5"/>
    </row>
    <row r="140" spans="1:4">
      <c r="A140" s="2"/>
      <c r="B140" s="2"/>
      <c r="C140" s="2"/>
      <c r="D140" s="5"/>
    </row>
    <row r="141" spans="1:4">
      <c r="A141" s="2"/>
      <c r="B141" s="2"/>
      <c r="C141" s="2"/>
      <c r="D141" s="5"/>
    </row>
    <row r="142" spans="1:4">
      <c r="A142" s="2"/>
      <c r="B142" s="2"/>
      <c r="C142" s="2"/>
      <c r="D142" s="5"/>
    </row>
    <row r="143" spans="1:4">
      <c r="A143" s="2"/>
      <c r="B143" s="2"/>
      <c r="C143" s="2"/>
      <c r="D143" s="5"/>
    </row>
    <row r="144" spans="1:4">
      <c r="A144" s="2"/>
      <c r="B144" s="2"/>
      <c r="C144" s="2"/>
      <c r="D144" s="5"/>
    </row>
    <row r="145" spans="1:4">
      <c r="A145" s="2"/>
      <c r="B145" s="2"/>
      <c r="C145" s="2"/>
      <c r="D145" s="5"/>
    </row>
    <row r="146" spans="1:4">
      <c r="A146" s="2"/>
      <c r="B146" s="2"/>
      <c r="C146" s="2"/>
      <c r="D146" s="5"/>
    </row>
    <row r="147" spans="1:4">
      <c r="A147" s="2"/>
      <c r="B147" s="2"/>
      <c r="C147" s="2"/>
      <c r="D147" s="5"/>
    </row>
    <row r="148" spans="1:4">
      <c r="A148" s="2"/>
      <c r="B148" s="2"/>
      <c r="C148" s="2"/>
      <c r="D148" s="5"/>
    </row>
    <row r="149" spans="1:4">
      <c r="A149" s="2"/>
      <c r="B149" s="2"/>
      <c r="C149" s="2"/>
      <c r="D149" s="5"/>
    </row>
    <row r="150" spans="1:4">
      <c r="A150" s="2"/>
      <c r="B150" s="2"/>
      <c r="C150" s="2"/>
      <c r="D150" s="5"/>
    </row>
    <row r="151" spans="1:4">
      <c r="A151" s="2"/>
      <c r="B151" s="2"/>
      <c r="C151" s="2"/>
      <c r="D151" s="5"/>
    </row>
    <row r="152" spans="1:4">
      <c r="A152" s="2"/>
      <c r="B152" s="2"/>
      <c r="C152" s="2"/>
      <c r="D152" s="5"/>
    </row>
    <row r="153" spans="1:4">
      <c r="A153" s="2"/>
      <c r="B153" s="2"/>
      <c r="C153" s="2"/>
      <c r="D153" s="5"/>
    </row>
    <row r="154" spans="1:4">
      <c r="A154" s="2"/>
      <c r="B154" s="2"/>
      <c r="C154" s="2"/>
      <c r="D154" s="5"/>
    </row>
    <row r="155" spans="1:4">
      <c r="A155" s="2"/>
      <c r="B155" s="2"/>
      <c r="C155" s="2"/>
      <c r="D155" s="5"/>
    </row>
    <row r="156" spans="1:4">
      <c r="A156" s="2"/>
      <c r="B156" s="2"/>
      <c r="C156" s="2"/>
      <c r="D156" s="5"/>
    </row>
    <row r="157" spans="1:4">
      <c r="A157" s="2"/>
      <c r="B157" s="2"/>
      <c r="C157" s="2"/>
      <c r="D157" s="5"/>
    </row>
    <row r="158" spans="1:4">
      <c r="A158" s="2"/>
      <c r="B158" s="2"/>
      <c r="C158" s="2"/>
      <c r="D158" s="5"/>
    </row>
    <row r="159" spans="1:4">
      <c r="A159" s="2"/>
      <c r="B159" s="2"/>
      <c r="C159" s="2"/>
      <c r="D159" s="5"/>
    </row>
    <row r="160" spans="1:4">
      <c r="A160" s="2"/>
      <c r="B160" s="2"/>
      <c r="C160" s="2"/>
      <c r="D160" s="5"/>
    </row>
    <row r="161" spans="1:4">
      <c r="A161" s="2"/>
      <c r="B161" s="2"/>
      <c r="C161" s="2"/>
      <c r="D161" s="5"/>
    </row>
    <row r="162" spans="1:4">
      <c r="A162" s="2"/>
      <c r="B162" s="2"/>
      <c r="C162" s="2"/>
      <c r="D162" s="5"/>
    </row>
    <row r="163" spans="1:4">
      <c r="A163" s="2"/>
      <c r="B163" s="2"/>
      <c r="C163" s="2"/>
      <c r="D163" s="5"/>
    </row>
    <row r="164" spans="1:4">
      <c r="A164" s="2"/>
      <c r="B164" s="2"/>
      <c r="C164" s="2"/>
      <c r="D164" s="5"/>
    </row>
    <row r="165" spans="1:4">
      <c r="A165" s="2"/>
      <c r="B165" s="2"/>
      <c r="C165" s="2"/>
      <c r="D165" s="5"/>
    </row>
    <row r="166" spans="1:4">
      <c r="A166" s="2"/>
      <c r="B166" s="2"/>
      <c r="C166" s="2"/>
      <c r="D166" s="5"/>
    </row>
    <row r="167" spans="1:4">
      <c r="A167" s="2"/>
      <c r="B167" s="2"/>
      <c r="C167" s="2"/>
      <c r="D167" s="5"/>
    </row>
    <row r="168" spans="1:4">
      <c r="A168" s="2"/>
      <c r="B168" s="2"/>
      <c r="C168" s="2"/>
      <c r="D168" s="5"/>
    </row>
    <row r="169" spans="1:4">
      <c r="A169" s="2"/>
      <c r="B169" s="2"/>
      <c r="C169" s="2"/>
      <c r="D169" s="5"/>
    </row>
    <row r="170" spans="1:4">
      <c r="A170" s="2"/>
      <c r="B170" s="2"/>
      <c r="C170" s="2"/>
      <c r="D170" s="5"/>
    </row>
    <row r="171" spans="1:4">
      <c r="A171" s="2"/>
      <c r="B171" s="2"/>
      <c r="C171" s="2"/>
      <c r="D171" s="5"/>
    </row>
    <row r="172" spans="1:4">
      <c r="A172" s="2"/>
      <c r="B172" s="2"/>
      <c r="C172" s="2"/>
      <c r="D172" s="5"/>
    </row>
    <row r="173" spans="1:4">
      <c r="A173" s="2"/>
      <c r="B173" s="2"/>
      <c r="C173" s="2"/>
      <c r="D173" s="5"/>
    </row>
    <row r="174" spans="1:4">
      <c r="A174" s="2"/>
      <c r="B174" s="2"/>
      <c r="C174" s="2"/>
      <c r="D174" s="5"/>
    </row>
    <row r="175" spans="1:4">
      <c r="A175" s="2"/>
      <c r="B175" s="2"/>
      <c r="C175" s="2"/>
      <c r="D175" s="5"/>
    </row>
    <row r="176" spans="1:4">
      <c r="A176" s="2"/>
      <c r="B176" s="2"/>
      <c r="C176" s="2"/>
      <c r="D176" s="5"/>
    </row>
    <row r="177" spans="1:4">
      <c r="A177" s="2"/>
      <c r="B177" s="2"/>
      <c r="C177" s="2"/>
      <c r="D177" s="5"/>
    </row>
    <row r="178" spans="1:4">
      <c r="A178" s="2"/>
      <c r="B178" s="2"/>
      <c r="C178" s="2"/>
      <c r="D178" s="5"/>
    </row>
    <row r="179" spans="1:4">
      <c r="A179" s="2"/>
      <c r="B179" s="2"/>
      <c r="C179" s="2"/>
      <c r="D179" s="5"/>
    </row>
    <row r="180" spans="1:4">
      <c r="A180" s="2"/>
      <c r="B180" s="2"/>
      <c r="C180" s="2"/>
      <c r="D180" s="5"/>
    </row>
    <row r="181" spans="1:4">
      <c r="A181" s="2"/>
      <c r="B181" s="2"/>
      <c r="C181" s="2"/>
      <c r="D181" s="5"/>
    </row>
    <row r="182" spans="1:4">
      <c r="A182" s="2"/>
      <c r="B182" s="2"/>
      <c r="C182" s="2"/>
      <c r="D182" s="5"/>
    </row>
    <row r="183" spans="1:4">
      <c r="A183" s="2"/>
      <c r="B183" s="2"/>
      <c r="C183" s="2"/>
      <c r="D183" s="5"/>
    </row>
    <row r="184" spans="1:4">
      <c r="A184" s="2"/>
      <c r="B184" s="2"/>
      <c r="C184" s="2"/>
      <c r="D184" s="5"/>
    </row>
    <row r="185" spans="1:4">
      <c r="A185" s="2"/>
      <c r="B185" s="2"/>
      <c r="C185" s="2"/>
      <c r="D185" s="5"/>
    </row>
    <row r="186" spans="1:4">
      <c r="A186" s="2"/>
      <c r="B186" s="2"/>
      <c r="C186" s="2"/>
      <c r="D186" s="5"/>
    </row>
    <row r="187" spans="1:4">
      <c r="A187" s="2"/>
      <c r="B187" s="2"/>
      <c r="C187" s="2"/>
      <c r="D187" s="5"/>
    </row>
    <row r="188" spans="1:4">
      <c r="A188" s="2"/>
      <c r="B188" s="2"/>
      <c r="C188" s="2"/>
      <c r="D188" s="5"/>
    </row>
    <row r="189" spans="1:4">
      <c r="A189" s="2"/>
      <c r="B189" s="2"/>
      <c r="C189" s="2"/>
      <c r="D189" s="5"/>
    </row>
    <row r="190" spans="1:4">
      <c r="A190" s="2"/>
      <c r="B190" s="2"/>
      <c r="C190" s="2"/>
      <c r="D190" s="5"/>
    </row>
    <row r="191" spans="1:4">
      <c r="A191" s="2"/>
      <c r="B191" s="2"/>
      <c r="C191" s="2"/>
      <c r="D191" s="5"/>
    </row>
    <row r="192" spans="1:4">
      <c r="A192" s="2"/>
      <c r="B192" s="2"/>
      <c r="C192" s="2"/>
      <c r="D192" s="5"/>
    </row>
    <row r="193" spans="1:4">
      <c r="A193" s="2"/>
      <c r="B193" s="2"/>
      <c r="C193" s="2"/>
      <c r="D193" s="5"/>
    </row>
    <row r="194" spans="1:4">
      <c r="A194" s="2"/>
      <c r="B194" s="2"/>
      <c r="C194" s="2"/>
      <c r="D194" s="5"/>
    </row>
    <row r="195" spans="1:4">
      <c r="A195" s="2"/>
      <c r="B195" s="2"/>
      <c r="C195" s="2"/>
      <c r="D195" s="5"/>
    </row>
    <row r="196" spans="1:4">
      <c r="A196" s="2"/>
      <c r="B196" s="2"/>
      <c r="C196" s="2"/>
      <c r="D196" s="5"/>
    </row>
    <row r="197" spans="1:4">
      <c r="A197" s="2"/>
      <c r="B197" s="2"/>
      <c r="C197" s="2"/>
      <c r="D197" s="5"/>
    </row>
    <row r="198" spans="1:4">
      <c r="A198" s="2"/>
      <c r="B198" s="2"/>
      <c r="C198" s="2"/>
      <c r="D198" s="5"/>
    </row>
    <row r="199" spans="1:4">
      <c r="A199" s="2"/>
      <c r="B199" s="2"/>
      <c r="C199" s="2"/>
      <c r="D199" s="5"/>
    </row>
    <row r="200" spans="1:4">
      <c r="A200" s="2"/>
      <c r="B200" s="2"/>
      <c r="C200" s="2"/>
      <c r="D200" s="5"/>
    </row>
    <row r="201" spans="1:4">
      <c r="A201" s="2"/>
      <c r="B201" s="2"/>
      <c r="C201" s="2"/>
      <c r="D201" s="5"/>
    </row>
    <row r="202" spans="1:4">
      <c r="A202" s="2"/>
      <c r="B202" s="2"/>
      <c r="C202" s="2"/>
      <c r="D202" s="5"/>
    </row>
    <row r="203" spans="1:4">
      <c r="A203" s="2"/>
      <c r="B203" s="2"/>
      <c r="C203" s="2"/>
      <c r="D203" s="5"/>
    </row>
    <row r="204" spans="1:4">
      <c r="A204" s="2"/>
      <c r="B204" s="2"/>
      <c r="C204" s="2"/>
      <c r="D204" s="5"/>
    </row>
    <row r="205" spans="1:4">
      <c r="A205" s="2"/>
      <c r="B205" s="2"/>
      <c r="C205" s="2"/>
      <c r="D205" s="5"/>
    </row>
    <row r="206" spans="1:4">
      <c r="A206" s="2"/>
      <c r="B206" s="2"/>
      <c r="C206" s="2"/>
      <c r="D206" s="5"/>
    </row>
    <row r="207" spans="1:4">
      <c r="A207" s="2"/>
      <c r="B207" s="2"/>
      <c r="C207" s="2"/>
      <c r="D207" s="5"/>
    </row>
    <row r="208" spans="1:4">
      <c r="A208" s="2"/>
      <c r="B208" s="2"/>
      <c r="C208" s="2"/>
      <c r="D208" s="5"/>
    </row>
    <row r="209" spans="1:4">
      <c r="A209" s="2"/>
      <c r="B209" s="2"/>
      <c r="C209" s="2"/>
      <c r="D209" s="5"/>
    </row>
    <row r="210" spans="1:4">
      <c r="A210" s="2"/>
      <c r="B210" s="2"/>
      <c r="C210" s="2"/>
      <c r="D210" s="5"/>
    </row>
    <row r="211" spans="1:4">
      <c r="A211" s="2"/>
      <c r="B211" s="2"/>
      <c r="C211" s="2"/>
      <c r="D211" s="5"/>
    </row>
    <row r="212" spans="1:4">
      <c r="A212" s="2"/>
      <c r="B212" s="2"/>
      <c r="C212" s="2"/>
      <c r="D212" s="5"/>
    </row>
    <row r="213" spans="1:4">
      <c r="A213" s="2"/>
      <c r="B213" s="2"/>
      <c r="C213" s="2"/>
      <c r="D213" s="5"/>
    </row>
    <row r="214" spans="1:4">
      <c r="A214" s="2"/>
      <c r="B214" s="2"/>
      <c r="C214" s="2"/>
      <c r="D214" s="5"/>
    </row>
    <row r="215" spans="1:4">
      <c r="A215" s="2"/>
      <c r="B215" s="2"/>
      <c r="C215" s="2"/>
      <c r="D215" s="5"/>
    </row>
    <row r="216" spans="1:4">
      <c r="A216" s="2"/>
      <c r="B216" s="2"/>
      <c r="C216" s="2"/>
      <c r="D216" s="5"/>
    </row>
    <row r="217" spans="1:4">
      <c r="A217" s="2"/>
      <c r="B217" s="2"/>
      <c r="C217" s="2"/>
      <c r="D217" s="5"/>
    </row>
    <row r="218" spans="1:4">
      <c r="A218" s="2"/>
      <c r="B218" s="2"/>
      <c r="C218" s="2"/>
      <c r="D218" s="5"/>
    </row>
    <row r="219" spans="1:4">
      <c r="A219" s="2"/>
      <c r="B219" s="2"/>
      <c r="C219" s="2"/>
      <c r="D219" s="5"/>
    </row>
    <row r="220" spans="1:4">
      <c r="A220" s="2"/>
      <c r="B220" s="2"/>
      <c r="C220" s="2"/>
      <c r="D220" s="5"/>
    </row>
    <row r="221" spans="1:4">
      <c r="A221" s="2"/>
      <c r="B221" s="2"/>
      <c r="C221" s="2"/>
      <c r="D221" s="5"/>
    </row>
    <row r="222" spans="1:4">
      <c r="A222" s="2"/>
      <c r="B222" s="2"/>
      <c r="C222" s="2"/>
      <c r="D222" s="5"/>
    </row>
    <row r="223" spans="1:4">
      <c r="A223" s="2"/>
      <c r="B223" s="2"/>
      <c r="C223" s="2"/>
      <c r="D223" s="5"/>
    </row>
    <row r="224" spans="1:4">
      <c r="A224" s="2"/>
      <c r="B224" s="2"/>
      <c r="C224" s="2"/>
      <c r="D224" s="5"/>
    </row>
    <row r="225" spans="1:4">
      <c r="A225" s="2"/>
      <c r="B225" s="2"/>
      <c r="C225" s="2"/>
      <c r="D225" s="5"/>
    </row>
    <row r="226" spans="1:4">
      <c r="A226" s="2"/>
      <c r="B226" s="2"/>
      <c r="C226" s="2"/>
      <c r="D226" s="5"/>
    </row>
    <row r="227" spans="1:4">
      <c r="A227" s="2"/>
      <c r="B227" s="2"/>
      <c r="C227" s="2"/>
      <c r="D227" s="5"/>
    </row>
    <row r="228" spans="1:4">
      <c r="A228" s="2"/>
      <c r="B228" s="2"/>
      <c r="C228" s="2"/>
      <c r="D228" s="5"/>
    </row>
    <row r="229" spans="1:4">
      <c r="A229" s="2"/>
      <c r="B229" s="2"/>
      <c r="C229" s="2"/>
      <c r="D229" s="5"/>
    </row>
    <row r="230" spans="1:4">
      <c r="A230" s="2"/>
      <c r="B230" s="2"/>
      <c r="C230" s="2"/>
      <c r="D230" s="5"/>
    </row>
    <row r="231" spans="1:4">
      <c r="A231" s="2"/>
      <c r="B231" s="2"/>
      <c r="C231" s="2"/>
      <c r="D231" s="5"/>
    </row>
    <row r="232" spans="1:4">
      <c r="A232" s="2"/>
      <c r="B232" s="2"/>
      <c r="C232" s="2"/>
      <c r="D232" s="5"/>
    </row>
    <row r="233" spans="1:4">
      <c r="A233" s="2"/>
      <c r="B233" s="2"/>
      <c r="C233" s="2"/>
      <c r="D233" s="5"/>
    </row>
    <row r="234" spans="1:4">
      <c r="A234" s="2"/>
      <c r="B234" s="2"/>
      <c r="C234" s="2"/>
      <c r="D234" s="5"/>
    </row>
    <row r="235" spans="1:4">
      <c r="A235" s="2"/>
      <c r="B235" s="2"/>
      <c r="C235" s="2"/>
      <c r="D235" s="5"/>
    </row>
    <row r="236" spans="1:4">
      <c r="A236" s="2"/>
      <c r="B236" s="2"/>
      <c r="C236" s="2"/>
      <c r="D236" s="5"/>
    </row>
    <row r="237" spans="1:4">
      <c r="A237" s="2"/>
      <c r="B237" s="2"/>
      <c r="C237" s="2"/>
      <c r="D237" s="5"/>
    </row>
    <row r="238" spans="1:4">
      <c r="A238" s="2"/>
      <c r="B238" s="2"/>
      <c r="C238" s="2"/>
      <c r="D238" s="5"/>
    </row>
    <row r="239" spans="1:4">
      <c r="A239" s="2"/>
      <c r="B239" s="2"/>
      <c r="C239" s="2"/>
      <c r="D239" s="5"/>
    </row>
    <row r="240" spans="1:4">
      <c r="A240" s="2"/>
      <c r="B240" s="2"/>
      <c r="C240" s="2"/>
      <c r="D240" s="5"/>
    </row>
    <row r="241" spans="1:4">
      <c r="A241" s="2"/>
      <c r="B241" s="2"/>
      <c r="C241" s="2"/>
      <c r="D241" s="5"/>
    </row>
    <row r="242" spans="1:4">
      <c r="A242" s="2"/>
      <c r="B242" s="2"/>
      <c r="C242" s="2"/>
      <c r="D242" s="5"/>
    </row>
    <row r="243" spans="1:4">
      <c r="A243" s="2"/>
      <c r="B243" s="2"/>
      <c r="C243" s="2"/>
      <c r="D243" s="5"/>
    </row>
    <row r="244" spans="1:4">
      <c r="A244" s="2"/>
      <c r="B244" s="2"/>
      <c r="C244" s="2"/>
      <c r="D244" s="5"/>
    </row>
    <row r="245" spans="1:4">
      <c r="A245" s="2"/>
      <c r="B245" s="2"/>
      <c r="C245" s="2"/>
      <c r="D245" s="5"/>
    </row>
    <row r="246" spans="1:4">
      <c r="A246" s="2"/>
      <c r="B246" s="2"/>
      <c r="C246" s="2"/>
      <c r="D246" s="5"/>
    </row>
    <row r="247" spans="1:4">
      <c r="A247" s="2"/>
      <c r="B247" s="2"/>
      <c r="C247" s="2"/>
      <c r="D247" s="5"/>
    </row>
    <row r="248" spans="1:4">
      <c r="A248" s="2"/>
      <c r="B248" s="2"/>
      <c r="C248" s="2"/>
      <c r="D248" s="5"/>
    </row>
    <row r="249" spans="1:4">
      <c r="A249" s="2"/>
      <c r="B249" s="2"/>
      <c r="C249" s="2"/>
      <c r="D249" s="5"/>
    </row>
    <row r="250" spans="1:4">
      <c r="A250" s="2"/>
      <c r="B250" s="2"/>
      <c r="C250" s="2"/>
      <c r="D250" s="5"/>
    </row>
    <row r="251" spans="1:4">
      <c r="A251" s="2"/>
      <c r="B251" s="2"/>
      <c r="C251" s="2"/>
      <c r="D251" s="5"/>
    </row>
    <row r="252" spans="1:4">
      <c r="A252" s="2"/>
      <c r="B252" s="2"/>
      <c r="C252" s="2"/>
      <c r="D252" s="5"/>
    </row>
    <row r="253" spans="1:4">
      <c r="A253" s="2"/>
      <c r="B253" s="2"/>
      <c r="C253" s="2"/>
      <c r="D253" s="5"/>
    </row>
    <row r="254" spans="1:4">
      <c r="A254" s="2"/>
      <c r="B254" s="2"/>
      <c r="C254" s="2"/>
      <c r="D254" s="5"/>
    </row>
    <row r="255" spans="1:4">
      <c r="A255" s="2"/>
      <c r="B255" s="2"/>
      <c r="C255" s="2"/>
      <c r="D255" s="5"/>
    </row>
    <row r="256" spans="1:4">
      <c r="A256" s="2"/>
      <c r="B256" s="2"/>
      <c r="C256" s="2"/>
      <c r="D256" s="5"/>
    </row>
    <row r="257" spans="1:4">
      <c r="A257" s="2"/>
      <c r="B257" s="2"/>
      <c r="C257" s="2"/>
      <c r="D257" s="5"/>
    </row>
    <row r="258" spans="1:4">
      <c r="A258" s="2"/>
      <c r="B258" s="2"/>
      <c r="C258" s="2"/>
      <c r="D258" s="5"/>
    </row>
    <row r="259" spans="1:4">
      <c r="A259" s="2"/>
      <c r="B259" s="2"/>
      <c r="C259" s="2"/>
      <c r="D259" s="5"/>
    </row>
    <row r="260" spans="1:4">
      <c r="A260" s="2"/>
      <c r="B260" s="2"/>
      <c r="C260" s="2"/>
      <c r="D260" s="5"/>
    </row>
    <row r="261" spans="1:4">
      <c r="A261" s="2"/>
      <c r="B261" s="2"/>
      <c r="C261" s="2"/>
      <c r="D261" s="5"/>
    </row>
    <row r="262" spans="1:4">
      <c r="A262" s="2"/>
      <c r="B262" s="2"/>
      <c r="C262" s="2"/>
      <c r="D262" s="5"/>
    </row>
    <row r="263" spans="1:4">
      <c r="A263" s="2"/>
      <c r="B263" s="2"/>
      <c r="C263" s="2"/>
      <c r="D263" s="5"/>
    </row>
    <row r="264" spans="1:4">
      <c r="A264" s="2"/>
      <c r="B264" s="2"/>
      <c r="C264" s="2"/>
      <c r="D264" s="5"/>
    </row>
    <row r="265" spans="1:4">
      <c r="A265" s="2"/>
      <c r="B265" s="2"/>
      <c r="C265" s="2"/>
      <c r="D265" s="5"/>
    </row>
    <row r="266" spans="1:4">
      <c r="A266" s="2"/>
      <c r="B266" s="2"/>
      <c r="C266" s="2"/>
      <c r="D266" s="5"/>
    </row>
    <row r="267" spans="1:4">
      <c r="A267" s="2"/>
      <c r="B267" s="2"/>
      <c r="C267" s="2"/>
      <c r="D267" s="5"/>
    </row>
    <row r="268" spans="1:4">
      <c r="A268" s="2"/>
      <c r="B268" s="2"/>
      <c r="C268" s="2"/>
      <c r="D268" s="5"/>
    </row>
    <row r="269" spans="1:4">
      <c r="A269" s="2"/>
      <c r="B269" s="2"/>
      <c r="C269" s="2"/>
      <c r="D269" s="5"/>
    </row>
    <row r="270" spans="1:4">
      <c r="A270" s="2"/>
      <c r="B270" s="2"/>
      <c r="C270" s="2"/>
      <c r="D270" s="5"/>
    </row>
    <row r="271" spans="1:4">
      <c r="A271" s="2"/>
      <c r="B271" s="2"/>
      <c r="C271" s="2"/>
      <c r="D271" s="5"/>
    </row>
    <row r="272" spans="1:4">
      <c r="A272" s="2"/>
      <c r="B272" s="2"/>
      <c r="C272" s="2"/>
      <c r="D272" s="5"/>
    </row>
    <row r="273" spans="1:4">
      <c r="A273" s="2"/>
      <c r="B273" s="2"/>
      <c r="C273" s="2"/>
      <c r="D273" s="5"/>
    </row>
    <row r="274" spans="1:4">
      <c r="A274" s="2"/>
      <c r="B274" s="2"/>
      <c r="C274" s="2"/>
      <c r="D274" s="5"/>
    </row>
    <row r="275" spans="1:4">
      <c r="A275" s="2"/>
      <c r="B275" s="2"/>
      <c r="C275" s="2"/>
      <c r="D275" s="5"/>
    </row>
    <row r="276" spans="1:4">
      <c r="A276" s="2"/>
      <c r="B276" s="2"/>
      <c r="C276" s="2"/>
      <c r="D276" s="5"/>
    </row>
    <row r="277" spans="1:4">
      <c r="A277" s="2"/>
      <c r="B277" s="2"/>
      <c r="C277" s="2"/>
      <c r="D277" s="5"/>
    </row>
    <row r="278" spans="1:4">
      <c r="A278" s="2"/>
      <c r="B278" s="2"/>
      <c r="C278" s="2"/>
      <c r="D278" s="5"/>
    </row>
    <row r="279" spans="1:4">
      <c r="A279" s="2"/>
      <c r="B279" s="2"/>
      <c r="C279" s="2"/>
      <c r="D279" s="5"/>
    </row>
    <row r="280" spans="1:4">
      <c r="A280" s="2"/>
      <c r="B280" s="2"/>
      <c r="C280" s="2"/>
      <c r="D280" s="5"/>
    </row>
    <row r="281" spans="1:4">
      <c r="A281" s="2"/>
      <c r="B281" s="2"/>
      <c r="C281" s="2"/>
      <c r="D281" s="5"/>
    </row>
    <row r="282" spans="1:4">
      <c r="A282" s="2"/>
      <c r="B282" s="2"/>
      <c r="C282" s="2"/>
      <c r="D282" s="5"/>
    </row>
    <row r="283" spans="1:4">
      <c r="A283" s="2"/>
      <c r="B283" s="2"/>
      <c r="C283" s="2"/>
      <c r="D283" s="5"/>
    </row>
    <row r="284" spans="1:4">
      <c r="A284" s="2"/>
      <c r="B284" s="2"/>
      <c r="C284" s="2"/>
      <c r="D284" s="5"/>
    </row>
    <row r="285" spans="1:4">
      <c r="A285" s="2"/>
      <c r="B285" s="2"/>
      <c r="C285" s="2"/>
      <c r="D285" s="5"/>
    </row>
    <row r="286" spans="1:4">
      <c r="A286" s="2"/>
      <c r="B286" s="2"/>
      <c r="C286" s="2"/>
      <c r="D286" s="5"/>
    </row>
    <row r="287" spans="1:4">
      <c r="A287" s="2"/>
      <c r="B287" s="2"/>
      <c r="C287" s="2"/>
      <c r="D287" s="5"/>
    </row>
    <row r="288" spans="1:4">
      <c r="A288" s="2"/>
      <c r="B288" s="2"/>
      <c r="C288" s="2"/>
      <c r="D288" s="5"/>
    </row>
    <row r="289" spans="1:4">
      <c r="A289" s="2"/>
      <c r="B289" s="2"/>
      <c r="C289" s="2"/>
      <c r="D289" s="5"/>
    </row>
    <row r="290" spans="1:4">
      <c r="A290" s="2"/>
      <c r="B290" s="2"/>
      <c r="C290" s="2"/>
      <c r="D290" s="5"/>
    </row>
    <row r="291" spans="1:4">
      <c r="A291" s="2"/>
      <c r="B291" s="2"/>
      <c r="C291" s="2"/>
      <c r="D291" s="5"/>
    </row>
    <row r="292" spans="1:4">
      <c r="A292" s="2"/>
      <c r="B292" s="2"/>
      <c r="C292" s="2"/>
      <c r="D292" s="5"/>
    </row>
    <row r="293" spans="1:4">
      <c r="A293" s="2"/>
      <c r="B293" s="2"/>
      <c r="C293" s="2"/>
      <c r="D293" s="5"/>
    </row>
    <row r="294" spans="1:4">
      <c r="A294" s="2"/>
      <c r="B294" s="2"/>
      <c r="C294" s="2"/>
      <c r="D294" s="5"/>
    </row>
    <row r="295" spans="1:4">
      <c r="A295" s="2"/>
      <c r="B295" s="2"/>
      <c r="C295" s="2"/>
      <c r="D295" s="5"/>
    </row>
    <row r="296" spans="1:4">
      <c r="A296" s="2"/>
      <c r="B296" s="2"/>
      <c r="C296" s="2"/>
      <c r="D296" s="5"/>
    </row>
    <row r="297" spans="1:4">
      <c r="A297" s="2"/>
      <c r="B297" s="2"/>
      <c r="C297" s="2"/>
      <c r="D297" s="5"/>
    </row>
    <row r="298" spans="1:4">
      <c r="A298" s="2"/>
      <c r="B298" s="2"/>
      <c r="C298" s="2"/>
      <c r="D298" s="5"/>
    </row>
    <row r="299" spans="1:4">
      <c r="A299" s="2"/>
      <c r="B299" s="2"/>
      <c r="C299" s="2"/>
      <c r="D299" s="5"/>
    </row>
    <row r="300" spans="1:4">
      <c r="A300" s="2"/>
      <c r="B300" s="2"/>
      <c r="C300" s="2"/>
      <c r="D300" s="5"/>
    </row>
    <row r="301" spans="1:4">
      <c r="A301" s="2"/>
      <c r="B301" s="2"/>
      <c r="C301" s="2"/>
      <c r="D301" s="5"/>
    </row>
    <row r="302" spans="1:4">
      <c r="A302" s="2"/>
      <c r="B302" s="2"/>
      <c r="C302" s="2"/>
      <c r="D302" s="5"/>
    </row>
    <row r="303" spans="1:4">
      <c r="A303" s="2"/>
      <c r="B303" s="2"/>
      <c r="C303" s="2"/>
      <c r="D303" s="5"/>
    </row>
    <row r="304" spans="1:4">
      <c r="A304" s="2"/>
      <c r="B304" s="2"/>
      <c r="C304" s="2"/>
      <c r="D304" s="5"/>
    </row>
    <row r="305" spans="1:4">
      <c r="A305" s="2"/>
      <c r="B305" s="2"/>
      <c r="C305" s="2"/>
      <c r="D305" s="5"/>
    </row>
    <row r="306" spans="1:4">
      <c r="A306" s="2"/>
      <c r="B306" s="2"/>
      <c r="C306" s="2"/>
      <c r="D306" s="5"/>
    </row>
    <row r="307" spans="1:4">
      <c r="A307" s="2"/>
      <c r="B307" s="2"/>
      <c r="C307" s="2"/>
      <c r="D307" s="5"/>
    </row>
    <row r="308" spans="1:4">
      <c r="A308" s="2"/>
      <c r="B308" s="2"/>
      <c r="C308" s="2"/>
      <c r="D308" s="5"/>
    </row>
    <row r="309" spans="1:4">
      <c r="A309" s="2"/>
      <c r="B309" s="2"/>
      <c r="C309" s="2"/>
      <c r="D309" s="5"/>
    </row>
    <row r="310" spans="1:4">
      <c r="A310" s="2"/>
      <c r="B310" s="2"/>
      <c r="C310" s="2"/>
      <c r="D310" s="5"/>
    </row>
    <row r="311" spans="1:4">
      <c r="A311" s="2"/>
      <c r="B311" s="2"/>
      <c r="C311" s="2"/>
      <c r="D311" s="5"/>
    </row>
    <row r="312" spans="1:4">
      <c r="A312" s="2"/>
      <c r="B312" s="2"/>
      <c r="C312" s="2"/>
      <c r="D312" s="5"/>
    </row>
    <row r="313" spans="1:4">
      <c r="A313" s="2"/>
      <c r="B313" s="2"/>
      <c r="C313" s="2"/>
      <c r="D313" s="5"/>
    </row>
    <row r="314" spans="1:4">
      <c r="A314" s="2"/>
      <c r="B314" s="2"/>
      <c r="C314" s="2"/>
      <c r="D314" s="5"/>
    </row>
    <row r="315" spans="1:4">
      <c r="A315" s="2"/>
      <c r="B315" s="2"/>
      <c r="C315" s="2"/>
      <c r="D315" s="5"/>
    </row>
    <row r="316" spans="1:4">
      <c r="A316" s="2"/>
      <c r="B316" s="2"/>
      <c r="C316" s="2"/>
      <c r="D316" s="5"/>
    </row>
    <row r="317" spans="1:4">
      <c r="A317" s="2"/>
      <c r="B317" s="2"/>
      <c r="C317" s="2"/>
      <c r="D317" s="5"/>
    </row>
    <row r="318" spans="1:4">
      <c r="A318" s="2"/>
      <c r="B318" s="2"/>
      <c r="C318" s="2"/>
      <c r="D318" s="5"/>
    </row>
    <row r="319" spans="1:4">
      <c r="A319" s="2"/>
      <c r="B319" s="2"/>
      <c r="C319" s="2"/>
      <c r="D319" s="5"/>
    </row>
    <row r="320" spans="1:4">
      <c r="A320" s="2"/>
      <c r="B320" s="2"/>
      <c r="C320" s="2"/>
      <c r="D320" s="5"/>
    </row>
    <row r="321" spans="1:4">
      <c r="A321" s="2"/>
      <c r="B321" s="2"/>
      <c r="C321" s="2"/>
      <c r="D321" s="5"/>
    </row>
    <row r="322" spans="1:4">
      <c r="A322" s="2"/>
      <c r="B322" s="2"/>
      <c r="C322" s="2"/>
      <c r="D322" s="5"/>
    </row>
    <row r="323" spans="1:4">
      <c r="A323" s="2"/>
      <c r="B323" s="2"/>
      <c r="C323" s="2"/>
      <c r="D323" s="5"/>
    </row>
    <row r="324" spans="1:4">
      <c r="A324" s="2"/>
      <c r="B324" s="2"/>
      <c r="C324" s="2"/>
      <c r="D324" s="5"/>
    </row>
    <row r="325" spans="1:4">
      <c r="A325" s="2"/>
      <c r="B325" s="2"/>
      <c r="C325" s="2"/>
      <c r="D325" s="5"/>
    </row>
    <row r="326" spans="1:4">
      <c r="A326" s="2"/>
      <c r="B326" s="2"/>
      <c r="C326" s="2"/>
      <c r="D326" s="5"/>
    </row>
    <row r="327" spans="1:4">
      <c r="A327" s="2"/>
      <c r="B327" s="2"/>
      <c r="C327" s="2"/>
      <c r="D327" s="5"/>
    </row>
    <row r="328" spans="1:4">
      <c r="A328" s="2"/>
      <c r="B328" s="2"/>
      <c r="C328" s="2"/>
      <c r="D328" s="5"/>
    </row>
    <row r="329" spans="1:4">
      <c r="A329" s="2"/>
      <c r="B329" s="2"/>
      <c r="C329" s="2"/>
      <c r="D329" s="5"/>
    </row>
    <row r="330" spans="1:4">
      <c r="A330" s="2"/>
      <c r="B330" s="2"/>
      <c r="C330" s="2"/>
      <c r="D330" s="5"/>
    </row>
    <row r="331" spans="1:4">
      <c r="A331" s="2"/>
      <c r="B331" s="2"/>
      <c r="C331" s="2"/>
      <c r="D331" s="5"/>
    </row>
    <row r="332" spans="1:4">
      <c r="A332" s="2"/>
      <c r="B332" s="2"/>
      <c r="C332" s="2"/>
      <c r="D332" s="5"/>
    </row>
    <row r="333" spans="1:4">
      <c r="A333" s="2"/>
      <c r="B333" s="2"/>
      <c r="C333" s="2"/>
      <c r="D333" s="5"/>
    </row>
    <row r="334" spans="1:4">
      <c r="A334" s="2"/>
      <c r="B334" s="2"/>
      <c r="C334" s="2"/>
      <c r="D334" s="5"/>
    </row>
    <row r="335" spans="1:4">
      <c r="A335" s="2"/>
      <c r="B335" s="2"/>
      <c r="C335" s="2"/>
      <c r="D335" s="5"/>
    </row>
    <row r="336" spans="1:4">
      <c r="A336" s="2"/>
      <c r="B336" s="2"/>
      <c r="C336" s="2"/>
      <c r="D336" s="5"/>
    </row>
    <row r="337" spans="1:4">
      <c r="A337" s="2"/>
      <c r="B337" s="2"/>
      <c r="C337" s="2"/>
      <c r="D337" s="5"/>
    </row>
    <row r="338" spans="1:4">
      <c r="A338" s="2"/>
      <c r="B338" s="2"/>
      <c r="C338" s="2"/>
      <c r="D338" s="5"/>
    </row>
    <row r="339" spans="1:4">
      <c r="A339" s="2"/>
      <c r="B339" s="2"/>
      <c r="C339" s="2"/>
      <c r="D339" s="5"/>
    </row>
    <row r="340" spans="1:4">
      <c r="A340" s="2"/>
      <c r="B340" s="2"/>
      <c r="C340" s="2"/>
      <c r="D340" s="5"/>
    </row>
    <row r="341" spans="1:4">
      <c r="A341" s="2"/>
      <c r="B341" s="2"/>
      <c r="C341" s="2"/>
      <c r="D341" s="5"/>
    </row>
    <row r="342" spans="1:4">
      <c r="A342" s="2"/>
      <c r="B342" s="2"/>
      <c r="C342" s="2"/>
      <c r="D342" s="5"/>
    </row>
    <row r="343" spans="1:4">
      <c r="A343" s="2"/>
      <c r="B343" s="2"/>
      <c r="C343" s="2"/>
      <c r="D343" s="5"/>
    </row>
    <row r="344" spans="1:4">
      <c r="A344" s="2"/>
      <c r="B344" s="2"/>
      <c r="C344" s="2"/>
      <c r="D344" s="5"/>
    </row>
    <row r="345" spans="1:4">
      <c r="A345" s="2"/>
      <c r="B345" s="2"/>
      <c r="C345" s="2"/>
      <c r="D345" s="5"/>
    </row>
    <row r="346" spans="1:4">
      <c r="A346" s="2"/>
      <c r="B346" s="2"/>
      <c r="C346" s="2"/>
      <c r="D346" s="5"/>
    </row>
    <row r="347" spans="1:4">
      <c r="A347" s="2"/>
      <c r="B347" s="2"/>
      <c r="C347" s="2"/>
      <c r="D347" s="5"/>
    </row>
    <row r="348" spans="1:4">
      <c r="A348" s="2"/>
      <c r="B348" s="2"/>
      <c r="C348" s="2"/>
      <c r="D348" s="5"/>
    </row>
    <row r="349" spans="1:4">
      <c r="A349" s="2"/>
      <c r="B349" s="2"/>
      <c r="C349" s="2"/>
      <c r="D349" s="5"/>
    </row>
    <row r="350" spans="1:4">
      <c r="A350" s="2"/>
      <c r="B350" s="2"/>
      <c r="C350" s="2"/>
      <c r="D350" s="5"/>
    </row>
    <row r="351" spans="1:4">
      <c r="A351" s="2"/>
      <c r="B351" s="2"/>
      <c r="C351" s="2"/>
      <c r="D351" s="5"/>
    </row>
    <row r="352" spans="1:4">
      <c r="A352" s="2"/>
      <c r="B352" s="2"/>
      <c r="C352" s="2"/>
      <c r="D352" s="5"/>
    </row>
    <row r="353" spans="1:4">
      <c r="A353" s="2"/>
      <c r="B353" s="2"/>
      <c r="C353" s="2"/>
      <c r="D353" s="5"/>
    </row>
    <row r="354" spans="1:4">
      <c r="A354" s="2"/>
      <c r="B354" s="2"/>
      <c r="C354" s="2"/>
      <c r="D354" s="5"/>
    </row>
    <row r="355" spans="1:4">
      <c r="A355" s="2"/>
      <c r="B355" s="2"/>
      <c r="C355" s="2"/>
      <c r="D355" s="5"/>
    </row>
    <row r="356" spans="1:4">
      <c r="A356" s="2"/>
      <c r="B356" s="2"/>
      <c r="C356" s="2"/>
      <c r="D356" s="5"/>
    </row>
    <row r="357" spans="1:4">
      <c r="A357" s="2"/>
      <c r="B357" s="2"/>
      <c r="C357" s="2"/>
      <c r="D357" s="5"/>
    </row>
    <row r="358" spans="1:4">
      <c r="A358" s="2"/>
      <c r="B358" s="2"/>
      <c r="C358" s="2"/>
      <c r="D358" s="5"/>
    </row>
    <row r="359" spans="1:4">
      <c r="A359" s="2"/>
      <c r="B359" s="2"/>
      <c r="C359" s="2"/>
      <c r="D359" s="5"/>
    </row>
    <row r="360" spans="1:4">
      <c r="A360" s="2"/>
      <c r="B360" s="2"/>
      <c r="C360" s="2"/>
      <c r="D360" s="5"/>
    </row>
    <row r="361" spans="1:4">
      <c r="A361" s="2"/>
      <c r="B361" s="2"/>
      <c r="C361" s="2"/>
      <c r="D361" s="5"/>
    </row>
    <row r="362" spans="1:4">
      <c r="A362" s="2"/>
      <c r="B362" s="2"/>
      <c r="C362" s="2"/>
      <c r="D362" s="5"/>
    </row>
    <row r="363" spans="1:4">
      <c r="A363" s="2"/>
      <c r="B363" s="2"/>
      <c r="C363" s="2"/>
      <c r="D363" s="5"/>
    </row>
    <row r="364" spans="1:4">
      <c r="A364" s="2"/>
      <c r="B364" s="2"/>
      <c r="C364" s="2"/>
      <c r="D364" s="5"/>
    </row>
    <row r="365" spans="1:4">
      <c r="A365" s="2"/>
      <c r="B365" s="2"/>
      <c r="C365" s="2"/>
      <c r="D365" s="5"/>
    </row>
    <row r="366" spans="1:4">
      <c r="A366" s="2"/>
      <c r="B366" s="2"/>
      <c r="C366" s="2"/>
      <c r="D366" s="5"/>
    </row>
    <row r="367" spans="1:4">
      <c r="A367" s="2"/>
      <c r="B367" s="2"/>
      <c r="C367" s="2"/>
      <c r="D367" s="5"/>
    </row>
    <row r="368" spans="1:4">
      <c r="A368" s="2"/>
      <c r="B368" s="2"/>
      <c r="C368" s="2"/>
      <c r="D368" s="5"/>
    </row>
    <row r="369" spans="1:4">
      <c r="A369" s="2"/>
      <c r="B369" s="2"/>
      <c r="C369" s="2"/>
      <c r="D369" s="5"/>
    </row>
    <row r="370" spans="1:4">
      <c r="A370" s="2"/>
      <c r="B370" s="2"/>
      <c r="C370" s="2"/>
      <c r="D370" s="5"/>
    </row>
    <row r="371" spans="1:4">
      <c r="A371" s="2"/>
      <c r="B371" s="2"/>
      <c r="C371" s="2"/>
      <c r="D371" s="5"/>
    </row>
    <row r="372" spans="1:4">
      <c r="A372" s="2"/>
      <c r="B372" s="2"/>
      <c r="C372" s="2"/>
      <c r="D372" s="5"/>
    </row>
    <row r="373" spans="1:4">
      <c r="A373" s="2"/>
      <c r="B373" s="2"/>
      <c r="C373" s="2"/>
      <c r="D373" s="5"/>
    </row>
    <row r="374" spans="1:4">
      <c r="A374" s="2"/>
      <c r="B374" s="2"/>
      <c r="C374" s="2"/>
      <c r="D374" s="5"/>
    </row>
    <row r="375" spans="1:4">
      <c r="A375" s="2"/>
      <c r="B375" s="2"/>
      <c r="C375" s="2"/>
      <c r="D375" s="5"/>
    </row>
    <row r="376" spans="1:4">
      <c r="A376" s="2"/>
      <c r="B376" s="2"/>
      <c r="C376" s="2"/>
      <c r="D376" s="5"/>
    </row>
    <row r="377" spans="1:4">
      <c r="A377" s="2"/>
      <c r="B377" s="2"/>
      <c r="C377" s="2"/>
      <c r="D377" s="5"/>
    </row>
    <row r="378" spans="1:4">
      <c r="A378" s="2"/>
      <c r="B378" s="2"/>
      <c r="C378" s="2"/>
      <c r="D378" s="5"/>
    </row>
    <row r="379" spans="1:4">
      <c r="A379" s="2"/>
      <c r="B379" s="2"/>
      <c r="C379" s="2"/>
      <c r="D379" s="5"/>
    </row>
    <row r="380" spans="1:4">
      <c r="A380" s="2"/>
      <c r="B380" s="2"/>
      <c r="C380" s="2"/>
      <c r="D380" s="5"/>
    </row>
    <row r="381" spans="1:4">
      <c r="A381" s="2"/>
      <c r="B381" s="2"/>
      <c r="C381" s="2"/>
      <c r="D381" s="5"/>
    </row>
    <row r="382" spans="1:4">
      <c r="A382" s="2"/>
      <c r="B382" s="2"/>
      <c r="C382" s="2"/>
      <c r="D382" s="5"/>
    </row>
    <row r="383" spans="1:4">
      <c r="A383" s="2"/>
      <c r="B383" s="2"/>
      <c r="C383" s="2"/>
      <c r="D383" s="5"/>
    </row>
    <row r="384" spans="1:4">
      <c r="A384" s="2"/>
      <c r="B384" s="2"/>
      <c r="C384" s="2"/>
      <c r="D384" s="5"/>
    </row>
    <row r="385" spans="1:4">
      <c r="A385" s="2"/>
      <c r="B385" s="2"/>
      <c r="C385" s="2"/>
      <c r="D385" s="5"/>
    </row>
    <row r="386" spans="1:4">
      <c r="A386" s="2"/>
      <c r="B386" s="2"/>
      <c r="C386" s="2"/>
      <c r="D386" s="5"/>
    </row>
    <row r="387" spans="1:4">
      <c r="A387" s="2"/>
      <c r="B387" s="2"/>
      <c r="C387" s="2"/>
      <c r="D387" s="5"/>
    </row>
    <row r="388" spans="1:4">
      <c r="A388" s="2"/>
      <c r="B388" s="2"/>
      <c r="C388" s="2"/>
      <c r="D388" s="5"/>
    </row>
    <row r="389" spans="1:4">
      <c r="A389" s="2"/>
      <c r="B389" s="2"/>
      <c r="C389" s="2"/>
      <c r="D389" s="5"/>
    </row>
    <row r="390" spans="1:4">
      <c r="A390" s="2"/>
      <c r="B390" s="2"/>
      <c r="C390" s="2"/>
      <c r="D390" s="5"/>
    </row>
    <row r="391" spans="1:4">
      <c r="A391" s="2"/>
      <c r="B391" s="2"/>
      <c r="C391" s="2"/>
      <c r="D391" s="5"/>
    </row>
    <row r="392" spans="1:4">
      <c r="A392" s="2"/>
      <c r="B392" s="2"/>
      <c r="C392" s="2"/>
      <c r="D392" s="5"/>
    </row>
    <row r="393" spans="1:4">
      <c r="A393" s="2"/>
      <c r="B393" s="2"/>
      <c r="C393" s="2"/>
      <c r="D393" s="5"/>
    </row>
    <row r="394" spans="1:4">
      <c r="A394" s="2"/>
      <c r="B394" s="2"/>
      <c r="C394" s="2"/>
      <c r="D394" s="5"/>
    </row>
    <row r="395" spans="1:4">
      <c r="A395" s="2"/>
      <c r="B395" s="2"/>
      <c r="C395" s="2"/>
      <c r="D395" s="5"/>
    </row>
    <row r="396" spans="1:4">
      <c r="A396" s="2"/>
      <c r="B396" s="2"/>
      <c r="C396" s="2"/>
      <c r="D396" s="5"/>
    </row>
    <row r="397" spans="1:4">
      <c r="A397" s="2"/>
      <c r="B397" s="2"/>
      <c r="C397" s="2"/>
      <c r="D397" s="5"/>
    </row>
    <row r="398" spans="1:4">
      <c r="A398" s="2"/>
      <c r="B398" s="2"/>
      <c r="C398" s="2"/>
      <c r="D398" s="5"/>
    </row>
    <row r="399" spans="1:4">
      <c r="A399" s="2"/>
      <c r="B399" s="2"/>
      <c r="C399" s="2"/>
      <c r="D399" s="5"/>
    </row>
    <row r="400" spans="1:4">
      <c r="A400" s="2"/>
      <c r="B400" s="2"/>
      <c r="C400" s="2"/>
      <c r="D400" s="5"/>
    </row>
    <row r="401" spans="1:4">
      <c r="A401" s="2"/>
      <c r="B401" s="2"/>
      <c r="C401" s="2"/>
      <c r="D401" s="5"/>
    </row>
    <row r="402" spans="1:4">
      <c r="A402" s="2"/>
      <c r="B402" s="2"/>
      <c r="C402" s="2"/>
      <c r="D402" s="5"/>
    </row>
    <row r="403" spans="1:4">
      <c r="A403" s="2"/>
      <c r="B403" s="2"/>
      <c r="C403" s="2"/>
      <c r="D403" s="5"/>
    </row>
    <row r="404" spans="1:4">
      <c r="A404" s="2"/>
      <c r="B404" s="2"/>
      <c r="C404" s="2"/>
      <c r="D404" s="5"/>
    </row>
    <row r="405" spans="1:4">
      <c r="A405" s="2"/>
      <c r="B405" s="2"/>
      <c r="C405" s="2"/>
      <c r="D405" s="5"/>
    </row>
    <row r="406" spans="1:4">
      <c r="A406" s="2"/>
      <c r="B406" s="2"/>
      <c r="C406" s="2"/>
      <c r="D406" s="5"/>
    </row>
    <row r="407" spans="1:4">
      <c r="A407" s="2"/>
      <c r="B407" s="2"/>
      <c r="C407" s="2"/>
      <c r="D407" s="5"/>
    </row>
    <row r="408" spans="1:4">
      <c r="A408" s="2"/>
      <c r="B408" s="2"/>
      <c r="C408" s="2"/>
      <c r="D408" s="5"/>
    </row>
    <row r="409" spans="1:4">
      <c r="A409" s="2"/>
      <c r="B409" s="2"/>
      <c r="C409" s="2"/>
      <c r="D409" s="5"/>
    </row>
    <row r="410" spans="1:4">
      <c r="A410" s="2"/>
      <c r="B410" s="2"/>
      <c r="C410" s="2"/>
      <c r="D410" s="5"/>
    </row>
    <row r="411" spans="1:4">
      <c r="A411" s="2"/>
      <c r="B411" s="2"/>
      <c r="C411" s="2"/>
      <c r="D411" s="5"/>
    </row>
    <row r="412" spans="1:4">
      <c r="A412" s="2"/>
      <c r="B412" s="2"/>
      <c r="C412" s="2"/>
      <c r="D412" s="5"/>
    </row>
    <row r="413" spans="1:4">
      <c r="A413" s="2"/>
      <c r="B413" s="2"/>
      <c r="C413" s="2"/>
      <c r="D413" s="5"/>
    </row>
    <row r="414" spans="1:4">
      <c r="A414" s="2"/>
      <c r="B414" s="2"/>
      <c r="C414" s="2"/>
      <c r="D414" s="5"/>
    </row>
    <row r="415" spans="1:4">
      <c r="A415" s="2"/>
      <c r="B415" s="2"/>
      <c r="C415" s="2"/>
      <c r="D415" s="5"/>
    </row>
    <row r="416" spans="1:4">
      <c r="A416" s="2"/>
      <c r="B416" s="2"/>
      <c r="C416" s="2"/>
      <c r="D416" s="5"/>
    </row>
    <row r="417" spans="1:4">
      <c r="A417" s="2"/>
      <c r="B417" s="2"/>
      <c r="C417" s="2"/>
      <c r="D417" s="5"/>
    </row>
    <row r="418" spans="1:4">
      <c r="A418" s="2"/>
      <c r="B418" s="2"/>
      <c r="C418" s="2"/>
      <c r="D418" s="5"/>
    </row>
    <row r="419" spans="1:4">
      <c r="A419" s="2"/>
      <c r="B419" s="2"/>
      <c r="C419" s="2"/>
      <c r="D419" s="5"/>
    </row>
    <row r="420" spans="1:4">
      <c r="A420" s="2"/>
      <c r="B420" s="2"/>
      <c r="C420" s="2"/>
      <c r="D420" s="5"/>
    </row>
    <row r="421" spans="1:4">
      <c r="A421" s="2"/>
      <c r="B421" s="2"/>
      <c r="C421" s="2"/>
      <c r="D421" s="5"/>
    </row>
    <row r="422" spans="1:4">
      <c r="A422" s="2"/>
      <c r="B422" s="2"/>
      <c r="C422" s="2"/>
      <c r="D422" s="5"/>
    </row>
    <row r="423" spans="1:4">
      <c r="A423" s="2"/>
      <c r="B423" s="2"/>
      <c r="C423" s="2"/>
      <c r="D423" s="5"/>
    </row>
    <row r="424" spans="1:4">
      <c r="A424" s="2"/>
      <c r="B424" s="2"/>
      <c r="C424" s="2"/>
      <c r="D424" s="5"/>
    </row>
    <row r="425" spans="1:4">
      <c r="A425" s="2"/>
      <c r="B425" s="2"/>
      <c r="C425" s="2"/>
      <c r="D425" s="5"/>
    </row>
    <row r="426" spans="1:4">
      <c r="A426" s="2"/>
      <c r="B426" s="2"/>
      <c r="C426" s="2"/>
      <c r="D426" s="5"/>
    </row>
    <row r="427" spans="1:4">
      <c r="A427" s="2"/>
      <c r="B427" s="2"/>
      <c r="C427" s="2"/>
      <c r="D427" s="5"/>
    </row>
    <row r="428" spans="1:4">
      <c r="A428" s="2"/>
      <c r="B428" s="2"/>
      <c r="C428" s="2"/>
      <c r="D428" s="5"/>
    </row>
    <row r="429" spans="1:4">
      <c r="A429" s="2"/>
      <c r="B429" s="2"/>
      <c r="C429" s="2"/>
      <c r="D429" s="5"/>
    </row>
    <row r="430" spans="1:4">
      <c r="A430" s="2"/>
      <c r="B430" s="2"/>
      <c r="C430" s="2"/>
      <c r="D430" s="5"/>
    </row>
    <row r="431" spans="1:4">
      <c r="A431" s="2"/>
      <c r="B431" s="2"/>
      <c r="C431" s="2"/>
      <c r="D431" s="5"/>
    </row>
    <row r="432" spans="1:4">
      <c r="A432" s="2"/>
      <c r="B432" s="2"/>
      <c r="C432" s="2"/>
      <c r="D432" s="5"/>
    </row>
    <row r="433" spans="1:4">
      <c r="A433" s="2"/>
      <c r="B433" s="2"/>
      <c r="C433" s="2"/>
      <c r="D433" s="5"/>
    </row>
    <row r="434" spans="1:4">
      <c r="A434" s="2"/>
      <c r="B434" s="2"/>
      <c r="C434" s="2"/>
      <c r="D434" s="5"/>
    </row>
    <row r="435" spans="1:4">
      <c r="A435" s="2"/>
      <c r="B435" s="2"/>
      <c r="C435" s="2"/>
      <c r="D435" s="5"/>
    </row>
    <row r="436" spans="1:4">
      <c r="A436" s="2"/>
      <c r="B436" s="2"/>
      <c r="C436" s="2"/>
      <c r="D436" s="5"/>
    </row>
    <row r="437" spans="1:4">
      <c r="A437" s="2"/>
      <c r="B437" s="2"/>
      <c r="C437" s="2"/>
      <c r="D437" s="5"/>
    </row>
    <row r="438" spans="1:4">
      <c r="A438" s="2"/>
      <c r="B438" s="2"/>
      <c r="C438" s="2"/>
      <c r="D438" s="5"/>
    </row>
    <row r="439" spans="1:4">
      <c r="A439" s="2"/>
      <c r="B439" s="2"/>
      <c r="C439" s="2"/>
      <c r="D439" s="5"/>
    </row>
    <row r="440" spans="1:4">
      <c r="A440" s="2"/>
      <c r="B440" s="2"/>
      <c r="C440" s="2"/>
      <c r="D440" s="5"/>
    </row>
    <row r="441" spans="1:4">
      <c r="A441" s="2"/>
      <c r="B441" s="2"/>
      <c r="C441" s="2"/>
      <c r="D441" s="5"/>
    </row>
    <row r="442" spans="1:4">
      <c r="A442" s="2"/>
      <c r="B442" s="2"/>
      <c r="C442" s="2"/>
      <c r="D442" s="5"/>
    </row>
    <row r="443" spans="1:4">
      <c r="A443" s="2"/>
      <c r="B443" s="2"/>
      <c r="C443" s="2"/>
      <c r="D443" s="5"/>
    </row>
    <row r="444" spans="1:4">
      <c r="A444" s="2"/>
      <c r="B444" s="2"/>
      <c r="C444" s="2"/>
      <c r="D444" s="5"/>
    </row>
    <row r="445" spans="1:4">
      <c r="A445" s="2"/>
      <c r="B445" s="2"/>
      <c r="C445" s="2"/>
      <c r="D445" s="5"/>
    </row>
    <row r="446" spans="1:4">
      <c r="A446" s="2"/>
      <c r="B446" s="2"/>
      <c r="C446" s="2"/>
      <c r="D446" s="5"/>
    </row>
    <row r="447" spans="1:4">
      <c r="A447" s="2"/>
      <c r="B447" s="2"/>
      <c r="C447" s="2"/>
      <c r="D447" s="5"/>
    </row>
    <row r="448" spans="1:4">
      <c r="A448" s="2"/>
      <c r="B448" s="2"/>
      <c r="C448" s="2"/>
      <c r="D448" s="5"/>
    </row>
    <row r="449" spans="1:4">
      <c r="A449" s="2"/>
      <c r="B449" s="2"/>
      <c r="C449" s="2"/>
      <c r="D449" s="5"/>
    </row>
    <row r="450" spans="1:4">
      <c r="A450" s="2"/>
      <c r="B450" s="2"/>
      <c r="C450" s="2"/>
      <c r="D450" s="5"/>
    </row>
    <row r="451" spans="1:4">
      <c r="A451" s="2"/>
      <c r="B451" s="2"/>
      <c r="C451" s="2"/>
      <c r="D451" s="5"/>
    </row>
    <row r="452" spans="1:4">
      <c r="A452" s="2"/>
      <c r="B452" s="2"/>
      <c r="C452" s="2"/>
      <c r="D452" s="5"/>
    </row>
    <row r="453" spans="1:4">
      <c r="A453" s="2"/>
      <c r="B453" s="2"/>
      <c r="C453" s="2"/>
      <c r="D453" s="5"/>
    </row>
    <row r="454" spans="1:4">
      <c r="A454" s="2"/>
      <c r="B454" s="2"/>
      <c r="C454" s="2"/>
      <c r="D454" s="5"/>
    </row>
    <row r="455" spans="1:4">
      <c r="A455" s="2"/>
      <c r="B455" s="2"/>
      <c r="C455" s="2"/>
      <c r="D455" s="5"/>
    </row>
    <row r="456" spans="1:4">
      <c r="A456" s="2"/>
      <c r="B456" s="2"/>
      <c r="C456" s="2"/>
      <c r="D456" s="5"/>
    </row>
    <row r="457" spans="1:4">
      <c r="A457" s="2"/>
      <c r="B457" s="2"/>
      <c r="C457" s="2"/>
      <c r="D457" s="5"/>
    </row>
    <row r="458" spans="1:4">
      <c r="A458" s="2"/>
      <c r="B458" s="2"/>
      <c r="C458" s="2"/>
      <c r="D458" s="5"/>
    </row>
    <row r="459" spans="1:4">
      <c r="A459" s="2"/>
      <c r="B459" s="2"/>
      <c r="C459" s="2"/>
      <c r="D459" s="5"/>
    </row>
    <row r="460" spans="1:4">
      <c r="A460" s="2"/>
      <c r="B460" s="2"/>
      <c r="C460" s="2"/>
      <c r="D460" s="5"/>
    </row>
    <row r="461" spans="1:4">
      <c r="A461" s="2"/>
      <c r="B461" s="2"/>
      <c r="C461" s="2"/>
      <c r="D461" s="5"/>
    </row>
    <row r="462" spans="1:4">
      <c r="A462" s="2"/>
      <c r="B462" s="2"/>
      <c r="C462" s="2"/>
      <c r="D462" s="5"/>
    </row>
    <row r="463" spans="1:4">
      <c r="A463" s="2"/>
      <c r="B463" s="2"/>
      <c r="C463" s="2"/>
      <c r="D463" s="5"/>
    </row>
    <row r="464" spans="1:4">
      <c r="A464" s="2"/>
      <c r="B464" s="2"/>
      <c r="C464" s="2"/>
      <c r="D464" s="5"/>
    </row>
    <row r="465" spans="1:4">
      <c r="A465" s="2"/>
      <c r="B465" s="2"/>
      <c r="C465" s="2"/>
      <c r="D465" s="5"/>
    </row>
    <row r="466" spans="1:4">
      <c r="A466" s="2"/>
      <c r="B466" s="2"/>
      <c r="C466" s="2"/>
      <c r="D466" s="5"/>
    </row>
    <row r="467" spans="1:4">
      <c r="A467" s="2"/>
      <c r="B467" s="2"/>
      <c r="C467" s="2"/>
      <c r="D467" s="5"/>
    </row>
    <row r="468" spans="1:4">
      <c r="A468" s="2"/>
      <c r="B468" s="2"/>
      <c r="C468" s="2"/>
      <c r="D468" s="5"/>
    </row>
    <row r="469" spans="1:4">
      <c r="A469" s="2"/>
      <c r="B469" s="2"/>
      <c r="C469" s="2"/>
      <c r="D469" s="5"/>
    </row>
    <row r="470" spans="1:4">
      <c r="A470" s="2"/>
      <c r="B470" s="2"/>
      <c r="C470" s="2"/>
      <c r="D470" s="5"/>
    </row>
    <row r="471" spans="1:4">
      <c r="A471" s="2"/>
      <c r="B471" s="2"/>
      <c r="C471" s="2"/>
      <c r="D471" s="5"/>
    </row>
    <row r="472" spans="1:4">
      <c r="A472" s="2"/>
      <c r="B472" s="2"/>
      <c r="C472" s="2"/>
      <c r="D472" s="5"/>
    </row>
    <row r="473" spans="1:4">
      <c r="A473" s="2"/>
      <c r="B473" s="2"/>
      <c r="C473" s="2"/>
      <c r="D473" s="5"/>
    </row>
    <row r="474" spans="1:4">
      <c r="A474" s="2"/>
      <c r="B474" s="2"/>
      <c r="C474" s="2"/>
      <c r="D474" s="5"/>
    </row>
    <row r="475" spans="1:4">
      <c r="A475" s="2"/>
      <c r="B475" s="2"/>
      <c r="C475" s="2"/>
      <c r="D475" s="5"/>
    </row>
    <row r="476" spans="1:4">
      <c r="A476" s="2"/>
      <c r="B476" s="2"/>
      <c r="C476" s="2"/>
      <c r="D476" s="5"/>
    </row>
    <row r="477" spans="1:4">
      <c r="A477" s="2"/>
      <c r="B477" s="2"/>
      <c r="C477" s="2"/>
      <c r="D477" s="5"/>
    </row>
    <row r="478" spans="1:4">
      <c r="A478" s="2"/>
      <c r="B478" s="2"/>
      <c r="C478" s="2"/>
      <c r="D478" s="5"/>
    </row>
    <row r="479" spans="1:4">
      <c r="A479" s="2"/>
      <c r="B479" s="2"/>
      <c r="C479" s="2"/>
      <c r="D479" s="5"/>
    </row>
    <row r="480" spans="1:4">
      <c r="A480" s="2"/>
      <c r="B480" s="2"/>
      <c r="C480" s="2"/>
      <c r="D480" s="5"/>
    </row>
    <row r="481" spans="1:4">
      <c r="A481" s="2"/>
      <c r="B481" s="2"/>
      <c r="C481" s="2"/>
      <c r="D481" s="5"/>
    </row>
    <row r="482" spans="1:4">
      <c r="A482" s="2"/>
      <c r="B482" s="2"/>
      <c r="C482" s="2"/>
      <c r="D482" s="5"/>
    </row>
    <row r="483" spans="1:4">
      <c r="A483" s="2"/>
      <c r="B483" s="2"/>
      <c r="C483" s="2"/>
      <c r="D483" s="5"/>
    </row>
    <row r="484" spans="1:4">
      <c r="A484" s="2"/>
      <c r="B484" s="2"/>
      <c r="C484" s="2"/>
      <c r="D484" s="5"/>
    </row>
    <row r="485" spans="1:4">
      <c r="A485" s="2"/>
      <c r="B485" s="2"/>
      <c r="C485" s="2"/>
      <c r="D485" s="5"/>
    </row>
    <row r="486" spans="1:4">
      <c r="A486" s="2"/>
      <c r="B486" s="2"/>
      <c r="C486" s="2"/>
      <c r="D486" s="5"/>
    </row>
    <row r="487" spans="1:4">
      <c r="A487" s="2"/>
      <c r="B487" s="2"/>
      <c r="C487" s="2"/>
      <c r="D487" s="5"/>
    </row>
    <row r="488" spans="1:4">
      <c r="A488" s="2"/>
      <c r="B488" s="2"/>
      <c r="C488" s="2"/>
      <c r="D488" s="5"/>
    </row>
    <row r="489" spans="1:4">
      <c r="A489" s="2"/>
      <c r="B489" s="2"/>
      <c r="C489" s="2"/>
      <c r="D489" s="5"/>
    </row>
    <row r="490" spans="1:4">
      <c r="A490" s="2"/>
      <c r="B490" s="2"/>
      <c r="C490" s="2"/>
      <c r="D490" s="5"/>
    </row>
    <row r="491" spans="1:4">
      <c r="A491" s="2"/>
      <c r="B491" s="2"/>
      <c r="C491" s="2"/>
      <c r="D491" s="5"/>
    </row>
    <row r="492" spans="1:4">
      <c r="A492" s="2"/>
      <c r="B492" s="2"/>
      <c r="C492" s="2"/>
      <c r="D492" s="5"/>
    </row>
    <row r="493" spans="1:4">
      <c r="A493" s="2"/>
      <c r="B493" s="2"/>
      <c r="C493" s="2"/>
      <c r="D493" s="5"/>
    </row>
    <row r="494" spans="1:4">
      <c r="A494" s="2"/>
      <c r="B494" s="2"/>
      <c r="C494" s="2"/>
      <c r="D494" s="5"/>
    </row>
    <row r="495" spans="1:4">
      <c r="A495" s="2"/>
      <c r="B495" s="2"/>
      <c r="C495" s="2"/>
      <c r="D495" s="5"/>
    </row>
    <row r="496" spans="1:4">
      <c r="A496" s="2"/>
      <c r="B496" s="2"/>
      <c r="C496" s="2"/>
      <c r="D496" s="5"/>
    </row>
    <row r="497" spans="1:4">
      <c r="A497" s="2"/>
      <c r="B497" s="2"/>
      <c r="C497" s="2"/>
      <c r="D497" s="5"/>
    </row>
    <row r="498" spans="1:4">
      <c r="A498" s="2"/>
      <c r="B498" s="2"/>
      <c r="C498" s="2"/>
      <c r="D498" s="5"/>
    </row>
    <row r="499" spans="1:4">
      <c r="A499" s="2"/>
      <c r="B499" s="2"/>
      <c r="C499" s="2"/>
      <c r="D499" s="5"/>
    </row>
    <row r="500" spans="1:4">
      <c r="A500" s="2"/>
      <c r="B500" s="2"/>
      <c r="C500" s="2"/>
      <c r="D500" s="5"/>
    </row>
    <row r="501" spans="1:4">
      <c r="A501" s="2"/>
      <c r="B501" s="2"/>
      <c r="C501" s="2"/>
      <c r="D501" s="5"/>
    </row>
    <row r="502" spans="1:4">
      <c r="A502" s="2"/>
      <c r="B502" s="2"/>
      <c r="C502" s="2"/>
      <c r="D502" s="5"/>
    </row>
    <row r="503" spans="1:4">
      <c r="A503" s="2"/>
      <c r="B503" s="2"/>
      <c r="C503" s="2"/>
      <c r="D503" s="5"/>
    </row>
    <row r="504" spans="1:4">
      <c r="A504" s="2"/>
      <c r="B504" s="2"/>
      <c r="C504" s="2"/>
      <c r="D504" s="5"/>
    </row>
    <row r="505" spans="1:4">
      <c r="A505" s="2"/>
      <c r="B505" s="2"/>
      <c r="C505" s="2"/>
      <c r="D505" s="5"/>
    </row>
    <row r="506" spans="1:4">
      <c r="A506" s="2"/>
      <c r="B506" s="2"/>
      <c r="C506" s="2"/>
      <c r="D506" s="5"/>
    </row>
    <row r="507" spans="1:4">
      <c r="A507" s="2"/>
      <c r="B507" s="2"/>
      <c r="C507" s="2"/>
      <c r="D507" s="5"/>
    </row>
    <row r="508" spans="1:4">
      <c r="A508" s="2"/>
      <c r="B508" s="2"/>
      <c r="C508" s="2"/>
      <c r="D508" s="5"/>
    </row>
    <row r="509" spans="1:4">
      <c r="A509" s="2"/>
      <c r="B509" s="2"/>
      <c r="C509" s="2"/>
      <c r="D509" s="5"/>
    </row>
    <row r="510" spans="1:4">
      <c r="A510" s="2"/>
      <c r="B510" s="2"/>
      <c r="C510" s="2"/>
      <c r="D510" s="5"/>
    </row>
    <row r="511" spans="1:4">
      <c r="A511" s="2"/>
      <c r="B511" s="2"/>
      <c r="C511" s="2"/>
      <c r="D511" s="5"/>
    </row>
    <row r="512" spans="1:4">
      <c r="A512" s="2"/>
      <c r="B512" s="2"/>
      <c r="C512" s="2"/>
      <c r="D512" s="5"/>
    </row>
    <row r="513" spans="1:4">
      <c r="A513" s="2"/>
      <c r="B513" s="2"/>
      <c r="C513" s="2"/>
      <c r="D513" s="5"/>
    </row>
    <row r="514" spans="1:4">
      <c r="A514" s="2"/>
      <c r="B514" s="2"/>
      <c r="C514" s="2"/>
      <c r="D514" s="5"/>
    </row>
    <row r="515" spans="1:4">
      <c r="A515" s="2"/>
      <c r="B515" s="2"/>
      <c r="C515" s="2"/>
      <c r="D515" s="5"/>
    </row>
    <row r="516" spans="1:4">
      <c r="A516" s="2"/>
      <c r="B516" s="2"/>
      <c r="C516" s="2"/>
      <c r="D516" s="5"/>
    </row>
    <row r="517" spans="1:4">
      <c r="A517" s="2"/>
      <c r="B517" s="2"/>
      <c r="C517" s="2"/>
      <c r="D517" s="5"/>
    </row>
    <row r="518" spans="1:4">
      <c r="A518" s="2"/>
      <c r="B518" s="2"/>
      <c r="C518" s="2"/>
      <c r="D518" s="5"/>
    </row>
    <row r="519" spans="1:4">
      <c r="A519" s="2"/>
      <c r="B519" s="2"/>
      <c r="C519" s="2"/>
      <c r="D519" s="5"/>
    </row>
    <row r="520" spans="1:4">
      <c r="A520" s="2"/>
      <c r="B520" s="2"/>
      <c r="C520" s="2"/>
      <c r="D520" s="5"/>
    </row>
    <row r="521" spans="1:4">
      <c r="A521" s="2"/>
      <c r="B521" s="2"/>
      <c r="C521" s="2"/>
      <c r="D521" s="5"/>
    </row>
    <row r="522" spans="1:4">
      <c r="A522" s="2"/>
      <c r="B522" s="2"/>
      <c r="C522" s="2"/>
      <c r="D522" s="5"/>
    </row>
    <row r="523" spans="1:4">
      <c r="A523" s="2"/>
      <c r="B523" s="2"/>
      <c r="C523" s="2"/>
      <c r="D523" s="5"/>
    </row>
    <row r="524" spans="1:4">
      <c r="A524" s="2"/>
      <c r="B524" s="2"/>
      <c r="C524" s="2"/>
      <c r="D524" s="5"/>
    </row>
    <row r="525" spans="1:4">
      <c r="A525" s="2"/>
      <c r="B525" s="2"/>
      <c r="C525" s="2"/>
      <c r="D525" s="5"/>
    </row>
    <row r="526" spans="1:4">
      <c r="A526" s="2"/>
      <c r="B526" s="2"/>
      <c r="C526" s="2"/>
      <c r="D526" s="5"/>
    </row>
    <row r="527" spans="1:4">
      <c r="A527" s="2"/>
      <c r="B527" s="2"/>
      <c r="C527" s="2"/>
      <c r="D527" s="5"/>
    </row>
    <row r="528" spans="1:4">
      <c r="A528" s="2"/>
      <c r="B528" s="2"/>
      <c r="C528" s="2"/>
      <c r="D528" s="5"/>
    </row>
    <row r="529" spans="1:4">
      <c r="A529" s="2"/>
      <c r="B529" s="2"/>
      <c r="C529" s="2"/>
      <c r="D529" s="5"/>
    </row>
    <row r="530" spans="1:4">
      <c r="A530" s="2"/>
      <c r="B530" s="2"/>
      <c r="C530" s="2"/>
      <c r="D530" s="5"/>
    </row>
    <row r="531" spans="1:4">
      <c r="A531" s="2"/>
      <c r="B531" s="2"/>
      <c r="C531" s="2"/>
      <c r="D531" s="5"/>
    </row>
    <row r="532" spans="1:4">
      <c r="A532" s="2"/>
      <c r="B532" s="2"/>
      <c r="C532" s="2"/>
      <c r="D532" s="5"/>
    </row>
    <row r="533" spans="1:4">
      <c r="A533" s="2"/>
      <c r="B533" s="2"/>
      <c r="C533" s="2"/>
      <c r="D533" s="5"/>
    </row>
    <row r="534" spans="1:4">
      <c r="A534" s="2"/>
      <c r="B534" s="2"/>
      <c r="C534" s="2"/>
      <c r="D534" s="5"/>
    </row>
    <row r="535" spans="1:4">
      <c r="A535" s="2"/>
      <c r="B535" s="2"/>
      <c r="C535" s="2"/>
      <c r="D535" s="5"/>
    </row>
    <row r="536" spans="1:4">
      <c r="A536" s="2"/>
      <c r="B536" s="2"/>
      <c r="C536" s="2"/>
      <c r="D536" s="5"/>
    </row>
    <row r="537" spans="1:4">
      <c r="A537" s="2"/>
      <c r="B537" s="2"/>
      <c r="C537" s="2"/>
      <c r="D537" s="5"/>
    </row>
    <row r="538" spans="1:4">
      <c r="A538" s="2"/>
      <c r="B538" s="2"/>
      <c r="C538" s="2"/>
      <c r="D538" s="5"/>
    </row>
    <row r="539" spans="1:4">
      <c r="A539" s="2"/>
      <c r="B539" s="2"/>
      <c r="C539" s="2"/>
      <c r="D539" s="5"/>
    </row>
    <row r="540" spans="1:4">
      <c r="A540" s="2"/>
      <c r="B540" s="2"/>
      <c r="C540" s="2"/>
      <c r="D540" s="5"/>
    </row>
    <row r="541" spans="1:4">
      <c r="A541" s="2"/>
      <c r="B541" s="2"/>
      <c r="C541" s="2"/>
      <c r="D541" s="5"/>
    </row>
    <row r="542" spans="1:4">
      <c r="A542" s="2"/>
      <c r="B542" s="2"/>
      <c r="C542" s="2"/>
      <c r="D542" s="5"/>
    </row>
    <row r="543" spans="1:4">
      <c r="A543" s="2"/>
      <c r="B543" s="2"/>
      <c r="C543" s="2"/>
      <c r="D543" s="5"/>
    </row>
    <row r="544" spans="1:4">
      <c r="A544" s="2"/>
      <c r="B544" s="2"/>
      <c r="C544" s="2"/>
      <c r="D544" s="5"/>
    </row>
    <row r="545" spans="1:4">
      <c r="A545" s="2"/>
      <c r="B545" s="2"/>
      <c r="C545" s="2"/>
      <c r="D545" s="5"/>
    </row>
    <row r="546" spans="1:4">
      <c r="A546" s="2"/>
      <c r="B546" s="2"/>
      <c r="C546" s="2"/>
      <c r="D546" s="5"/>
    </row>
    <row r="547" spans="1:4">
      <c r="A547" s="2"/>
      <c r="B547" s="2"/>
      <c r="C547" s="2"/>
      <c r="D547" s="5"/>
    </row>
    <row r="548" spans="1:4">
      <c r="A548" s="2"/>
      <c r="B548" s="2"/>
      <c r="C548" s="2"/>
      <c r="D548" s="5"/>
    </row>
    <row r="549" spans="1:4">
      <c r="A549" s="2"/>
      <c r="B549" s="2"/>
      <c r="C549" s="2"/>
      <c r="D549" s="5"/>
    </row>
    <row r="550" spans="1:4">
      <c r="A550" s="2"/>
      <c r="B550" s="2"/>
      <c r="C550" s="2"/>
      <c r="D550" s="5"/>
    </row>
    <row r="551" spans="1:4">
      <c r="A551" s="2"/>
      <c r="B551" s="2"/>
      <c r="C551" s="2"/>
      <c r="D551" s="5"/>
    </row>
    <row r="552" spans="1:4">
      <c r="A552" s="2"/>
      <c r="B552" s="2"/>
      <c r="C552" s="2"/>
      <c r="D552" s="5"/>
    </row>
    <row r="553" spans="1:4">
      <c r="A553" s="2"/>
      <c r="B553" s="2"/>
      <c r="C553" s="2"/>
      <c r="D553" s="5"/>
    </row>
    <row r="554" spans="1:4">
      <c r="A554" s="2"/>
      <c r="B554" s="2"/>
      <c r="C554" s="2"/>
      <c r="D554" s="5"/>
    </row>
    <row r="555" spans="1:4">
      <c r="A555" s="2"/>
      <c r="B555" s="2"/>
      <c r="C555" s="2"/>
      <c r="D555" s="5"/>
    </row>
    <row r="556" spans="1:4">
      <c r="A556" s="2"/>
      <c r="B556" s="2"/>
      <c r="C556" s="2"/>
      <c r="D556" s="5"/>
    </row>
    <row r="557" spans="1:4">
      <c r="A557" s="2"/>
      <c r="B557" s="2"/>
      <c r="C557" s="2"/>
      <c r="D557" s="5"/>
    </row>
    <row r="558" spans="1:4">
      <c r="A558" s="2"/>
      <c r="B558" s="2"/>
      <c r="C558" s="2"/>
      <c r="D558" s="5"/>
    </row>
    <row r="559" spans="1:4">
      <c r="A559" s="2"/>
      <c r="B559" s="2"/>
      <c r="C559" s="2"/>
      <c r="D559" s="5"/>
    </row>
    <row r="560" spans="1:4">
      <c r="A560" s="2"/>
      <c r="B560" s="2"/>
      <c r="C560" s="2"/>
      <c r="D560" s="5"/>
    </row>
    <row r="561" spans="1:4">
      <c r="A561" s="2"/>
      <c r="B561" s="2"/>
      <c r="C561" s="2"/>
      <c r="D561" s="5"/>
    </row>
    <row r="562" spans="1:4">
      <c r="A562" s="2"/>
      <c r="B562" s="2"/>
      <c r="C562" s="2"/>
      <c r="D562" s="5"/>
    </row>
    <row r="563" spans="1:4">
      <c r="A563" s="2"/>
      <c r="B563" s="2"/>
      <c r="C563" s="2"/>
      <c r="D563" s="5"/>
    </row>
    <row r="564" spans="1:4">
      <c r="A564" s="2"/>
      <c r="B564" s="2"/>
      <c r="C564" s="2"/>
      <c r="D564" s="5"/>
    </row>
    <row r="565" spans="1:4">
      <c r="A565" s="2"/>
      <c r="B565" s="2"/>
      <c r="C565" s="2"/>
      <c r="D565" s="5"/>
    </row>
    <row r="566" spans="1:4">
      <c r="A566" s="2"/>
      <c r="B566" s="2"/>
      <c r="C566" s="2"/>
      <c r="D566" s="5"/>
    </row>
    <row r="567" spans="1:4">
      <c r="A567" s="2"/>
      <c r="B567" s="2"/>
      <c r="C567" s="2"/>
      <c r="D567" s="5"/>
    </row>
    <row r="568" spans="1:4">
      <c r="A568" s="2"/>
      <c r="B568" s="2"/>
      <c r="C568" s="2"/>
      <c r="D568" s="5"/>
    </row>
    <row r="569" spans="1:4">
      <c r="A569" s="2"/>
      <c r="B569" s="2"/>
      <c r="C569" s="2"/>
      <c r="D569" s="5"/>
    </row>
    <row r="570" spans="1:4">
      <c r="A570" s="2"/>
      <c r="B570" s="2"/>
      <c r="C570" s="2"/>
      <c r="D570" s="5"/>
    </row>
    <row r="571" spans="1:4">
      <c r="A571" s="2"/>
      <c r="B571" s="2"/>
      <c r="C571" s="2"/>
      <c r="D571" s="5"/>
    </row>
    <row r="572" spans="1:4">
      <c r="A572" s="2"/>
      <c r="B572" s="2"/>
      <c r="C572" s="2"/>
      <c r="D572" s="5"/>
    </row>
    <row r="573" spans="1:4">
      <c r="A573" s="2"/>
      <c r="B573" s="2"/>
      <c r="C573" s="2"/>
      <c r="D573" s="5"/>
    </row>
    <row r="574" spans="1:4">
      <c r="A574" s="2"/>
      <c r="B574" s="2"/>
      <c r="C574" s="2"/>
      <c r="D574" s="5"/>
    </row>
    <row r="575" spans="1:4">
      <c r="A575" s="2"/>
      <c r="B575" s="2"/>
      <c r="C575" s="2"/>
      <c r="D575" s="5"/>
    </row>
    <row r="576" spans="1:4">
      <c r="A576" s="2"/>
      <c r="B576" s="2"/>
      <c r="C576" s="2"/>
      <c r="D576" s="5"/>
    </row>
    <row r="577" spans="1:4">
      <c r="A577" s="2"/>
      <c r="B577" s="2"/>
      <c r="C577" s="2"/>
      <c r="D577" s="5"/>
    </row>
    <row r="578" spans="1:4">
      <c r="A578" s="2"/>
      <c r="B578" s="2"/>
      <c r="C578" s="2"/>
      <c r="D578" s="5"/>
    </row>
    <row r="579" spans="1:4">
      <c r="A579" s="2"/>
      <c r="B579" s="2"/>
      <c r="C579" s="2"/>
      <c r="D579" s="5"/>
    </row>
    <row r="580" spans="1:4">
      <c r="A580" s="2"/>
      <c r="B580" s="2"/>
      <c r="C580" s="2"/>
      <c r="D580" s="5"/>
    </row>
    <row r="581" spans="1:4">
      <c r="A581" s="2"/>
      <c r="B581" s="2"/>
      <c r="C581" s="2"/>
      <c r="D581" s="5"/>
    </row>
    <row r="582" spans="1:4">
      <c r="A582" s="2"/>
      <c r="B582" s="2"/>
      <c r="C582" s="2"/>
      <c r="D582" s="5"/>
    </row>
    <row r="583" spans="1:4">
      <c r="A583" s="2"/>
      <c r="B583" s="2"/>
      <c r="C583" s="2"/>
      <c r="D583" s="5"/>
    </row>
    <row r="584" spans="1:4">
      <c r="A584" s="2"/>
      <c r="B584" s="2"/>
      <c r="C584" s="2"/>
      <c r="D584" s="5"/>
    </row>
    <row r="585" spans="1:4">
      <c r="A585" s="2"/>
      <c r="B585" s="2"/>
      <c r="C585" s="2"/>
      <c r="D585" s="5"/>
    </row>
    <row r="586" spans="1:4">
      <c r="A586" s="2"/>
      <c r="B586" s="2"/>
      <c r="C586" s="2"/>
      <c r="D586" s="5"/>
    </row>
    <row r="587" spans="1:4">
      <c r="A587" s="2"/>
      <c r="B587" s="2"/>
      <c r="C587" s="2"/>
      <c r="D587" s="5"/>
    </row>
    <row r="588" spans="1:4">
      <c r="A588" s="2"/>
      <c r="B588" s="2"/>
      <c r="C588" s="2"/>
      <c r="D588" s="5"/>
    </row>
    <row r="589" spans="1:4">
      <c r="A589" s="2"/>
      <c r="B589" s="2"/>
      <c r="C589" s="2"/>
      <c r="D589" s="5"/>
    </row>
    <row r="590" spans="1:4">
      <c r="A590" s="2"/>
      <c r="B590" s="2"/>
      <c r="C590" s="2"/>
      <c r="D590" s="5"/>
    </row>
    <row r="591" spans="1:4">
      <c r="A591" s="2"/>
      <c r="B591" s="2"/>
      <c r="C591" s="2"/>
      <c r="D591" s="5"/>
    </row>
    <row r="592" spans="1:4">
      <c r="A592" s="2"/>
      <c r="B592" s="2"/>
      <c r="C592" s="2"/>
      <c r="D592" s="5"/>
    </row>
    <row r="593" spans="1:4">
      <c r="A593" s="2"/>
      <c r="B593" s="2"/>
      <c r="C593" s="2"/>
      <c r="D593" s="5"/>
    </row>
    <row r="594" spans="1:4">
      <c r="A594" s="2"/>
      <c r="B594" s="2"/>
      <c r="C594" s="2"/>
      <c r="D594" s="5"/>
    </row>
    <row r="595" spans="1:4">
      <c r="A595" s="2"/>
      <c r="B595" s="2"/>
      <c r="C595" s="2"/>
      <c r="D595" s="5"/>
    </row>
    <row r="596" spans="1:4">
      <c r="A596" s="2"/>
      <c r="B596" s="2"/>
      <c r="C596" s="2"/>
      <c r="D596" s="5"/>
    </row>
    <row r="597" spans="1:4">
      <c r="A597" s="2"/>
      <c r="B597" s="2"/>
      <c r="C597" s="2"/>
      <c r="D597" s="5"/>
    </row>
    <row r="598" spans="1:4">
      <c r="A598" s="2"/>
      <c r="B598" s="2"/>
      <c r="C598" s="2"/>
      <c r="D598" s="5"/>
    </row>
    <row r="599" spans="1:4">
      <c r="A599" s="2"/>
      <c r="B599" s="2"/>
      <c r="C599" s="2"/>
      <c r="D599" s="5"/>
    </row>
    <row r="600" spans="1:4">
      <c r="A600" s="2"/>
      <c r="B600" s="2"/>
      <c r="C600" s="2"/>
      <c r="D600" s="5"/>
    </row>
    <row r="601" spans="1:4">
      <c r="A601" s="2"/>
      <c r="B601" s="2"/>
      <c r="C601" s="2"/>
      <c r="D601" s="5"/>
    </row>
    <row r="602" spans="1:4">
      <c r="A602" s="2"/>
      <c r="B602" s="2"/>
      <c r="C602" s="2"/>
      <c r="D602" s="5"/>
    </row>
    <row r="603" spans="1:4">
      <c r="A603" s="2"/>
      <c r="B603" s="2"/>
      <c r="C603" s="2"/>
      <c r="D603" s="5"/>
    </row>
    <row r="604" spans="1:4">
      <c r="A604" s="2"/>
      <c r="B604" s="2"/>
      <c r="C604" s="2"/>
      <c r="D604" s="5"/>
    </row>
    <row r="605" spans="1:4">
      <c r="A605" s="2"/>
      <c r="B605" s="2"/>
      <c r="C605" s="2"/>
      <c r="D605" s="5"/>
    </row>
    <row r="606" spans="1:4">
      <c r="A606" s="2"/>
      <c r="B606" s="2"/>
      <c r="C606" s="2"/>
      <c r="D606" s="5"/>
    </row>
    <row r="607" spans="1:4">
      <c r="A607" s="2"/>
      <c r="B607" s="2"/>
      <c r="C607" s="2"/>
      <c r="D607" s="5"/>
    </row>
    <row r="608" spans="1:4">
      <c r="A608" s="2"/>
      <c r="B608" s="2"/>
      <c r="C608" s="2"/>
      <c r="D608" s="5"/>
    </row>
    <row r="609" spans="1:4">
      <c r="A609" s="2"/>
      <c r="B609" s="2"/>
      <c r="C609" s="2"/>
      <c r="D609" s="5"/>
    </row>
    <row r="610" spans="1:4">
      <c r="A610" s="2"/>
      <c r="B610" s="2"/>
      <c r="C610" s="2"/>
      <c r="D610" s="5"/>
    </row>
    <row r="611" spans="1:4">
      <c r="A611" s="2"/>
      <c r="B611" s="2"/>
      <c r="C611" s="2"/>
      <c r="D611" s="5"/>
    </row>
    <row r="612" spans="1:4">
      <c r="A612" s="2"/>
      <c r="B612" s="2"/>
      <c r="C612" s="2"/>
      <c r="D612" s="5"/>
    </row>
    <row r="613" spans="1:4">
      <c r="A613" s="2"/>
      <c r="B613" s="2"/>
      <c r="C613" s="2"/>
      <c r="D613" s="5"/>
    </row>
    <row r="614" spans="1:4">
      <c r="A614" s="2"/>
      <c r="B614" s="2"/>
      <c r="C614" s="2"/>
      <c r="D614" s="5"/>
    </row>
    <row r="615" spans="1:4">
      <c r="A615" s="2"/>
      <c r="B615" s="2"/>
      <c r="C615" s="2"/>
      <c r="D615" s="5"/>
    </row>
    <row r="616" spans="1:4">
      <c r="A616" s="2"/>
      <c r="B616" s="2"/>
      <c r="C616" s="2"/>
      <c r="D616" s="5"/>
    </row>
    <row r="617" spans="1:4">
      <c r="A617" s="2"/>
      <c r="B617" s="2"/>
      <c r="C617" s="2"/>
      <c r="D617" s="5"/>
    </row>
    <row r="618" spans="1:4">
      <c r="A618" s="2"/>
      <c r="B618" s="2"/>
      <c r="C618" s="2"/>
      <c r="D618" s="5"/>
    </row>
    <row r="619" spans="1:4">
      <c r="A619" s="2"/>
      <c r="B619" s="2"/>
      <c r="C619" s="2"/>
      <c r="D619" s="5"/>
    </row>
    <row r="620" spans="1:4">
      <c r="A620" s="2"/>
      <c r="B620" s="2"/>
      <c r="C620" s="2"/>
      <c r="D620" s="5"/>
    </row>
    <row r="621" spans="1:4">
      <c r="A621" s="2"/>
      <c r="B621" s="2"/>
      <c r="C621" s="2"/>
      <c r="D621" s="5"/>
    </row>
    <row r="622" spans="1:4">
      <c r="A622" s="2"/>
      <c r="B622" s="2"/>
      <c r="C622" s="2"/>
      <c r="D622" s="5"/>
    </row>
    <row r="623" spans="1:4">
      <c r="A623" s="2"/>
      <c r="B623" s="2"/>
      <c r="C623" s="2"/>
      <c r="D623" s="5"/>
    </row>
    <row r="624" spans="1:4">
      <c r="A624" s="2"/>
      <c r="B624" s="2"/>
      <c r="C624" s="2"/>
      <c r="D624" s="5"/>
    </row>
    <row r="625" spans="1:4">
      <c r="A625" s="2"/>
      <c r="B625" s="2"/>
      <c r="C625" s="2"/>
      <c r="D625" s="5"/>
    </row>
    <row r="626" spans="1:4">
      <c r="A626" s="2"/>
      <c r="B626" s="2"/>
      <c r="C626" s="2"/>
      <c r="D626" s="5"/>
    </row>
    <row r="627" spans="1:4">
      <c r="A627" s="2"/>
      <c r="B627" s="2"/>
      <c r="C627" s="2"/>
      <c r="D627" s="5"/>
    </row>
    <row r="628" spans="1:4">
      <c r="A628" s="2"/>
      <c r="B628" s="2"/>
      <c r="C628" s="2"/>
      <c r="D628" s="5"/>
    </row>
    <row r="629" spans="1:4">
      <c r="A629" s="2"/>
      <c r="B629" s="2"/>
      <c r="C629" s="2"/>
      <c r="D629" s="5"/>
    </row>
    <row r="630" spans="1:4">
      <c r="A630" s="2"/>
      <c r="B630" s="2"/>
      <c r="C630" s="2"/>
      <c r="D630" s="5"/>
    </row>
    <row r="631" spans="1:4">
      <c r="A631" s="2"/>
      <c r="B631" s="2"/>
      <c r="C631" s="2"/>
      <c r="D631" s="5"/>
    </row>
    <row r="632" spans="1:4">
      <c r="A632" s="2"/>
      <c r="B632" s="2"/>
      <c r="C632" s="2"/>
      <c r="D632" s="5"/>
    </row>
    <row r="633" spans="1:4">
      <c r="A633" s="2"/>
      <c r="B633" s="2"/>
      <c r="C633" s="2"/>
      <c r="D633" s="5"/>
    </row>
    <row r="634" spans="1:4">
      <c r="A634" s="2"/>
      <c r="B634" s="2"/>
      <c r="C634" s="2"/>
      <c r="D634" s="5"/>
    </row>
    <row r="635" spans="1:4">
      <c r="A635" s="2"/>
      <c r="B635" s="2"/>
      <c r="C635" s="2"/>
      <c r="D635" s="5"/>
    </row>
    <row r="636" spans="1:4">
      <c r="A636" s="2"/>
      <c r="B636" s="2"/>
      <c r="C636" s="2"/>
      <c r="D636" s="5"/>
    </row>
    <row r="637" spans="1:4">
      <c r="A637" s="2"/>
      <c r="B637" s="2"/>
      <c r="C637" s="2"/>
      <c r="D637" s="5"/>
    </row>
    <row r="638" spans="1:4">
      <c r="A638" s="2"/>
      <c r="B638" s="2"/>
      <c r="C638" s="2"/>
      <c r="D638" s="5"/>
    </row>
    <row r="639" spans="1:4">
      <c r="A639" s="2"/>
      <c r="B639" s="2"/>
      <c r="C639" s="2"/>
      <c r="D639" s="5"/>
    </row>
    <row r="640" spans="1:4">
      <c r="A640" s="2"/>
      <c r="B640" s="2"/>
      <c r="C640" s="2"/>
      <c r="D640" s="5"/>
    </row>
    <row r="641" spans="1:4">
      <c r="A641" s="2"/>
      <c r="B641" s="2"/>
      <c r="C641" s="2"/>
      <c r="D641" s="5"/>
    </row>
    <row r="642" spans="1:4">
      <c r="A642" s="2"/>
      <c r="B642" s="2"/>
      <c r="C642" s="2"/>
      <c r="D642" s="5"/>
    </row>
    <row r="643" spans="1:4">
      <c r="A643" s="2"/>
      <c r="B643" s="2"/>
      <c r="C643" s="2"/>
      <c r="D643" s="5"/>
    </row>
    <row r="644" spans="1:4">
      <c r="A644" s="2"/>
      <c r="B644" s="2"/>
      <c r="C644" s="2"/>
      <c r="D644" s="5"/>
    </row>
    <row r="645" spans="1:4">
      <c r="A645" s="2"/>
      <c r="B645" s="2"/>
      <c r="C645" s="2"/>
      <c r="D645" s="5"/>
    </row>
    <row r="646" spans="1:4">
      <c r="A646" s="2"/>
      <c r="B646" s="2"/>
      <c r="C646" s="2"/>
      <c r="D646" s="5"/>
    </row>
    <row r="647" spans="1:4">
      <c r="A647" s="2"/>
      <c r="B647" s="2"/>
      <c r="C647" s="2"/>
      <c r="D647" s="5"/>
    </row>
    <row r="648" spans="1:4">
      <c r="A648" s="2"/>
      <c r="B648" s="2"/>
      <c r="C648" s="2"/>
      <c r="D648" s="5"/>
    </row>
    <row r="649" spans="1:4">
      <c r="A649" s="2"/>
      <c r="B649" s="2"/>
      <c r="C649" s="2"/>
      <c r="D649" s="5"/>
    </row>
    <row r="650" spans="1:4">
      <c r="A650" s="2"/>
      <c r="B650" s="2"/>
      <c r="C650" s="2"/>
      <c r="D650" s="5"/>
    </row>
    <row r="651" spans="1:4">
      <c r="A651" s="2"/>
      <c r="B651" s="2"/>
      <c r="C651" s="2"/>
      <c r="D651" s="5"/>
    </row>
    <row r="652" spans="1:4">
      <c r="A652" s="2"/>
      <c r="B652" s="2"/>
      <c r="C652" s="2"/>
      <c r="D652" s="5"/>
    </row>
    <row r="653" spans="1:4">
      <c r="A653" s="2"/>
      <c r="B653" s="2"/>
      <c r="C653" s="2"/>
      <c r="D653" s="5"/>
    </row>
    <row r="654" spans="1:4">
      <c r="A654" s="2"/>
      <c r="B654" s="2"/>
      <c r="C654" s="2"/>
      <c r="D654" s="5"/>
    </row>
    <row r="655" spans="1:4">
      <c r="A655" s="2"/>
      <c r="B655" s="2"/>
      <c r="C655" s="2"/>
      <c r="D655" s="5"/>
    </row>
    <row r="656" spans="1:4">
      <c r="A656" s="2"/>
      <c r="B656" s="2"/>
      <c r="C656" s="2"/>
      <c r="D656" s="5"/>
    </row>
    <row r="657" spans="1:4">
      <c r="A657" s="2"/>
      <c r="B657" s="2"/>
      <c r="C657" s="2"/>
      <c r="D657" s="5"/>
    </row>
    <row r="658" spans="1:4">
      <c r="A658" s="2"/>
      <c r="B658" s="2"/>
      <c r="C658" s="2"/>
      <c r="D658" s="5"/>
    </row>
    <row r="659" spans="1:4">
      <c r="A659" s="2"/>
      <c r="B659" s="2"/>
      <c r="C659" s="2"/>
      <c r="D659" s="5"/>
    </row>
    <row r="660" spans="1:4">
      <c r="A660" s="2"/>
      <c r="B660" s="2"/>
      <c r="C660" s="2"/>
      <c r="D660" s="5"/>
    </row>
    <row r="661" spans="1:4">
      <c r="A661" s="2"/>
      <c r="B661" s="2"/>
      <c r="C661" s="2"/>
      <c r="D661" s="5"/>
    </row>
    <row r="662" spans="1:4">
      <c r="A662" s="2"/>
      <c r="B662" s="2"/>
      <c r="C662" s="2"/>
      <c r="D662" s="5"/>
    </row>
    <row r="663" spans="1:4">
      <c r="A663" s="2"/>
      <c r="B663" s="2"/>
      <c r="C663" s="2"/>
      <c r="D663" s="5"/>
    </row>
    <row r="664" spans="1:4">
      <c r="A664" s="2"/>
      <c r="B664" s="2"/>
      <c r="C664" s="2"/>
      <c r="D664" s="5"/>
    </row>
    <row r="665" spans="1:4">
      <c r="A665" s="2"/>
      <c r="B665" s="2"/>
      <c r="C665" s="2"/>
      <c r="D665" s="5"/>
    </row>
    <row r="666" spans="1:4">
      <c r="A666" s="2"/>
      <c r="B666" s="2"/>
      <c r="C666" s="2"/>
      <c r="D666" s="5"/>
    </row>
    <row r="667" spans="1:4">
      <c r="A667" s="2"/>
      <c r="B667" s="2"/>
      <c r="C667" s="2"/>
      <c r="D667" s="5"/>
    </row>
    <row r="668" spans="1:4">
      <c r="A668" s="2"/>
      <c r="B668" s="2"/>
      <c r="C668" s="2"/>
      <c r="D668" s="5"/>
    </row>
    <row r="669" spans="1:4">
      <c r="A669" s="2"/>
      <c r="B669" s="2"/>
      <c r="C669" s="2"/>
      <c r="D669" s="5"/>
    </row>
    <row r="670" spans="1:4">
      <c r="A670" s="2"/>
      <c r="B670" s="2"/>
      <c r="C670" s="2"/>
      <c r="D670" s="5"/>
    </row>
    <row r="671" spans="1:4">
      <c r="A671" s="2"/>
      <c r="B671" s="2"/>
      <c r="C671" s="2"/>
      <c r="D671" s="5"/>
    </row>
    <row r="672" spans="1:4">
      <c r="A672" s="2"/>
      <c r="B672" s="2"/>
      <c r="C672" s="2"/>
      <c r="D672" s="5"/>
    </row>
    <row r="673" spans="1:4">
      <c r="A673" s="2"/>
      <c r="B673" s="2"/>
      <c r="C673" s="2"/>
      <c r="D673" s="5"/>
    </row>
    <row r="674" spans="1:4">
      <c r="A674" s="2"/>
      <c r="B674" s="2"/>
      <c r="C674" s="2"/>
      <c r="D674" s="5"/>
    </row>
    <row r="675" spans="1:4">
      <c r="A675" s="2"/>
      <c r="B675" s="2"/>
      <c r="C675" s="2"/>
      <c r="D675" s="5"/>
    </row>
    <row r="676" spans="1:4">
      <c r="A676" s="2"/>
      <c r="B676" s="2"/>
      <c r="C676" s="2"/>
      <c r="D676" s="5"/>
    </row>
    <row r="677" spans="1:4">
      <c r="A677" s="2"/>
      <c r="B677" s="2"/>
      <c r="C677" s="2"/>
      <c r="D677" s="5"/>
    </row>
    <row r="678" spans="1:4">
      <c r="A678" s="2"/>
      <c r="B678" s="2"/>
      <c r="C678" s="2"/>
      <c r="D678" s="5"/>
    </row>
    <row r="679" spans="1:4">
      <c r="A679" s="2"/>
      <c r="B679" s="2"/>
      <c r="C679" s="2"/>
      <c r="D679" s="5"/>
    </row>
    <row r="680" spans="1:4">
      <c r="A680" s="2"/>
      <c r="B680" s="2"/>
      <c r="C680" s="2"/>
      <c r="D680" s="5"/>
    </row>
    <row r="681" spans="1:4">
      <c r="A681" s="2"/>
      <c r="B681" s="2"/>
      <c r="C681" s="2"/>
      <c r="D681" s="5"/>
    </row>
    <row r="682" spans="1:4">
      <c r="A682" s="2"/>
      <c r="B682" s="2"/>
      <c r="C682" s="2"/>
      <c r="D682" s="5"/>
    </row>
    <row r="683" spans="1:4">
      <c r="A683" s="2"/>
      <c r="B683" s="2"/>
      <c r="C683" s="2"/>
      <c r="D683" s="5"/>
    </row>
    <row r="684" spans="1:4">
      <c r="A684" s="2"/>
      <c r="B684" s="2"/>
      <c r="C684" s="2"/>
      <c r="D684" s="5"/>
    </row>
    <row r="685" spans="1:4">
      <c r="A685" s="2"/>
      <c r="B685" s="2"/>
      <c r="C685" s="2"/>
      <c r="D685" s="5"/>
    </row>
    <row r="686" spans="1:4">
      <c r="A686" s="2"/>
      <c r="B686" s="2"/>
      <c r="C686" s="2"/>
      <c r="D686" s="5"/>
    </row>
    <row r="687" spans="1:4">
      <c r="A687" s="2"/>
      <c r="B687" s="2"/>
      <c r="C687" s="2"/>
      <c r="D687" s="5"/>
    </row>
    <row r="688" spans="1:4">
      <c r="A688" s="2"/>
      <c r="B688" s="2"/>
      <c r="C688" s="2"/>
      <c r="D688" s="5"/>
    </row>
    <row r="689" spans="1:4">
      <c r="A689" s="2"/>
      <c r="B689" s="2"/>
      <c r="C689" s="2"/>
      <c r="D689" s="5"/>
    </row>
    <row r="690" spans="1:4">
      <c r="A690" s="2"/>
      <c r="B690" s="2"/>
      <c r="C690" s="2"/>
      <c r="D690" s="5"/>
    </row>
    <row r="691" spans="1:4">
      <c r="A691" s="2"/>
      <c r="B691" s="2"/>
      <c r="C691" s="2"/>
      <c r="D691" s="5"/>
    </row>
    <row r="692" spans="1:4">
      <c r="A692" s="2"/>
      <c r="B692" s="2"/>
      <c r="C692" s="2"/>
      <c r="D692" s="5"/>
    </row>
    <row r="693" spans="1:4">
      <c r="A693" s="2"/>
      <c r="B693" s="2"/>
      <c r="C693" s="2"/>
      <c r="D693" s="5"/>
    </row>
    <row r="694" spans="1:4">
      <c r="A694" s="2"/>
      <c r="B694" s="2"/>
      <c r="C694" s="2"/>
      <c r="D694" s="5"/>
    </row>
    <row r="695" spans="1:4">
      <c r="A695" s="2"/>
      <c r="B695" s="2"/>
      <c r="C695" s="2"/>
      <c r="D695" s="5"/>
    </row>
    <row r="696" spans="1:4">
      <c r="A696" s="2"/>
      <c r="B696" s="2"/>
      <c r="C696" s="2"/>
      <c r="D696" s="5"/>
    </row>
    <row r="697" spans="1:4">
      <c r="A697" s="2"/>
      <c r="B697" s="2"/>
      <c r="C697" s="2"/>
      <c r="D697" s="5"/>
    </row>
    <row r="698" spans="1:4">
      <c r="A698" s="2"/>
      <c r="B698" s="2"/>
      <c r="C698" s="2"/>
      <c r="D698" s="5"/>
    </row>
    <row r="699" spans="1:4">
      <c r="A699" s="2"/>
      <c r="B699" s="2"/>
      <c r="C699" s="2"/>
      <c r="D699" s="5"/>
    </row>
    <row r="700" spans="1:4">
      <c r="A700" s="2"/>
      <c r="B700" s="2"/>
      <c r="C700" s="2"/>
      <c r="D700" s="5"/>
    </row>
    <row r="701" spans="1:4">
      <c r="A701" s="2"/>
      <c r="B701" s="2"/>
      <c r="C701" s="2"/>
      <c r="D701" s="5"/>
    </row>
    <row r="702" spans="1:4">
      <c r="A702" s="2"/>
      <c r="B702" s="2"/>
      <c r="C702" s="2"/>
      <c r="D702" s="5"/>
    </row>
    <row r="703" spans="1:4">
      <c r="A703" s="2"/>
      <c r="B703" s="2"/>
      <c r="C703" s="2"/>
      <c r="D703" s="5"/>
    </row>
    <row r="704" spans="1:4">
      <c r="A704" s="2"/>
      <c r="B704" s="2"/>
      <c r="C704" s="2"/>
      <c r="D704" s="5"/>
    </row>
    <row r="705" spans="1:4">
      <c r="A705" s="2"/>
      <c r="B705" s="2"/>
      <c r="C705" s="2"/>
      <c r="D705" s="5"/>
    </row>
    <row r="706" spans="1:4">
      <c r="A706" s="2"/>
      <c r="B706" s="2"/>
      <c r="C706" s="2"/>
      <c r="D706" s="5"/>
    </row>
    <row r="707" spans="1:4">
      <c r="A707" s="2"/>
      <c r="B707" s="2"/>
      <c r="C707" s="2"/>
      <c r="D707" s="5"/>
    </row>
    <row r="708" spans="1:4">
      <c r="A708" s="2"/>
      <c r="B708" s="2"/>
      <c r="C708" s="2"/>
      <c r="D708" s="5"/>
    </row>
    <row r="709" spans="1:4">
      <c r="A709" s="2"/>
      <c r="B709" s="2"/>
      <c r="C709" s="2"/>
      <c r="D709" s="5"/>
    </row>
    <row r="710" spans="1:4">
      <c r="A710" s="2"/>
      <c r="B710" s="2"/>
      <c r="C710" s="2"/>
      <c r="D710" s="5"/>
    </row>
    <row r="711" spans="1:4">
      <c r="A711" s="2"/>
      <c r="B711" s="2"/>
      <c r="C711" s="2"/>
      <c r="D711" s="5"/>
    </row>
    <row r="712" spans="1:4">
      <c r="A712" s="2"/>
      <c r="B712" s="2"/>
      <c r="C712" s="2"/>
      <c r="D712" s="5"/>
    </row>
    <row r="713" spans="1:4">
      <c r="A713" s="2"/>
      <c r="B713" s="2"/>
      <c r="C713" s="2"/>
      <c r="D713" s="5"/>
    </row>
    <row r="714" spans="1:4">
      <c r="A714" s="2"/>
      <c r="B714" s="2"/>
      <c r="C714" s="2"/>
      <c r="D714" s="5"/>
    </row>
    <row r="715" spans="1:4">
      <c r="A715" s="2"/>
      <c r="B715" s="2"/>
      <c r="C715" s="2"/>
      <c r="D715" s="5"/>
    </row>
    <row r="716" spans="1:4">
      <c r="A716" s="2"/>
      <c r="B716" s="2"/>
      <c r="C716" s="2"/>
      <c r="D716" s="5"/>
    </row>
    <row r="717" spans="1:4">
      <c r="A717" s="2"/>
      <c r="B717" s="2"/>
      <c r="C717" s="2"/>
      <c r="D717" s="5"/>
    </row>
    <row r="718" spans="1:4">
      <c r="A718" s="2"/>
      <c r="B718" s="2"/>
      <c r="C718" s="2"/>
      <c r="D718" s="5"/>
    </row>
    <row r="719" spans="1:4">
      <c r="A719" s="2"/>
      <c r="B719" s="2"/>
      <c r="C719" s="2"/>
      <c r="D719" s="5"/>
    </row>
    <row r="720" spans="1:4">
      <c r="A720" s="2"/>
      <c r="B720" s="2"/>
      <c r="C720" s="2"/>
      <c r="D720" s="5"/>
    </row>
    <row r="721" spans="1:4">
      <c r="A721" s="2"/>
      <c r="B721" s="2"/>
      <c r="C721" s="2"/>
      <c r="D721" s="5"/>
    </row>
    <row r="722" spans="1:4">
      <c r="A722" s="2"/>
      <c r="B722" s="2"/>
      <c r="C722" s="2"/>
      <c r="D722" s="5"/>
    </row>
    <row r="723" spans="1:4">
      <c r="A723" s="2"/>
      <c r="B723" s="2"/>
      <c r="C723" s="2"/>
      <c r="D723" s="5"/>
    </row>
    <row r="724" spans="1:4">
      <c r="A724" s="2"/>
      <c r="B724" s="2"/>
      <c r="C724" s="2"/>
      <c r="D724" s="5"/>
    </row>
    <row r="725" spans="1:4">
      <c r="A725" s="2"/>
      <c r="B725" s="2"/>
      <c r="C725" s="2"/>
      <c r="D725" s="5"/>
    </row>
    <row r="726" spans="1:4">
      <c r="A726" s="2"/>
      <c r="B726" s="2"/>
      <c r="C726" s="2"/>
      <c r="D726" s="5"/>
    </row>
    <row r="727" spans="1:4">
      <c r="A727" s="2"/>
      <c r="B727" s="2"/>
      <c r="C727" s="2"/>
      <c r="D727" s="5"/>
    </row>
    <row r="728" spans="1:4">
      <c r="A728" s="2"/>
      <c r="B728" s="2"/>
      <c r="C728" s="2"/>
      <c r="D728" s="5"/>
    </row>
    <row r="729" spans="1:4">
      <c r="A729" s="2"/>
      <c r="B729" s="2"/>
      <c r="C729" s="2"/>
      <c r="D729" s="5"/>
    </row>
    <row r="730" spans="1:4">
      <c r="A730" s="2"/>
      <c r="B730" s="2"/>
      <c r="C730" s="2"/>
      <c r="D730" s="5"/>
    </row>
    <row r="731" spans="1:4">
      <c r="A731" s="2"/>
      <c r="B731" s="2"/>
      <c r="C731" s="2"/>
      <c r="D731" s="5"/>
    </row>
    <row r="732" spans="1:4">
      <c r="A732" s="2"/>
      <c r="B732" s="2"/>
      <c r="C732" s="2"/>
      <c r="D732" s="5"/>
    </row>
    <row r="733" spans="1:4">
      <c r="A733" s="2"/>
      <c r="B733" s="2"/>
      <c r="C733" s="2"/>
      <c r="D733" s="5"/>
    </row>
    <row r="734" spans="1:4">
      <c r="A734" s="2"/>
      <c r="B734" s="2"/>
      <c r="C734" s="2"/>
      <c r="D734" s="5"/>
    </row>
    <row r="735" spans="1:4">
      <c r="A735" s="2"/>
      <c r="B735" s="2"/>
      <c r="C735" s="2"/>
      <c r="D735" s="5"/>
    </row>
    <row r="736" spans="1:4">
      <c r="A736" s="2"/>
      <c r="B736" s="2"/>
      <c r="C736" s="2"/>
      <c r="D736" s="5"/>
    </row>
    <row r="737" spans="1:4">
      <c r="A737" s="2"/>
      <c r="B737" s="2"/>
      <c r="C737" s="2"/>
      <c r="D737" s="5"/>
    </row>
    <row r="738" spans="1:4">
      <c r="A738" s="2"/>
      <c r="B738" s="2"/>
      <c r="C738" s="2"/>
      <c r="D738" s="5"/>
    </row>
    <row r="739" spans="1:4">
      <c r="A739" s="2"/>
      <c r="B739" s="2"/>
      <c r="C739" s="2"/>
      <c r="D739" s="5"/>
    </row>
    <row r="740" spans="1:4">
      <c r="A740" s="2"/>
      <c r="B740" s="2"/>
      <c r="C740" s="2"/>
      <c r="D740" s="5"/>
    </row>
    <row r="741" spans="1:4">
      <c r="A741" s="2"/>
      <c r="B741" s="2"/>
      <c r="C741" s="2"/>
      <c r="D741" s="5"/>
    </row>
    <row r="742" spans="1:4">
      <c r="A742" s="2"/>
      <c r="B742" s="2"/>
      <c r="C742" s="2"/>
      <c r="D742" s="5"/>
    </row>
    <row r="743" spans="1:4">
      <c r="A743" s="2"/>
      <c r="B743" s="2"/>
      <c r="C743" s="2"/>
      <c r="D743" s="5"/>
    </row>
    <row r="744" spans="1:4">
      <c r="A744" s="2"/>
      <c r="B744" s="2"/>
      <c r="C744" s="2"/>
      <c r="D744" s="5"/>
    </row>
    <row r="745" spans="1:4">
      <c r="A745" s="2"/>
      <c r="B745" s="2"/>
      <c r="C745" s="2"/>
      <c r="D745" s="5"/>
    </row>
    <row r="746" spans="1:4">
      <c r="A746" s="2"/>
      <c r="B746" s="2"/>
      <c r="C746" s="2"/>
      <c r="D746" s="5"/>
    </row>
    <row r="747" spans="1:4">
      <c r="A747" s="2"/>
      <c r="B747" s="2"/>
      <c r="C747" s="2"/>
      <c r="D747" s="5"/>
    </row>
    <row r="748" spans="1:4">
      <c r="A748" s="2"/>
      <c r="B748" s="2"/>
      <c r="C748" s="2"/>
      <c r="D748" s="5"/>
    </row>
    <row r="749" spans="1:4">
      <c r="A749" s="2"/>
      <c r="B749" s="2"/>
      <c r="C749" s="2"/>
      <c r="D749" s="5"/>
    </row>
    <row r="750" spans="1:4">
      <c r="A750" s="2"/>
      <c r="B750" s="2"/>
      <c r="C750" s="2"/>
      <c r="D750" s="5"/>
    </row>
    <row r="751" spans="1:4">
      <c r="A751" s="2"/>
      <c r="B751" s="2"/>
      <c r="C751" s="2"/>
      <c r="D751" s="5"/>
    </row>
    <row r="752" spans="1:4">
      <c r="A752" s="2"/>
      <c r="B752" s="2"/>
      <c r="C752" s="2"/>
      <c r="D752" s="5"/>
    </row>
    <row r="753" spans="1:4">
      <c r="A753" s="2"/>
      <c r="B753" s="2"/>
      <c r="C753" s="2"/>
      <c r="D753" s="5"/>
    </row>
    <row r="754" spans="1:4">
      <c r="A754" s="2"/>
      <c r="B754" s="2"/>
      <c r="C754" s="2"/>
      <c r="D754" s="5"/>
    </row>
    <row r="755" spans="1:4">
      <c r="A755" s="2"/>
      <c r="B755" s="2"/>
      <c r="C755" s="2"/>
      <c r="D755" s="5"/>
    </row>
    <row r="756" spans="1:4">
      <c r="A756" s="2"/>
      <c r="B756" s="2"/>
      <c r="C756" s="2"/>
      <c r="D756" s="5"/>
    </row>
    <row r="757" spans="1:4">
      <c r="A757" s="2"/>
      <c r="B757" s="2"/>
      <c r="C757" s="2"/>
      <c r="D757" s="5"/>
    </row>
    <row r="758" spans="1:4">
      <c r="A758" s="2"/>
      <c r="B758" s="2"/>
      <c r="C758" s="2"/>
      <c r="D758" s="5"/>
    </row>
    <row r="759" spans="1:4">
      <c r="A759" s="2"/>
      <c r="B759" s="2"/>
      <c r="C759" s="2"/>
      <c r="D759" s="5"/>
    </row>
    <row r="760" spans="1:4">
      <c r="A760" s="2"/>
      <c r="B760" s="2"/>
      <c r="C760" s="2"/>
      <c r="D760" s="5"/>
    </row>
    <row r="761" spans="1:4">
      <c r="A761" s="2"/>
      <c r="B761" s="2"/>
      <c r="C761" s="2"/>
      <c r="D761" s="5"/>
    </row>
    <row r="762" spans="1:4">
      <c r="A762" s="2"/>
      <c r="B762" s="2"/>
      <c r="C762" s="2"/>
      <c r="D762" s="5"/>
    </row>
    <row r="763" spans="1:4">
      <c r="A763" s="2"/>
      <c r="B763" s="2"/>
      <c r="C763" s="2"/>
      <c r="D763" s="5"/>
    </row>
    <row r="764" spans="1:4">
      <c r="A764" s="2"/>
      <c r="B764" s="2"/>
      <c r="C764" s="2"/>
      <c r="D764" s="5"/>
    </row>
    <row r="765" spans="1:4">
      <c r="A765" s="2"/>
      <c r="B765" s="2"/>
      <c r="C765" s="2"/>
      <c r="D765" s="5"/>
    </row>
    <row r="766" spans="1:4">
      <c r="A766" s="2"/>
      <c r="B766" s="2"/>
      <c r="C766" s="2"/>
      <c r="D766" s="5"/>
    </row>
    <row r="767" spans="1:4">
      <c r="A767" s="2"/>
      <c r="B767" s="2"/>
      <c r="C767" s="2"/>
      <c r="D767" s="5"/>
    </row>
    <row r="768" spans="1:4">
      <c r="A768" s="2"/>
      <c r="B768" s="2"/>
      <c r="C768" s="2"/>
      <c r="D768" s="5"/>
    </row>
    <row r="769" spans="1:4">
      <c r="A769" s="2"/>
      <c r="B769" s="2"/>
      <c r="C769" s="2"/>
      <c r="D769" s="5"/>
    </row>
    <row r="770" spans="1:4">
      <c r="A770" s="2"/>
      <c r="B770" s="2"/>
      <c r="C770" s="2"/>
      <c r="D770" s="5"/>
    </row>
    <row r="771" spans="1:4">
      <c r="A771" s="2"/>
      <c r="B771" s="2"/>
      <c r="C771" s="2"/>
      <c r="D771" s="5"/>
    </row>
    <row r="772" spans="1:4">
      <c r="A772" s="2"/>
      <c r="B772" s="2"/>
      <c r="C772" s="2"/>
      <c r="D772" s="5"/>
    </row>
    <row r="773" spans="1:4">
      <c r="A773" s="2"/>
      <c r="B773" s="2"/>
      <c r="C773" s="2"/>
      <c r="D773" s="5"/>
    </row>
    <row r="774" spans="1:4">
      <c r="A774" s="2"/>
      <c r="B774" s="2"/>
      <c r="C774" s="2"/>
      <c r="D774" s="5"/>
    </row>
    <row r="775" spans="1:4">
      <c r="A775" s="2"/>
      <c r="B775" s="2"/>
      <c r="C775" s="2"/>
      <c r="D775" s="5"/>
    </row>
    <row r="776" spans="1:4">
      <c r="A776" s="2"/>
      <c r="B776" s="2"/>
      <c r="C776" s="2"/>
      <c r="D776" s="5"/>
    </row>
    <row r="777" spans="1:4">
      <c r="A777" s="2"/>
      <c r="B777" s="2"/>
      <c r="C777" s="2"/>
      <c r="D777" s="5"/>
    </row>
    <row r="778" spans="1:4">
      <c r="A778" s="2"/>
      <c r="B778" s="2"/>
      <c r="C778" s="2"/>
      <c r="D778" s="5"/>
    </row>
    <row r="779" spans="1:4">
      <c r="A779" s="2"/>
      <c r="B779" s="2"/>
      <c r="C779" s="2"/>
      <c r="D779" s="5"/>
    </row>
    <row r="780" spans="1:4">
      <c r="A780" s="2"/>
      <c r="B780" s="2"/>
      <c r="C780" s="2"/>
      <c r="D780" s="5"/>
    </row>
    <row r="781" spans="1:4">
      <c r="A781" s="2"/>
      <c r="B781" s="2"/>
      <c r="C781" s="2"/>
      <c r="D781" s="5"/>
    </row>
    <row r="782" spans="1:4">
      <c r="A782" s="2"/>
      <c r="B782" s="2"/>
      <c r="C782" s="2"/>
      <c r="D782" s="5"/>
    </row>
    <row r="783" spans="1:4">
      <c r="A783" s="2"/>
      <c r="B783" s="2"/>
      <c r="C783" s="2"/>
      <c r="D783" s="5"/>
    </row>
    <row r="784" spans="1:4">
      <c r="A784" s="2"/>
      <c r="B784" s="2"/>
      <c r="C784" s="2"/>
      <c r="D784" s="5"/>
    </row>
    <row r="785" spans="1:4">
      <c r="A785" s="2"/>
      <c r="B785" s="2"/>
      <c r="C785" s="2"/>
      <c r="D785" s="5"/>
    </row>
    <row r="786" spans="1:4">
      <c r="A786" s="2"/>
      <c r="B786" s="2"/>
      <c r="C786" s="2"/>
      <c r="D786" s="5"/>
    </row>
    <row r="787" spans="1:4">
      <c r="A787" s="2"/>
      <c r="B787" s="2"/>
      <c r="C787" s="2"/>
      <c r="D787" s="5"/>
    </row>
    <row r="788" spans="1:4">
      <c r="A788" s="2"/>
      <c r="B788" s="2"/>
      <c r="C788" s="2"/>
      <c r="D788" s="5"/>
    </row>
    <row r="789" spans="1:4">
      <c r="A789" s="2"/>
      <c r="B789" s="2"/>
      <c r="C789" s="2"/>
      <c r="D789" s="5"/>
    </row>
    <row r="790" spans="1:4">
      <c r="A790" s="2"/>
      <c r="B790" s="2"/>
      <c r="C790" s="2"/>
      <c r="D790" s="5"/>
    </row>
    <row r="791" spans="1:4">
      <c r="A791" s="2"/>
      <c r="B791" s="2"/>
      <c r="C791" s="2"/>
      <c r="D791" s="5"/>
    </row>
    <row r="792" spans="1:4">
      <c r="A792" s="2"/>
      <c r="B792" s="2"/>
      <c r="C792" s="2"/>
      <c r="D792" s="5"/>
    </row>
    <row r="793" spans="1:4">
      <c r="A793" s="2"/>
      <c r="B793" s="2"/>
      <c r="C793" s="2"/>
      <c r="D793" s="5"/>
    </row>
    <row r="794" spans="1:4">
      <c r="A794" s="2"/>
      <c r="B794" s="2"/>
      <c r="C794" s="2"/>
      <c r="D794" s="5"/>
    </row>
    <row r="795" spans="1:4">
      <c r="A795" s="2"/>
      <c r="B795" s="2"/>
      <c r="C795" s="2"/>
      <c r="D795" s="5"/>
    </row>
    <row r="796" spans="1:4">
      <c r="A796" s="2"/>
      <c r="B796" s="2"/>
      <c r="C796" s="2"/>
      <c r="D796" s="5"/>
    </row>
    <row r="797" spans="1:4">
      <c r="A797" s="2"/>
      <c r="B797" s="2"/>
      <c r="C797" s="2"/>
      <c r="D797" s="5"/>
    </row>
    <row r="798" spans="1:4">
      <c r="A798" s="2"/>
      <c r="B798" s="2"/>
      <c r="C798" s="2"/>
      <c r="D798" s="5"/>
    </row>
    <row r="799" spans="1:4">
      <c r="A799" s="2"/>
      <c r="B799" s="2"/>
      <c r="C799" s="2"/>
      <c r="D799" s="5"/>
    </row>
    <row r="800" spans="1:4">
      <c r="A800" s="2"/>
      <c r="B800" s="2"/>
      <c r="C800" s="2"/>
      <c r="D800" s="5"/>
    </row>
    <row r="801" spans="1:4">
      <c r="A801" s="2"/>
      <c r="B801" s="2"/>
      <c r="C801" s="2"/>
      <c r="D801" s="5"/>
    </row>
    <row r="802" spans="1:4">
      <c r="A802" s="2"/>
      <c r="B802" s="2"/>
      <c r="C802" s="2"/>
      <c r="D802" s="5"/>
    </row>
    <row r="803" spans="1:4">
      <c r="A803" s="2"/>
      <c r="B803" s="2"/>
      <c r="C803" s="2"/>
      <c r="D803" s="5"/>
    </row>
    <row r="804" spans="1:4">
      <c r="A804" s="2"/>
      <c r="B804" s="2"/>
      <c r="C804" s="2"/>
      <c r="D804" s="5"/>
    </row>
    <row r="805" spans="1:4">
      <c r="A805" s="2"/>
      <c r="B805" s="2"/>
      <c r="C805" s="2"/>
      <c r="D805" s="5"/>
    </row>
    <row r="806" spans="1:4">
      <c r="A806" s="2"/>
      <c r="B806" s="2"/>
      <c r="C806" s="2"/>
      <c r="D806" s="5"/>
    </row>
    <row r="807" spans="1:4">
      <c r="A807" s="2"/>
      <c r="B807" s="2"/>
      <c r="C807" s="2"/>
      <c r="D807" s="5"/>
    </row>
    <row r="808" spans="1:4">
      <c r="A808" s="2"/>
      <c r="B808" s="2"/>
      <c r="C808" s="2"/>
      <c r="D808" s="5"/>
    </row>
    <row r="809" spans="1:4">
      <c r="A809" s="2"/>
      <c r="B809" s="2"/>
      <c r="C809" s="2"/>
      <c r="D809" s="5"/>
    </row>
    <row r="810" spans="1:4">
      <c r="A810" s="2"/>
      <c r="B810" s="2"/>
      <c r="C810" s="2"/>
      <c r="D810" s="5"/>
    </row>
    <row r="811" spans="1:4">
      <c r="A811" s="2"/>
      <c r="B811" s="2"/>
      <c r="C811" s="2"/>
      <c r="D811" s="5"/>
    </row>
    <row r="812" spans="1:4">
      <c r="A812" s="2"/>
      <c r="B812" s="2"/>
      <c r="C812" s="2"/>
      <c r="D812" s="5"/>
    </row>
    <row r="813" spans="1:4">
      <c r="A813" s="2"/>
      <c r="B813" s="2"/>
      <c r="C813" s="2"/>
      <c r="D813" s="5"/>
    </row>
    <row r="814" spans="1:4">
      <c r="A814" s="2"/>
      <c r="B814" s="2"/>
      <c r="C814" s="2"/>
      <c r="D814" s="5"/>
    </row>
    <row r="815" spans="1:4">
      <c r="A815" s="2"/>
      <c r="B815" s="2"/>
      <c r="C815" s="2"/>
      <c r="D815" s="5"/>
    </row>
    <row r="816" spans="1:4">
      <c r="A816" s="2"/>
      <c r="B816" s="2"/>
      <c r="C816" s="2"/>
      <c r="D816" s="5"/>
    </row>
    <row r="817" spans="1:4">
      <c r="A817" s="2"/>
      <c r="B817" s="2"/>
      <c r="C817" s="2"/>
      <c r="D817" s="5"/>
    </row>
    <row r="818" spans="1:4">
      <c r="A818" s="2"/>
      <c r="B818" s="2"/>
      <c r="C818" s="2"/>
      <c r="D818" s="5"/>
    </row>
    <row r="819" spans="1:4">
      <c r="A819" s="2"/>
      <c r="B819" s="2"/>
      <c r="C819" s="2"/>
      <c r="D819" s="5"/>
    </row>
    <row r="820" spans="1:4">
      <c r="A820" s="2"/>
      <c r="B820" s="2"/>
      <c r="C820" s="2"/>
      <c r="D820" s="5"/>
    </row>
    <row r="821" spans="1:4">
      <c r="A821" s="2"/>
      <c r="B821" s="2"/>
      <c r="C821" s="2"/>
      <c r="D821" s="5"/>
    </row>
    <row r="822" spans="1:4">
      <c r="A822" s="2"/>
      <c r="B822" s="2"/>
      <c r="C822" s="2"/>
      <c r="D822" s="5"/>
    </row>
    <row r="823" spans="1:4">
      <c r="A823" s="2"/>
      <c r="B823" s="2"/>
      <c r="C823" s="2"/>
      <c r="D823" s="5"/>
    </row>
    <row r="824" spans="1:4">
      <c r="A824" s="2"/>
      <c r="B824" s="2"/>
      <c r="C824" s="2"/>
      <c r="D824" s="5"/>
    </row>
    <row r="825" spans="1:4">
      <c r="A825" s="2"/>
      <c r="B825" s="2"/>
      <c r="C825" s="2"/>
      <c r="D825" s="5"/>
    </row>
    <row r="826" spans="1:4">
      <c r="A826" s="2"/>
      <c r="B826" s="2"/>
      <c r="C826" s="2"/>
      <c r="D826" s="5"/>
    </row>
    <row r="827" spans="1:4">
      <c r="A827" s="2"/>
      <c r="B827" s="2"/>
      <c r="C827" s="2"/>
      <c r="D827" s="5"/>
    </row>
    <row r="828" spans="1:4">
      <c r="A828" s="2"/>
      <c r="B828" s="2"/>
      <c r="C828" s="2"/>
      <c r="D828" s="5"/>
    </row>
    <row r="829" spans="1:4">
      <c r="A829" s="2"/>
      <c r="B829" s="2"/>
      <c r="C829" s="2"/>
      <c r="D829" s="5"/>
    </row>
    <row r="830" spans="1:4">
      <c r="A830" s="2"/>
      <c r="B830" s="2"/>
      <c r="C830" s="2"/>
      <c r="D830" s="5"/>
    </row>
    <row r="831" spans="1:4">
      <c r="A831" s="2"/>
      <c r="B831" s="2"/>
      <c r="C831" s="2"/>
      <c r="D831" s="5"/>
    </row>
    <row r="832" spans="1:4">
      <c r="A832" s="2"/>
      <c r="B832" s="2"/>
      <c r="C832" s="2"/>
      <c r="D832" s="5"/>
    </row>
    <row r="833" spans="1:4">
      <c r="A833" s="2"/>
      <c r="B833" s="2"/>
      <c r="C833" s="2"/>
      <c r="D833" s="5"/>
    </row>
    <row r="834" spans="1:4">
      <c r="A834" s="2"/>
      <c r="B834" s="2"/>
      <c r="C834" s="2"/>
      <c r="D834" s="5"/>
    </row>
    <row r="835" spans="1:4">
      <c r="A835" s="2"/>
      <c r="B835" s="2"/>
      <c r="C835" s="2"/>
      <c r="D835" s="5"/>
    </row>
    <row r="836" spans="1:4">
      <c r="A836" s="2"/>
      <c r="B836" s="2"/>
      <c r="C836" s="2"/>
      <c r="D836" s="5"/>
    </row>
    <row r="837" spans="1:4">
      <c r="A837" s="2"/>
      <c r="B837" s="2"/>
      <c r="C837" s="2"/>
      <c r="D837" s="5"/>
    </row>
    <row r="838" spans="1:4">
      <c r="A838" s="2"/>
      <c r="B838" s="2"/>
      <c r="C838" s="2"/>
      <c r="D838" s="5"/>
    </row>
    <row r="839" spans="1:4">
      <c r="A839" s="2"/>
      <c r="B839" s="2"/>
      <c r="C839" s="2"/>
      <c r="D839" s="5"/>
    </row>
    <row r="840" spans="1:4">
      <c r="A840" s="2"/>
      <c r="B840" s="2"/>
      <c r="C840" s="2"/>
      <c r="D840" s="5"/>
    </row>
    <row r="841" spans="1:4">
      <c r="A841" s="2"/>
      <c r="B841" s="2"/>
      <c r="C841" s="2"/>
      <c r="D841" s="5"/>
    </row>
    <row r="842" spans="1:4">
      <c r="A842" s="2"/>
      <c r="B842" s="2"/>
      <c r="C842" s="2"/>
      <c r="D842" s="5"/>
    </row>
    <row r="843" spans="1:4">
      <c r="A843" s="2"/>
      <c r="B843" s="2"/>
      <c r="C843" s="2"/>
      <c r="D843" s="5"/>
    </row>
    <row r="844" spans="1:4">
      <c r="A844" s="2"/>
      <c r="B844" s="2"/>
      <c r="C844" s="2"/>
      <c r="D844" s="5"/>
    </row>
    <row r="845" spans="1:4">
      <c r="A845" s="2"/>
      <c r="B845" s="2"/>
      <c r="C845" s="2"/>
      <c r="D845" s="5"/>
    </row>
    <row r="846" spans="1:4">
      <c r="A846" s="2"/>
      <c r="B846" s="2"/>
      <c r="C846" s="2"/>
      <c r="D846" s="5"/>
    </row>
    <row r="847" spans="1:4">
      <c r="A847" s="2"/>
      <c r="B847" s="2"/>
      <c r="C847" s="2"/>
      <c r="D847" s="5"/>
    </row>
    <row r="848" spans="1:4">
      <c r="A848" s="2"/>
      <c r="B848" s="2"/>
      <c r="C848" s="2"/>
      <c r="D848" s="5"/>
    </row>
    <row r="849" spans="1:4">
      <c r="A849" s="2"/>
      <c r="B849" s="2"/>
      <c r="C849" s="2"/>
      <c r="D849" s="5"/>
    </row>
    <row r="850" spans="1:4">
      <c r="A850" s="2"/>
      <c r="B850" s="2"/>
      <c r="C850" s="2"/>
      <c r="D850" s="5"/>
    </row>
    <row r="851" spans="1:4">
      <c r="A851" s="2"/>
      <c r="B851" s="2"/>
      <c r="C851" s="2"/>
      <c r="D851" s="5"/>
    </row>
    <row r="852" spans="1:4">
      <c r="A852" s="2"/>
      <c r="B852" s="2"/>
      <c r="C852" s="2"/>
      <c r="D852" s="5"/>
    </row>
    <row r="853" spans="1:4">
      <c r="A853" s="2"/>
      <c r="B853" s="2"/>
      <c r="C853" s="2"/>
      <c r="D853" s="5"/>
    </row>
    <row r="854" spans="1:4">
      <c r="A854" s="2"/>
      <c r="B854" s="2"/>
      <c r="C854" s="2"/>
      <c r="D854" s="5"/>
    </row>
    <row r="855" spans="1:4">
      <c r="A855" s="2"/>
      <c r="B855" s="2"/>
      <c r="C855" s="2"/>
      <c r="D855" s="5"/>
    </row>
    <row r="856" spans="1:4">
      <c r="A856" s="2"/>
      <c r="B856" s="2"/>
      <c r="C856" s="2"/>
      <c r="D856" s="5"/>
    </row>
    <row r="857" spans="1:4">
      <c r="A857" s="2"/>
      <c r="B857" s="2"/>
      <c r="C857" s="2"/>
      <c r="D857" s="5"/>
    </row>
    <row r="858" spans="1:4">
      <c r="A858" s="2"/>
      <c r="B858" s="2"/>
      <c r="C858" s="2"/>
      <c r="D858" s="5"/>
    </row>
    <row r="859" spans="1:4">
      <c r="A859" s="2"/>
      <c r="B859" s="2"/>
      <c r="C859" s="2"/>
      <c r="D859" s="5"/>
    </row>
    <row r="860" spans="1:4">
      <c r="A860" s="2"/>
      <c r="B860" s="2"/>
      <c r="C860" s="2"/>
      <c r="D860" s="5"/>
    </row>
    <row r="861" spans="1:4">
      <c r="A861" s="2"/>
      <c r="B861" s="2"/>
      <c r="C861" s="2"/>
      <c r="D861" s="5"/>
    </row>
    <row r="862" spans="1:4">
      <c r="A862" s="2"/>
      <c r="B862" s="2"/>
      <c r="C862" s="2"/>
      <c r="D862" s="5"/>
    </row>
    <row r="863" spans="1:4">
      <c r="A863" s="2"/>
      <c r="B863" s="2"/>
      <c r="C863" s="2"/>
      <c r="D863" s="5"/>
    </row>
    <row r="864" spans="1:4">
      <c r="A864" s="2"/>
      <c r="B864" s="2"/>
      <c r="C864" s="2"/>
      <c r="D864" s="5"/>
    </row>
    <row r="865" spans="1:4">
      <c r="A865" s="2"/>
      <c r="B865" s="2"/>
      <c r="C865" s="2"/>
      <c r="D865" s="5"/>
    </row>
    <row r="866" spans="1:4">
      <c r="A866" s="2"/>
      <c r="B866" s="2"/>
      <c r="C866" s="2"/>
      <c r="D866" s="5"/>
    </row>
    <row r="867" spans="1:4">
      <c r="A867" s="2"/>
      <c r="B867" s="2"/>
      <c r="C867" s="2"/>
      <c r="D867" s="5"/>
    </row>
    <row r="868" spans="1:4">
      <c r="A868" s="2"/>
      <c r="B868" s="2"/>
      <c r="C868" s="2"/>
      <c r="D868" s="5"/>
    </row>
    <row r="869" spans="1:4">
      <c r="A869" s="2"/>
      <c r="B869" s="2"/>
      <c r="C869" s="2"/>
      <c r="D869" s="5"/>
    </row>
    <row r="870" spans="1:4">
      <c r="A870" s="2"/>
      <c r="B870" s="2"/>
      <c r="C870" s="2"/>
      <c r="D870" s="5"/>
    </row>
    <row r="871" spans="1:4">
      <c r="A871" s="2"/>
      <c r="B871" s="2"/>
      <c r="C871" s="2"/>
      <c r="D871" s="5"/>
    </row>
    <row r="872" spans="1:4">
      <c r="A872" s="2"/>
      <c r="B872" s="2"/>
      <c r="C872" s="2"/>
      <c r="D872" s="5"/>
    </row>
    <row r="873" spans="1:4">
      <c r="A873" s="2"/>
      <c r="B873" s="2"/>
      <c r="C873" s="2"/>
      <c r="D873" s="5"/>
    </row>
    <row r="874" spans="1:4">
      <c r="A874" s="2"/>
      <c r="B874" s="2"/>
      <c r="C874" s="2"/>
      <c r="D874" s="5"/>
    </row>
    <row r="875" spans="1:4">
      <c r="A875" s="2"/>
      <c r="B875" s="2"/>
      <c r="C875" s="2"/>
      <c r="D875" s="5"/>
    </row>
    <row r="876" spans="1:4">
      <c r="A876" s="2"/>
      <c r="B876" s="2"/>
      <c r="C876" s="2"/>
      <c r="D876" s="5"/>
    </row>
    <row r="877" spans="1:4">
      <c r="A877" s="2"/>
      <c r="B877" s="2"/>
      <c r="C877" s="2"/>
      <c r="D877" s="5"/>
    </row>
    <row r="878" spans="1:4">
      <c r="A878" s="2"/>
      <c r="B878" s="2"/>
      <c r="C878" s="2"/>
      <c r="D878" s="5"/>
    </row>
    <row r="879" spans="1:4">
      <c r="A879" s="2"/>
      <c r="B879" s="2"/>
      <c r="C879" s="2"/>
      <c r="D879" s="5"/>
    </row>
    <row r="880" spans="1:4">
      <c r="A880" s="2"/>
      <c r="B880" s="2"/>
      <c r="C880" s="2"/>
      <c r="D880" s="5"/>
    </row>
    <row r="881" spans="1:4">
      <c r="A881" s="2"/>
      <c r="B881" s="2"/>
      <c r="C881" s="2"/>
      <c r="D881" s="5"/>
    </row>
    <row r="882" spans="1:4">
      <c r="A882" s="2"/>
      <c r="B882" s="2"/>
      <c r="C882" s="2"/>
      <c r="D882" s="5"/>
    </row>
    <row r="883" spans="1:4">
      <c r="A883" s="2"/>
      <c r="B883" s="2"/>
      <c r="C883" s="2"/>
      <c r="D883" s="5"/>
    </row>
    <row r="884" spans="1:4">
      <c r="A884" s="2"/>
      <c r="B884" s="2"/>
      <c r="C884" s="2"/>
      <c r="D884" s="5"/>
    </row>
    <row r="885" spans="1:4">
      <c r="A885" s="2"/>
      <c r="B885" s="2"/>
      <c r="C885" s="2"/>
      <c r="D885" s="5"/>
    </row>
    <row r="886" spans="1:4">
      <c r="A886" s="2"/>
      <c r="B886" s="2"/>
      <c r="C886" s="2"/>
      <c r="D886" s="5"/>
    </row>
    <row r="887" spans="1:4">
      <c r="A887" s="2"/>
      <c r="B887" s="2"/>
      <c r="C887" s="2"/>
      <c r="D887" s="5"/>
    </row>
    <row r="888" spans="1:4">
      <c r="A888" s="2"/>
      <c r="B888" s="2"/>
      <c r="C888" s="2"/>
      <c r="D888" s="5"/>
    </row>
    <row r="889" spans="1:4">
      <c r="A889" s="2"/>
      <c r="B889" s="2"/>
      <c r="C889" s="2"/>
      <c r="D889" s="5"/>
    </row>
    <row r="890" spans="1:4">
      <c r="A890" s="2"/>
      <c r="B890" s="2"/>
      <c r="C890" s="2"/>
      <c r="D890" s="5"/>
    </row>
    <row r="891" spans="1:4">
      <c r="A891" s="2"/>
      <c r="B891" s="2"/>
      <c r="C891" s="2"/>
      <c r="D891" s="5"/>
    </row>
    <row r="892" spans="1:4">
      <c r="A892" s="2"/>
      <c r="B892" s="2"/>
      <c r="C892" s="2"/>
      <c r="D892" s="5"/>
    </row>
    <row r="893" spans="1:4">
      <c r="A893" s="2"/>
      <c r="B893" s="2"/>
      <c r="C893" s="2"/>
      <c r="D893" s="5"/>
    </row>
    <row r="894" spans="1:4">
      <c r="A894" s="2"/>
      <c r="B894" s="2"/>
      <c r="C894" s="2"/>
      <c r="D894" s="5"/>
    </row>
    <row r="895" spans="1:4">
      <c r="A895" s="2"/>
      <c r="B895" s="2"/>
      <c r="C895" s="2"/>
      <c r="D895" s="5"/>
    </row>
    <row r="896" spans="1:4">
      <c r="A896" s="2"/>
      <c r="B896" s="2"/>
      <c r="C896" s="2"/>
      <c r="D896" s="5"/>
    </row>
    <row r="897" spans="1:4">
      <c r="A897" s="2"/>
      <c r="B897" s="2"/>
      <c r="C897" s="2"/>
      <c r="D897" s="5"/>
    </row>
    <row r="898" spans="1:4">
      <c r="A898" s="2"/>
      <c r="B898" s="2"/>
      <c r="C898" s="2"/>
      <c r="D898" s="5"/>
    </row>
    <row r="899" spans="1:4">
      <c r="A899" s="2"/>
      <c r="B899" s="2"/>
      <c r="C899" s="2"/>
      <c r="D899" s="5"/>
    </row>
    <row r="900" spans="1:4">
      <c r="A900" s="2"/>
      <c r="B900" s="2"/>
      <c r="C900" s="2"/>
      <c r="D900" s="5"/>
    </row>
    <row r="901" spans="1:4">
      <c r="A901" s="2"/>
      <c r="B901" s="2"/>
      <c r="C901" s="2"/>
      <c r="D901" s="5"/>
    </row>
    <row r="902" spans="1:4">
      <c r="A902" s="2"/>
      <c r="B902" s="2"/>
      <c r="C902" s="2"/>
      <c r="D902" s="5"/>
    </row>
    <row r="903" spans="1:4">
      <c r="A903" s="2"/>
      <c r="B903" s="2"/>
      <c r="C903" s="2"/>
      <c r="D903" s="5"/>
    </row>
    <row r="904" spans="1:4">
      <c r="A904" s="2"/>
      <c r="B904" s="2"/>
      <c r="C904" s="2"/>
      <c r="D904" s="5"/>
    </row>
    <row r="905" spans="1:4">
      <c r="A905" s="2"/>
      <c r="B905" s="2"/>
      <c r="C905" s="2"/>
      <c r="D905" s="5"/>
    </row>
    <row r="906" spans="1:4">
      <c r="A906" s="2"/>
      <c r="B906" s="2"/>
      <c r="C906" s="2"/>
      <c r="D906" s="5"/>
    </row>
    <row r="907" spans="1:4">
      <c r="A907" s="2"/>
      <c r="B907" s="2"/>
      <c r="C907" s="2"/>
      <c r="D907" s="5"/>
    </row>
    <row r="908" spans="1:4">
      <c r="A908" s="2"/>
      <c r="B908" s="2"/>
      <c r="C908" s="2"/>
      <c r="D908" s="5"/>
    </row>
    <row r="909" spans="1:4">
      <c r="A909" s="2"/>
      <c r="B909" s="2"/>
      <c r="C909" s="2"/>
      <c r="D909" s="5"/>
    </row>
    <row r="910" spans="1:4">
      <c r="A910" s="2"/>
      <c r="B910" s="2"/>
      <c r="C910" s="2"/>
      <c r="D910" s="5"/>
    </row>
    <row r="911" spans="1:4">
      <c r="A911" s="2"/>
      <c r="B911" s="2"/>
      <c r="C911" s="2"/>
      <c r="D911" s="5"/>
    </row>
    <row r="912" spans="1:4">
      <c r="A912" s="2"/>
      <c r="B912" s="2"/>
      <c r="C912" s="2"/>
      <c r="D912" s="5"/>
    </row>
    <row r="913" spans="1:4">
      <c r="A913" s="2"/>
      <c r="B913" s="2"/>
      <c r="C913" s="2"/>
      <c r="D913" s="5"/>
    </row>
    <row r="914" spans="1:4">
      <c r="A914" s="2"/>
      <c r="B914" s="2"/>
      <c r="C914" s="2"/>
      <c r="D914" s="5"/>
    </row>
    <row r="915" spans="1:4">
      <c r="A915" s="2"/>
      <c r="B915" s="2"/>
      <c r="C915" s="2"/>
      <c r="D915" s="5"/>
    </row>
    <row r="916" spans="1:4">
      <c r="A916" s="2"/>
      <c r="B916" s="2"/>
      <c r="C916" s="2"/>
      <c r="D916" s="5"/>
    </row>
    <row r="917" spans="1:4">
      <c r="A917" s="2"/>
      <c r="B917" s="2"/>
      <c r="C917" s="2"/>
      <c r="D917" s="5"/>
    </row>
    <row r="918" spans="1:4">
      <c r="A918" s="2"/>
      <c r="B918" s="2"/>
      <c r="C918" s="2"/>
      <c r="D918" s="5"/>
    </row>
    <row r="919" spans="1:4">
      <c r="A919" s="2"/>
      <c r="B919" s="2"/>
      <c r="C919" s="2"/>
      <c r="D919" s="5"/>
    </row>
    <row r="920" spans="1:4">
      <c r="A920" s="2"/>
      <c r="B920" s="2"/>
      <c r="C920" s="2"/>
      <c r="D920" s="5"/>
    </row>
    <row r="921" spans="1:4">
      <c r="A921" s="2"/>
      <c r="B921" s="2"/>
      <c r="C921" s="2"/>
      <c r="D921" s="5"/>
    </row>
    <row r="922" spans="1:4">
      <c r="A922" s="2"/>
      <c r="B922" s="2"/>
      <c r="C922" s="2"/>
      <c r="D922" s="5"/>
    </row>
    <row r="923" spans="1:4">
      <c r="A923" s="2"/>
      <c r="B923" s="2"/>
      <c r="C923" s="2"/>
      <c r="D923" s="5"/>
    </row>
    <row r="924" spans="1:4">
      <c r="A924" s="2"/>
      <c r="B924" s="2"/>
      <c r="C924" s="2"/>
      <c r="D924" s="5"/>
    </row>
    <row r="925" spans="1:4">
      <c r="A925" s="2"/>
      <c r="B925" s="2"/>
      <c r="C925" s="2"/>
      <c r="D925" s="5"/>
    </row>
    <row r="926" spans="1:4">
      <c r="A926" s="2"/>
      <c r="B926" s="2"/>
      <c r="C926" s="2"/>
      <c r="D926" s="5"/>
    </row>
    <row r="927" spans="1:4">
      <c r="A927" s="2"/>
      <c r="B927" s="2"/>
      <c r="C927" s="2"/>
      <c r="D927" s="5"/>
    </row>
    <row r="928" spans="1:4">
      <c r="A928" s="2"/>
      <c r="B928" s="2"/>
      <c r="C928" s="2"/>
      <c r="D928" s="5"/>
    </row>
    <row r="929" spans="1:4">
      <c r="A929" s="2"/>
      <c r="B929" s="2"/>
      <c r="C929" s="2"/>
      <c r="D929" s="5"/>
    </row>
    <row r="930" spans="1:4">
      <c r="A930" s="2"/>
      <c r="B930" s="2"/>
      <c r="C930" s="2"/>
      <c r="D930" s="5"/>
    </row>
    <row r="931" spans="1:4">
      <c r="A931" s="2"/>
      <c r="B931" s="2"/>
      <c r="C931" s="2"/>
      <c r="D931" s="5"/>
    </row>
    <row r="932" spans="1:4">
      <c r="A932" s="2"/>
      <c r="B932" s="2"/>
      <c r="C932" s="2"/>
      <c r="D932" s="5"/>
    </row>
    <row r="933" spans="1:4">
      <c r="A933" s="2"/>
      <c r="B933" s="2"/>
      <c r="C933" s="2"/>
      <c r="D933" s="5"/>
    </row>
    <row r="934" spans="1:4">
      <c r="A934" s="2"/>
      <c r="B934" s="2"/>
      <c r="C934" s="2"/>
      <c r="D934" s="5"/>
    </row>
    <row r="935" spans="1:4">
      <c r="A935" s="2"/>
      <c r="B935" s="2"/>
      <c r="C935" s="2"/>
      <c r="D935" s="5"/>
    </row>
    <row r="936" spans="1:4">
      <c r="A936" s="2"/>
      <c r="B936" s="2"/>
      <c r="C936" s="2"/>
      <c r="D936" s="5"/>
    </row>
    <row r="937" spans="1:4">
      <c r="A937" s="2"/>
      <c r="B937" s="2"/>
      <c r="C937" s="2"/>
      <c r="D937" s="5"/>
    </row>
    <row r="938" spans="1:4">
      <c r="A938" s="2"/>
      <c r="B938" s="2"/>
      <c r="C938" s="2"/>
      <c r="D938" s="5"/>
    </row>
    <row r="939" spans="1:4">
      <c r="A939" s="2"/>
      <c r="B939" s="2"/>
      <c r="C939" s="2"/>
      <c r="D939" s="5"/>
    </row>
    <row r="940" spans="1:4">
      <c r="A940" s="2"/>
      <c r="B940" s="2"/>
      <c r="C940" s="2"/>
      <c r="D940" s="5"/>
    </row>
    <row r="941" spans="1:4">
      <c r="A941" s="2"/>
      <c r="B941" s="2"/>
      <c r="C941" s="2"/>
      <c r="D941" s="5"/>
    </row>
    <row r="942" spans="1:4">
      <c r="A942" s="2"/>
      <c r="B942" s="2"/>
      <c r="C942" s="2"/>
      <c r="D942" s="5"/>
    </row>
    <row r="943" spans="1:4">
      <c r="A943" s="2"/>
      <c r="B943" s="2"/>
      <c r="C943" s="2"/>
      <c r="D943" s="5"/>
    </row>
    <row r="944" spans="1:4">
      <c r="A944" s="2"/>
      <c r="B944" s="2"/>
      <c r="C944" s="2"/>
      <c r="D944" s="5"/>
    </row>
    <row r="945" spans="1:4">
      <c r="A945" s="2"/>
      <c r="B945" s="2"/>
      <c r="C945" s="2"/>
      <c r="D945" s="5"/>
    </row>
    <row r="946" spans="1:4">
      <c r="A946" s="2"/>
      <c r="B946" s="2"/>
      <c r="C946" s="2"/>
      <c r="D946" s="5"/>
    </row>
    <row r="947" spans="1:4">
      <c r="A947" s="2"/>
      <c r="B947" s="2"/>
      <c r="C947" s="2"/>
      <c r="D947" s="5"/>
    </row>
    <row r="948" spans="1:4">
      <c r="A948" s="2"/>
      <c r="B948" s="2"/>
      <c r="C948" s="2"/>
      <c r="D948" s="5"/>
    </row>
    <row r="949" spans="1:4">
      <c r="A949" s="2"/>
      <c r="B949" s="2"/>
      <c r="C949" s="2"/>
      <c r="D949" s="5"/>
    </row>
    <row r="950" spans="1:4">
      <c r="A950" s="2"/>
      <c r="B950" s="2"/>
      <c r="C950" s="2"/>
      <c r="D950" s="5"/>
    </row>
    <row r="951" spans="1:4">
      <c r="A951" s="2"/>
      <c r="B951" s="2"/>
      <c r="C951" s="2"/>
      <c r="D951" s="5"/>
    </row>
    <row r="952" spans="1:4">
      <c r="A952" s="2"/>
      <c r="B952" s="2"/>
      <c r="C952" s="2"/>
      <c r="D952" s="5"/>
    </row>
    <row r="953" spans="1:4">
      <c r="A953" s="2"/>
      <c r="B953" s="2"/>
      <c r="C953" s="2"/>
      <c r="D953" s="5"/>
    </row>
    <row r="954" spans="1:4">
      <c r="A954" s="2"/>
      <c r="B954" s="2"/>
      <c r="C954" s="2"/>
      <c r="D954" s="5"/>
    </row>
    <row r="955" spans="1:4">
      <c r="A955" s="2"/>
      <c r="B955" s="2"/>
      <c r="C955" s="2"/>
      <c r="D955" s="5"/>
    </row>
    <row r="956" spans="1:4">
      <c r="A956" s="2"/>
      <c r="B956" s="2"/>
      <c r="C956" s="2"/>
      <c r="D956" s="5"/>
    </row>
    <row r="957" spans="1:4">
      <c r="A957" s="2"/>
      <c r="B957" s="2"/>
      <c r="C957" s="2"/>
      <c r="D957" s="5"/>
    </row>
    <row r="958" spans="1:4">
      <c r="A958" s="2"/>
      <c r="B958" s="2"/>
      <c r="C958" s="2"/>
      <c r="D958" s="5"/>
    </row>
    <row r="959" spans="1:4">
      <c r="A959" s="2"/>
      <c r="B959" s="2"/>
      <c r="C959" s="2"/>
      <c r="D959" s="5"/>
    </row>
    <row r="960" spans="1:4">
      <c r="A960" s="2"/>
      <c r="B960" s="2"/>
      <c r="C960" s="2"/>
      <c r="D960" s="5"/>
    </row>
    <row r="961" spans="1:4">
      <c r="A961" s="2"/>
      <c r="B961" s="2"/>
      <c r="C961" s="2"/>
      <c r="D961" s="5"/>
    </row>
    <row r="962" spans="1:4">
      <c r="A962" s="2"/>
      <c r="B962" s="2"/>
      <c r="C962" s="2"/>
      <c r="D962" s="5"/>
    </row>
    <row r="963" spans="1:4">
      <c r="A963" s="2"/>
      <c r="B963" s="2"/>
      <c r="C963" s="2"/>
      <c r="D963" s="5"/>
    </row>
    <row r="964" spans="1:4">
      <c r="A964" s="2"/>
      <c r="B964" s="2"/>
      <c r="C964" s="2"/>
      <c r="D964" s="5"/>
    </row>
    <row r="965" spans="1:4">
      <c r="A965" s="2"/>
      <c r="B965" s="2"/>
      <c r="C965" s="2"/>
      <c r="D965" s="5"/>
    </row>
    <row r="966" spans="1:4">
      <c r="A966" s="2"/>
      <c r="B966" s="2"/>
      <c r="C966" s="2"/>
      <c r="D966" s="5"/>
    </row>
    <row r="967" spans="1:4">
      <c r="A967" s="2"/>
      <c r="B967" s="2"/>
      <c r="C967" s="2"/>
      <c r="D967" s="5"/>
    </row>
    <row r="968" spans="1:4">
      <c r="A968" s="2"/>
      <c r="B968" s="2"/>
      <c r="C968" s="2"/>
      <c r="D968" s="5"/>
    </row>
    <row r="969" spans="1:4">
      <c r="A969" s="2"/>
      <c r="B969" s="2"/>
      <c r="C969" s="2"/>
      <c r="D969" s="5"/>
    </row>
    <row r="970" spans="1:4">
      <c r="A970" s="2"/>
      <c r="B970" s="2"/>
      <c r="C970" s="2"/>
      <c r="D970" s="5"/>
    </row>
    <row r="971" spans="1:4">
      <c r="A971" s="2"/>
      <c r="B971" s="2"/>
      <c r="C971" s="2"/>
      <c r="D971" s="5"/>
    </row>
    <row r="972" spans="1:4">
      <c r="A972" s="2"/>
      <c r="B972" s="2"/>
      <c r="C972" s="2"/>
      <c r="D972" s="5"/>
    </row>
    <row r="973" spans="1:4">
      <c r="A973" s="2"/>
      <c r="B973" s="2"/>
      <c r="C973" s="2"/>
      <c r="D973" s="5"/>
    </row>
    <row r="974" spans="1:4">
      <c r="A974" s="2"/>
      <c r="B974" s="2"/>
      <c r="C974" s="2"/>
      <c r="D974" s="5"/>
    </row>
    <row r="975" spans="1:4">
      <c r="A975" s="2"/>
      <c r="B975" s="2"/>
      <c r="C975" s="2"/>
      <c r="D975" s="5"/>
    </row>
    <row r="976" spans="1:4">
      <c r="A976" s="2"/>
      <c r="B976" s="2"/>
      <c r="C976" s="2"/>
      <c r="D976" s="5"/>
    </row>
    <row r="977" spans="1:4">
      <c r="A977" s="2"/>
      <c r="B977" s="2"/>
      <c r="C977" s="2"/>
      <c r="D977" s="5"/>
    </row>
    <row r="978" spans="1:4">
      <c r="A978" s="2"/>
      <c r="B978" s="2"/>
      <c r="C978" s="2"/>
      <c r="D978" s="5"/>
    </row>
    <row r="979" spans="1:4">
      <c r="A979" s="2"/>
      <c r="B979" s="2"/>
      <c r="C979" s="2"/>
      <c r="D979" s="5"/>
    </row>
    <row r="980" spans="1:4">
      <c r="A980" s="2"/>
      <c r="B980" s="2"/>
      <c r="C980" s="2"/>
      <c r="D980" s="5"/>
    </row>
    <row r="981" spans="1:4">
      <c r="A981" s="2"/>
      <c r="B981" s="2"/>
      <c r="C981" s="2"/>
      <c r="D981" s="5"/>
    </row>
    <row r="982" spans="1:4">
      <c r="A982" s="2"/>
      <c r="B982" s="2"/>
      <c r="C982" s="2"/>
      <c r="D982" s="5"/>
    </row>
    <row r="983" spans="1:4">
      <c r="A983" s="2"/>
      <c r="B983" s="2"/>
      <c r="C983" s="2"/>
      <c r="D983" s="5"/>
    </row>
    <row r="984" spans="1:4">
      <c r="A984" s="2"/>
      <c r="B984" s="2"/>
      <c r="C984" s="2"/>
      <c r="D984" s="5"/>
    </row>
    <row r="985" spans="1:4">
      <c r="A985" s="2"/>
      <c r="B985" s="2"/>
      <c r="C985" s="2"/>
      <c r="D985" s="5"/>
    </row>
    <row r="986" spans="1:4">
      <c r="A986" s="2"/>
      <c r="B986" s="2"/>
      <c r="C986" s="2"/>
      <c r="D986" s="5"/>
    </row>
    <row r="987" spans="1:4">
      <c r="A987" s="2"/>
      <c r="B987" s="2"/>
      <c r="C987" s="2"/>
      <c r="D987" s="5"/>
    </row>
    <row r="988" spans="1:4">
      <c r="A988" s="2"/>
      <c r="B988" s="2"/>
      <c r="C988" s="2"/>
      <c r="D988" s="5"/>
    </row>
    <row r="989" spans="1:4">
      <c r="A989" s="2"/>
      <c r="B989" s="2"/>
      <c r="C989" s="2"/>
      <c r="D989" s="5"/>
    </row>
    <row r="990" spans="1:4">
      <c r="A990" s="2"/>
      <c r="B990" s="2"/>
      <c r="C990" s="2"/>
      <c r="D990" s="5"/>
    </row>
    <row r="991" spans="1:4">
      <c r="A991" s="2"/>
      <c r="B991" s="2"/>
      <c r="C991" s="2"/>
      <c r="D991" s="5"/>
    </row>
    <row r="992" spans="1:4">
      <c r="A992" s="2"/>
      <c r="B992" s="2"/>
      <c r="C992" s="2"/>
      <c r="D992" s="5"/>
    </row>
    <row r="993" spans="1:4">
      <c r="A993" s="2"/>
      <c r="B993" s="2"/>
      <c r="C993" s="2"/>
      <c r="D993" s="5"/>
    </row>
    <row r="994" spans="1:4">
      <c r="A994" s="2"/>
      <c r="B994" s="2"/>
      <c r="C994" s="2"/>
      <c r="D994" s="5"/>
    </row>
    <row r="995" spans="1:4">
      <c r="A995" s="2"/>
      <c r="B995" s="2"/>
      <c r="C995" s="2"/>
      <c r="D995" s="5"/>
    </row>
    <row r="996" spans="1:4">
      <c r="A996" s="2"/>
      <c r="B996" s="2"/>
      <c r="C996" s="2"/>
      <c r="D996" s="5"/>
    </row>
    <row r="997" spans="1:4">
      <c r="A997" s="2"/>
      <c r="B997" s="2"/>
      <c r="C997" s="2"/>
      <c r="D997" s="5"/>
    </row>
    <row r="998" spans="1:4">
      <c r="A998" s="2"/>
      <c r="B998" s="2"/>
      <c r="C998" s="2"/>
      <c r="D998" s="5"/>
    </row>
    <row r="999" spans="1:4">
      <c r="A999" s="2"/>
      <c r="B999" s="2"/>
      <c r="C999" s="2"/>
      <c r="D999" s="5"/>
    </row>
    <row r="1000" spans="1:4">
      <c r="A1000" s="2"/>
      <c r="B1000" s="2"/>
      <c r="C1000" s="2"/>
      <c r="D1000" s="5"/>
    </row>
    <row r="1001" spans="1:4">
      <c r="A1001" s="2"/>
      <c r="B1001" s="2"/>
      <c r="C1001" s="2"/>
      <c r="D1001" s="5"/>
    </row>
    <row r="1002" spans="1:4">
      <c r="A1002" s="2"/>
      <c r="B1002" s="2"/>
      <c r="C1002" s="2"/>
      <c r="D1002" s="5"/>
    </row>
    <row r="1003" spans="1:4">
      <c r="A1003" s="2"/>
      <c r="B1003" s="2"/>
      <c r="C1003" s="2"/>
      <c r="D1003" s="5"/>
    </row>
    <row r="1004" spans="1:4">
      <c r="A1004" s="2"/>
      <c r="B1004" s="2"/>
      <c r="C1004" s="2"/>
      <c r="D1004" s="5"/>
    </row>
    <row r="1005" spans="1:4">
      <c r="A1005" s="2"/>
      <c r="B1005" s="2"/>
      <c r="C1005" s="2"/>
      <c r="D1005" s="5"/>
    </row>
    <row r="1006" spans="1:4">
      <c r="A1006" s="2"/>
      <c r="B1006" s="2"/>
      <c r="C1006" s="2"/>
      <c r="D1006" s="5"/>
    </row>
    <row r="1007" spans="1:4">
      <c r="A1007" s="2"/>
      <c r="B1007" s="2"/>
      <c r="C1007" s="2"/>
      <c r="D1007" s="5"/>
    </row>
    <row r="1008" spans="1:4">
      <c r="A1008" s="2"/>
      <c r="B1008" s="2"/>
      <c r="C1008" s="2"/>
      <c r="D1008" s="5"/>
    </row>
    <row r="1009" spans="1:4">
      <c r="A1009" s="2"/>
      <c r="B1009" s="2"/>
      <c r="C1009" s="2"/>
      <c r="D1009" s="5"/>
    </row>
    <row r="1010" spans="1:4">
      <c r="A1010" s="2"/>
      <c r="B1010" s="2"/>
      <c r="C1010" s="2"/>
      <c r="D1010" s="5"/>
    </row>
    <row r="1011" spans="1:4">
      <c r="A1011" s="2"/>
      <c r="B1011" s="2"/>
      <c r="C1011" s="2"/>
      <c r="D1011" s="5"/>
    </row>
    <row r="1012" spans="1:4">
      <c r="A1012" s="2"/>
      <c r="B1012" s="2"/>
      <c r="C1012" s="2"/>
      <c r="D1012" s="5"/>
    </row>
    <row r="1013" spans="1:4">
      <c r="A1013" s="2"/>
      <c r="B1013" s="2"/>
      <c r="C1013" s="2"/>
      <c r="D1013" s="5"/>
    </row>
    <row r="1014" spans="1:4">
      <c r="A1014" s="2"/>
      <c r="B1014" s="2"/>
      <c r="C1014" s="2"/>
      <c r="D1014" s="5"/>
    </row>
    <row r="1015" spans="1:4">
      <c r="A1015" s="2"/>
      <c r="B1015" s="2"/>
      <c r="C1015" s="2"/>
      <c r="D1015" s="5"/>
    </row>
    <row r="1016" spans="1:4">
      <c r="A1016" s="2"/>
      <c r="B1016" s="2"/>
      <c r="C1016" s="2"/>
      <c r="D1016" s="5"/>
    </row>
    <row r="1017" spans="1:4">
      <c r="A1017" s="2"/>
      <c r="B1017" s="2"/>
      <c r="C1017" s="2"/>
      <c r="D1017" s="5"/>
    </row>
    <row r="1018" spans="1:4">
      <c r="A1018" s="2"/>
      <c r="B1018" s="2"/>
      <c r="C1018" s="2"/>
      <c r="D1018" s="5"/>
    </row>
    <row r="1019" spans="1:4">
      <c r="A1019" s="2"/>
      <c r="B1019" s="2"/>
      <c r="C1019" s="2"/>
      <c r="D1019" s="5"/>
    </row>
    <row r="1020" spans="1:4">
      <c r="A1020" s="2"/>
      <c r="B1020" s="2"/>
      <c r="C1020" s="2"/>
      <c r="D1020" s="5"/>
    </row>
    <row r="1021" spans="1:4">
      <c r="A1021" s="2"/>
      <c r="B1021" s="2"/>
      <c r="C1021" s="2"/>
      <c r="D1021" s="5"/>
    </row>
    <row r="1022" spans="1:4">
      <c r="A1022" s="2"/>
      <c r="B1022" s="2"/>
      <c r="C1022" s="2"/>
      <c r="D1022" s="5"/>
    </row>
    <row r="1023" spans="1:4">
      <c r="A1023" s="2"/>
      <c r="B1023" s="2"/>
      <c r="C1023" s="2"/>
      <c r="D1023" s="5"/>
    </row>
    <row r="1024" spans="1:4">
      <c r="A1024" s="2"/>
      <c r="B1024" s="2"/>
      <c r="C1024" s="2"/>
      <c r="D1024" s="5"/>
    </row>
    <row r="1025" spans="1:4">
      <c r="A1025" s="2"/>
      <c r="B1025" s="2"/>
      <c r="C1025" s="2"/>
      <c r="D1025" s="5"/>
    </row>
    <row r="1026" spans="1:4">
      <c r="A1026" s="2"/>
      <c r="B1026" s="2"/>
      <c r="C1026" s="2"/>
      <c r="D1026" s="5"/>
    </row>
    <row r="1027" spans="1:4">
      <c r="A1027" s="2"/>
      <c r="B1027" s="2"/>
      <c r="C1027" s="2"/>
      <c r="D1027" s="5"/>
    </row>
    <row r="1028" spans="1:4">
      <c r="A1028" s="2"/>
      <c r="B1028" s="2"/>
      <c r="C1028" s="2"/>
      <c r="D1028" s="5"/>
    </row>
    <row r="1029" spans="1:4">
      <c r="A1029" s="2"/>
      <c r="B1029" s="2"/>
      <c r="C1029" s="2"/>
      <c r="D1029" s="5"/>
    </row>
    <row r="1030" spans="1:4">
      <c r="A1030" s="2"/>
      <c r="B1030" s="2"/>
      <c r="C1030" s="2"/>
      <c r="D1030" s="5"/>
    </row>
    <row r="1031" spans="1:4">
      <c r="A1031" s="2"/>
      <c r="B1031" s="2"/>
      <c r="C1031" s="2"/>
      <c r="D1031" s="5"/>
    </row>
    <row r="1032" spans="1:4">
      <c r="A1032" s="2"/>
      <c r="B1032" s="2"/>
      <c r="C1032" s="2"/>
      <c r="D1032" s="5"/>
    </row>
    <row r="1033" spans="1:4">
      <c r="A1033" s="2"/>
      <c r="B1033" s="2"/>
      <c r="C1033" s="2"/>
      <c r="D1033" s="5"/>
    </row>
    <row r="1034" spans="1:4">
      <c r="A1034" s="2"/>
      <c r="B1034" s="2"/>
      <c r="C1034" s="2"/>
      <c r="D1034" s="5"/>
    </row>
    <row r="1035" spans="1:4">
      <c r="A1035" s="2"/>
      <c r="B1035" s="2"/>
      <c r="C1035" s="2"/>
      <c r="D1035" s="5"/>
    </row>
    <row r="1036" spans="1:4">
      <c r="A1036" s="2"/>
      <c r="B1036" s="2"/>
      <c r="C1036" s="2"/>
      <c r="D1036" s="5"/>
    </row>
    <row r="1037" spans="1:4">
      <c r="A1037" s="2"/>
      <c r="B1037" s="2"/>
      <c r="C1037" s="2"/>
      <c r="D1037" s="5"/>
    </row>
    <row r="1038" spans="1:4">
      <c r="A1038" s="2"/>
      <c r="B1038" s="2"/>
      <c r="C1038" s="2"/>
      <c r="D1038" s="5"/>
    </row>
    <row r="1039" spans="1:4">
      <c r="A1039" s="2"/>
      <c r="B1039" s="2"/>
      <c r="C1039" s="2"/>
      <c r="D1039" s="5"/>
    </row>
    <row r="1040" spans="1:4">
      <c r="A1040" s="2"/>
      <c r="B1040" s="2"/>
      <c r="C1040" s="2"/>
      <c r="D1040" s="5"/>
    </row>
    <row r="1041" spans="1:4">
      <c r="A1041" s="2"/>
      <c r="B1041" s="2"/>
      <c r="C1041" s="2"/>
      <c r="D1041" s="5"/>
    </row>
    <row r="1042" spans="1:4">
      <c r="A1042" s="2"/>
      <c r="B1042" s="2"/>
      <c r="C1042" s="2"/>
      <c r="D1042" s="5"/>
    </row>
    <row r="1043" spans="1:4">
      <c r="A1043" s="2"/>
      <c r="B1043" s="2"/>
      <c r="C1043" s="2"/>
      <c r="D1043" s="5"/>
    </row>
    <row r="1044" spans="1:4">
      <c r="A1044" s="2"/>
      <c r="B1044" s="2"/>
      <c r="C1044" s="2"/>
      <c r="D1044" s="5"/>
    </row>
    <row r="1045" spans="1:4">
      <c r="A1045" s="2"/>
      <c r="B1045" s="2"/>
      <c r="C1045" s="2"/>
      <c r="D1045" s="5"/>
    </row>
    <row r="1046" spans="1:4">
      <c r="A1046" s="2"/>
      <c r="B1046" s="2"/>
      <c r="C1046" s="2"/>
      <c r="D1046" s="5"/>
    </row>
    <row r="1047" spans="1:4">
      <c r="A1047" s="2"/>
      <c r="B1047" s="2"/>
      <c r="C1047" s="2"/>
      <c r="D1047" s="5"/>
    </row>
    <row r="1048" spans="1:4">
      <c r="A1048" s="2"/>
      <c r="B1048" s="2"/>
      <c r="C1048" s="2"/>
      <c r="D1048" s="5"/>
    </row>
    <row r="1049" spans="1:4">
      <c r="A1049" s="2"/>
      <c r="B1049" s="2"/>
      <c r="C1049" s="2"/>
      <c r="D1049" s="5"/>
    </row>
    <row r="1050" spans="1:4">
      <c r="A1050" s="2"/>
      <c r="B1050" s="2"/>
      <c r="C1050" s="2"/>
      <c r="D1050" s="5"/>
    </row>
    <row r="1051" spans="1:4">
      <c r="A1051" s="2"/>
      <c r="B1051" s="2"/>
      <c r="C1051" s="2"/>
      <c r="D1051" s="5"/>
    </row>
    <row r="1052" spans="1:4">
      <c r="A1052" s="2"/>
      <c r="B1052" s="2"/>
      <c r="C1052" s="2"/>
      <c r="D1052" s="5"/>
    </row>
    <row r="1053" spans="1:4">
      <c r="A1053" s="2"/>
      <c r="B1053" s="2"/>
      <c r="C1053" s="2"/>
      <c r="D1053" s="5"/>
    </row>
    <row r="1054" spans="1:4">
      <c r="A1054" s="2"/>
      <c r="B1054" s="2"/>
      <c r="C1054" s="2"/>
      <c r="D1054" s="5"/>
    </row>
    <row r="1055" spans="1:4">
      <c r="A1055" s="2"/>
      <c r="B1055" s="2"/>
      <c r="C1055" s="2"/>
      <c r="D1055" s="5"/>
    </row>
    <row r="1056" spans="1:4">
      <c r="A1056" s="2"/>
      <c r="B1056" s="2"/>
      <c r="C1056" s="2"/>
      <c r="D1056" s="5"/>
    </row>
    <row r="1057" spans="1:4">
      <c r="A1057" s="2"/>
      <c r="B1057" s="2"/>
      <c r="C1057" s="2"/>
      <c r="D1057" s="5"/>
    </row>
    <row r="1058" spans="1:4">
      <c r="A1058" s="2"/>
      <c r="B1058" s="2"/>
      <c r="C1058" s="2"/>
      <c r="D1058" s="5"/>
    </row>
    <row r="1059" spans="1:4">
      <c r="A1059" s="2"/>
      <c r="B1059" s="2"/>
      <c r="C1059" s="2"/>
      <c r="D1059" s="5"/>
    </row>
    <row r="1060" spans="1:4">
      <c r="A1060" s="2"/>
      <c r="B1060" s="2"/>
      <c r="C1060" s="2"/>
      <c r="D1060" s="5"/>
    </row>
    <row r="1061" spans="1:4">
      <c r="A1061" s="2"/>
      <c r="B1061" s="2"/>
      <c r="C1061" s="2"/>
      <c r="D1061" s="5"/>
    </row>
    <row r="1062" spans="1:4">
      <c r="A1062" s="2"/>
      <c r="B1062" s="2"/>
      <c r="C1062" s="2"/>
      <c r="D1062" s="5"/>
    </row>
    <row r="1063" spans="1:4">
      <c r="A1063" s="2"/>
      <c r="B1063" s="2"/>
      <c r="C1063" s="2"/>
      <c r="D1063" s="5"/>
    </row>
    <row r="1064" spans="1:4">
      <c r="A1064" s="2"/>
      <c r="B1064" s="2"/>
      <c r="C1064" s="2"/>
      <c r="D1064" s="5"/>
    </row>
    <row r="1065" spans="1:4">
      <c r="A1065" s="2"/>
      <c r="B1065" s="2"/>
      <c r="C1065" s="2"/>
      <c r="D1065" s="5"/>
    </row>
    <row r="1066" spans="1:4">
      <c r="A1066" s="2"/>
      <c r="B1066" s="2"/>
      <c r="C1066" s="2"/>
      <c r="D1066" s="5"/>
    </row>
    <row r="1067" spans="1:4">
      <c r="A1067" s="2"/>
      <c r="B1067" s="2"/>
      <c r="C1067" s="2"/>
      <c r="D1067" s="5"/>
    </row>
    <row r="1068" spans="1:4">
      <c r="A1068" s="2"/>
      <c r="B1068" s="2"/>
      <c r="C1068" s="2"/>
      <c r="D1068" s="5"/>
    </row>
    <row r="1069" spans="1:4">
      <c r="A1069" s="2"/>
      <c r="B1069" s="2"/>
      <c r="C1069" s="2"/>
      <c r="D1069" s="5"/>
    </row>
    <row r="1070" spans="1:4">
      <c r="A1070" s="2"/>
      <c r="B1070" s="2"/>
      <c r="C1070" s="2"/>
      <c r="D1070" s="5"/>
    </row>
    <row r="1071" spans="1:4">
      <c r="A1071" s="2"/>
      <c r="B1071" s="2"/>
      <c r="C1071" s="2"/>
      <c r="D1071" s="5"/>
    </row>
    <row r="1072" spans="1:4">
      <c r="A1072" s="2"/>
      <c r="B1072" s="2"/>
      <c r="C1072" s="2"/>
      <c r="D1072" s="5"/>
    </row>
    <row r="1073" spans="1:4">
      <c r="A1073" s="2"/>
      <c r="B1073" s="2"/>
      <c r="C1073" s="2"/>
      <c r="D1073" s="5"/>
    </row>
    <row r="1074" spans="1:4">
      <c r="A1074" s="2"/>
      <c r="B1074" s="2"/>
      <c r="C1074" s="2"/>
      <c r="D1074" s="5"/>
    </row>
    <row r="1075" spans="1:4">
      <c r="A1075" s="2"/>
      <c r="B1075" s="2"/>
      <c r="C1075" s="2"/>
      <c r="D1075" s="5"/>
    </row>
    <row r="1076" spans="1:4">
      <c r="A1076" s="2"/>
      <c r="B1076" s="2"/>
      <c r="C1076" s="2"/>
      <c r="D1076" s="5"/>
    </row>
    <row r="1077" spans="1:4">
      <c r="A1077" s="2"/>
      <c r="B1077" s="2"/>
      <c r="C1077" s="2"/>
      <c r="D1077" s="5"/>
    </row>
    <row r="1078" spans="1:4">
      <c r="A1078" s="2"/>
      <c r="B1078" s="2"/>
      <c r="C1078" s="2"/>
      <c r="D1078" s="5"/>
    </row>
    <row r="1079" spans="1:4">
      <c r="A1079" s="2"/>
      <c r="B1079" s="2"/>
      <c r="C1079" s="2"/>
      <c r="D1079" s="5"/>
    </row>
    <row r="1080" spans="1:4">
      <c r="A1080" s="2"/>
      <c r="B1080" s="2"/>
      <c r="C1080" s="2"/>
      <c r="D1080" s="5"/>
    </row>
    <row r="1081" spans="1:4">
      <c r="A1081" s="2"/>
      <c r="B1081" s="2"/>
      <c r="C1081" s="2"/>
      <c r="D1081" s="5"/>
    </row>
    <row r="1082" spans="1:4">
      <c r="A1082" s="2"/>
      <c r="B1082" s="2"/>
      <c r="C1082" s="2"/>
      <c r="D1082" s="5"/>
    </row>
    <row r="1083" spans="1:4">
      <c r="A1083" s="2"/>
      <c r="B1083" s="2"/>
      <c r="C1083" s="2"/>
      <c r="D1083" s="5"/>
    </row>
    <row r="1084" spans="1:4">
      <c r="A1084" s="2"/>
      <c r="B1084" s="2"/>
      <c r="C1084" s="2"/>
      <c r="D1084" s="5"/>
    </row>
    <row r="1085" spans="1:4">
      <c r="A1085" s="2"/>
      <c r="B1085" s="2"/>
      <c r="C1085" s="2"/>
      <c r="D1085" s="5"/>
    </row>
    <row r="1086" spans="1:4">
      <c r="A1086" s="2"/>
      <c r="B1086" s="2"/>
      <c r="C1086" s="2"/>
      <c r="D1086" s="5"/>
    </row>
    <row r="1087" spans="1:4">
      <c r="A1087" s="2"/>
      <c r="B1087" s="2"/>
      <c r="C1087" s="2"/>
      <c r="D1087" s="5"/>
    </row>
    <row r="1088" spans="1:4">
      <c r="A1088" s="2"/>
      <c r="B1088" s="2"/>
      <c r="C1088" s="2"/>
      <c r="D1088" s="5"/>
    </row>
    <row r="1089" spans="1:4">
      <c r="A1089" s="2"/>
      <c r="B1089" s="2"/>
      <c r="C1089" s="2"/>
      <c r="D1089" s="5"/>
    </row>
    <row r="1090" spans="1:4">
      <c r="A1090" s="2"/>
      <c r="B1090" s="2"/>
      <c r="C1090" s="2"/>
      <c r="D1090" s="5"/>
    </row>
    <row r="1091" spans="1:4">
      <c r="A1091" s="2"/>
      <c r="B1091" s="2"/>
      <c r="C1091" s="2"/>
      <c r="D1091" s="5"/>
    </row>
    <row r="1092" spans="1:4">
      <c r="A1092" s="2"/>
      <c r="B1092" s="2"/>
      <c r="C1092" s="2"/>
      <c r="D1092" s="5"/>
    </row>
    <row r="1093" spans="1:4">
      <c r="A1093" s="2"/>
      <c r="B1093" s="2"/>
      <c r="C1093" s="2"/>
      <c r="D1093" s="5"/>
    </row>
    <row r="1094" spans="1:4">
      <c r="A1094" s="2"/>
      <c r="B1094" s="2"/>
      <c r="C1094" s="2"/>
      <c r="D1094" s="5"/>
    </row>
    <row r="1095" spans="1:4">
      <c r="A1095" s="2"/>
      <c r="B1095" s="2"/>
      <c r="C1095" s="2"/>
      <c r="D1095" s="5"/>
    </row>
    <row r="1096" spans="1:4">
      <c r="A1096" s="2"/>
      <c r="B1096" s="2"/>
      <c r="C1096" s="2"/>
      <c r="D1096" s="5"/>
    </row>
    <row r="1097" spans="1:4">
      <c r="A1097" s="2"/>
      <c r="B1097" s="2"/>
      <c r="C1097" s="2"/>
      <c r="D1097" s="5"/>
    </row>
    <row r="1098" spans="1:4">
      <c r="A1098" s="2"/>
      <c r="B1098" s="2"/>
      <c r="C1098" s="2"/>
      <c r="D1098" s="5"/>
    </row>
    <row r="1099" spans="1:4">
      <c r="A1099" s="2"/>
      <c r="B1099" s="2"/>
      <c r="C1099" s="2"/>
      <c r="D1099" s="5"/>
    </row>
    <row r="1100" spans="1:4">
      <c r="A1100" s="2"/>
      <c r="B1100" s="2"/>
      <c r="C1100" s="2"/>
      <c r="D1100" s="5"/>
    </row>
    <row r="1101" spans="1:4">
      <c r="A1101" s="2"/>
      <c r="B1101" s="2"/>
      <c r="C1101" s="2"/>
      <c r="D1101" s="5"/>
    </row>
    <row r="1102" spans="1:4">
      <c r="A1102" s="2"/>
      <c r="B1102" s="2"/>
      <c r="C1102" s="2"/>
      <c r="D1102" s="5"/>
    </row>
    <row r="1103" spans="1:4">
      <c r="A1103" s="2"/>
      <c r="B1103" s="2"/>
      <c r="C1103" s="2"/>
      <c r="D1103" s="5"/>
    </row>
    <row r="1104" spans="1:4">
      <c r="A1104" s="2"/>
      <c r="B1104" s="2"/>
      <c r="C1104" s="2"/>
      <c r="D1104" s="5"/>
    </row>
    <row r="1105" spans="1:4">
      <c r="A1105" s="2"/>
      <c r="B1105" s="2"/>
      <c r="C1105" s="2"/>
      <c r="D1105" s="5"/>
    </row>
    <row r="1106" spans="1:4">
      <c r="A1106" s="2"/>
      <c r="B1106" s="2"/>
      <c r="C1106" s="2"/>
      <c r="D1106" s="5"/>
    </row>
  </sheetData>
  <pageMargins left="0.7" right="0.7" top="0.75" bottom="0.75" header="0.3" footer="0.3"/>
  <pageSetup scale="80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8"/>
  <sheetViews>
    <sheetView workbookViewId="0">
      <selection activeCell="I30" sqref="I29:I30"/>
    </sheetView>
  </sheetViews>
  <sheetFormatPr defaultRowHeight="15"/>
  <cols>
    <col min="1" max="1" width="16.28515625" bestFit="1" customWidth="1"/>
  </cols>
  <sheetData>
    <row r="1" spans="1:6">
      <c r="A1" s="21" t="s">
        <v>10</v>
      </c>
    </row>
    <row r="2" spans="1:6">
      <c r="A2" t="s">
        <v>31</v>
      </c>
      <c r="B2" t="s">
        <v>32</v>
      </c>
    </row>
    <row r="3" spans="1:6" s="10" customFormat="1">
      <c r="B3" s="10" t="s">
        <v>40</v>
      </c>
      <c r="D3" s="10" t="s">
        <v>39</v>
      </c>
      <c r="F3" s="10" t="s">
        <v>41</v>
      </c>
    </row>
    <row r="4" spans="1:6">
      <c r="A4" t="s">
        <v>33</v>
      </c>
      <c r="B4">
        <v>6.2</v>
      </c>
      <c r="C4" t="s">
        <v>34</v>
      </c>
      <c r="D4" s="10">
        <v>5.13</v>
      </c>
      <c r="E4" s="10" t="s">
        <v>34</v>
      </c>
    </row>
    <row r="5" spans="1:6">
      <c r="A5" t="s">
        <v>35</v>
      </c>
      <c r="B5" t="e">
        <f>#REF!</f>
        <v>#REF!</v>
      </c>
      <c r="C5" t="s">
        <v>34</v>
      </c>
      <c r="D5" s="10" t="e">
        <f>#REF!</f>
        <v>#REF!</v>
      </c>
      <c r="E5" s="10" t="s">
        <v>34</v>
      </c>
    </row>
    <row r="6" spans="1:6">
      <c r="A6" t="s">
        <v>36</v>
      </c>
      <c r="B6" t="e">
        <f>(B4/B5)*365</f>
        <v>#REF!</v>
      </c>
      <c r="D6" s="10" t="e">
        <f>(D4/D5)*365</f>
        <v>#REF!</v>
      </c>
      <c r="E6" s="10"/>
    </row>
    <row r="7" spans="1:6">
      <c r="A7" t="s">
        <v>37</v>
      </c>
      <c r="B7" s="28" t="e">
        <f>(ROUND((43.75*B6)/(4.38+B6),1))/100</f>
        <v>#REF!</v>
      </c>
      <c r="C7" s="28"/>
      <c r="D7" s="28" t="e">
        <f>(ROUND((43.75*D6)/(4.38+D6),1))/100</f>
        <v>#REF!</v>
      </c>
      <c r="E7" s="28"/>
      <c r="F7" s="28" t="e">
        <f>B7-D7</f>
        <v>#REF!</v>
      </c>
    </row>
    <row r="8" spans="1:6">
      <c r="A8" t="s">
        <v>38</v>
      </c>
      <c r="B8" s="28" t="e">
        <f>(ROUND(44.53+6.146*LN(B6)+0.145*(LN(B6)^2),1))/100</f>
        <v>#REF!</v>
      </c>
      <c r="C8" s="28"/>
      <c r="D8" s="28" t="e">
        <f>(ROUND(44.53+6.146*LN(D6)+0.145*(LN(D6)^2),1))/100</f>
        <v>#REF!</v>
      </c>
      <c r="E8" s="28"/>
      <c r="F8" s="28" t="e">
        <f>B8-D8</f>
        <v>#REF!</v>
      </c>
    </row>
  </sheetData>
  <pageMargins left="0.7" right="0.7" top="0.75" bottom="0.75" header="0.3" footer="0.3"/>
  <pageSetup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N166"/>
  <sheetViews>
    <sheetView workbookViewId="0">
      <pane ySplit="1" topLeftCell="A131" activePane="bottomLeft" state="frozen"/>
      <selection pane="bottomLeft" activeCell="K139" sqref="K139:N139"/>
    </sheetView>
  </sheetViews>
  <sheetFormatPr defaultColWidth="9.28515625" defaultRowHeight="15"/>
  <cols>
    <col min="1" max="1" width="12" style="43" bestFit="1" customWidth="1"/>
    <col min="2" max="2" width="12.85546875" style="43" bestFit="1" customWidth="1"/>
    <col min="3" max="3" width="12.7109375" style="43" bestFit="1" customWidth="1"/>
    <col min="4" max="4" width="8.140625" style="43" customWidth="1"/>
    <col min="5" max="5" width="13.7109375" style="41" customWidth="1"/>
    <col min="6" max="6" width="14.7109375" style="41" customWidth="1"/>
    <col min="7" max="7" width="13.7109375" style="41" customWidth="1"/>
    <col min="8" max="10" width="13.7109375" style="43" customWidth="1"/>
    <col min="11" max="11" width="14.7109375" style="43" bestFit="1" customWidth="1"/>
    <col min="12" max="12" width="12" style="43" bestFit="1" customWidth="1"/>
    <col min="13" max="16384" width="9.28515625" style="43"/>
  </cols>
  <sheetData>
    <row r="1" spans="1:14">
      <c r="A1" s="22" t="s">
        <v>52</v>
      </c>
      <c r="B1" s="22" t="s">
        <v>60</v>
      </c>
      <c r="C1" s="22" t="s">
        <v>69</v>
      </c>
      <c r="D1" s="22" t="s">
        <v>53</v>
      </c>
      <c r="E1" s="23" t="s">
        <v>70</v>
      </c>
      <c r="F1" s="23" t="s">
        <v>71</v>
      </c>
      <c r="G1" s="23" t="s">
        <v>72</v>
      </c>
      <c r="H1" s="23" t="s">
        <v>65</v>
      </c>
      <c r="I1" s="23" t="s">
        <v>66</v>
      </c>
      <c r="J1" s="23" t="s">
        <v>59</v>
      </c>
      <c r="K1" s="23" t="s">
        <v>68</v>
      </c>
      <c r="L1" s="46" t="s">
        <v>73</v>
      </c>
      <c r="M1" s="27" t="s">
        <v>74</v>
      </c>
      <c r="N1" s="27" t="s">
        <v>75</v>
      </c>
    </row>
    <row r="2" spans="1:14">
      <c r="A2" s="22" t="s">
        <v>56</v>
      </c>
      <c r="B2" s="22">
        <v>1110</v>
      </c>
      <c r="C2" s="22" t="s">
        <v>54</v>
      </c>
      <c r="D2" s="22" t="s">
        <v>46</v>
      </c>
      <c r="E2" s="23">
        <v>0.22</v>
      </c>
      <c r="F2" s="23">
        <v>50.8</v>
      </c>
      <c r="G2" s="23">
        <v>0</v>
      </c>
      <c r="H2" s="23">
        <v>0.96799999999999997</v>
      </c>
      <c r="I2" s="23">
        <v>0.125</v>
      </c>
      <c r="J2" s="23">
        <v>0.28799999999999998</v>
      </c>
      <c r="K2" s="23">
        <v>2.6817396106000001E-3</v>
      </c>
      <c r="L2" s="10">
        <f>F2*J2*K2/12</f>
        <v>3.26957693324352E-3</v>
      </c>
      <c r="M2" s="10">
        <f>ROUND(2.721*H2*L2,1)</f>
        <v>0</v>
      </c>
      <c r="N2" s="10">
        <f>ROUND((2.721*I2*L2)+(E2*K2),1)</f>
        <v>0</v>
      </c>
    </row>
    <row r="3" spans="1:14">
      <c r="A3" s="22" t="s">
        <v>56</v>
      </c>
      <c r="B3" s="22">
        <v>1110</v>
      </c>
      <c r="C3" s="22" t="s">
        <v>54</v>
      </c>
      <c r="D3" s="22" t="s">
        <v>46</v>
      </c>
      <c r="E3" s="23">
        <v>0.22</v>
      </c>
      <c r="F3" s="23">
        <v>50.8</v>
      </c>
      <c r="G3" s="23">
        <v>0</v>
      </c>
      <c r="H3" s="23">
        <v>0.96799999999999997</v>
      </c>
      <c r="I3" s="23">
        <v>0.125</v>
      </c>
      <c r="J3" s="23">
        <v>0.28799999999999998</v>
      </c>
      <c r="K3" s="23">
        <v>7.0311270346199994E-2</v>
      </c>
      <c r="L3" s="10">
        <f t="shared" ref="L3:L66" si="0">F3*J3*K3/12</f>
        <v>8.5723500806087025E-2</v>
      </c>
      <c r="M3" s="10">
        <f t="shared" ref="M3:M66" si="1">ROUND(2.721*H3*L3,1)</f>
        <v>0.2</v>
      </c>
      <c r="N3" s="10">
        <f t="shared" ref="N3:N66" si="2">ROUND((2.721*I3*L3)+(E3*K3),1)</f>
        <v>0</v>
      </c>
    </row>
    <row r="4" spans="1:14">
      <c r="A4" s="22" t="s">
        <v>56</v>
      </c>
      <c r="B4" s="22">
        <v>1110</v>
      </c>
      <c r="C4" s="22" t="s">
        <v>54</v>
      </c>
      <c r="D4" s="22" t="s">
        <v>46</v>
      </c>
      <c r="E4" s="23">
        <v>0.22</v>
      </c>
      <c r="F4" s="23">
        <v>50.8</v>
      </c>
      <c r="G4" s="23">
        <v>0</v>
      </c>
      <c r="H4" s="23">
        <v>0.96799999999999997</v>
      </c>
      <c r="I4" s="23">
        <v>0.125</v>
      </c>
      <c r="J4" s="23">
        <v>0.28799999999999998</v>
      </c>
      <c r="K4" s="23">
        <v>0.62436490908300002</v>
      </c>
      <c r="L4" s="10">
        <f t="shared" si="0"/>
        <v>0.76122569715399357</v>
      </c>
      <c r="M4" s="10">
        <f t="shared" si="1"/>
        <v>2</v>
      </c>
      <c r="N4" s="10">
        <f t="shared" si="2"/>
        <v>0.4</v>
      </c>
    </row>
    <row r="5" spans="1:14">
      <c r="A5" s="22" t="s">
        <v>56</v>
      </c>
      <c r="B5" s="22">
        <v>1110</v>
      </c>
      <c r="C5" s="22" t="s">
        <v>54</v>
      </c>
      <c r="D5" s="22" t="s">
        <v>46</v>
      </c>
      <c r="E5" s="23">
        <v>0.22</v>
      </c>
      <c r="F5" s="23">
        <v>50.8</v>
      </c>
      <c r="G5" s="23">
        <v>0</v>
      </c>
      <c r="H5" s="23">
        <v>0.96799999999999997</v>
      </c>
      <c r="I5" s="23">
        <v>0.125</v>
      </c>
      <c r="J5" s="23">
        <v>0.28799999999999998</v>
      </c>
      <c r="K5" s="23">
        <v>0.81043560135000003</v>
      </c>
      <c r="L5" s="10">
        <f t="shared" si="0"/>
        <v>0.98808308516591981</v>
      </c>
      <c r="M5" s="10">
        <f t="shared" si="1"/>
        <v>2.6</v>
      </c>
      <c r="N5" s="10">
        <f t="shared" si="2"/>
        <v>0.5</v>
      </c>
    </row>
    <row r="6" spans="1:14">
      <c r="A6" s="22" t="s">
        <v>56</v>
      </c>
      <c r="B6" s="22">
        <v>1110</v>
      </c>
      <c r="C6" s="22" t="s">
        <v>54</v>
      </c>
      <c r="D6" s="22" t="s">
        <v>46</v>
      </c>
      <c r="E6" s="23">
        <v>0.22</v>
      </c>
      <c r="F6" s="23">
        <v>50.8</v>
      </c>
      <c r="G6" s="23">
        <v>0</v>
      </c>
      <c r="H6" s="23">
        <v>0.96799999999999997</v>
      </c>
      <c r="I6" s="23">
        <v>0.125</v>
      </c>
      <c r="J6" s="23">
        <v>0.28799999999999998</v>
      </c>
      <c r="K6" s="23">
        <v>0.93618184037700003</v>
      </c>
      <c r="L6" s="10">
        <f t="shared" si="0"/>
        <v>1.1413928997876384</v>
      </c>
      <c r="M6" s="10">
        <f t="shared" si="1"/>
        <v>3</v>
      </c>
      <c r="N6" s="10">
        <f t="shared" si="2"/>
        <v>0.6</v>
      </c>
    </row>
    <row r="7" spans="1:14">
      <c r="A7" s="22" t="s">
        <v>56</v>
      </c>
      <c r="B7" s="22">
        <v>1110</v>
      </c>
      <c r="C7" s="22" t="s">
        <v>54</v>
      </c>
      <c r="D7" s="22" t="s">
        <v>45</v>
      </c>
      <c r="E7" s="23">
        <v>0.22</v>
      </c>
      <c r="F7" s="23">
        <v>50.8</v>
      </c>
      <c r="G7" s="23">
        <v>0</v>
      </c>
      <c r="H7" s="23">
        <v>0.96799999999999997</v>
      </c>
      <c r="I7" s="23">
        <v>0.125</v>
      </c>
      <c r="J7" s="23">
        <v>0.28799999999999998</v>
      </c>
      <c r="K7" s="23">
        <v>1.0594191043700001</v>
      </c>
      <c r="L7" s="10">
        <f t="shared" si="0"/>
        <v>1.2916437720479039</v>
      </c>
      <c r="M7" s="10">
        <f t="shared" si="1"/>
        <v>3.4</v>
      </c>
      <c r="N7" s="10">
        <f t="shared" si="2"/>
        <v>0.7</v>
      </c>
    </row>
    <row r="8" spans="1:14">
      <c r="A8" s="22" t="s">
        <v>56</v>
      </c>
      <c r="B8" s="22">
        <v>1110</v>
      </c>
      <c r="C8" s="22" t="s">
        <v>54</v>
      </c>
      <c r="D8" s="22" t="s">
        <v>46</v>
      </c>
      <c r="E8" s="23">
        <v>0.22</v>
      </c>
      <c r="F8" s="23">
        <v>50.8</v>
      </c>
      <c r="G8" s="23">
        <v>0</v>
      </c>
      <c r="H8" s="23">
        <v>0.96799999999999997</v>
      </c>
      <c r="I8" s="23">
        <v>0.125</v>
      </c>
      <c r="J8" s="23">
        <v>0.28799999999999998</v>
      </c>
      <c r="K8" s="23">
        <v>1.0636660006800001</v>
      </c>
      <c r="L8" s="10">
        <f t="shared" si="0"/>
        <v>1.2968215880290559</v>
      </c>
      <c r="M8" s="10">
        <f t="shared" si="1"/>
        <v>3.4</v>
      </c>
      <c r="N8" s="10">
        <f t="shared" si="2"/>
        <v>0.7</v>
      </c>
    </row>
    <row r="9" spans="1:14">
      <c r="A9" s="22" t="s">
        <v>56</v>
      </c>
      <c r="B9" s="22">
        <v>1110</v>
      </c>
      <c r="C9" s="22" t="s">
        <v>54</v>
      </c>
      <c r="D9" s="22" t="s">
        <v>46</v>
      </c>
      <c r="E9" s="23">
        <v>0.22</v>
      </c>
      <c r="F9" s="23">
        <v>50.8</v>
      </c>
      <c r="G9" s="23">
        <v>0</v>
      </c>
      <c r="H9" s="23">
        <v>0.96799999999999997</v>
      </c>
      <c r="I9" s="23">
        <v>0.125</v>
      </c>
      <c r="J9" s="23">
        <v>0.28799999999999998</v>
      </c>
      <c r="K9" s="23">
        <v>1.3629949116</v>
      </c>
      <c r="L9" s="10">
        <f t="shared" si="0"/>
        <v>1.6617633962227198</v>
      </c>
      <c r="M9" s="10">
        <f t="shared" si="1"/>
        <v>4.4000000000000004</v>
      </c>
      <c r="N9" s="10">
        <f t="shared" si="2"/>
        <v>0.9</v>
      </c>
    </row>
    <row r="10" spans="1:14">
      <c r="A10" s="22" t="s">
        <v>56</v>
      </c>
      <c r="B10" s="22">
        <v>1110</v>
      </c>
      <c r="C10" s="22" t="s">
        <v>54</v>
      </c>
      <c r="D10" s="22" t="s">
        <v>46</v>
      </c>
      <c r="E10" s="23">
        <v>0.22</v>
      </c>
      <c r="F10" s="23">
        <v>50.8</v>
      </c>
      <c r="G10" s="23">
        <v>0</v>
      </c>
      <c r="H10" s="23">
        <v>0.96799999999999997</v>
      </c>
      <c r="I10" s="23">
        <v>0.125</v>
      </c>
      <c r="J10" s="23">
        <v>0.28799999999999998</v>
      </c>
      <c r="K10" s="23">
        <v>2.0598279797400001</v>
      </c>
      <c r="L10" s="10">
        <f t="shared" si="0"/>
        <v>2.5113422728990078</v>
      </c>
      <c r="M10" s="10">
        <f t="shared" si="1"/>
        <v>6.6</v>
      </c>
      <c r="N10" s="10">
        <f t="shared" si="2"/>
        <v>1.3</v>
      </c>
    </row>
    <row r="11" spans="1:14">
      <c r="A11" s="22" t="s">
        <v>56</v>
      </c>
      <c r="B11" s="22">
        <v>1110</v>
      </c>
      <c r="C11" s="22" t="s">
        <v>54</v>
      </c>
      <c r="D11" s="22" t="s">
        <v>46</v>
      </c>
      <c r="E11" s="23">
        <v>0.22</v>
      </c>
      <c r="F11" s="23">
        <v>50.8</v>
      </c>
      <c r="G11" s="23">
        <v>0</v>
      </c>
      <c r="H11" s="23">
        <v>0.96799999999999997</v>
      </c>
      <c r="I11" s="23">
        <v>0.125</v>
      </c>
      <c r="J11" s="23">
        <v>0.28799999999999998</v>
      </c>
      <c r="K11" s="23">
        <v>2.6123882540299999</v>
      </c>
      <c r="L11" s="10">
        <f t="shared" si="0"/>
        <v>3.1850237593133754</v>
      </c>
      <c r="M11" s="10">
        <f t="shared" si="1"/>
        <v>8.4</v>
      </c>
      <c r="N11" s="10">
        <f t="shared" si="2"/>
        <v>1.7</v>
      </c>
    </row>
    <row r="12" spans="1:14">
      <c r="A12" s="22" t="s">
        <v>56</v>
      </c>
      <c r="B12" s="22">
        <v>1110</v>
      </c>
      <c r="C12" s="22" t="s">
        <v>54</v>
      </c>
      <c r="D12" s="22" t="s">
        <v>46</v>
      </c>
      <c r="E12" s="23">
        <v>0.22</v>
      </c>
      <c r="F12" s="23">
        <v>50.8</v>
      </c>
      <c r="G12" s="23">
        <v>0</v>
      </c>
      <c r="H12" s="23">
        <v>0.96799999999999997</v>
      </c>
      <c r="I12" s="23">
        <v>0.125</v>
      </c>
      <c r="J12" s="23">
        <v>0.28799999999999998</v>
      </c>
      <c r="K12" s="23">
        <v>2.9482262267900001</v>
      </c>
      <c r="L12" s="10">
        <f t="shared" si="0"/>
        <v>3.5944774157023676</v>
      </c>
      <c r="M12" s="10">
        <f t="shared" si="1"/>
        <v>9.5</v>
      </c>
      <c r="N12" s="10">
        <f t="shared" si="2"/>
        <v>1.9</v>
      </c>
    </row>
    <row r="13" spans="1:14">
      <c r="A13" s="22" t="s">
        <v>56</v>
      </c>
      <c r="B13" s="22">
        <v>1210</v>
      </c>
      <c r="C13" s="22" t="s">
        <v>54</v>
      </c>
      <c r="D13" s="22" t="s">
        <v>46</v>
      </c>
      <c r="E13" s="23">
        <v>0.22</v>
      </c>
      <c r="F13" s="23">
        <v>50.8</v>
      </c>
      <c r="G13" s="23">
        <v>0</v>
      </c>
      <c r="H13" s="23">
        <v>1.2450000000000001</v>
      </c>
      <c r="I13" s="23">
        <v>0.21299999999999999</v>
      </c>
      <c r="J13" s="23">
        <v>0.28799999999999998</v>
      </c>
      <c r="K13" s="23">
        <v>9.1496261519000005E-2</v>
      </c>
      <c r="L13" s="10">
        <f t="shared" si="0"/>
        <v>0.1115522420439648</v>
      </c>
      <c r="M13" s="10">
        <f t="shared" si="1"/>
        <v>0.4</v>
      </c>
      <c r="N13" s="10">
        <f t="shared" si="2"/>
        <v>0.1</v>
      </c>
    </row>
    <row r="14" spans="1:14">
      <c r="A14" s="22" t="s">
        <v>56</v>
      </c>
      <c r="B14" s="22">
        <v>1210</v>
      </c>
      <c r="C14" s="22" t="s">
        <v>54</v>
      </c>
      <c r="D14" s="22" t="s">
        <v>46</v>
      </c>
      <c r="E14" s="23">
        <v>0.22</v>
      </c>
      <c r="F14" s="23">
        <v>50.8</v>
      </c>
      <c r="G14" s="23">
        <v>0</v>
      </c>
      <c r="H14" s="23">
        <v>1.2450000000000001</v>
      </c>
      <c r="I14" s="23">
        <v>0.21299999999999999</v>
      </c>
      <c r="J14" s="23">
        <v>0.28799999999999998</v>
      </c>
      <c r="K14" s="23">
        <v>1.9497385325200001</v>
      </c>
      <c r="L14" s="10">
        <f t="shared" si="0"/>
        <v>2.3771212188483837</v>
      </c>
      <c r="M14" s="10">
        <f t="shared" si="1"/>
        <v>8.1</v>
      </c>
      <c r="N14" s="10">
        <f t="shared" si="2"/>
        <v>1.8</v>
      </c>
    </row>
    <row r="15" spans="1:14">
      <c r="A15" s="22" t="s">
        <v>56</v>
      </c>
      <c r="B15" s="22">
        <v>1210</v>
      </c>
      <c r="C15" s="22" t="s">
        <v>54</v>
      </c>
      <c r="D15" s="22" t="s">
        <v>46</v>
      </c>
      <c r="E15" s="23">
        <v>0.22</v>
      </c>
      <c r="F15" s="23">
        <v>50.8</v>
      </c>
      <c r="G15" s="23">
        <v>0</v>
      </c>
      <c r="H15" s="23">
        <v>1.2450000000000001</v>
      </c>
      <c r="I15" s="23">
        <v>0.21299999999999999</v>
      </c>
      <c r="J15" s="23">
        <v>0.28799999999999998</v>
      </c>
      <c r="K15" s="23">
        <v>2.36048041996</v>
      </c>
      <c r="L15" s="10">
        <f t="shared" si="0"/>
        <v>2.8778977280152316</v>
      </c>
      <c r="M15" s="10">
        <f t="shared" si="1"/>
        <v>9.6999999999999993</v>
      </c>
      <c r="N15" s="10">
        <f t="shared" si="2"/>
        <v>2.2000000000000002</v>
      </c>
    </row>
    <row r="16" spans="1:14">
      <c r="A16" s="22" t="s">
        <v>56</v>
      </c>
      <c r="B16" s="22">
        <v>1210</v>
      </c>
      <c r="C16" s="22" t="s">
        <v>54</v>
      </c>
      <c r="D16" s="22" t="s">
        <v>44</v>
      </c>
      <c r="E16" s="23">
        <v>0.22</v>
      </c>
      <c r="F16" s="23">
        <v>50.8</v>
      </c>
      <c r="G16" s="23">
        <v>0</v>
      </c>
      <c r="H16" s="23">
        <v>1.2450000000000001</v>
      </c>
      <c r="I16" s="23">
        <v>0.21299999999999999</v>
      </c>
      <c r="J16" s="23">
        <v>0.28799999999999998</v>
      </c>
      <c r="K16" s="23">
        <v>4.1313699841</v>
      </c>
      <c r="L16" s="10">
        <f t="shared" si="0"/>
        <v>5.0369662846147198</v>
      </c>
      <c r="M16" s="10">
        <f t="shared" si="1"/>
        <v>17.100000000000001</v>
      </c>
      <c r="N16" s="10">
        <f t="shared" si="2"/>
        <v>3.8</v>
      </c>
    </row>
    <row r="17" spans="1:14">
      <c r="A17" s="22" t="s">
        <v>56</v>
      </c>
      <c r="B17" s="22">
        <v>1320</v>
      </c>
      <c r="C17" s="22" t="s">
        <v>54</v>
      </c>
      <c r="D17" s="22" t="s">
        <v>45</v>
      </c>
      <c r="E17" s="23">
        <v>0.22</v>
      </c>
      <c r="F17" s="23">
        <v>50.8</v>
      </c>
      <c r="G17" s="23">
        <v>0</v>
      </c>
      <c r="H17" s="23">
        <v>1.395</v>
      </c>
      <c r="I17" s="23">
        <v>0.33900000000000002</v>
      </c>
      <c r="J17" s="23">
        <v>0.39300000000000002</v>
      </c>
      <c r="K17" s="23">
        <v>0.226323319035</v>
      </c>
      <c r="L17" s="10">
        <f t="shared" si="0"/>
        <v>0.37653410587852948</v>
      </c>
      <c r="M17" s="10">
        <f t="shared" si="1"/>
        <v>1.4</v>
      </c>
      <c r="N17" s="10">
        <f t="shared" si="2"/>
        <v>0.4</v>
      </c>
    </row>
    <row r="18" spans="1:14">
      <c r="A18" s="22" t="s">
        <v>56</v>
      </c>
      <c r="B18" s="22">
        <v>1320</v>
      </c>
      <c r="C18" s="22" t="s">
        <v>54</v>
      </c>
      <c r="D18" s="22" t="s">
        <v>45</v>
      </c>
      <c r="E18" s="23">
        <v>0.22</v>
      </c>
      <c r="F18" s="23">
        <v>50.8</v>
      </c>
      <c r="G18" s="23">
        <v>0</v>
      </c>
      <c r="H18" s="23">
        <v>1.395</v>
      </c>
      <c r="I18" s="23">
        <v>0.33900000000000002</v>
      </c>
      <c r="J18" s="23">
        <v>0.39300000000000002</v>
      </c>
      <c r="K18" s="23">
        <v>1.2949890578700001</v>
      </c>
      <c r="L18" s="10">
        <f t="shared" si="0"/>
        <v>2.154473295578319</v>
      </c>
      <c r="M18" s="10">
        <f t="shared" si="1"/>
        <v>8.1999999999999993</v>
      </c>
      <c r="N18" s="10">
        <f t="shared" si="2"/>
        <v>2.2999999999999998</v>
      </c>
    </row>
    <row r="19" spans="1:14">
      <c r="A19" s="22" t="s">
        <v>56</v>
      </c>
      <c r="B19" s="22">
        <v>1320</v>
      </c>
      <c r="C19" s="22" t="s">
        <v>54</v>
      </c>
      <c r="D19" s="22" t="s">
        <v>46</v>
      </c>
      <c r="E19" s="23">
        <v>0.22</v>
      </c>
      <c r="F19" s="23">
        <v>50.8</v>
      </c>
      <c r="G19" s="23">
        <v>0</v>
      </c>
      <c r="H19" s="23">
        <v>1.395</v>
      </c>
      <c r="I19" s="23">
        <v>0.33900000000000002</v>
      </c>
      <c r="J19" s="23">
        <v>0.39300000000000002</v>
      </c>
      <c r="K19" s="23">
        <v>5.7605576199700002</v>
      </c>
      <c r="L19" s="10">
        <f t="shared" si="0"/>
        <v>9.5838397123440888</v>
      </c>
      <c r="M19" s="10">
        <f t="shared" si="1"/>
        <v>36.4</v>
      </c>
      <c r="N19" s="10">
        <f t="shared" si="2"/>
        <v>10.1</v>
      </c>
    </row>
    <row r="20" spans="1:14">
      <c r="A20" s="22" t="s">
        <v>56</v>
      </c>
      <c r="B20" s="22">
        <v>1320</v>
      </c>
      <c r="C20" s="22" t="s">
        <v>54</v>
      </c>
      <c r="D20" s="22" t="s">
        <v>46</v>
      </c>
      <c r="E20" s="23">
        <v>0.22</v>
      </c>
      <c r="F20" s="23">
        <v>50.8</v>
      </c>
      <c r="G20" s="23">
        <v>0</v>
      </c>
      <c r="H20" s="23">
        <v>1.395</v>
      </c>
      <c r="I20" s="23">
        <v>0.33900000000000002</v>
      </c>
      <c r="J20" s="23">
        <v>0.39300000000000002</v>
      </c>
      <c r="K20" s="23">
        <v>25.555072411200001</v>
      </c>
      <c r="L20" s="10">
        <f t="shared" si="0"/>
        <v>42.515973970513443</v>
      </c>
      <c r="M20" s="10">
        <f t="shared" si="1"/>
        <v>161.4</v>
      </c>
      <c r="N20" s="10">
        <f t="shared" si="2"/>
        <v>44.8</v>
      </c>
    </row>
    <row r="21" spans="1:14">
      <c r="A21" s="22" t="s">
        <v>56</v>
      </c>
      <c r="B21" s="22">
        <v>1330</v>
      </c>
      <c r="C21" s="22" t="s">
        <v>54</v>
      </c>
      <c r="D21" s="22" t="s">
        <v>46</v>
      </c>
      <c r="E21" s="23">
        <v>0.22</v>
      </c>
      <c r="F21" s="23">
        <v>50.8</v>
      </c>
      <c r="G21" s="23">
        <v>0</v>
      </c>
      <c r="H21" s="23">
        <v>1.395</v>
      </c>
      <c r="I21" s="23">
        <v>0.33900000000000002</v>
      </c>
      <c r="J21" s="23">
        <v>0.39300000000000002</v>
      </c>
      <c r="K21" s="23">
        <v>0.238390407853</v>
      </c>
      <c r="L21" s="10">
        <f t="shared" si="0"/>
        <v>0.39661012154503617</v>
      </c>
      <c r="M21" s="10">
        <f t="shared" si="1"/>
        <v>1.5</v>
      </c>
      <c r="N21" s="10">
        <f t="shared" si="2"/>
        <v>0.4</v>
      </c>
    </row>
    <row r="22" spans="1:14" ht="14.25" customHeight="1">
      <c r="A22" s="22" t="s">
        <v>56</v>
      </c>
      <c r="B22" s="22">
        <v>1330</v>
      </c>
      <c r="C22" s="22" t="s">
        <v>54</v>
      </c>
      <c r="D22" s="22"/>
      <c r="E22" s="23">
        <v>0.22</v>
      </c>
      <c r="F22" s="23">
        <v>50.8</v>
      </c>
      <c r="G22" s="23">
        <v>0</v>
      </c>
      <c r="H22" s="23">
        <v>1.395</v>
      </c>
      <c r="I22" s="23">
        <v>0.33900000000000002</v>
      </c>
      <c r="J22" s="23">
        <v>0.39300000000000002</v>
      </c>
      <c r="K22" s="23">
        <v>0.28593779077699999</v>
      </c>
      <c r="L22" s="10">
        <f t="shared" si="0"/>
        <v>0.47571470251569492</v>
      </c>
      <c r="M22" s="10">
        <f t="shared" si="1"/>
        <v>1.8</v>
      </c>
      <c r="N22" s="10">
        <f t="shared" si="2"/>
        <v>0.5</v>
      </c>
    </row>
    <row r="23" spans="1:14">
      <c r="A23" s="22" t="s">
        <v>56</v>
      </c>
      <c r="B23" s="22">
        <v>1330</v>
      </c>
      <c r="C23" s="22" t="s">
        <v>54</v>
      </c>
      <c r="D23" s="22"/>
      <c r="E23" s="23">
        <v>0.22</v>
      </c>
      <c r="F23" s="23">
        <v>50.8</v>
      </c>
      <c r="G23" s="23">
        <v>0</v>
      </c>
      <c r="H23" s="23">
        <v>1.395</v>
      </c>
      <c r="I23" s="23">
        <v>0.33900000000000002</v>
      </c>
      <c r="J23" s="23">
        <v>0.39300000000000002</v>
      </c>
      <c r="K23" s="23">
        <v>0.51299591561900004</v>
      </c>
      <c r="L23" s="10">
        <f t="shared" si="0"/>
        <v>0.85347130481533051</v>
      </c>
      <c r="M23" s="10">
        <f t="shared" si="1"/>
        <v>3.2</v>
      </c>
      <c r="N23" s="10">
        <f t="shared" si="2"/>
        <v>0.9</v>
      </c>
    </row>
    <row r="24" spans="1:14">
      <c r="A24" s="22" t="s">
        <v>56</v>
      </c>
      <c r="B24" s="22">
        <v>1330</v>
      </c>
      <c r="C24" s="22" t="s">
        <v>54</v>
      </c>
      <c r="D24" s="22" t="s">
        <v>45</v>
      </c>
      <c r="E24" s="23">
        <v>0.22</v>
      </c>
      <c r="F24" s="23">
        <v>50.8</v>
      </c>
      <c r="G24" s="23">
        <v>0</v>
      </c>
      <c r="H24" s="23">
        <v>1.395</v>
      </c>
      <c r="I24" s="23">
        <v>0.33900000000000002</v>
      </c>
      <c r="J24" s="23">
        <v>0.39300000000000002</v>
      </c>
      <c r="K24" s="23">
        <v>1.06012453324</v>
      </c>
      <c r="L24" s="10">
        <f t="shared" si="0"/>
        <v>1.7637291859513882</v>
      </c>
      <c r="M24" s="10">
        <f t="shared" si="1"/>
        <v>6.7</v>
      </c>
      <c r="N24" s="10">
        <f t="shared" si="2"/>
        <v>1.9</v>
      </c>
    </row>
    <row r="25" spans="1:14">
      <c r="A25" s="22" t="s">
        <v>56</v>
      </c>
      <c r="B25" s="22">
        <v>1330</v>
      </c>
      <c r="C25" s="22" t="s">
        <v>54</v>
      </c>
      <c r="D25" s="22" t="s">
        <v>45</v>
      </c>
      <c r="E25" s="23">
        <v>0.22</v>
      </c>
      <c r="F25" s="23">
        <v>50.8</v>
      </c>
      <c r="G25" s="23">
        <v>0</v>
      </c>
      <c r="H25" s="23">
        <v>1.395</v>
      </c>
      <c r="I25" s="23">
        <v>0.33900000000000002</v>
      </c>
      <c r="J25" s="23">
        <v>0.39300000000000002</v>
      </c>
      <c r="K25" s="23">
        <v>1.44088158921</v>
      </c>
      <c r="L25" s="10">
        <f t="shared" si="0"/>
        <v>2.3971946999686771</v>
      </c>
      <c r="M25" s="10">
        <f t="shared" si="1"/>
        <v>9.1</v>
      </c>
      <c r="N25" s="10">
        <f t="shared" si="2"/>
        <v>2.5</v>
      </c>
    </row>
    <row r="26" spans="1:14">
      <c r="A26" s="22" t="s">
        <v>56</v>
      </c>
      <c r="B26" s="22">
        <v>1330</v>
      </c>
      <c r="C26" s="22" t="s">
        <v>54</v>
      </c>
      <c r="D26" s="22" t="s">
        <v>46</v>
      </c>
      <c r="E26" s="23">
        <v>0.22</v>
      </c>
      <c r="F26" s="23">
        <v>50.8</v>
      </c>
      <c r="G26" s="23">
        <v>0</v>
      </c>
      <c r="H26" s="23">
        <v>1.395</v>
      </c>
      <c r="I26" s="23">
        <v>0.33900000000000002</v>
      </c>
      <c r="J26" s="23">
        <v>0.39300000000000002</v>
      </c>
      <c r="K26" s="23">
        <v>2.28926153419</v>
      </c>
      <c r="L26" s="10">
        <f t="shared" si="0"/>
        <v>3.8086444144319032</v>
      </c>
      <c r="M26" s="10">
        <f t="shared" si="1"/>
        <v>14.5</v>
      </c>
      <c r="N26" s="10">
        <f t="shared" si="2"/>
        <v>4</v>
      </c>
    </row>
    <row r="27" spans="1:14">
      <c r="A27" s="22" t="s">
        <v>56</v>
      </c>
      <c r="B27" s="22">
        <v>1330</v>
      </c>
      <c r="C27" s="22" t="s">
        <v>54</v>
      </c>
      <c r="D27" s="22" t="s">
        <v>46</v>
      </c>
      <c r="E27" s="23">
        <v>0.22</v>
      </c>
      <c r="F27" s="23">
        <v>50.8</v>
      </c>
      <c r="G27" s="23">
        <v>0</v>
      </c>
      <c r="H27" s="23">
        <v>1.395</v>
      </c>
      <c r="I27" s="23">
        <v>0.33900000000000002</v>
      </c>
      <c r="J27" s="23">
        <v>0.39300000000000002</v>
      </c>
      <c r="K27" s="23">
        <v>15.632172769</v>
      </c>
      <c r="L27" s="10">
        <f t="shared" si="0"/>
        <v>26.007245835785302</v>
      </c>
      <c r="M27" s="10">
        <f t="shared" si="1"/>
        <v>98.7</v>
      </c>
      <c r="N27" s="10">
        <f t="shared" si="2"/>
        <v>27.4</v>
      </c>
    </row>
    <row r="28" spans="1:14">
      <c r="A28" s="22" t="s">
        <v>56</v>
      </c>
      <c r="B28" s="22">
        <v>1330</v>
      </c>
      <c r="C28" s="22" t="s">
        <v>54</v>
      </c>
      <c r="D28" s="22" t="s">
        <v>46</v>
      </c>
      <c r="E28" s="23">
        <v>0.22</v>
      </c>
      <c r="F28" s="23">
        <v>50.8</v>
      </c>
      <c r="G28" s="23">
        <v>0</v>
      </c>
      <c r="H28" s="23">
        <v>1.395</v>
      </c>
      <c r="I28" s="23">
        <v>0.33900000000000002</v>
      </c>
      <c r="J28" s="23">
        <v>0.39300000000000002</v>
      </c>
      <c r="K28" s="23">
        <v>68.649083162300002</v>
      </c>
      <c r="L28" s="10">
        <f t="shared" si="0"/>
        <v>114.21147965711852</v>
      </c>
      <c r="M28" s="10">
        <f t="shared" si="1"/>
        <v>433.5</v>
      </c>
      <c r="N28" s="10">
        <f t="shared" si="2"/>
        <v>120.5</v>
      </c>
    </row>
    <row r="29" spans="1:14">
      <c r="A29" s="22" t="s">
        <v>56</v>
      </c>
      <c r="B29" s="22">
        <v>1400</v>
      </c>
      <c r="C29" s="22" t="s">
        <v>54</v>
      </c>
      <c r="D29" s="22" t="s">
        <v>46</v>
      </c>
      <c r="E29" s="23">
        <v>0.22</v>
      </c>
      <c r="F29" s="23">
        <v>50.8</v>
      </c>
      <c r="G29" s="23">
        <v>0</v>
      </c>
      <c r="H29" s="23">
        <v>0.70899999999999996</v>
      </c>
      <c r="I29" s="23">
        <v>0.11700000000000001</v>
      </c>
      <c r="J29" s="23">
        <v>0.43099999999999999</v>
      </c>
      <c r="K29" s="23">
        <v>4.48305134913E-5</v>
      </c>
      <c r="L29" s="10">
        <f t="shared" si="0"/>
        <v>8.1796260565776272E-5</v>
      </c>
      <c r="M29" s="10">
        <f t="shared" si="1"/>
        <v>0</v>
      </c>
      <c r="N29" s="10">
        <f t="shared" si="2"/>
        <v>0</v>
      </c>
    </row>
    <row r="30" spans="1:14">
      <c r="A30" s="22" t="s">
        <v>56</v>
      </c>
      <c r="B30" s="22">
        <v>1400</v>
      </c>
      <c r="C30" s="22" t="s">
        <v>54</v>
      </c>
      <c r="D30" s="22" t="s">
        <v>45</v>
      </c>
      <c r="E30" s="23">
        <v>0.22</v>
      </c>
      <c r="F30" s="23">
        <v>50.8</v>
      </c>
      <c r="G30" s="23">
        <v>0</v>
      </c>
      <c r="H30" s="23">
        <v>0.70899999999999996</v>
      </c>
      <c r="I30" s="23">
        <v>0.11700000000000001</v>
      </c>
      <c r="J30" s="23">
        <v>0.43099999999999999</v>
      </c>
      <c r="K30" s="23">
        <v>6.25998599135E-5</v>
      </c>
      <c r="L30" s="10">
        <f t="shared" si="0"/>
        <v>1.1421761773617499E-4</v>
      </c>
      <c r="M30" s="10">
        <f t="shared" si="1"/>
        <v>0</v>
      </c>
      <c r="N30" s="10">
        <f t="shared" si="2"/>
        <v>0</v>
      </c>
    </row>
    <row r="31" spans="1:14">
      <c r="A31" s="22" t="s">
        <v>56</v>
      </c>
      <c r="B31" s="22">
        <v>1400</v>
      </c>
      <c r="C31" s="22" t="s">
        <v>54</v>
      </c>
      <c r="D31" s="22" t="s">
        <v>46</v>
      </c>
      <c r="E31" s="23">
        <v>0.22</v>
      </c>
      <c r="F31" s="23">
        <v>50.8</v>
      </c>
      <c r="G31" s="23">
        <v>0</v>
      </c>
      <c r="H31" s="23">
        <v>0.70899999999999996</v>
      </c>
      <c r="I31" s="23">
        <v>0.11700000000000001</v>
      </c>
      <c r="J31" s="23">
        <v>0.43099999999999999</v>
      </c>
      <c r="K31" s="23">
        <v>4.0886442014599997E-2</v>
      </c>
      <c r="L31" s="10">
        <f t="shared" si="0"/>
        <v>7.4600039218438677E-2</v>
      </c>
      <c r="M31" s="10">
        <f t="shared" si="1"/>
        <v>0.1</v>
      </c>
      <c r="N31" s="10">
        <f t="shared" si="2"/>
        <v>0</v>
      </c>
    </row>
    <row r="32" spans="1:14">
      <c r="A32" s="22" t="s">
        <v>56</v>
      </c>
      <c r="B32" s="22">
        <v>1400</v>
      </c>
      <c r="C32" s="22" t="s">
        <v>54</v>
      </c>
      <c r="D32" s="22" t="s">
        <v>46</v>
      </c>
      <c r="E32" s="23">
        <v>0.22</v>
      </c>
      <c r="F32" s="23">
        <v>50.8</v>
      </c>
      <c r="G32" s="23">
        <v>0</v>
      </c>
      <c r="H32" s="23">
        <v>0.70899999999999996</v>
      </c>
      <c r="I32" s="23">
        <v>0.11700000000000001</v>
      </c>
      <c r="J32" s="23">
        <v>0.43099999999999999</v>
      </c>
      <c r="K32" s="23">
        <v>4.2067571465699997E-2</v>
      </c>
      <c r="L32" s="10">
        <f t="shared" si="0"/>
        <v>7.675508864393403E-2</v>
      </c>
      <c r="M32" s="10">
        <f t="shared" si="1"/>
        <v>0.1</v>
      </c>
      <c r="N32" s="10">
        <f t="shared" si="2"/>
        <v>0</v>
      </c>
    </row>
    <row r="33" spans="1:14">
      <c r="A33" s="22" t="s">
        <v>56</v>
      </c>
      <c r="B33" s="22">
        <v>1400</v>
      </c>
      <c r="C33" s="22" t="s">
        <v>54</v>
      </c>
      <c r="D33" s="22" t="s">
        <v>45</v>
      </c>
      <c r="E33" s="23">
        <v>0.22</v>
      </c>
      <c r="F33" s="23">
        <v>50.8</v>
      </c>
      <c r="G33" s="23">
        <v>0</v>
      </c>
      <c r="H33" s="23">
        <v>0.70899999999999996</v>
      </c>
      <c r="I33" s="23">
        <v>0.11700000000000001</v>
      </c>
      <c r="J33" s="23">
        <v>0.43099999999999999</v>
      </c>
      <c r="K33" s="23">
        <v>6.8037882729300003E-2</v>
      </c>
      <c r="L33" s="10">
        <f t="shared" si="0"/>
        <v>0.12413965289845648</v>
      </c>
      <c r="M33" s="10">
        <f t="shared" si="1"/>
        <v>0.2</v>
      </c>
      <c r="N33" s="10">
        <f t="shared" si="2"/>
        <v>0.1</v>
      </c>
    </row>
    <row r="34" spans="1:14">
      <c r="A34" s="22" t="s">
        <v>56</v>
      </c>
      <c r="B34" s="22">
        <v>1400</v>
      </c>
      <c r="C34" s="22" t="s">
        <v>54</v>
      </c>
      <c r="D34" s="22" t="s">
        <v>46</v>
      </c>
      <c r="E34" s="23">
        <v>0.22</v>
      </c>
      <c r="F34" s="23">
        <v>50.8</v>
      </c>
      <c r="G34" s="23">
        <v>0</v>
      </c>
      <c r="H34" s="23">
        <v>0.70899999999999996</v>
      </c>
      <c r="I34" s="23">
        <v>0.11700000000000001</v>
      </c>
      <c r="J34" s="23">
        <v>0.43099999999999999</v>
      </c>
      <c r="K34" s="23">
        <v>7.2005653235600001E-2</v>
      </c>
      <c r="L34" s="10">
        <f t="shared" si="0"/>
        <v>0.13137911470523458</v>
      </c>
      <c r="M34" s="10">
        <f t="shared" si="1"/>
        <v>0.3</v>
      </c>
      <c r="N34" s="10">
        <f t="shared" si="2"/>
        <v>0.1</v>
      </c>
    </row>
    <row r="35" spans="1:14">
      <c r="A35" s="22" t="s">
        <v>56</v>
      </c>
      <c r="B35" s="22">
        <v>1400</v>
      </c>
      <c r="C35" s="22" t="s">
        <v>54</v>
      </c>
      <c r="D35" s="22" t="s">
        <v>46</v>
      </c>
      <c r="E35" s="23">
        <v>0.22</v>
      </c>
      <c r="F35" s="23">
        <v>50.8</v>
      </c>
      <c r="G35" s="23">
        <v>0</v>
      </c>
      <c r="H35" s="23">
        <v>0.70899999999999996</v>
      </c>
      <c r="I35" s="23">
        <v>0.11700000000000001</v>
      </c>
      <c r="J35" s="23">
        <v>0.43099999999999999</v>
      </c>
      <c r="K35" s="23">
        <v>7.5742423969899997E-2</v>
      </c>
      <c r="L35" s="10">
        <f t="shared" si="0"/>
        <v>0.13819710202801386</v>
      </c>
      <c r="M35" s="10">
        <f t="shared" si="1"/>
        <v>0.3</v>
      </c>
      <c r="N35" s="10">
        <f t="shared" si="2"/>
        <v>0.1</v>
      </c>
    </row>
    <row r="36" spans="1:14">
      <c r="A36" s="22" t="s">
        <v>56</v>
      </c>
      <c r="B36" s="22">
        <v>1400</v>
      </c>
      <c r="C36" s="22" t="s">
        <v>54</v>
      </c>
      <c r="D36" s="22" t="s">
        <v>45</v>
      </c>
      <c r="E36" s="23">
        <v>0.22</v>
      </c>
      <c r="F36" s="23">
        <v>50.8</v>
      </c>
      <c r="G36" s="23">
        <v>0</v>
      </c>
      <c r="H36" s="23">
        <v>0.70899999999999996</v>
      </c>
      <c r="I36" s="23">
        <v>0.11700000000000001</v>
      </c>
      <c r="J36" s="23">
        <v>0.43099999999999999</v>
      </c>
      <c r="K36" s="23">
        <v>0.27305038300099999</v>
      </c>
      <c r="L36" s="10">
        <f t="shared" si="0"/>
        <v>0.49819862714419122</v>
      </c>
      <c r="M36" s="10">
        <f t="shared" si="1"/>
        <v>1</v>
      </c>
      <c r="N36" s="10">
        <f t="shared" si="2"/>
        <v>0.2</v>
      </c>
    </row>
    <row r="37" spans="1:14">
      <c r="A37" s="22" t="s">
        <v>56</v>
      </c>
      <c r="B37" s="22">
        <v>1400</v>
      </c>
      <c r="C37" s="22" t="s">
        <v>54</v>
      </c>
      <c r="D37" s="22" t="s">
        <v>45</v>
      </c>
      <c r="E37" s="23">
        <v>0.22</v>
      </c>
      <c r="F37" s="23">
        <v>50.8</v>
      </c>
      <c r="G37" s="23">
        <v>0</v>
      </c>
      <c r="H37" s="23">
        <v>0.70899999999999996</v>
      </c>
      <c r="I37" s="23">
        <v>0.11700000000000001</v>
      </c>
      <c r="J37" s="23">
        <v>0.43099999999999999</v>
      </c>
      <c r="K37" s="23">
        <v>0.27524995816499997</v>
      </c>
      <c r="L37" s="10">
        <f t="shared" si="0"/>
        <v>0.50221189866925342</v>
      </c>
      <c r="M37" s="10">
        <f t="shared" si="1"/>
        <v>1</v>
      </c>
      <c r="N37" s="10">
        <f t="shared" si="2"/>
        <v>0.2</v>
      </c>
    </row>
    <row r="38" spans="1:14">
      <c r="A38" s="22" t="s">
        <v>56</v>
      </c>
      <c r="B38" s="22">
        <v>1400</v>
      </c>
      <c r="C38" s="22" t="s">
        <v>54</v>
      </c>
      <c r="D38" s="22" t="s">
        <v>46</v>
      </c>
      <c r="E38" s="23">
        <v>0.22</v>
      </c>
      <c r="F38" s="23">
        <v>50.8</v>
      </c>
      <c r="G38" s="23">
        <v>0</v>
      </c>
      <c r="H38" s="23">
        <v>0.70899999999999996</v>
      </c>
      <c r="I38" s="23">
        <v>0.11700000000000001</v>
      </c>
      <c r="J38" s="23">
        <v>0.43099999999999999</v>
      </c>
      <c r="K38" s="23">
        <v>0.31776475959</v>
      </c>
      <c r="L38" s="10">
        <f t="shared" si="0"/>
        <v>0.57978298818926099</v>
      </c>
      <c r="M38" s="10">
        <f t="shared" si="1"/>
        <v>1.1000000000000001</v>
      </c>
      <c r="N38" s="10">
        <f t="shared" si="2"/>
        <v>0.3</v>
      </c>
    </row>
    <row r="39" spans="1:14">
      <c r="A39" s="22" t="s">
        <v>56</v>
      </c>
      <c r="B39" s="22">
        <v>1400</v>
      </c>
      <c r="C39" s="22" t="s">
        <v>54</v>
      </c>
      <c r="D39" s="22"/>
      <c r="E39" s="23">
        <v>0.22</v>
      </c>
      <c r="F39" s="23">
        <v>50.8</v>
      </c>
      <c r="G39" s="23">
        <v>0</v>
      </c>
      <c r="H39" s="23">
        <v>0.70899999999999996</v>
      </c>
      <c r="I39" s="23">
        <v>0.11700000000000001</v>
      </c>
      <c r="J39" s="23">
        <v>0.43099999999999999</v>
      </c>
      <c r="K39" s="23">
        <v>0.40415829157200001</v>
      </c>
      <c r="L39" s="10">
        <f t="shared" si="0"/>
        <v>0.7374137468592189</v>
      </c>
      <c r="M39" s="10">
        <f t="shared" si="1"/>
        <v>1.4</v>
      </c>
      <c r="N39" s="10">
        <f t="shared" si="2"/>
        <v>0.3</v>
      </c>
    </row>
    <row r="40" spans="1:14">
      <c r="A40" s="22" t="s">
        <v>56</v>
      </c>
      <c r="B40" s="22">
        <v>1400</v>
      </c>
      <c r="C40" s="22" t="s">
        <v>54</v>
      </c>
      <c r="D40" s="22" t="s">
        <v>45</v>
      </c>
      <c r="E40" s="23">
        <v>0.22</v>
      </c>
      <c r="F40" s="23">
        <v>50.8</v>
      </c>
      <c r="G40" s="23">
        <v>0</v>
      </c>
      <c r="H40" s="23">
        <v>0.70899999999999996</v>
      </c>
      <c r="I40" s="23">
        <v>0.11700000000000001</v>
      </c>
      <c r="J40" s="23">
        <v>0.43099999999999999</v>
      </c>
      <c r="K40" s="23">
        <v>0.64124640526999999</v>
      </c>
      <c r="L40" s="10">
        <f t="shared" si="0"/>
        <v>1.1699968161754664</v>
      </c>
      <c r="M40" s="10">
        <f t="shared" si="1"/>
        <v>2.2999999999999998</v>
      </c>
      <c r="N40" s="10">
        <f t="shared" si="2"/>
        <v>0.5</v>
      </c>
    </row>
    <row r="41" spans="1:14">
      <c r="A41" s="22" t="s">
        <v>56</v>
      </c>
      <c r="B41" s="22">
        <v>1400</v>
      </c>
      <c r="C41" s="22" t="s">
        <v>54</v>
      </c>
      <c r="D41" s="22" t="s">
        <v>45</v>
      </c>
      <c r="E41" s="23">
        <v>0.22</v>
      </c>
      <c r="F41" s="23">
        <v>50.8</v>
      </c>
      <c r="G41" s="23">
        <v>0</v>
      </c>
      <c r="H41" s="23">
        <v>0.70899999999999996</v>
      </c>
      <c r="I41" s="23">
        <v>0.11700000000000001</v>
      </c>
      <c r="J41" s="23">
        <v>0.43099999999999999</v>
      </c>
      <c r="K41" s="23">
        <v>0.90438110806899996</v>
      </c>
      <c r="L41" s="10">
        <f t="shared" si="0"/>
        <v>1.6501036237457616</v>
      </c>
      <c r="M41" s="10">
        <f t="shared" si="1"/>
        <v>3.2</v>
      </c>
      <c r="N41" s="10">
        <f t="shared" si="2"/>
        <v>0.7</v>
      </c>
    </row>
    <row r="42" spans="1:14">
      <c r="A42" s="22" t="s">
        <v>56</v>
      </c>
      <c r="B42" s="22">
        <v>1400</v>
      </c>
      <c r="C42" s="22" t="s">
        <v>54</v>
      </c>
      <c r="D42" s="22" t="s">
        <v>46</v>
      </c>
      <c r="E42" s="23">
        <v>0.22</v>
      </c>
      <c r="F42" s="23">
        <v>50.8</v>
      </c>
      <c r="G42" s="23">
        <v>0</v>
      </c>
      <c r="H42" s="23">
        <v>0.70899999999999996</v>
      </c>
      <c r="I42" s="23">
        <v>0.11700000000000001</v>
      </c>
      <c r="J42" s="23">
        <v>0.43099999999999999</v>
      </c>
      <c r="K42" s="23">
        <v>0.96657648670100005</v>
      </c>
      <c r="L42" s="10">
        <f t="shared" si="0"/>
        <v>1.7635832384184214</v>
      </c>
      <c r="M42" s="10">
        <f t="shared" si="1"/>
        <v>3.4</v>
      </c>
      <c r="N42" s="10">
        <f t="shared" si="2"/>
        <v>0.8</v>
      </c>
    </row>
    <row r="43" spans="1:14">
      <c r="A43" s="22" t="s">
        <v>56</v>
      </c>
      <c r="B43" s="22">
        <v>1400</v>
      </c>
      <c r="C43" s="22" t="s">
        <v>54</v>
      </c>
      <c r="D43" s="22" t="s">
        <v>46</v>
      </c>
      <c r="E43" s="23">
        <v>0.22</v>
      </c>
      <c r="F43" s="23">
        <v>50.8</v>
      </c>
      <c r="G43" s="23">
        <v>0</v>
      </c>
      <c r="H43" s="23">
        <v>0.70899999999999996</v>
      </c>
      <c r="I43" s="23">
        <v>0.11700000000000001</v>
      </c>
      <c r="J43" s="23">
        <v>0.43099999999999999</v>
      </c>
      <c r="K43" s="23">
        <v>1.04658536601</v>
      </c>
      <c r="L43" s="10">
        <f t="shared" si="0"/>
        <v>1.9095647726429787</v>
      </c>
      <c r="M43" s="10">
        <f t="shared" si="1"/>
        <v>3.7</v>
      </c>
      <c r="N43" s="10">
        <f t="shared" si="2"/>
        <v>0.8</v>
      </c>
    </row>
    <row r="44" spans="1:14">
      <c r="A44" s="22" t="s">
        <v>56</v>
      </c>
      <c r="B44" s="22">
        <v>1400</v>
      </c>
      <c r="C44" s="22" t="s">
        <v>54</v>
      </c>
      <c r="D44" s="22" t="s">
        <v>46</v>
      </c>
      <c r="E44" s="23">
        <v>0.22</v>
      </c>
      <c r="F44" s="23">
        <v>50.8</v>
      </c>
      <c r="G44" s="23">
        <v>0</v>
      </c>
      <c r="H44" s="23">
        <v>0.70899999999999996</v>
      </c>
      <c r="I44" s="23">
        <v>0.11700000000000001</v>
      </c>
      <c r="J44" s="23">
        <v>0.43099999999999999</v>
      </c>
      <c r="K44" s="23">
        <v>1.79404894084</v>
      </c>
      <c r="L44" s="10">
        <f t="shared" si="0"/>
        <v>3.2733618958253028</v>
      </c>
      <c r="M44" s="10">
        <f t="shared" si="1"/>
        <v>6.3</v>
      </c>
      <c r="N44" s="10">
        <f t="shared" si="2"/>
        <v>1.4</v>
      </c>
    </row>
    <row r="45" spans="1:14">
      <c r="A45" s="22" t="s">
        <v>56</v>
      </c>
      <c r="B45" s="22">
        <v>1400</v>
      </c>
      <c r="C45" s="22" t="s">
        <v>54</v>
      </c>
      <c r="D45" s="22" t="s">
        <v>46</v>
      </c>
      <c r="E45" s="23">
        <v>0.22</v>
      </c>
      <c r="F45" s="23">
        <v>50.8</v>
      </c>
      <c r="G45" s="23">
        <v>0</v>
      </c>
      <c r="H45" s="23">
        <v>0.70899999999999996</v>
      </c>
      <c r="I45" s="23">
        <v>0.11700000000000001</v>
      </c>
      <c r="J45" s="23">
        <v>0.43099999999999999</v>
      </c>
      <c r="K45" s="23">
        <v>1.8214289290500001</v>
      </c>
      <c r="L45" s="10">
        <f t="shared" si="0"/>
        <v>3.3233185096469953</v>
      </c>
      <c r="M45" s="10">
        <f t="shared" si="1"/>
        <v>6.4</v>
      </c>
      <c r="N45" s="10">
        <f t="shared" si="2"/>
        <v>1.5</v>
      </c>
    </row>
    <row r="46" spans="1:14">
      <c r="A46" s="22" t="s">
        <v>56</v>
      </c>
      <c r="B46" s="22">
        <v>1400</v>
      </c>
      <c r="C46" s="22" t="s">
        <v>54</v>
      </c>
      <c r="D46" s="22" t="s">
        <v>46</v>
      </c>
      <c r="E46" s="23">
        <v>0.22</v>
      </c>
      <c r="F46" s="23">
        <v>50.8</v>
      </c>
      <c r="G46" s="23">
        <v>0</v>
      </c>
      <c r="H46" s="23">
        <v>0.70899999999999996</v>
      </c>
      <c r="I46" s="23">
        <v>0.11700000000000001</v>
      </c>
      <c r="J46" s="23">
        <v>0.43099999999999999</v>
      </c>
      <c r="K46" s="23">
        <v>5.3634601653800003</v>
      </c>
      <c r="L46" s="10">
        <f t="shared" si="0"/>
        <v>9.7859906357468365</v>
      </c>
      <c r="M46" s="10">
        <f t="shared" si="1"/>
        <v>18.899999999999999</v>
      </c>
      <c r="N46" s="10">
        <f t="shared" si="2"/>
        <v>4.3</v>
      </c>
    </row>
    <row r="47" spans="1:14">
      <c r="A47" s="22" t="s">
        <v>56</v>
      </c>
      <c r="B47" s="22">
        <v>1400</v>
      </c>
      <c r="C47" s="22" t="s">
        <v>54</v>
      </c>
      <c r="D47" s="22" t="s">
        <v>46</v>
      </c>
      <c r="E47" s="23">
        <v>0.22</v>
      </c>
      <c r="F47" s="23">
        <v>50.8</v>
      </c>
      <c r="G47" s="23">
        <v>0</v>
      </c>
      <c r="H47" s="23">
        <v>0.70899999999999996</v>
      </c>
      <c r="I47" s="23">
        <v>0.11700000000000001</v>
      </c>
      <c r="J47" s="23">
        <v>0.43099999999999999</v>
      </c>
      <c r="K47" s="23">
        <v>8.0541978886300001</v>
      </c>
      <c r="L47" s="10">
        <f t="shared" si="0"/>
        <v>14.695420994331343</v>
      </c>
      <c r="M47" s="10">
        <f t="shared" si="1"/>
        <v>28.4</v>
      </c>
      <c r="N47" s="10">
        <f t="shared" si="2"/>
        <v>6.5</v>
      </c>
    </row>
    <row r="48" spans="1:14">
      <c r="A48" s="22" t="s">
        <v>56</v>
      </c>
      <c r="B48" s="22">
        <v>1550</v>
      </c>
      <c r="C48" s="22" t="s">
        <v>54</v>
      </c>
      <c r="D48" s="22" t="s">
        <v>44</v>
      </c>
      <c r="E48" s="23">
        <v>0.22</v>
      </c>
      <c r="F48" s="23">
        <v>50.8</v>
      </c>
      <c r="G48" s="23">
        <v>0</v>
      </c>
      <c r="H48" s="23">
        <v>0.72099999999999997</v>
      </c>
      <c r="I48" s="23">
        <v>0.17</v>
      </c>
      <c r="J48" s="23">
        <v>0.34100000000000003</v>
      </c>
      <c r="K48" s="23">
        <v>7.9630311422799992E-3</v>
      </c>
      <c r="L48" s="10">
        <f t="shared" si="0"/>
        <v>1.1495166322623998E-2</v>
      </c>
      <c r="M48" s="10">
        <f t="shared" si="1"/>
        <v>0</v>
      </c>
      <c r="N48" s="10">
        <f t="shared" si="2"/>
        <v>0</v>
      </c>
    </row>
    <row r="49" spans="1:14">
      <c r="A49" s="22" t="s">
        <v>56</v>
      </c>
      <c r="B49" s="22">
        <v>1550</v>
      </c>
      <c r="C49" s="22" t="s">
        <v>54</v>
      </c>
      <c r="D49" s="22" t="s">
        <v>45</v>
      </c>
      <c r="E49" s="23">
        <v>0.22</v>
      </c>
      <c r="F49" s="23">
        <v>50.8</v>
      </c>
      <c r="G49" s="23">
        <v>0</v>
      </c>
      <c r="H49" s="23">
        <v>0.72099999999999997</v>
      </c>
      <c r="I49" s="23">
        <v>0.17</v>
      </c>
      <c r="J49" s="23">
        <v>0.34100000000000003</v>
      </c>
      <c r="K49" s="23">
        <v>0.14209032665900001</v>
      </c>
      <c r="L49" s="10">
        <f t="shared" si="0"/>
        <v>0.20511685922071046</v>
      </c>
      <c r="M49" s="10">
        <f t="shared" si="1"/>
        <v>0.4</v>
      </c>
      <c r="N49" s="10">
        <f t="shared" si="2"/>
        <v>0.1</v>
      </c>
    </row>
    <row r="50" spans="1:14">
      <c r="A50" s="22" t="s">
        <v>56</v>
      </c>
      <c r="B50" s="22">
        <v>1550</v>
      </c>
      <c r="C50" s="22" t="s">
        <v>54</v>
      </c>
      <c r="D50" s="22" t="s">
        <v>44</v>
      </c>
      <c r="E50" s="23">
        <v>0.22</v>
      </c>
      <c r="F50" s="23">
        <v>50.8</v>
      </c>
      <c r="G50" s="23">
        <v>0</v>
      </c>
      <c r="H50" s="23">
        <v>0.72099999999999997</v>
      </c>
      <c r="I50" s="23">
        <v>0.17</v>
      </c>
      <c r="J50" s="23">
        <v>0.34100000000000003</v>
      </c>
      <c r="K50" s="23">
        <v>0.46768312207500001</v>
      </c>
      <c r="L50" s="10">
        <f t="shared" si="0"/>
        <v>0.6751317655900676</v>
      </c>
      <c r="M50" s="10">
        <f t="shared" si="1"/>
        <v>1.3</v>
      </c>
      <c r="N50" s="10">
        <f t="shared" si="2"/>
        <v>0.4</v>
      </c>
    </row>
    <row r="51" spans="1:14">
      <c r="A51" s="22" t="s">
        <v>56</v>
      </c>
      <c r="B51" s="22">
        <v>1550</v>
      </c>
      <c r="C51" s="22" t="s">
        <v>54</v>
      </c>
      <c r="D51" s="22" t="s">
        <v>46</v>
      </c>
      <c r="E51" s="23">
        <v>0.22</v>
      </c>
      <c r="F51" s="23">
        <v>50.8</v>
      </c>
      <c r="G51" s="23">
        <v>0</v>
      </c>
      <c r="H51" s="23">
        <v>0.72099999999999997</v>
      </c>
      <c r="I51" s="23">
        <v>0.17</v>
      </c>
      <c r="J51" s="23">
        <v>0.34100000000000003</v>
      </c>
      <c r="K51" s="23">
        <v>0.68419094345499998</v>
      </c>
      <c r="L51" s="10">
        <f t="shared" si="0"/>
        <v>0.9876752396068561</v>
      </c>
      <c r="M51" s="10">
        <f t="shared" si="1"/>
        <v>1.9</v>
      </c>
      <c r="N51" s="10">
        <f t="shared" si="2"/>
        <v>0.6</v>
      </c>
    </row>
    <row r="52" spans="1:14">
      <c r="A52" s="22" t="s">
        <v>56</v>
      </c>
      <c r="B52" s="22">
        <v>1550</v>
      </c>
      <c r="C52" s="22" t="s">
        <v>54</v>
      </c>
      <c r="D52" s="22" t="s">
        <v>46</v>
      </c>
      <c r="E52" s="23">
        <v>0.22</v>
      </c>
      <c r="F52" s="23">
        <v>50.8</v>
      </c>
      <c r="G52" s="23">
        <v>0</v>
      </c>
      <c r="H52" s="23">
        <v>0.72099999999999997</v>
      </c>
      <c r="I52" s="23">
        <v>0.17</v>
      </c>
      <c r="J52" s="23">
        <v>0.34100000000000003</v>
      </c>
      <c r="K52" s="23">
        <v>1.5079544600599999</v>
      </c>
      <c r="L52" s="10">
        <f t="shared" si="0"/>
        <v>2.1768327933939475</v>
      </c>
      <c r="M52" s="10">
        <f t="shared" si="1"/>
        <v>4.3</v>
      </c>
      <c r="N52" s="10">
        <f t="shared" si="2"/>
        <v>1.3</v>
      </c>
    </row>
    <row r="53" spans="1:14">
      <c r="A53" s="22" t="s">
        <v>56</v>
      </c>
      <c r="B53" s="22">
        <v>1550</v>
      </c>
      <c r="C53" s="22" t="s">
        <v>54</v>
      </c>
      <c r="D53" s="22"/>
      <c r="E53" s="23">
        <v>0.22</v>
      </c>
      <c r="F53" s="23">
        <v>50.8</v>
      </c>
      <c r="G53" s="23">
        <v>0</v>
      </c>
      <c r="H53" s="23">
        <v>0.72099999999999997</v>
      </c>
      <c r="I53" s="23">
        <v>0.17</v>
      </c>
      <c r="J53" s="23">
        <v>0.34100000000000003</v>
      </c>
      <c r="K53" s="23">
        <v>1.8904107906100001</v>
      </c>
      <c r="L53" s="10">
        <f t="shared" si="0"/>
        <v>2.7289340036315757</v>
      </c>
      <c r="M53" s="10">
        <f t="shared" si="1"/>
        <v>5.4</v>
      </c>
      <c r="N53" s="10">
        <f t="shared" si="2"/>
        <v>1.7</v>
      </c>
    </row>
    <row r="54" spans="1:14">
      <c r="A54" s="22" t="s">
        <v>56</v>
      </c>
      <c r="B54" s="22">
        <v>1550</v>
      </c>
      <c r="C54" s="22" t="s">
        <v>54</v>
      </c>
      <c r="D54" s="22" t="s">
        <v>45</v>
      </c>
      <c r="E54" s="23">
        <v>0.22</v>
      </c>
      <c r="F54" s="23">
        <v>50.8</v>
      </c>
      <c r="G54" s="23">
        <v>0</v>
      </c>
      <c r="H54" s="23">
        <v>0.72099999999999997</v>
      </c>
      <c r="I54" s="23">
        <v>0.17</v>
      </c>
      <c r="J54" s="23">
        <v>0.34100000000000003</v>
      </c>
      <c r="K54" s="23">
        <v>2.1853751382</v>
      </c>
      <c r="L54" s="10">
        <f t="shared" si="0"/>
        <v>3.1547347036675801</v>
      </c>
      <c r="M54" s="10">
        <f t="shared" si="1"/>
        <v>6.2</v>
      </c>
      <c r="N54" s="10">
        <f t="shared" si="2"/>
        <v>1.9</v>
      </c>
    </row>
    <row r="55" spans="1:14">
      <c r="A55" s="22" t="s">
        <v>56</v>
      </c>
      <c r="B55" s="22">
        <v>1550</v>
      </c>
      <c r="C55" s="22" t="s">
        <v>54</v>
      </c>
      <c r="D55" s="22"/>
      <c r="E55" s="23">
        <v>0.22</v>
      </c>
      <c r="F55" s="23">
        <v>50.8</v>
      </c>
      <c r="G55" s="23">
        <v>0</v>
      </c>
      <c r="H55" s="23">
        <v>0.72099999999999997</v>
      </c>
      <c r="I55" s="23">
        <v>0.17</v>
      </c>
      <c r="J55" s="23">
        <v>0.34100000000000003</v>
      </c>
      <c r="K55" s="23">
        <v>3.6578338991499999</v>
      </c>
      <c r="L55" s="10">
        <f t="shared" si="0"/>
        <v>5.2803270890163017</v>
      </c>
      <c r="M55" s="10">
        <f t="shared" si="1"/>
        <v>10.4</v>
      </c>
      <c r="N55" s="10">
        <f t="shared" si="2"/>
        <v>3.2</v>
      </c>
    </row>
    <row r="56" spans="1:14">
      <c r="A56" s="22" t="s">
        <v>56</v>
      </c>
      <c r="B56" s="22">
        <v>1550</v>
      </c>
      <c r="C56" s="22" t="s">
        <v>54</v>
      </c>
      <c r="D56" s="22" t="s">
        <v>46</v>
      </c>
      <c r="E56" s="23">
        <v>0.22</v>
      </c>
      <c r="F56" s="23">
        <v>50.8</v>
      </c>
      <c r="G56" s="23">
        <v>0</v>
      </c>
      <c r="H56" s="23">
        <v>0.72099999999999997</v>
      </c>
      <c r="I56" s="23">
        <v>0.17</v>
      </c>
      <c r="J56" s="23">
        <v>0.34100000000000003</v>
      </c>
      <c r="K56" s="23">
        <v>5.4270388999400003</v>
      </c>
      <c r="L56" s="10">
        <f t="shared" si="0"/>
        <v>7.8342924546567199</v>
      </c>
      <c r="M56" s="10">
        <f t="shared" si="1"/>
        <v>15.4</v>
      </c>
      <c r="N56" s="10">
        <f t="shared" si="2"/>
        <v>4.8</v>
      </c>
    </row>
    <row r="57" spans="1:14">
      <c r="A57" s="22" t="s">
        <v>56</v>
      </c>
      <c r="B57" s="22">
        <v>1550</v>
      </c>
      <c r="C57" s="22" t="s">
        <v>54</v>
      </c>
      <c r="D57" s="22" t="s">
        <v>45</v>
      </c>
      <c r="E57" s="23">
        <v>0.22</v>
      </c>
      <c r="F57" s="23">
        <v>50.8</v>
      </c>
      <c r="G57" s="23">
        <v>0</v>
      </c>
      <c r="H57" s="23">
        <v>0.72099999999999997</v>
      </c>
      <c r="I57" s="23">
        <v>0.17</v>
      </c>
      <c r="J57" s="23">
        <v>0.34100000000000003</v>
      </c>
      <c r="K57" s="23">
        <v>9.0219414781299996</v>
      </c>
      <c r="L57" s="10">
        <f t="shared" si="0"/>
        <v>13.023773986445862</v>
      </c>
      <c r="M57" s="10">
        <f t="shared" si="1"/>
        <v>25.6</v>
      </c>
      <c r="N57" s="10">
        <f t="shared" si="2"/>
        <v>8</v>
      </c>
    </row>
    <row r="58" spans="1:14">
      <c r="A58" s="22" t="s">
        <v>56</v>
      </c>
      <c r="B58" s="22">
        <v>1550</v>
      </c>
      <c r="C58" s="22" t="s">
        <v>54</v>
      </c>
      <c r="D58" s="22" t="s">
        <v>46</v>
      </c>
      <c r="E58" s="23">
        <v>0.22</v>
      </c>
      <c r="F58" s="23">
        <v>50.8</v>
      </c>
      <c r="G58" s="23">
        <v>0</v>
      </c>
      <c r="H58" s="23">
        <v>0.72099999999999997</v>
      </c>
      <c r="I58" s="23">
        <v>0.17</v>
      </c>
      <c r="J58" s="23">
        <v>0.34100000000000003</v>
      </c>
      <c r="K58" s="23">
        <v>23.848866519600001</v>
      </c>
      <c r="L58" s="10">
        <f t="shared" si="0"/>
        <v>34.427428745477243</v>
      </c>
      <c r="M58" s="10">
        <f t="shared" si="1"/>
        <v>67.5</v>
      </c>
      <c r="N58" s="10">
        <f t="shared" si="2"/>
        <v>21.2</v>
      </c>
    </row>
    <row r="59" spans="1:14">
      <c r="A59" s="22" t="s">
        <v>56</v>
      </c>
      <c r="B59" s="22">
        <v>1700</v>
      </c>
      <c r="C59" s="22" t="s">
        <v>54</v>
      </c>
      <c r="D59" s="22" t="s">
        <v>45</v>
      </c>
      <c r="E59" s="23">
        <v>0.22</v>
      </c>
      <c r="F59" s="23">
        <v>50.8</v>
      </c>
      <c r="G59" s="23">
        <v>0</v>
      </c>
      <c r="H59" s="23">
        <v>0.96799999999999997</v>
      </c>
      <c r="I59" s="23">
        <v>0.125</v>
      </c>
      <c r="J59" s="23">
        <v>0.34100000000000003</v>
      </c>
      <c r="K59" s="23">
        <v>2.9770816355599999E-2</v>
      </c>
      <c r="L59" s="10">
        <f t="shared" si="0"/>
        <v>4.2976158130398977E-2</v>
      </c>
      <c r="M59" s="10">
        <f t="shared" si="1"/>
        <v>0.1</v>
      </c>
      <c r="N59" s="10">
        <f t="shared" si="2"/>
        <v>0</v>
      </c>
    </row>
    <row r="60" spans="1:14">
      <c r="A60" s="22" t="s">
        <v>56</v>
      </c>
      <c r="B60" s="22">
        <v>1700</v>
      </c>
      <c r="C60" s="22" t="s">
        <v>54</v>
      </c>
      <c r="D60" s="22" t="s">
        <v>46</v>
      </c>
      <c r="E60" s="23">
        <v>0.22</v>
      </c>
      <c r="F60" s="23">
        <v>50.8</v>
      </c>
      <c r="G60" s="23">
        <v>0</v>
      </c>
      <c r="H60" s="23">
        <v>0.96799999999999997</v>
      </c>
      <c r="I60" s="23">
        <v>0.125</v>
      </c>
      <c r="J60" s="23">
        <v>0.34100000000000003</v>
      </c>
      <c r="K60" s="23">
        <v>0.406591504504</v>
      </c>
      <c r="L60" s="10">
        <f t="shared" si="0"/>
        <v>0.58694194285182433</v>
      </c>
      <c r="M60" s="10">
        <f t="shared" si="1"/>
        <v>1.5</v>
      </c>
      <c r="N60" s="10">
        <f t="shared" si="2"/>
        <v>0.3</v>
      </c>
    </row>
    <row r="61" spans="1:14">
      <c r="A61" s="22" t="s">
        <v>56</v>
      </c>
      <c r="B61" s="22">
        <v>1700</v>
      </c>
      <c r="C61" s="22" t="s">
        <v>54</v>
      </c>
      <c r="D61" s="22" t="s">
        <v>46</v>
      </c>
      <c r="E61" s="23">
        <v>0.22</v>
      </c>
      <c r="F61" s="23">
        <v>50.8</v>
      </c>
      <c r="G61" s="23">
        <v>0</v>
      </c>
      <c r="H61" s="23">
        <v>0.96799999999999997</v>
      </c>
      <c r="I61" s="23">
        <v>0.125</v>
      </c>
      <c r="J61" s="23">
        <v>0.34100000000000003</v>
      </c>
      <c r="K61" s="23">
        <v>2.4291761863899999</v>
      </c>
      <c r="L61" s="10">
        <f t="shared" si="0"/>
        <v>3.5066777701330576</v>
      </c>
      <c r="M61" s="10">
        <f t="shared" si="1"/>
        <v>9.1999999999999993</v>
      </c>
      <c r="N61" s="10">
        <f t="shared" si="2"/>
        <v>1.7</v>
      </c>
    </row>
    <row r="62" spans="1:14">
      <c r="A62" s="22" t="s">
        <v>56</v>
      </c>
      <c r="B62" s="22">
        <v>2110</v>
      </c>
      <c r="C62" s="22" t="s">
        <v>54</v>
      </c>
      <c r="D62" s="22" t="s">
        <v>46</v>
      </c>
      <c r="E62" s="23">
        <v>0.22</v>
      </c>
      <c r="F62" s="23">
        <v>50.8</v>
      </c>
      <c r="G62" s="23">
        <v>0</v>
      </c>
      <c r="H62" s="23">
        <v>2.0139999999999998</v>
      </c>
      <c r="I62" s="23">
        <v>0.28699999999999998</v>
      </c>
      <c r="J62" s="23">
        <v>0.315</v>
      </c>
      <c r="K62" s="23">
        <v>2.8174327101400002E-4</v>
      </c>
      <c r="L62" s="10">
        <f t="shared" si="0"/>
        <v>3.7570465189716898E-4</v>
      </c>
      <c r="M62" s="10">
        <f t="shared" si="1"/>
        <v>0</v>
      </c>
      <c r="N62" s="10">
        <f t="shared" si="2"/>
        <v>0</v>
      </c>
    </row>
    <row r="63" spans="1:14">
      <c r="A63" s="22" t="s">
        <v>56</v>
      </c>
      <c r="B63" s="22">
        <v>2110</v>
      </c>
      <c r="C63" s="22" t="s">
        <v>54</v>
      </c>
      <c r="D63" s="22" t="s">
        <v>47</v>
      </c>
      <c r="E63" s="23">
        <v>0.22</v>
      </c>
      <c r="F63" s="23">
        <v>50.8</v>
      </c>
      <c r="G63" s="23">
        <v>0</v>
      </c>
      <c r="H63" s="23">
        <v>2.0139999999999998</v>
      </c>
      <c r="I63" s="23">
        <v>0.28699999999999998</v>
      </c>
      <c r="J63" s="23">
        <v>0.315</v>
      </c>
      <c r="K63" s="23">
        <v>0.23809868893800001</v>
      </c>
      <c r="L63" s="10">
        <f t="shared" si="0"/>
        <v>0.317504601698823</v>
      </c>
      <c r="M63" s="10">
        <f t="shared" si="1"/>
        <v>1.7</v>
      </c>
      <c r="N63" s="10">
        <f t="shared" si="2"/>
        <v>0.3</v>
      </c>
    </row>
    <row r="64" spans="1:14">
      <c r="A64" s="22" t="s">
        <v>56</v>
      </c>
      <c r="B64" s="22">
        <v>2110</v>
      </c>
      <c r="C64" s="22" t="s">
        <v>54</v>
      </c>
      <c r="D64" s="22" t="s">
        <v>46</v>
      </c>
      <c r="E64" s="23">
        <v>0.22</v>
      </c>
      <c r="F64" s="23">
        <v>50.8</v>
      </c>
      <c r="G64" s="23">
        <v>0</v>
      </c>
      <c r="H64" s="23">
        <v>2.0139999999999998</v>
      </c>
      <c r="I64" s="23">
        <v>0.28699999999999998</v>
      </c>
      <c r="J64" s="23">
        <v>0.315</v>
      </c>
      <c r="K64" s="23">
        <v>0.33080874873100002</v>
      </c>
      <c r="L64" s="10">
        <f t="shared" si="0"/>
        <v>0.44113346643278856</v>
      </c>
      <c r="M64" s="10">
        <f t="shared" si="1"/>
        <v>2.4</v>
      </c>
      <c r="N64" s="10">
        <f t="shared" si="2"/>
        <v>0.4</v>
      </c>
    </row>
    <row r="65" spans="1:14">
      <c r="A65" s="22" t="s">
        <v>56</v>
      </c>
      <c r="B65" s="22">
        <v>2110</v>
      </c>
      <c r="C65" s="22" t="s">
        <v>54</v>
      </c>
      <c r="D65" s="22"/>
      <c r="E65" s="23">
        <v>0.22</v>
      </c>
      <c r="F65" s="23">
        <v>50.8</v>
      </c>
      <c r="G65" s="23">
        <v>0</v>
      </c>
      <c r="H65" s="23">
        <v>2.0139999999999998</v>
      </c>
      <c r="I65" s="23">
        <v>0.28699999999999998</v>
      </c>
      <c r="J65" s="23">
        <v>0.315</v>
      </c>
      <c r="K65" s="23">
        <v>0.339459072049</v>
      </c>
      <c r="L65" s="10">
        <f t="shared" si="0"/>
        <v>0.45266867257734145</v>
      </c>
      <c r="M65" s="10">
        <f t="shared" si="1"/>
        <v>2.5</v>
      </c>
      <c r="N65" s="10">
        <f t="shared" si="2"/>
        <v>0.4</v>
      </c>
    </row>
    <row r="66" spans="1:14">
      <c r="A66" s="22" t="s">
        <v>56</v>
      </c>
      <c r="B66" s="22">
        <v>2110</v>
      </c>
      <c r="C66" s="22" t="s">
        <v>54</v>
      </c>
      <c r="D66" s="22" t="s">
        <v>46</v>
      </c>
      <c r="E66" s="23">
        <v>0.22</v>
      </c>
      <c r="F66" s="23">
        <v>50.8</v>
      </c>
      <c r="G66" s="23">
        <v>0</v>
      </c>
      <c r="H66" s="23">
        <v>2.0139999999999998</v>
      </c>
      <c r="I66" s="23">
        <v>0.28699999999999998</v>
      </c>
      <c r="J66" s="23">
        <v>0.315</v>
      </c>
      <c r="K66" s="23">
        <v>0.47466284380000001</v>
      </c>
      <c r="L66" s="10">
        <f t="shared" si="0"/>
        <v>0.6329629022073</v>
      </c>
      <c r="M66" s="10">
        <f t="shared" si="1"/>
        <v>3.5</v>
      </c>
      <c r="N66" s="10">
        <f t="shared" si="2"/>
        <v>0.6</v>
      </c>
    </row>
    <row r="67" spans="1:14">
      <c r="A67" s="22" t="s">
        <v>56</v>
      </c>
      <c r="B67" s="22">
        <v>2110</v>
      </c>
      <c r="C67" s="22" t="s">
        <v>54</v>
      </c>
      <c r="D67" s="22" t="s">
        <v>46</v>
      </c>
      <c r="E67" s="23">
        <v>0.22</v>
      </c>
      <c r="F67" s="23">
        <v>50.8</v>
      </c>
      <c r="G67" s="23">
        <v>0</v>
      </c>
      <c r="H67" s="23">
        <v>2.0139999999999998</v>
      </c>
      <c r="I67" s="23">
        <v>0.28699999999999998</v>
      </c>
      <c r="J67" s="23">
        <v>0.315</v>
      </c>
      <c r="K67" s="23">
        <v>0.49528517036899999</v>
      </c>
      <c r="L67" s="10">
        <f t="shared" ref="L67:L130" si="3">F67*J67*K67/12</f>
        <v>0.66046277468706138</v>
      </c>
      <c r="M67" s="10">
        <f t="shared" ref="M67:M130" si="4">ROUND(2.721*H67*L67,1)</f>
        <v>3.6</v>
      </c>
      <c r="N67" s="10">
        <f t="shared" ref="N67:N130" si="5">ROUND((2.721*I67*L67)+(E67*K67),1)</f>
        <v>0.6</v>
      </c>
    </row>
    <row r="68" spans="1:14">
      <c r="A68" s="22" t="s">
        <v>56</v>
      </c>
      <c r="B68" s="22">
        <v>2110</v>
      </c>
      <c r="C68" s="22" t="s">
        <v>54</v>
      </c>
      <c r="D68" s="22" t="s">
        <v>45</v>
      </c>
      <c r="E68" s="23">
        <v>0.22</v>
      </c>
      <c r="F68" s="23">
        <v>50.8</v>
      </c>
      <c r="G68" s="23">
        <v>0</v>
      </c>
      <c r="H68" s="23">
        <v>2.0139999999999998</v>
      </c>
      <c r="I68" s="23">
        <v>0.28699999999999998</v>
      </c>
      <c r="J68" s="23">
        <v>0.315</v>
      </c>
      <c r="K68" s="23">
        <v>0.66579391878700001</v>
      </c>
      <c r="L68" s="10">
        <f t="shared" si="3"/>
        <v>0.88783619070246445</v>
      </c>
      <c r="M68" s="10">
        <f t="shared" si="4"/>
        <v>4.9000000000000004</v>
      </c>
      <c r="N68" s="10">
        <f t="shared" si="5"/>
        <v>0.8</v>
      </c>
    </row>
    <row r="69" spans="1:14">
      <c r="A69" s="22" t="s">
        <v>56</v>
      </c>
      <c r="B69" s="22">
        <v>2110</v>
      </c>
      <c r="C69" s="22" t="s">
        <v>54</v>
      </c>
      <c r="D69" s="22" t="s">
        <v>46</v>
      </c>
      <c r="E69" s="23">
        <v>0.22</v>
      </c>
      <c r="F69" s="23">
        <v>50.8</v>
      </c>
      <c r="G69" s="23">
        <v>0</v>
      </c>
      <c r="H69" s="23">
        <v>2.0139999999999998</v>
      </c>
      <c r="I69" s="23">
        <v>0.28699999999999998</v>
      </c>
      <c r="J69" s="23">
        <v>0.315</v>
      </c>
      <c r="K69" s="23">
        <v>4.4507714853599998</v>
      </c>
      <c r="L69" s="10">
        <f t="shared" si="3"/>
        <v>5.9351037757275593</v>
      </c>
      <c r="M69" s="10">
        <f t="shared" si="4"/>
        <v>32.5</v>
      </c>
      <c r="N69" s="10">
        <f t="shared" si="5"/>
        <v>5.6</v>
      </c>
    </row>
    <row r="70" spans="1:14">
      <c r="A70" s="22" t="s">
        <v>56</v>
      </c>
      <c r="B70" s="22">
        <v>2110</v>
      </c>
      <c r="C70" s="22" t="s">
        <v>54</v>
      </c>
      <c r="D70" s="22" t="s">
        <v>46</v>
      </c>
      <c r="E70" s="23">
        <v>0.22</v>
      </c>
      <c r="F70" s="23">
        <v>50.8</v>
      </c>
      <c r="G70" s="23">
        <v>0</v>
      </c>
      <c r="H70" s="23">
        <v>2.0139999999999998</v>
      </c>
      <c r="I70" s="23">
        <v>0.28699999999999998</v>
      </c>
      <c r="J70" s="23">
        <v>0.315</v>
      </c>
      <c r="K70" s="23">
        <v>6.9765645030299996</v>
      </c>
      <c r="L70" s="10">
        <f t="shared" si="3"/>
        <v>9.3032487647905047</v>
      </c>
      <c r="M70" s="10">
        <f t="shared" si="4"/>
        <v>51</v>
      </c>
      <c r="N70" s="10">
        <f t="shared" si="5"/>
        <v>8.8000000000000007</v>
      </c>
    </row>
    <row r="71" spans="1:14">
      <c r="A71" s="22" t="s">
        <v>56</v>
      </c>
      <c r="B71" s="22">
        <v>3100</v>
      </c>
      <c r="C71" s="22" t="s">
        <v>54</v>
      </c>
      <c r="D71" s="22" t="s">
        <v>45</v>
      </c>
      <c r="E71" s="23">
        <v>0.22</v>
      </c>
      <c r="F71" s="23">
        <v>50.8</v>
      </c>
      <c r="G71" s="23">
        <v>0</v>
      </c>
      <c r="H71" s="23">
        <v>0.69099999999999995</v>
      </c>
      <c r="I71" s="23">
        <v>3.5999999999999997E-2</v>
      </c>
      <c r="J71" s="23">
        <v>0.26200000000000001</v>
      </c>
      <c r="K71" s="23">
        <v>2.7965990768699998E-3</v>
      </c>
      <c r="L71" s="10">
        <f t="shared" si="3"/>
        <v>3.1018012561257456E-3</v>
      </c>
      <c r="M71" s="10">
        <f t="shared" si="4"/>
        <v>0</v>
      </c>
      <c r="N71" s="10">
        <f t="shared" si="5"/>
        <v>0</v>
      </c>
    </row>
    <row r="72" spans="1:14">
      <c r="A72" s="22" t="s">
        <v>56</v>
      </c>
      <c r="B72" s="22">
        <v>3100</v>
      </c>
      <c r="C72" s="22" t="s">
        <v>54</v>
      </c>
      <c r="D72" s="22" t="s">
        <v>45</v>
      </c>
      <c r="E72" s="23">
        <v>0.22</v>
      </c>
      <c r="F72" s="23">
        <v>50.8</v>
      </c>
      <c r="G72" s="23">
        <v>0</v>
      </c>
      <c r="H72" s="23">
        <v>0.69099999999999995</v>
      </c>
      <c r="I72" s="23">
        <v>3.5999999999999997E-2</v>
      </c>
      <c r="J72" s="23">
        <v>0.26200000000000001</v>
      </c>
      <c r="K72" s="23">
        <v>1.6845341169400001E-2</v>
      </c>
      <c r="L72" s="10">
        <f t="shared" si="3"/>
        <v>1.8683729402353855E-2</v>
      </c>
      <c r="M72" s="10">
        <f t="shared" si="4"/>
        <v>0</v>
      </c>
      <c r="N72" s="10">
        <f t="shared" si="5"/>
        <v>0</v>
      </c>
    </row>
    <row r="73" spans="1:14">
      <c r="A73" s="22" t="s">
        <v>56</v>
      </c>
      <c r="B73" s="22">
        <v>3100</v>
      </c>
      <c r="C73" s="22" t="s">
        <v>54</v>
      </c>
      <c r="D73" s="22" t="s">
        <v>46</v>
      </c>
      <c r="E73" s="23">
        <v>0.22</v>
      </c>
      <c r="F73" s="23">
        <v>50.8</v>
      </c>
      <c r="G73" s="23">
        <v>0</v>
      </c>
      <c r="H73" s="23">
        <v>0.69099999999999995</v>
      </c>
      <c r="I73" s="23">
        <v>3.5999999999999997E-2</v>
      </c>
      <c r="J73" s="23">
        <v>0.26200000000000001</v>
      </c>
      <c r="K73" s="23">
        <v>1.7268649770300001E-2</v>
      </c>
      <c r="L73" s="10">
        <f t="shared" si="3"/>
        <v>1.9153235081898739E-2</v>
      </c>
      <c r="M73" s="10">
        <f t="shared" si="4"/>
        <v>0</v>
      </c>
      <c r="N73" s="10">
        <f t="shared" si="5"/>
        <v>0</v>
      </c>
    </row>
    <row r="74" spans="1:14">
      <c r="A74" s="22" t="s">
        <v>56</v>
      </c>
      <c r="B74" s="22">
        <v>3100</v>
      </c>
      <c r="C74" s="22" t="s">
        <v>54</v>
      </c>
      <c r="D74" s="22" t="s">
        <v>45</v>
      </c>
      <c r="E74" s="23">
        <v>0.22</v>
      </c>
      <c r="F74" s="23">
        <v>50.8</v>
      </c>
      <c r="G74" s="23">
        <v>0</v>
      </c>
      <c r="H74" s="23">
        <v>0.69099999999999995</v>
      </c>
      <c r="I74" s="23">
        <v>3.5999999999999997E-2</v>
      </c>
      <c r="J74" s="23">
        <v>0.26200000000000001</v>
      </c>
      <c r="K74" s="23">
        <v>3.8241912453499997E-2</v>
      </c>
      <c r="L74" s="10">
        <f t="shared" si="3"/>
        <v>4.2415379832591964E-2</v>
      </c>
      <c r="M74" s="10">
        <f t="shared" si="4"/>
        <v>0.1</v>
      </c>
      <c r="N74" s="10">
        <f t="shared" si="5"/>
        <v>0</v>
      </c>
    </row>
    <row r="75" spans="1:14">
      <c r="A75" s="22" t="s">
        <v>56</v>
      </c>
      <c r="B75" s="22">
        <v>3100</v>
      </c>
      <c r="C75" s="22" t="s">
        <v>54</v>
      </c>
      <c r="D75" s="22" t="s">
        <v>46</v>
      </c>
      <c r="E75" s="23">
        <v>0.22</v>
      </c>
      <c r="F75" s="23">
        <v>50.8</v>
      </c>
      <c r="G75" s="23">
        <v>0</v>
      </c>
      <c r="H75" s="23">
        <v>0.69099999999999995</v>
      </c>
      <c r="I75" s="23">
        <v>3.5999999999999997E-2</v>
      </c>
      <c r="J75" s="23">
        <v>0.26200000000000001</v>
      </c>
      <c r="K75" s="23">
        <v>4.1642167591599999E-2</v>
      </c>
      <c r="L75" s="10">
        <f t="shared" si="3"/>
        <v>4.6186716148096607E-2</v>
      </c>
      <c r="M75" s="10">
        <f t="shared" si="4"/>
        <v>0.1</v>
      </c>
      <c r="N75" s="10">
        <f t="shared" si="5"/>
        <v>0</v>
      </c>
    </row>
    <row r="76" spans="1:14">
      <c r="A76" s="22" t="s">
        <v>56</v>
      </c>
      <c r="B76" s="22">
        <v>3100</v>
      </c>
      <c r="C76" s="22" t="s">
        <v>54</v>
      </c>
      <c r="D76" s="22"/>
      <c r="E76" s="23">
        <v>0.22</v>
      </c>
      <c r="F76" s="23">
        <v>50.8</v>
      </c>
      <c r="G76" s="23">
        <v>0</v>
      </c>
      <c r="H76" s="23">
        <v>0.69099999999999995</v>
      </c>
      <c r="I76" s="23">
        <v>3.5999999999999997E-2</v>
      </c>
      <c r="J76" s="23">
        <v>0.26200000000000001</v>
      </c>
      <c r="K76" s="23">
        <v>0.51828604794900002</v>
      </c>
      <c r="L76" s="10">
        <f t="shared" si="3"/>
        <v>0.57484833198183416</v>
      </c>
      <c r="M76" s="10">
        <f t="shared" si="4"/>
        <v>1.1000000000000001</v>
      </c>
      <c r="N76" s="10">
        <f t="shared" si="5"/>
        <v>0.2</v>
      </c>
    </row>
    <row r="77" spans="1:14">
      <c r="A77" s="22" t="s">
        <v>56</v>
      </c>
      <c r="B77" s="22">
        <v>3100</v>
      </c>
      <c r="C77" s="22" t="s">
        <v>54</v>
      </c>
      <c r="D77" s="22" t="s">
        <v>46</v>
      </c>
      <c r="E77" s="23">
        <v>0.22</v>
      </c>
      <c r="F77" s="23">
        <v>50.8</v>
      </c>
      <c r="G77" s="23">
        <v>0</v>
      </c>
      <c r="H77" s="23">
        <v>0.69099999999999995</v>
      </c>
      <c r="I77" s="23">
        <v>3.5999999999999997E-2</v>
      </c>
      <c r="J77" s="23">
        <v>0.26200000000000001</v>
      </c>
      <c r="K77" s="23">
        <v>0.53273174388</v>
      </c>
      <c r="L77" s="10">
        <f t="shared" si="3"/>
        <v>0.59087053486210395</v>
      </c>
      <c r="M77" s="10">
        <f t="shared" si="4"/>
        <v>1.1000000000000001</v>
      </c>
      <c r="N77" s="10">
        <f t="shared" si="5"/>
        <v>0.2</v>
      </c>
    </row>
    <row r="78" spans="1:14">
      <c r="A78" s="22" t="s">
        <v>56</v>
      </c>
      <c r="B78" s="22">
        <v>3100</v>
      </c>
      <c r="C78" s="22" t="s">
        <v>54</v>
      </c>
      <c r="D78" s="22" t="s">
        <v>44</v>
      </c>
      <c r="E78" s="23">
        <v>0.22</v>
      </c>
      <c r="F78" s="23">
        <v>50.8</v>
      </c>
      <c r="G78" s="23">
        <v>0</v>
      </c>
      <c r="H78" s="23">
        <v>0.69099999999999995</v>
      </c>
      <c r="I78" s="23">
        <v>3.5999999999999997E-2</v>
      </c>
      <c r="J78" s="23">
        <v>0.26200000000000001</v>
      </c>
      <c r="K78" s="23">
        <v>2.2504952564899998</v>
      </c>
      <c r="L78" s="10">
        <f t="shared" si="3"/>
        <v>2.4960993054816085</v>
      </c>
      <c r="M78" s="10">
        <f t="shared" si="4"/>
        <v>4.7</v>
      </c>
      <c r="N78" s="10">
        <f t="shared" si="5"/>
        <v>0.7</v>
      </c>
    </row>
    <row r="79" spans="1:14">
      <c r="A79" s="22" t="s">
        <v>56</v>
      </c>
      <c r="B79" s="22">
        <v>3200</v>
      </c>
      <c r="C79" s="22" t="s">
        <v>54</v>
      </c>
      <c r="D79" s="22" t="s">
        <v>46</v>
      </c>
      <c r="E79" s="23">
        <v>0.22</v>
      </c>
      <c r="F79" s="23">
        <v>50.8</v>
      </c>
      <c r="G79" s="23">
        <v>0</v>
      </c>
      <c r="H79" s="23">
        <v>0.69099999999999995</v>
      </c>
      <c r="I79" s="23">
        <v>3.5999999999999997E-2</v>
      </c>
      <c r="J79" s="23">
        <v>0.26200000000000001</v>
      </c>
      <c r="K79" s="23">
        <v>1.6908942364500001E-3</v>
      </c>
      <c r="L79" s="10">
        <f t="shared" si="3"/>
        <v>1.8754271607879099E-3</v>
      </c>
      <c r="M79" s="10">
        <f t="shared" si="4"/>
        <v>0</v>
      </c>
      <c r="N79" s="10">
        <f t="shared" si="5"/>
        <v>0</v>
      </c>
    </row>
    <row r="80" spans="1:14">
      <c r="A80" s="22" t="s">
        <v>56</v>
      </c>
      <c r="B80" s="22">
        <v>3200</v>
      </c>
      <c r="C80" s="22" t="s">
        <v>54</v>
      </c>
      <c r="D80" s="22" t="s">
        <v>46</v>
      </c>
      <c r="E80" s="23">
        <v>0.22</v>
      </c>
      <c r="F80" s="23">
        <v>50.8</v>
      </c>
      <c r="G80" s="23">
        <v>0</v>
      </c>
      <c r="H80" s="23">
        <v>0.69099999999999995</v>
      </c>
      <c r="I80" s="23">
        <v>3.5999999999999997E-2</v>
      </c>
      <c r="J80" s="23">
        <v>0.26200000000000001</v>
      </c>
      <c r="K80" s="23">
        <v>6.4536139590299996E-2</v>
      </c>
      <c r="L80" s="10">
        <f t="shared" si="3"/>
        <v>7.1579183624254736E-2</v>
      </c>
      <c r="M80" s="10">
        <f t="shared" si="4"/>
        <v>0.1</v>
      </c>
      <c r="N80" s="10">
        <f t="shared" si="5"/>
        <v>0</v>
      </c>
    </row>
    <row r="81" spans="1:14">
      <c r="A81" s="22" t="s">
        <v>56</v>
      </c>
      <c r="B81" s="22">
        <v>3200</v>
      </c>
      <c r="C81" s="22" t="s">
        <v>54</v>
      </c>
      <c r="D81" s="22" t="s">
        <v>44</v>
      </c>
      <c r="E81" s="23">
        <v>0.22</v>
      </c>
      <c r="F81" s="23">
        <v>50.8</v>
      </c>
      <c r="G81" s="23">
        <v>0</v>
      </c>
      <c r="H81" s="23">
        <v>0.69099999999999995</v>
      </c>
      <c r="I81" s="23">
        <v>3.5999999999999997E-2</v>
      </c>
      <c r="J81" s="23">
        <v>0.26200000000000001</v>
      </c>
      <c r="K81" s="23">
        <v>0.11196902022999999</v>
      </c>
      <c r="L81" s="10">
        <f t="shared" si="3"/>
        <v>0.12418857263776732</v>
      </c>
      <c r="M81" s="10">
        <f t="shared" si="4"/>
        <v>0.2</v>
      </c>
      <c r="N81" s="10">
        <f t="shared" si="5"/>
        <v>0</v>
      </c>
    </row>
    <row r="82" spans="1:14">
      <c r="A82" s="22" t="s">
        <v>56</v>
      </c>
      <c r="B82" s="22">
        <v>3200</v>
      </c>
      <c r="C82" s="22" t="s">
        <v>54</v>
      </c>
      <c r="D82" s="22" t="s">
        <v>46</v>
      </c>
      <c r="E82" s="23">
        <v>0.22</v>
      </c>
      <c r="F82" s="23">
        <v>50.8</v>
      </c>
      <c r="G82" s="23">
        <v>0</v>
      </c>
      <c r="H82" s="23">
        <v>0.69099999999999995</v>
      </c>
      <c r="I82" s="23">
        <v>3.5999999999999997E-2</v>
      </c>
      <c r="J82" s="23">
        <v>0.26200000000000001</v>
      </c>
      <c r="K82" s="23">
        <v>0.21583531125300001</v>
      </c>
      <c r="L82" s="10">
        <f t="shared" si="3"/>
        <v>0.23939013822107738</v>
      </c>
      <c r="M82" s="10">
        <f t="shared" si="4"/>
        <v>0.5</v>
      </c>
      <c r="N82" s="10">
        <f t="shared" si="5"/>
        <v>0.1</v>
      </c>
    </row>
    <row r="83" spans="1:14">
      <c r="A83" s="22" t="s">
        <v>56</v>
      </c>
      <c r="B83" s="22">
        <v>3200</v>
      </c>
      <c r="C83" s="22" t="s">
        <v>54</v>
      </c>
      <c r="D83" s="22" t="s">
        <v>46</v>
      </c>
      <c r="E83" s="23">
        <v>0.22</v>
      </c>
      <c r="F83" s="23">
        <v>50.8</v>
      </c>
      <c r="G83" s="23">
        <v>0</v>
      </c>
      <c r="H83" s="23">
        <v>0.69099999999999995</v>
      </c>
      <c r="I83" s="23">
        <v>3.5999999999999997E-2</v>
      </c>
      <c r="J83" s="23">
        <v>0.26200000000000001</v>
      </c>
      <c r="K83" s="23">
        <v>0.62993009712100001</v>
      </c>
      <c r="L83" s="10">
        <f t="shared" si="3"/>
        <v>0.69867646838680519</v>
      </c>
      <c r="M83" s="10">
        <f t="shared" si="4"/>
        <v>1.3</v>
      </c>
      <c r="N83" s="10">
        <f t="shared" si="5"/>
        <v>0.2</v>
      </c>
    </row>
    <row r="84" spans="1:14">
      <c r="A84" s="22" t="s">
        <v>56</v>
      </c>
      <c r="B84" s="22">
        <v>3300</v>
      </c>
      <c r="C84" s="22" t="s">
        <v>54</v>
      </c>
      <c r="D84" s="22"/>
      <c r="E84" s="23">
        <v>0.22</v>
      </c>
      <c r="F84" s="23">
        <v>50.8</v>
      </c>
      <c r="G84" s="23">
        <v>0</v>
      </c>
      <c r="H84" s="23">
        <v>0.69099999999999995</v>
      </c>
      <c r="I84" s="23">
        <v>3.5999999999999997E-2</v>
      </c>
      <c r="J84" s="23">
        <v>0.26200000000000001</v>
      </c>
      <c r="K84" s="23">
        <v>8.3258330453100005E-4</v>
      </c>
      <c r="L84" s="10">
        <f t="shared" si="3"/>
        <v>9.2344589583214984E-4</v>
      </c>
      <c r="M84" s="10">
        <f t="shared" si="4"/>
        <v>0</v>
      </c>
      <c r="N84" s="10">
        <f t="shared" si="5"/>
        <v>0</v>
      </c>
    </row>
    <row r="85" spans="1:14">
      <c r="A85" s="22" t="s">
        <v>56</v>
      </c>
      <c r="B85" s="22">
        <v>3300</v>
      </c>
      <c r="C85" s="22" t="s">
        <v>54</v>
      </c>
      <c r="D85" s="22" t="s">
        <v>46</v>
      </c>
      <c r="E85" s="23">
        <v>0.22</v>
      </c>
      <c r="F85" s="23">
        <v>50.8</v>
      </c>
      <c r="G85" s="23">
        <v>0</v>
      </c>
      <c r="H85" s="23">
        <v>0.69099999999999995</v>
      </c>
      <c r="I85" s="23">
        <v>3.5999999999999997E-2</v>
      </c>
      <c r="J85" s="23">
        <v>0.26200000000000001</v>
      </c>
      <c r="K85" s="23">
        <v>1.4914771632099999</v>
      </c>
      <c r="L85" s="10">
        <f t="shared" si="3"/>
        <v>1.6542470376216512</v>
      </c>
      <c r="M85" s="10">
        <f t="shared" si="4"/>
        <v>3.1</v>
      </c>
      <c r="N85" s="10">
        <f t="shared" si="5"/>
        <v>0.5</v>
      </c>
    </row>
    <row r="86" spans="1:14">
      <c r="A86" s="22" t="s">
        <v>56</v>
      </c>
      <c r="B86" s="22">
        <v>3300</v>
      </c>
      <c r="C86" s="22" t="s">
        <v>54</v>
      </c>
      <c r="D86" s="22" t="s">
        <v>45</v>
      </c>
      <c r="E86" s="23">
        <v>0.22</v>
      </c>
      <c r="F86" s="23">
        <v>50.8</v>
      </c>
      <c r="G86" s="23">
        <v>0</v>
      </c>
      <c r="H86" s="23">
        <v>0.69099999999999995</v>
      </c>
      <c r="I86" s="23">
        <v>3.5999999999999997E-2</v>
      </c>
      <c r="J86" s="23">
        <v>0.26200000000000001</v>
      </c>
      <c r="K86" s="23">
        <v>2.30243822016</v>
      </c>
      <c r="L86" s="10">
        <f t="shared" si="3"/>
        <v>2.5537109779201281</v>
      </c>
      <c r="M86" s="10">
        <f t="shared" si="4"/>
        <v>4.8</v>
      </c>
      <c r="N86" s="10">
        <f t="shared" si="5"/>
        <v>0.8</v>
      </c>
    </row>
    <row r="87" spans="1:14">
      <c r="A87" s="22" t="s">
        <v>56</v>
      </c>
      <c r="B87" s="22">
        <v>3300</v>
      </c>
      <c r="C87" s="22" t="s">
        <v>54</v>
      </c>
      <c r="D87" s="22" t="s">
        <v>46</v>
      </c>
      <c r="E87" s="23">
        <v>0.22</v>
      </c>
      <c r="F87" s="23">
        <v>50.8</v>
      </c>
      <c r="G87" s="23">
        <v>0</v>
      </c>
      <c r="H87" s="23">
        <v>0.69099999999999995</v>
      </c>
      <c r="I87" s="23">
        <v>3.5999999999999997E-2</v>
      </c>
      <c r="J87" s="23">
        <v>0.26200000000000001</v>
      </c>
      <c r="K87" s="23">
        <v>6.7341567262000002</v>
      </c>
      <c r="L87" s="10">
        <f t="shared" si="3"/>
        <v>7.4690776969192934</v>
      </c>
      <c r="M87" s="10">
        <f t="shared" si="4"/>
        <v>14</v>
      </c>
      <c r="N87" s="10">
        <f t="shared" si="5"/>
        <v>2.2000000000000002</v>
      </c>
    </row>
    <row r="88" spans="1:14">
      <c r="A88" s="22" t="s">
        <v>56</v>
      </c>
      <c r="B88" s="22">
        <v>4110</v>
      </c>
      <c r="C88" s="22" t="s">
        <v>54</v>
      </c>
      <c r="D88" s="22" t="s">
        <v>46</v>
      </c>
      <c r="E88" s="23">
        <v>0.22</v>
      </c>
      <c r="F88" s="23">
        <v>50.8</v>
      </c>
      <c r="G88" s="23">
        <v>0</v>
      </c>
      <c r="H88" s="23">
        <v>0.69099999999999995</v>
      </c>
      <c r="I88" s="23">
        <v>3.5999999999999997E-2</v>
      </c>
      <c r="J88" s="23">
        <v>0.26200000000000001</v>
      </c>
      <c r="K88" s="23">
        <v>1.6630557012099999E-2</v>
      </c>
      <c r="L88" s="10">
        <f t="shared" si="3"/>
        <v>1.8445505134020511E-2</v>
      </c>
      <c r="M88" s="10">
        <f t="shared" si="4"/>
        <v>0</v>
      </c>
      <c r="N88" s="10">
        <f t="shared" si="5"/>
        <v>0</v>
      </c>
    </row>
    <row r="89" spans="1:14">
      <c r="A89" s="22" t="s">
        <v>56</v>
      </c>
      <c r="B89" s="22">
        <v>4110</v>
      </c>
      <c r="C89" s="22" t="s">
        <v>54</v>
      </c>
      <c r="D89" s="22" t="s">
        <v>46</v>
      </c>
      <c r="E89" s="23">
        <v>0.22</v>
      </c>
      <c r="F89" s="23">
        <v>50.8</v>
      </c>
      <c r="G89" s="23">
        <v>0</v>
      </c>
      <c r="H89" s="23">
        <v>0.69099999999999995</v>
      </c>
      <c r="I89" s="23">
        <v>3.5999999999999997E-2</v>
      </c>
      <c r="J89" s="23">
        <v>0.26200000000000001</v>
      </c>
      <c r="K89" s="23">
        <v>2.3261792904399999E-2</v>
      </c>
      <c r="L89" s="10">
        <f t="shared" si="3"/>
        <v>2.5800429903366853E-2</v>
      </c>
      <c r="M89" s="10">
        <f t="shared" si="4"/>
        <v>0</v>
      </c>
      <c r="N89" s="10">
        <f t="shared" si="5"/>
        <v>0</v>
      </c>
    </row>
    <row r="90" spans="1:14">
      <c r="A90" s="22" t="s">
        <v>56</v>
      </c>
      <c r="B90" s="22">
        <v>4110</v>
      </c>
      <c r="C90" s="22" t="s">
        <v>54</v>
      </c>
      <c r="D90" s="22" t="s">
        <v>46</v>
      </c>
      <c r="E90" s="23">
        <v>0.22</v>
      </c>
      <c r="F90" s="23">
        <v>50.8</v>
      </c>
      <c r="G90" s="23">
        <v>0</v>
      </c>
      <c r="H90" s="23">
        <v>0.69099999999999995</v>
      </c>
      <c r="I90" s="23">
        <v>3.5999999999999997E-2</v>
      </c>
      <c r="J90" s="23">
        <v>0.26200000000000001</v>
      </c>
      <c r="K90" s="23">
        <v>0.34724425284799998</v>
      </c>
      <c r="L90" s="10">
        <f t="shared" si="3"/>
        <v>0.38514017564214503</v>
      </c>
      <c r="M90" s="10">
        <f t="shared" si="4"/>
        <v>0.7</v>
      </c>
      <c r="N90" s="10">
        <f t="shared" si="5"/>
        <v>0.1</v>
      </c>
    </row>
    <row r="91" spans="1:14">
      <c r="A91" s="22" t="s">
        <v>56</v>
      </c>
      <c r="B91" s="22">
        <v>4110</v>
      </c>
      <c r="C91" s="22" t="s">
        <v>54</v>
      </c>
      <c r="D91" s="22" t="s">
        <v>45</v>
      </c>
      <c r="E91" s="23">
        <v>0.22</v>
      </c>
      <c r="F91" s="23">
        <v>50.8</v>
      </c>
      <c r="G91" s="23">
        <v>0</v>
      </c>
      <c r="H91" s="23">
        <v>0.69099999999999995</v>
      </c>
      <c r="I91" s="23">
        <v>3.5999999999999997E-2</v>
      </c>
      <c r="J91" s="23">
        <v>0.26200000000000001</v>
      </c>
      <c r="K91" s="23">
        <v>1.5900965829</v>
      </c>
      <c r="L91" s="10">
        <f t="shared" si="3"/>
        <v>1.7636291233138202</v>
      </c>
      <c r="M91" s="10">
        <f t="shared" si="4"/>
        <v>3.3</v>
      </c>
      <c r="N91" s="10">
        <f t="shared" si="5"/>
        <v>0.5</v>
      </c>
    </row>
    <row r="92" spans="1:14">
      <c r="A92" s="22" t="s">
        <v>56</v>
      </c>
      <c r="B92" s="22">
        <v>4110</v>
      </c>
      <c r="C92" s="22" t="s">
        <v>54</v>
      </c>
      <c r="D92" s="22" t="s">
        <v>47</v>
      </c>
      <c r="E92" s="23">
        <v>0.22</v>
      </c>
      <c r="F92" s="23">
        <v>50.8</v>
      </c>
      <c r="G92" s="23">
        <v>0</v>
      </c>
      <c r="H92" s="23">
        <v>0.69099999999999995</v>
      </c>
      <c r="I92" s="23">
        <v>3.5999999999999997E-2</v>
      </c>
      <c r="J92" s="23">
        <v>0.26200000000000001</v>
      </c>
      <c r="K92" s="23">
        <v>1.8685225026700001</v>
      </c>
      <c r="L92" s="10">
        <f t="shared" si="3"/>
        <v>2.0724405917947193</v>
      </c>
      <c r="M92" s="10">
        <f t="shared" si="4"/>
        <v>3.9</v>
      </c>
      <c r="N92" s="10">
        <f t="shared" si="5"/>
        <v>0.6</v>
      </c>
    </row>
    <row r="93" spans="1:14">
      <c r="A93" s="22" t="s">
        <v>56</v>
      </c>
      <c r="B93" s="22">
        <v>4110</v>
      </c>
      <c r="C93" s="22" t="s">
        <v>54</v>
      </c>
      <c r="D93" s="22" t="s">
        <v>46</v>
      </c>
      <c r="E93" s="23">
        <v>0.22</v>
      </c>
      <c r="F93" s="23">
        <v>50.8</v>
      </c>
      <c r="G93" s="23">
        <v>0</v>
      </c>
      <c r="H93" s="23">
        <v>0.69099999999999995</v>
      </c>
      <c r="I93" s="23">
        <v>3.5999999999999997E-2</v>
      </c>
      <c r="J93" s="23">
        <v>0.26200000000000001</v>
      </c>
      <c r="K93" s="23">
        <v>3.80322237221</v>
      </c>
      <c r="L93" s="10">
        <f t="shared" si="3"/>
        <v>4.2182807070971844</v>
      </c>
      <c r="M93" s="10">
        <f t="shared" si="4"/>
        <v>7.9</v>
      </c>
      <c r="N93" s="10">
        <f t="shared" si="5"/>
        <v>1.2</v>
      </c>
    </row>
    <row r="94" spans="1:14">
      <c r="A94" s="22" t="s">
        <v>56</v>
      </c>
      <c r="B94" s="22">
        <v>4110</v>
      </c>
      <c r="C94" s="22" t="s">
        <v>54</v>
      </c>
      <c r="D94" s="22" t="s">
        <v>46</v>
      </c>
      <c r="E94" s="23">
        <v>0.22</v>
      </c>
      <c r="F94" s="23">
        <v>50.8</v>
      </c>
      <c r="G94" s="23">
        <v>0</v>
      </c>
      <c r="H94" s="23">
        <v>0.69099999999999995</v>
      </c>
      <c r="I94" s="23">
        <v>3.5999999999999997E-2</v>
      </c>
      <c r="J94" s="23">
        <v>0.26200000000000001</v>
      </c>
      <c r="K94" s="23">
        <v>6.5599614859699997</v>
      </c>
      <c r="L94" s="10">
        <f t="shared" si="3"/>
        <v>7.2758719494721928</v>
      </c>
      <c r="M94" s="10">
        <f t="shared" si="4"/>
        <v>13.7</v>
      </c>
      <c r="N94" s="10">
        <f t="shared" si="5"/>
        <v>2.2000000000000002</v>
      </c>
    </row>
    <row r="95" spans="1:14">
      <c r="A95" s="22" t="s">
        <v>56</v>
      </c>
      <c r="B95" s="22">
        <v>4200</v>
      </c>
      <c r="C95" s="22" t="s">
        <v>54</v>
      </c>
      <c r="D95" s="22" t="s">
        <v>46</v>
      </c>
      <c r="E95" s="23">
        <v>0.22</v>
      </c>
      <c r="F95" s="23">
        <v>50.8</v>
      </c>
      <c r="G95" s="23">
        <v>0</v>
      </c>
      <c r="H95" s="23">
        <v>0.69099999999999995</v>
      </c>
      <c r="I95" s="23">
        <v>3.5999999999999997E-2</v>
      </c>
      <c r="J95" s="23">
        <v>0.26200000000000001</v>
      </c>
      <c r="K95" s="23">
        <v>4.0972606546699998E-3</v>
      </c>
      <c r="L95" s="10">
        <f t="shared" si="3"/>
        <v>4.5444083674496521E-3</v>
      </c>
      <c r="M95" s="10">
        <f t="shared" si="4"/>
        <v>0</v>
      </c>
      <c r="N95" s="10">
        <f t="shared" si="5"/>
        <v>0</v>
      </c>
    </row>
    <row r="96" spans="1:14">
      <c r="A96" s="22" t="s">
        <v>56</v>
      </c>
      <c r="B96" s="22">
        <v>4200</v>
      </c>
      <c r="C96" s="22" t="s">
        <v>54</v>
      </c>
      <c r="D96" s="22" t="s">
        <v>46</v>
      </c>
      <c r="E96" s="23">
        <v>0.22</v>
      </c>
      <c r="F96" s="23">
        <v>50.8</v>
      </c>
      <c r="G96" s="23">
        <v>0</v>
      </c>
      <c r="H96" s="23">
        <v>0.69099999999999995</v>
      </c>
      <c r="I96" s="23">
        <v>3.5999999999999997E-2</v>
      </c>
      <c r="J96" s="23">
        <v>0.26200000000000001</v>
      </c>
      <c r="K96" s="23">
        <v>1.0778411877699999E-2</v>
      </c>
      <c r="L96" s="10">
        <f t="shared" si="3"/>
        <v>1.1954695893952991E-2</v>
      </c>
      <c r="M96" s="10">
        <f t="shared" si="4"/>
        <v>0</v>
      </c>
      <c r="N96" s="10">
        <f t="shared" si="5"/>
        <v>0</v>
      </c>
    </row>
    <row r="97" spans="1:14">
      <c r="A97" s="22" t="s">
        <v>56</v>
      </c>
      <c r="B97" s="22">
        <v>4200</v>
      </c>
      <c r="C97" s="22" t="s">
        <v>54</v>
      </c>
      <c r="D97" s="22" t="s">
        <v>46</v>
      </c>
      <c r="E97" s="23">
        <v>0.22</v>
      </c>
      <c r="F97" s="23">
        <v>50.8</v>
      </c>
      <c r="G97" s="23">
        <v>0</v>
      </c>
      <c r="H97" s="23">
        <v>0.69099999999999995</v>
      </c>
      <c r="I97" s="23">
        <v>3.5999999999999997E-2</v>
      </c>
      <c r="J97" s="23">
        <v>0.26200000000000001</v>
      </c>
      <c r="K97" s="23">
        <v>1.5937823734899999E-2</v>
      </c>
      <c r="L97" s="10">
        <f t="shared" si="3"/>
        <v>1.7677171565168751E-2</v>
      </c>
      <c r="M97" s="10">
        <f t="shared" si="4"/>
        <v>0</v>
      </c>
      <c r="N97" s="10">
        <f t="shared" si="5"/>
        <v>0</v>
      </c>
    </row>
    <row r="98" spans="1:14">
      <c r="A98" s="22" t="s">
        <v>56</v>
      </c>
      <c r="B98" s="22">
        <v>4200</v>
      </c>
      <c r="C98" s="22" t="s">
        <v>54</v>
      </c>
      <c r="D98" s="22" t="s">
        <v>46</v>
      </c>
      <c r="E98" s="23">
        <v>0.22</v>
      </c>
      <c r="F98" s="23">
        <v>50.8</v>
      </c>
      <c r="G98" s="23">
        <v>0</v>
      </c>
      <c r="H98" s="23">
        <v>0.69099999999999995</v>
      </c>
      <c r="I98" s="23">
        <v>3.5999999999999997E-2</v>
      </c>
      <c r="J98" s="23">
        <v>0.26200000000000001</v>
      </c>
      <c r="K98" s="23">
        <v>5.3993863086400001E-2</v>
      </c>
      <c r="L98" s="10">
        <f t="shared" si="3"/>
        <v>5.9886393344562451E-2</v>
      </c>
      <c r="M98" s="10">
        <f t="shared" si="4"/>
        <v>0.1</v>
      </c>
      <c r="N98" s="10">
        <f t="shared" si="5"/>
        <v>0</v>
      </c>
    </row>
    <row r="99" spans="1:14">
      <c r="A99" s="22" t="s">
        <v>56</v>
      </c>
      <c r="B99" s="22">
        <v>4200</v>
      </c>
      <c r="C99" s="22" t="s">
        <v>54</v>
      </c>
      <c r="D99" s="22" t="s">
        <v>45</v>
      </c>
      <c r="E99" s="23">
        <v>0.22</v>
      </c>
      <c r="F99" s="23">
        <v>50.8</v>
      </c>
      <c r="G99" s="23">
        <v>0</v>
      </c>
      <c r="H99" s="23">
        <v>0.69099999999999995</v>
      </c>
      <c r="I99" s="23">
        <v>3.5999999999999997E-2</v>
      </c>
      <c r="J99" s="23">
        <v>0.26200000000000001</v>
      </c>
      <c r="K99" s="23">
        <v>7.3114682831099995E-2</v>
      </c>
      <c r="L99" s="10">
        <f t="shared" si="3"/>
        <v>8.1093931884067369E-2</v>
      </c>
      <c r="M99" s="10">
        <f t="shared" si="4"/>
        <v>0.2</v>
      </c>
      <c r="N99" s="10">
        <f t="shared" si="5"/>
        <v>0</v>
      </c>
    </row>
    <row r="100" spans="1:14">
      <c r="A100" s="22" t="s">
        <v>56</v>
      </c>
      <c r="B100" s="22">
        <v>4200</v>
      </c>
      <c r="C100" s="22" t="s">
        <v>54</v>
      </c>
      <c r="D100" s="22" t="s">
        <v>46</v>
      </c>
      <c r="E100" s="23">
        <v>0.22</v>
      </c>
      <c r="F100" s="23">
        <v>50.8</v>
      </c>
      <c r="G100" s="23">
        <v>0</v>
      </c>
      <c r="H100" s="23">
        <v>0.69099999999999995</v>
      </c>
      <c r="I100" s="23">
        <v>3.5999999999999997E-2</v>
      </c>
      <c r="J100" s="23">
        <v>0.26200000000000001</v>
      </c>
      <c r="K100" s="23">
        <v>0.20028439373199999</v>
      </c>
      <c r="L100" s="10">
        <f t="shared" si="3"/>
        <v>0.22214209723461895</v>
      </c>
      <c r="M100" s="10">
        <f t="shared" si="4"/>
        <v>0.4</v>
      </c>
      <c r="N100" s="10">
        <f t="shared" si="5"/>
        <v>0.1</v>
      </c>
    </row>
    <row r="101" spans="1:14">
      <c r="A101" s="22" t="s">
        <v>56</v>
      </c>
      <c r="B101" s="22">
        <v>4200</v>
      </c>
      <c r="C101" s="22" t="s">
        <v>54</v>
      </c>
      <c r="D101" s="22" t="s">
        <v>46</v>
      </c>
      <c r="E101" s="23">
        <v>0.22</v>
      </c>
      <c r="F101" s="23">
        <v>50.8</v>
      </c>
      <c r="G101" s="23">
        <v>0</v>
      </c>
      <c r="H101" s="23">
        <v>0.69099999999999995</v>
      </c>
      <c r="I101" s="23">
        <v>3.5999999999999997E-2</v>
      </c>
      <c r="J101" s="23">
        <v>0.26200000000000001</v>
      </c>
      <c r="K101" s="23">
        <v>0.375954212846</v>
      </c>
      <c r="L101" s="10">
        <f t="shared" si="3"/>
        <v>0.41698334927459341</v>
      </c>
      <c r="M101" s="10">
        <f t="shared" si="4"/>
        <v>0.8</v>
      </c>
      <c r="N101" s="10">
        <f t="shared" si="5"/>
        <v>0.1</v>
      </c>
    </row>
    <row r="102" spans="1:14">
      <c r="A102" s="22" t="s">
        <v>56</v>
      </c>
      <c r="B102" s="22">
        <v>4200</v>
      </c>
      <c r="C102" s="22" t="s">
        <v>54</v>
      </c>
      <c r="D102" s="22" t="s">
        <v>46</v>
      </c>
      <c r="E102" s="23">
        <v>0.22</v>
      </c>
      <c r="F102" s="23">
        <v>50.8</v>
      </c>
      <c r="G102" s="23">
        <v>0</v>
      </c>
      <c r="H102" s="23">
        <v>0.69099999999999995</v>
      </c>
      <c r="I102" s="23">
        <v>3.5999999999999997E-2</v>
      </c>
      <c r="J102" s="23">
        <v>0.26200000000000001</v>
      </c>
      <c r="K102" s="23">
        <v>0.64404019936000001</v>
      </c>
      <c r="L102" s="10">
        <f t="shared" si="3"/>
        <v>0.7143264531168213</v>
      </c>
      <c r="M102" s="10">
        <f t="shared" si="4"/>
        <v>1.3</v>
      </c>
      <c r="N102" s="10">
        <f t="shared" si="5"/>
        <v>0.2</v>
      </c>
    </row>
    <row r="103" spans="1:14">
      <c r="A103" s="22" t="s">
        <v>56</v>
      </c>
      <c r="B103" s="22">
        <v>4200</v>
      </c>
      <c r="C103" s="22" t="s">
        <v>54</v>
      </c>
      <c r="D103" s="22" t="s">
        <v>46</v>
      </c>
      <c r="E103" s="23">
        <v>0.22</v>
      </c>
      <c r="F103" s="23">
        <v>50.8</v>
      </c>
      <c r="G103" s="23">
        <v>0</v>
      </c>
      <c r="H103" s="23">
        <v>0.69099999999999995</v>
      </c>
      <c r="I103" s="23">
        <v>3.5999999999999997E-2</v>
      </c>
      <c r="J103" s="23">
        <v>0.26200000000000001</v>
      </c>
      <c r="K103" s="23">
        <v>1.0701892908499999</v>
      </c>
      <c r="L103" s="10">
        <f t="shared" si="3"/>
        <v>1.1869826154580967</v>
      </c>
      <c r="M103" s="10">
        <f t="shared" si="4"/>
        <v>2.2000000000000002</v>
      </c>
      <c r="N103" s="10">
        <f t="shared" si="5"/>
        <v>0.4</v>
      </c>
    </row>
    <row r="104" spans="1:14">
      <c r="A104" s="22" t="s">
        <v>56</v>
      </c>
      <c r="B104" s="22">
        <v>4200</v>
      </c>
      <c r="C104" s="22" t="s">
        <v>54</v>
      </c>
      <c r="D104" s="22" t="s">
        <v>46</v>
      </c>
      <c r="E104" s="23">
        <v>0.22</v>
      </c>
      <c r="F104" s="23">
        <v>50.8</v>
      </c>
      <c r="G104" s="23">
        <v>0</v>
      </c>
      <c r="H104" s="23">
        <v>0.69099999999999995</v>
      </c>
      <c r="I104" s="23">
        <v>3.5999999999999997E-2</v>
      </c>
      <c r="J104" s="23">
        <v>0.26200000000000001</v>
      </c>
      <c r="K104" s="23">
        <v>2.70225229346</v>
      </c>
      <c r="L104" s="10">
        <f t="shared" si="3"/>
        <v>2.9971580937529345</v>
      </c>
      <c r="M104" s="10">
        <f t="shared" si="4"/>
        <v>5.6</v>
      </c>
      <c r="N104" s="10">
        <f t="shared" si="5"/>
        <v>0.9</v>
      </c>
    </row>
    <row r="105" spans="1:14">
      <c r="A105" s="22" t="s">
        <v>56</v>
      </c>
      <c r="B105" s="22">
        <v>4200</v>
      </c>
      <c r="C105" s="22" t="s">
        <v>54</v>
      </c>
      <c r="D105" s="22" t="s">
        <v>46</v>
      </c>
      <c r="E105" s="23">
        <v>0.22</v>
      </c>
      <c r="F105" s="23">
        <v>50.8</v>
      </c>
      <c r="G105" s="23">
        <v>0</v>
      </c>
      <c r="H105" s="23">
        <v>0.69099999999999995</v>
      </c>
      <c r="I105" s="23">
        <v>3.5999999999999997E-2</v>
      </c>
      <c r="J105" s="23">
        <v>0.26200000000000001</v>
      </c>
      <c r="K105" s="23">
        <v>4.16881741063</v>
      </c>
      <c r="L105" s="10">
        <f t="shared" si="3"/>
        <v>4.6237743507100868</v>
      </c>
      <c r="M105" s="10">
        <f t="shared" si="4"/>
        <v>8.6999999999999993</v>
      </c>
      <c r="N105" s="10">
        <f t="shared" si="5"/>
        <v>1.4</v>
      </c>
    </row>
    <row r="106" spans="1:14">
      <c r="A106" s="22" t="s">
        <v>56</v>
      </c>
      <c r="B106" s="22">
        <v>4200</v>
      </c>
      <c r="C106" s="22" t="s">
        <v>54</v>
      </c>
      <c r="D106" s="22" t="s">
        <v>47</v>
      </c>
      <c r="E106" s="23">
        <v>0.22</v>
      </c>
      <c r="F106" s="23">
        <v>50.8</v>
      </c>
      <c r="G106" s="23">
        <v>0</v>
      </c>
      <c r="H106" s="23">
        <v>0.69099999999999995</v>
      </c>
      <c r="I106" s="23">
        <v>3.5999999999999997E-2</v>
      </c>
      <c r="J106" s="23">
        <v>0.26200000000000001</v>
      </c>
      <c r="K106" s="23">
        <v>4.5060634637900003</v>
      </c>
      <c r="L106" s="10">
        <f t="shared" si="3"/>
        <v>4.9978251898049484</v>
      </c>
      <c r="M106" s="10">
        <f t="shared" si="4"/>
        <v>9.4</v>
      </c>
      <c r="N106" s="10">
        <f t="shared" si="5"/>
        <v>1.5</v>
      </c>
    </row>
    <row r="107" spans="1:14">
      <c r="A107" s="22" t="s">
        <v>56</v>
      </c>
      <c r="B107" s="22">
        <v>4200</v>
      </c>
      <c r="C107" s="22" t="s">
        <v>54</v>
      </c>
      <c r="D107" s="22" t="s">
        <v>46</v>
      </c>
      <c r="E107" s="23">
        <v>0.22</v>
      </c>
      <c r="F107" s="23">
        <v>50.8</v>
      </c>
      <c r="G107" s="23">
        <v>0</v>
      </c>
      <c r="H107" s="23">
        <v>0.69099999999999995</v>
      </c>
      <c r="I107" s="23">
        <v>3.5999999999999997E-2</v>
      </c>
      <c r="J107" s="23">
        <v>0.26200000000000001</v>
      </c>
      <c r="K107" s="23">
        <v>6.2437163098699999</v>
      </c>
      <c r="L107" s="10">
        <f t="shared" si="3"/>
        <v>6.9251138831538128</v>
      </c>
      <c r="M107" s="10">
        <f t="shared" si="4"/>
        <v>13</v>
      </c>
      <c r="N107" s="10">
        <f t="shared" si="5"/>
        <v>2.1</v>
      </c>
    </row>
    <row r="108" spans="1:14">
      <c r="A108" s="22" t="s">
        <v>56</v>
      </c>
      <c r="B108" s="22">
        <v>4220</v>
      </c>
      <c r="C108" s="22" t="s">
        <v>54</v>
      </c>
      <c r="D108" s="22" t="s">
        <v>45</v>
      </c>
      <c r="E108" s="23">
        <v>0.22</v>
      </c>
      <c r="F108" s="23">
        <v>50.8</v>
      </c>
      <c r="G108" s="23">
        <v>0</v>
      </c>
      <c r="H108" s="23">
        <v>0.69099999999999995</v>
      </c>
      <c r="I108" s="23">
        <v>3.5999999999999997E-2</v>
      </c>
      <c r="J108" s="23">
        <v>0.26200000000000001</v>
      </c>
      <c r="K108" s="23">
        <v>1.7069643989199999E-2</v>
      </c>
      <c r="L108" s="10">
        <f t="shared" si="3"/>
        <v>1.893251113655469E-2</v>
      </c>
      <c r="M108" s="10">
        <f t="shared" si="4"/>
        <v>0</v>
      </c>
      <c r="N108" s="10">
        <f t="shared" si="5"/>
        <v>0</v>
      </c>
    </row>
    <row r="109" spans="1:14">
      <c r="A109" s="22" t="s">
        <v>56</v>
      </c>
      <c r="B109" s="22">
        <v>4220</v>
      </c>
      <c r="C109" s="22" t="s">
        <v>54</v>
      </c>
      <c r="D109" s="22" t="s">
        <v>45</v>
      </c>
      <c r="E109" s="23">
        <v>0.22</v>
      </c>
      <c r="F109" s="23">
        <v>50.8</v>
      </c>
      <c r="G109" s="23">
        <v>0</v>
      </c>
      <c r="H109" s="23">
        <v>0.69099999999999995</v>
      </c>
      <c r="I109" s="23">
        <v>3.5999999999999997E-2</v>
      </c>
      <c r="J109" s="23">
        <v>0.26200000000000001</v>
      </c>
      <c r="K109" s="23">
        <v>3.3231501753500002E-2</v>
      </c>
      <c r="L109" s="10">
        <f t="shared" si="3"/>
        <v>3.6858166311531972E-2</v>
      </c>
      <c r="M109" s="10">
        <f t="shared" si="4"/>
        <v>0.1</v>
      </c>
      <c r="N109" s="10">
        <f t="shared" si="5"/>
        <v>0</v>
      </c>
    </row>
    <row r="110" spans="1:14">
      <c r="A110" s="22" t="s">
        <v>56</v>
      </c>
      <c r="B110" s="22">
        <v>4220</v>
      </c>
      <c r="C110" s="22" t="s">
        <v>54</v>
      </c>
      <c r="D110" s="22" t="s">
        <v>45</v>
      </c>
      <c r="E110" s="23">
        <v>0.22</v>
      </c>
      <c r="F110" s="23">
        <v>50.8</v>
      </c>
      <c r="G110" s="23">
        <v>0</v>
      </c>
      <c r="H110" s="23">
        <v>0.69099999999999995</v>
      </c>
      <c r="I110" s="23">
        <v>3.5999999999999997E-2</v>
      </c>
      <c r="J110" s="23">
        <v>0.26200000000000001</v>
      </c>
      <c r="K110" s="23">
        <v>6.5208164175799999E-2</v>
      </c>
      <c r="L110" s="10">
        <f t="shared" si="3"/>
        <v>7.2324548492852303E-2</v>
      </c>
      <c r="M110" s="10">
        <f t="shared" si="4"/>
        <v>0.1</v>
      </c>
      <c r="N110" s="10">
        <f t="shared" si="5"/>
        <v>0</v>
      </c>
    </row>
    <row r="111" spans="1:14">
      <c r="A111" s="22" t="s">
        <v>56</v>
      </c>
      <c r="B111" s="22">
        <v>4220</v>
      </c>
      <c r="C111" s="22" t="s">
        <v>54</v>
      </c>
      <c r="D111" s="22" t="s">
        <v>46</v>
      </c>
      <c r="E111" s="23">
        <v>0.22</v>
      </c>
      <c r="F111" s="23">
        <v>50.8</v>
      </c>
      <c r="G111" s="23">
        <v>0</v>
      </c>
      <c r="H111" s="23">
        <v>0.69099999999999995</v>
      </c>
      <c r="I111" s="23">
        <v>3.5999999999999997E-2</v>
      </c>
      <c r="J111" s="23">
        <v>0.26200000000000001</v>
      </c>
      <c r="K111" s="23">
        <v>0.15646381982499999</v>
      </c>
      <c r="L111" s="10">
        <f t="shared" si="3"/>
        <v>0.1735392380285683</v>
      </c>
      <c r="M111" s="10">
        <f t="shared" si="4"/>
        <v>0.3</v>
      </c>
      <c r="N111" s="10">
        <f t="shared" si="5"/>
        <v>0.1</v>
      </c>
    </row>
    <row r="112" spans="1:14">
      <c r="A112" s="22" t="s">
        <v>56</v>
      </c>
      <c r="B112" s="22">
        <v>4220</v>
      </c>
      <c r="C112" s="22" t="s">
        <v>54</v>
      </c>
      <c r="D112" s="22"/>
      <c r="E112" s="23">
        <v>0.22</v>
      </c>
      <c r="F112" s="23">
        <v>50.8</v>
      </c>
      <c r="G112" s="23">
        <v>0</v>
      </c>
      <c r="H112" s="23">
        <v>0.69099999999999995</v>
      </c>
      <c r="I112" s="23">
        <v>3.5999999999999997E-2</v>
      </c>
      <c r="J112" s="23">
        <v>0.26200000000000001</v>
      </c>
      <c r="K112" s="23">
        <v>0.41264701560799999</v>
      </c>
      <c r="L112" s="10">
        <f t="shared" si="3"/>
        <v>0.45768055991135309</v>
      </c>
      <c r="M112" s="10">
        <f t="shared" si="4"/>
        <v>0.9</v>
      </c>
      <c r="N112" s="10">
        <f t="shared" si="5"/>
        <v>0.1</v>
      </c>
    </row>
    <row r="113" spans="1:14">
      <c r="A113" s="22" t="s">
        <v>56</v>
      </c>
      <c r="B113" s="22">
        <v>4220</v>
      </c>
      <c r="C113" s="22" t="s">
        <v>54</v>
      </c>
      <c r="D113" s="22" t="s">
        <v>46</v>
      </c>
      <c r="E113" s="23">
        <v>0.22</v>
      </c>
      <c r="F113" s="23">
        <v>50.8</v>
      </c>
      <c r="G113" s="23">
        <v>0</v>
      </c>
      <c r="H113" s="23">
        <v>0.69099999999999995</v>
      </c>
      <c r="I113" s="23">
        <v>3.5999999999999997E-2</v>
      </c>
      <c r="J113" s="23">
        <v>0.26200000000000001</v>
      </c>
      <c r="K113" s="23">
        <v>0.45473852901200001</v>
      </c>
      <c r="L113" s="10">
        <f t="shared" si="3"/>
        <v>0.50436566047817621</v>
      </c>
      <c r="M113" s="10">
        <f t="shared" si="4"/>
        <v>0.9</v>
      </c>
      <c r="N113" s="10">
        <f t="shared" si="5"/>
        <v>0.1</v>
      </c>
    </row>
    <row r="114" spans="1:14">
      <c r="A114" s="22" t="s">
        <v>56</v>
      </c>
      <c r="B114" s="22">
        <v>4220</v>
      </c>
      <c r="C114" s="22" t="s">
        <v>54</v>
      </c>
      <c r="D114" s="22" t="s">
        <v>46</v>
      </c>
      <c r="E114" s="23">
        <v>0.22</v>
      </c>
      <c r="F114" s="23">
        <v>50.8</v>
      </c>
      <c r="G114" s="23">
        <v>0</v>
      </c>
      <c r="H114" s="23">
        <v>0.69099999999999995</v>
      </c>
      <c r="I114" s="23">
        <v>3.5999999999999997E-2</v>
      </c>
      <c r="J114" s="23">
        <v>0.26200000000000001</v>
      </c>
      <c r="K114" s="23">
        <v>1.00808839318</v>
      </c>
      <c r="L114" s="10">
        <f t="shared" si="3"/>
        <v>1.1181044398223772</v>
      </c>
      <c r="M114" s="10">
        <f t="shared" si="4"/>
        <v>2.1</v>
      </c>
      <c r="N114" s="10">
        <f t="shared" si="5"/>
        <v>0.3</v>
      </c>
    </row>
    <row r="115" spans="1:14">
      <c r="A115" s="22" t="s">
        <v>56</v>
      </c>
      <c r="B115" s="22">
        <v>4220</v>
      </c>
      <c r="C115" s="22" t="s">
        <v>54</v>
      </c>
      <c r="D115" s="22" t="s">
        <v>45</v>
      </c>
      <c r="E115" s="23">
        <v>0.22</v>
      </c>
      <c r="F115" s="23">
        <v>50.8</v>
      </c>
      <c r="G115" s="23">
        <v>0</v>
      </c>
      <c r="H115" s="23">
        <v>0.69099999999999995</v>
      </c>
      <c r="I115" s="23">
        <v>3.5999999999999997E-2</v>
      </c>
      <c r="J115" s="23">
        <v>0.26200000000000001</v>
      </c>
      <c r="K115" s="23">
        <v>1.3656783073700001</v>
      </c>
      <c r="L115" s="10">
        <f t="shared" si="3"/>
        <v>1.5147193333143127</v>
      </c>
      <c r="M115" s="10">
        <f t="shared" si="4"/>
        <v>2.8</v>
      </c>
      <c r="N115" s="10">
        <f t="shared" si="5"/>
        <v>0.4</v>
      </c>
    </row>
    <row r="116" spans="1:14">
      <c r="A116" s="22" t="s">
        <v>56</v>
      </c>
      <c r="B116" s="22">
        <v>4220</v>
      </c>
      <c r="C116" s="22" t="s">
        <v>54</v>
      </c>
      <c r="D116" s="22" t="s">
        <v>46</v>
      </c>
      <c r="E116" s="23">
        <v>0.22</v>
      </c>
      <c r="F116" s="23">
        <v>50.8</v>
      </c>
      <c r="G116" s="23">
        <v>0</v>
      </c>
      <c r="H116" s="23">
        <v>0.69099999999999995</v>
      </c>
      <c r="I116" s="23">
        <v>3.5999999999999997E-2</v>
      </c>
      <c r="J116" s="23">
        <v>0.26200000000000001</v>
      </c>
      <c r="K116" s="23">
        <v>4.2232819061800004</v>
      </c>
      <c r="L116" s="10">
        <f t="shared" si="3"/>
        <v>4.6841827382077774</v>
      </c>
      <c r="M116" s="10">
        <f t="shared" si="4"/>
        <v>8.8000000000000007</v>
      </c>
      <c r="N116" s="10">
        <f t="shared" si="5"/>
        <v>1.4</v>
      </c>
    </row>
    <row r="117" spans="1:14">
      <c r="A117" s="22" t="s">
        <v>56</v>
      </c>
      <c r="B117" s="22">
        <v>4340</v>
      </c>
      <c r="C117" s="22" t="s">
        <v>54</v>
      </c>
      <c r="D117" s="22" t="s">
        <v>46</v>
      </c>
      <c r="E117" s="23">
        <v>0.22</v>
      </c>
      <c r="F117" s="23">
        <v>50.8</v>
      </c>
      <c r="G117" s="23">
        <v>0</v>
      </c>
      <c r="H117" s="23">
        <v>0.69099999999999995</v>
      </c>
      <c r="I117" s="23">
        <v>3.5999999999999997E-2</v>
      </c>
      <c r="J117" s="23">
        <v>0.26200000000000001</v>
      </c>
      <c r="K117" s="23">
        <v>2.79012437838E-2</v>
      </c>
      <c r="L117" s="10">
        <f t="shared" si="3"/>
        <v>3.0946199522072036E-2</v>
      </c>
      <c r="M117" s="10">
        <f t="shared" si="4"/>
        <v>0.1</v>
      </c>
      <c r="N117" s="10">
        <f t="shared" si="5"/>
        <v>0</v>
      </c>
    </row>
    <row r="118" spans="1:14">
      <c r="A118" s="22" t="s">
        <v>56</v>
      </c>
      <c r="B118" s="22">
        <v>4340</v>
      </c>
      <c r="C118" s="22" t="s">
        <v>54</v>
      </c>
      <c r="D118" s="22" t="s">
        <v>45</v>
      </c>
      <c r="E118" s="23">
        <v>0.22</v>
      </c>
      <c r="F118" s="23">
        <v>50.8</v>
      </c>
      <c r="G118" s="23">
        <v>0</v>
      </c>
      <c r="H118" s="23">
        <v>0.69099999999999995</v>
      </c>
      <c r="I118" s="23">
        <v>3.5999999999999997E-2</v>
      </c>
      <c r="J118" s="23">
        <v>0.26200000000000001</v>
      </c>
      <c r="K118" s="23">
        <v>3.95168208672E-2</v>
      </c>
      <c r="L118" s="10">
        <f t="shared" si="3"/>
        <v>4.3829423251173755E-2</v>
      </c>
      <c r="M118" s="10">
        <f t="shared" si="4"/>
        <v>0.1</v>
      </c>
      <c r="N118" s="10">
        <f t="shared" si="5"/>
        <v>0</v>
      </c>
    </row>
    <row r="119" spans="1:14">
      <c r="A119" s="22" t="s">
        <v>56</v>
      </c>
      <c r="B119" s="22">
        <v>4340</v>
      </c>
      <c r="C119" s="22" t="s">
        <v>54</v>
      </c>
      <c r="D119" s="22" t="s">
        <v>46</v>
      </c>
      <c r="E119" s="23">
        <v>0.22</v>
      </c>
      <c r="F119" s="23">
        <v>50.8</v>
      </c>
      <c r="G119" s="23">
        <v>0</v>
      </c>
      <c r="H119" s="23">
        <v>0.69099999999999995</v>
      </c>
      <c r="I119" s="23">
        <v>3.5999999999999997E-2</v>
      </c>
      <c r="J119" s="23">
        <v>0.26200000000000001</v>
      </c>
      <c r="K119" s="23">
        <v>0.36767410663700001</v>
      </c>
      <c r="L119" s="10">
        <f t="shared" si="3"/>
        <v>0.40779960747465127</v>
      </c>
      <c r="M119" s="10">
        <f t="shared" si="4"/>
        <v>0.8</v>
      </c>
      <c r="N119" s="10">
        <f t="shared" si="5"/>
        <v>0.1</v>
      </c>
    </row>
    <row r="120" spans="1:14">
      <c r="A120" s="22" t="s">
        <v>56</v>
      </c>
      <c r="B120" s="22">
        <v>4340</v>
      </c>
      <c r="C120" s="22" t="s">
        <v>54</v>
      </c>
      <c r="D120" s="22" t="s">
        <v>46</v>
      </c>
      <c r="E120" s="23">
        <v>0.22</v>
      </c>
      <c r="F120" s="23">
        <v>50.8</v>
      </c>
      <c r="G120" s="23">
        <v>0</v>
      </c>
      <c r="H120" s="23">
        <v>0.69099999999999995</v>
      </c>
      <c r="I120" s="23">
        <v>3.5999999999999997E-2</v>
      </c>
      <c r="J120" s="23">
        <v>0.26200000000000001</v>
      </c>
      <c r="K120" s="23">
        <v>0.38167906868899998</v>
      </c>
      <c r="L120" s="10">
        <f t="shared" si="3"/>
        <v>0.4233329777185928</v>
      </c>
      <c r="M120" s="10">
        <f t="shared" si="4"/>
        <v>0.8</v>
      </c>
      <c r="N120" s="10">
        <f t="shared" si="5"/>
        <v>0.1</v>
      </c>
    </row>
    <row r="121" spans="1:14">
      <c r="A121" s="22" t="s">
        <v>56</v>
      </c>
      <c r="B121" s="22">
        <v>4340</v>
      </c>
      <c r="C121" s="22" t="s">
        <v>54</v>
      </c>
      <c r="D121" s="22" t="s">
        <v>45</v>
      </c>
      <c r="E121" s="23">
        <v>0.22</v>
      </c>
      <c r="F121" s="23">
        <v>50.8</v>
      </c>
      <c r="G121" s="23">
        <v>0</v>
      </c>
      <c r="H121" s="23">
        <v>0.69099999999999995</v>
      </c>
      <c r="I121" s="23">
        <v>3.5999999999999997E-2</v>
      </c>
      <c r="J121" s="23">
        <v>0.26200000000000001</v>
      </c>
      <c r="K121" s="23">
        <v>0.63085827141600004</v>
      </c>
      <c r="L121" s="10">
        <f t="shared" si="3"/>
        <v>0.69970593743653275</v>
      </c>
      <c r="M121" s="10">
        <f t="shared" si="4"/>
        <v>1.3</v>
      </c>
      <c r="N121" s="10">
        <f t="shared" si="5"/>
        <v>0.2</v>
      </c>
    </row>
    <row r="122" spans="1:14">
      <c r="A122" s="22" t="s">
        <v>56</v>
      </c>
      <c r="B122" s="22">
        <v>4340</v>
      </c>
      <c r="C122" s="22" t="s">
        <v>54</v>
      </c>
      <c r="D122" s="22" t="s">
        <v>45</v>
      </c>
      <c r="E122" s="23">
        <v>0.22</v>
      </c>
      <c r="F122" s="23">
        <v>50.8</v>
      </c>
      <c r="G122" s="23">
        <v>0</v>
      </c>
      <c r="H122" s="23">
        <v>0.69099999999999995</v>
      </c>
      <c r="I122" s="23">
        <v>3.5999999999999997E-2</v>
      </c>
      <c r="J122" s="23">
        <v>0.26200000000000001</v>
      </c>
      <c r="K122" s="23">
        <v>0.80218676761999996</v>
      </c>
      <c r="L122" s="10">
        <f t="shared" si="3"/>
        <v>0.88973208352626265</v>
      </c>
      <c r="M122" s="10">
        <f t="shared" si="4"/>
        <v>1.7</v>
      </c>
      <c r="N122" s="10">
        <f t="shared" si="5"/>
        <v>0.3</v>
      </c>
    </row>
    <row r="123" spans="1:14">
      <c r="A123" s="22" t="s">
        <v>56</v>
      </c>
      <c r="B123" s="22">
        <v>4340</v>
      </c>
      <c r="C123" s="22" t="s">
        <v>54</v>
      </c>
      <c r="D123" s="22" t="s">
        <v>46</v>
      </c>
      <c r="E123" s="23">
        <v>0.22</v>
      </c>
      <c r="F123" s="23">
        <v>50.8</v>
      </c>
      <c r="G123" s="23">
        <v>0</v>
      </c>
      <c r="H123" s="23">
        <v>0.69099999999999995</v>
      </c>
      <c r="I123" s="23">
        <v>3.5999999999999997E-2</v>
      </c>
      <c r="J123" s="23">
        <v>0.26200000000000001</v>
      </c>
      <c r="K123" s="23">
        <v>2.02217440588</v>
      </c>
      <c r="L123" s="10">
        <f t="shared" si="3"/>
        <v>2.2428610393750374</v>
      </c>
      <c r="M123" s="10">
        <f t="shared" si="4"/>
        <v>4.2</v>
      </c>
      <c r="N123" s="10">
        <f t="shared" si="5"/>
        <v>0.7</v>
      </c>
    </row>
    <row r="124" spans="1:14">
      <c r="A124" s="22" t="s">
        <v>56</v>
      </c>
      <c r="B124" s="22">
        <v>4340</v>
      </c>
      <c r="C124" s="22" t="s">
        <v>54</v>
      </c>
      <c r="D124" s="22" t="s">
        <v>46</v>
      </c>
      <c r="E124" s="23">
        <v>0.22</v>
      </c>
      <c r="F124" s="23">
        <v>50.8</v>
      </c>
      <c r="G124" s="23">
        <v>0</v>
      </c>
      <c r="H124" s="23">
        <v>0.69099999999999995</v>
      </c>
      <c r="I124" s="23">
        <v>3.5999999999999997E-2</v>
      </c>
      <c r="J124" s="23">
        <v>0.26200000000000001</v>
      </c>
      <c r="K124" s="23">
        <v>3.7210239438300001</v>
      </c>
      <c r="L124" s="10">
        <f t="shared" si="3"/>
        <v>4.1271116902333143</v>
      </c>
      <c r="M124" s="10">
        <f t="shared" si="4"/>
        <v>7.8</v>
      </c>
      <c r="N124" s="10">
        <f t="shared" si="5"/>
        <v>1.2</v>
      </c>
    </row>
    <row r="125" spans="1:14">
      <c r="A125" s="22" t="s">
        <v>56</v>
      </c>
      <c r="B125" s="22">
        <v>4370</v>
      </c>
      <c r="C125" s="22" t="s">
        <v>54</v>
      </c>
      <c r="D125" s="22" t="s">
        <v>46</v>
      </c>
      <c r="E125" s="23">
        <v>0.22</v>
      </c>
      <c r="F125" s="23">
        <v>50.8</v>
      </c>
      <c r="G125" s="23">
        <v>0</v>
      </c>
      <c r="H125" s="23">
        <v>0.69099999999999995</v>
      </c>
      <c r="I125" s="23">
        <v>3.5999999999999997E-2</v>
      </c>
      <c r="J125" s="23">
        <v>0.26200000000000001</v>
      </c>
      <c r="K125" s="23">
        <v>9.15173281927E-3</v>
      </c>
      <c r="L125" s="10">
        <f t="shared" si="3"/>
        <v>1.0150491927613E-2</v>
      </c>
      <c r="M125" s="10">
        <f t="shared" si="4"/>
        <v>0</v>
      </c>
      <c r="N125" s="10">
        <f t="shared" si="5"/>
        <v>0</v>
      </c>
    </row>
    <row r="126" spans="1:14">
      <c r="A126" s="22" t="s">
        <v>56</v>
      </c>
      <c r="B126" s="22">
        <v>4370</v>
      </c>
      <c r="C126" s="22" t="s">
        <v>54</v>
      </c>
      <c r="D126" s="22" t="s">
        <v>45</v>
      </c>
      <c r="E126" s="23">
        <v>0.22</v>
      </c>
      <c r="F126" s="23">
        <v>50.8</v>
      </c>
      <c r="G126" s="23">
        <v>0</v>
      </c>
      <c r="H126" s="23">
        <v>0.69099999999999995</v>
      </c>
      <c r="I126" s="23">
        <v>3.5999999999999997E-2</v>
      </c>
      <c r="J126" s="23">
        <v>0.26200000000000001</v>
      </c>
      <c r="K126" s="23">
        <v>0.16196298163100001</v>
      </c>
      <c r="L126" s="10">
        <f t="shared" si="3"/>
        <v>0.17963854169299645</v>
      </c>
      <c r="M126" s="10">
        <f t="shared" si="4"/>
        <v>0.3</v>
      </c>
      <c r="N126" s="10">
        <f t="shared" si="5"/>
        <v>0.1</v>
      </c>
    </row>
    <row r="127" spans="1:14">
      <c r="A127" s="22" t="s">
        <v>56</v>
      </c>
      <c r="B127" s="22">
        <v>4370</v>
      </c>
      <c r="C127" s="22" t="s">
        <v>54</v>
      </c>
      <c r="D127" s="22" t="s">
        <v>45</v>
      </c>
      <c r="E127" s="23">
        <v>0.22</v>
      </c>
      <c r="F127" s="23">
        <v>50.8</v>
      </c>
      <c r="G127" s="23">
        <v>0</v>
      </c>
      <c r="H127" s="23">
        <v>0.69099999999999995</v>
      </c>
      <c r="I127" s="23">
        <v>3.5999999999999997E-2</v>
      </c>
      <c r="J127" s="23">
        <v>0.26200000000000001</v>
      </c>
      <c r="K127" s="23">
        <v>0.16889713915999999</v>
      </c>
      <c r="L127" s="10">
        <f t="shared" si="3"/>
        <v>0.18732944694699463</v>
      </c>
      <c r="M127" s="10">
        <f t="shared" si="4"/>
        <v>0.4</v>
      </c>
      <c r="N127" s="10">
        <f t="shared" si="5"/>
        <v>0.1</v>
      </c>
    </row>
    <row r="128" spans="1:14">
      <c r="A128" s="22" t="s">
        <v>56</v>
      </c>
      <c r="B128" s="22">
        <v>4370</v>
      </c>
      <c r="C128" s="22" t="s">
        <v>54</v>
      </c>
      <c r="D128" s="22" t="s">
        <v>46</v>
      </c>
      <c r="E128" s="23">
        <v>0.22</v>
      </c>
      <c r="F128" s="23">
        <v>50.8</v>
      </c>
      <c r="G128" s="23">
        <v>0</v>
      </c>
      <c r="H128" s="23">
        <v>0.69099999999999995</v>
      </c>
      <c r="I128" s="23">
        <v>3.5999999999999997E-2</v>
      </c>
      <c r="J128" s="23">
        <v>0.26200000000000001</v>
      </c>
      <c r="K128" s="23">
        <v>6.0556566117899999</v>
      </c>
      <c r="L128" s="10">
        <f t="shared" si="3"/>
        <v>6.7165306033566816</v>
      </c>
      <c r="M128" s="10">
        <f t="shared" si="4"/>
        <v>12.6</v>
      </c>
      <c r="N128" s="10">
        <f t="shared" si="5"/>
        <v>2</v>
      </c>
    </row>
    <row r="129" spans="1:14">
      <c r="A129" s="22" t="s">
        <v>56</v>
      </c>
      <c r="B129" s="22">
        <v>5300</v>
      </c>
      <c r="C129" s="22" t="s">
        <v>54</v>
      </c>
      <c r="D129" s="22" t="s">
        <v>46</v>
      </c>
      <c r="E129" s="23">
        <v>0.22</v>
      </c>
      <c r="F129" s="23">
        <v>50.8</v>
      </c>
      <c r="G129" s="23">
        <v>0</v>
      </c>
      <c r="H129" s="23">
        <v>0.505</v>
      </c>
      <c r="I129" s="23">
        <v>6.8000000000000005E-2</v>
      </c>
      <c r="J129" s="23">
        <v>5.2999999999999999E-2</v>
      </c>
      <c r="K129" s="23">
        <v>9.0312680749600003E-3</v>
      </c>
      <c r="L129" s="10">
        <f t="shared" si="3"/>
        <v>2.0263155137518582E-3</v>
      </c>
      <c r="M129" s="10">
        <f t="shared" si="4"/>
        <v>0</v>
      </c>
      <c r="N129" s="10">
        <f t="shared" si="5"/>
        <v>0</v>
      </c>
    </row>
    <row r="130" spans="1:14">
      <c r="A130" s="22" t="s">
        <v>56</v>
      </c>
      <c r="B130" s="22">
        <v>5300</v>
      </c>
      <c r="C130" s="22" t="s">
        <v>54</v>
      </c>
      <c r="D130" s="22" t="s">
        <v>46</v>
      </c>
      <c r="E130" s="23">
        <v>0.22</v>
      </c>
      <c r="F130" s="23">
        <v>50.8</v>
      </c>
      <c r="G130" s="23">
        <v>0</v>
      </c>
      <c r="H130" s="23">
        <v>0.505</v>
      </c>
      <c r="I130" s="23">
        <v>6.8000000000000005E-2</v>
      </c>
      <c r="J130" s="23">
        <v>5.2999999999999999E-2</v>
      </c>
      <c r="K130" s="23">
        <v>0.46583176486900002</v>
      </c>
      <c r="L130" s="10">
        <f t="shared" si="3"/>
        <v>0.10451712031110795</v>
      </c>
      <c r="M130" s="10">
        <f t="shared" si="4"/>
        <v>0.1</v>
      </c>
      <c r="N130" s="10">
        <f t="shared" si="5"/>
        <v>0.1</v>
      </c>
    </row>
    <row r="131" spans="1:14">
      <c r="A131" s="22" t="s">
        <v>56</v>
      </c>
      <c r="B131" s="22">
        <v>5300</v>
      </c>
      <c r="C131" s="22" t="s">
        <v>54</v>
      </c>
      <c r="D131" s="22"/>
      <c r="E131" s="23">
        <v>0.22</v>
      </c>
      <c r="F131" s="23">
        <v>50.8</v>
      </c>
      <c r="G131" s="23">
        <v>0</v>
      </c>
      <c r="H131" s="23">
        <v>0.505</v>
      </c>
      <c r="I131" s="23">
        <v>6.8000000000000005E-2</v>
      </c>
      <c r="J131" s="23">
        <v>5.2999999999999999E-2</v>
      </c>
      <c r="K131" s="23">
        <v>0.56651399264299995</v>
      </c>
      <c r="L131" s="10">
        <f t="shared" ref="L131:L138" si="6">F131*J131*K131/12</f>
        <v>0.1271068561493344</v>
      </c>
      <c r="M131" s="10">
        <f t="shared" ref="M131:M138" si="7">ROUND(2.721*H131*L131,1)</f>
        <v>0.2</v>
      </c>
      <c r="N131" s="10">
        <f t="shared" ref="N131:N138" si="8">ROUND((2.721*I131*L131)+(E131*K131),1)</f>
        <v>0.1</v>
      </c>
    </row>
    <row r="132" spans="1:14">
      <c r="A132" s="22" t="s">
        <v>56</v>
      </c>
      <c r="B132" s="22">
        <v>6410</v>
      </c>
      <c r="C132" s="22" t="s">
        <v>54</v>
      </c>
      <c r="D132" s="22" t="s">
        <v>46</v>
      </c>
      <c r="E132" s="23">
        <v>0.22</v>
      </c>
      <c r="F132" s="23">
        <v>50.8</v>
      </c>
      <c r="G132" s="23">
        <v>0</v>
      </c>
      <c r="H132" s="23">
        <v>0.60699999999999998</v>
      </c>
      <c r="I132" s="23">
        <v>3.3000000000000002E-2</v>
      </c>
      <c r="J132" s="23">
        <v>2.5999999999999999E-2</v>
      </c>
      <c r="K132" s="23">
        <v>0.53985083426900005</v>
      </c>
      <c r="L132" s="10">
        <f t="shared" si="6"/>
        <v>5.9419581825207936E-2</v>
      </c>
      <c r="M132" s="10">
        <f t="shared" si="7"/>
        <v>0.1</v>
      </c>
      <c r="N132" s="10">
        <f t="shared" si="8"/>
        <v>0.1</v>
      </c>
    </row>
    <row r="133" spans="1:14">
      <c r="A133" s="22" t="s">
        <v>56</v>
      </c>
      <c r="B133" s="22">
        <v>6410</v>
      </c>
      <c r="C133" s="22" t="s">
        <v>54</v>
      </c>
      <c r="D133" s="22"/>
      <c r="E133" s="23">
        <v>0.22</v>
      </c>
      <c r="F133" s="23">
        <v>50.8</v>
      </c>
      <c r="G133" s="23">
        <v>0</v>
      </c>
      <c r="H133" s="23">
        <v>0.60699999999999998</v>
      </c>
      <c r="I133" s="23">
        <v>3.3000000000000002E-2</v>
      </c>
      <c r="J133" s="23">
        <v>2.5999999999999999E-2</v>
      </c>
      <c r="K133" s="23">
        <v>1.5888655005000001</v>
      </c>
      <c r="L133" s="10">
        <f t="shared" si="6"/>
        <v>0.1748811294217</v>
      </c>
      <c r="M133" s="10">
        <f t="shared" si="7"/>
        <v>0.3</v>
      </c>
      <c r="N133" s="10">
        <f t="shared" si="8"/>
        <v>0.4</v>
      </c>
    </row>
    <row r="134" spans="1:14">
      <c r="A134" s="22" t="s">
        <v>56</v>
      </c>
      <c r="B134" s="22">
        <v>8140</v>
      </c>
      <c r="C134" s="22" t="s">
        <v>54</v>
      </c>
      <c r="D134" s="22" t="s">
        <v>45</v>
      </c>
      <c r="E134" s="23">
        <v>0.22</v>
      </c>
      <c r="F134" s="23">
        <v>50.8</v>
      </c>
      <c r="G134" s="23">
        <v>0</v>
      </c>
      <c r="H134" s="23">
        <v>0.98599999999999999</v>
      </c>
      <c r="I134" s="23">
        <v>0.14299999999999999</v>
      </c>
      <c r="J134" s="23">
        <v>0.44600000000000001</v>
      </c>
      <c r="K134" s="23">
        <v>1.1136683056500001E-2</v>
      </c>
      <c r="L134" s="10">
        <f t="shared" si="6"/>
        <v>2.1026800056209102E-2</v>
      </c>
      <c r="M134" s="10">
        <f t="shared" si="7"/>
        <v>0.1</v>
      </c>
      <c r="N134" s="10">
        <f t="shared" si="8"/>
        <v>0</v>
      </c>
    </row>
    <row r="135" spans="1:14">
      <c r="A135" s="22" t="s">
        <v>56</v>
      </c>
      <c r="B135" s="22">
        <v>8140</v>
      </c>
      <c r="C135" s="22" t="s">
        <v>54</v>
      </c>
      <c r="D135" s="22"/>
      <c r="E135" s="23">
        <v>0.22</v>
      </c>
      <c r="F135" s="23">
        <v>50.8</v>
      </c>
      <c r="G135" s="23">
        <v>0</v>
      </c>
      <c r="H135" s="23">
        <v>0.98599999999999999</v>
      </c>
      <c r="I135" s="23">
        <v>0.14299999999999999</v>
      </c>
      <c r="J135" s="23">
        <v>0.44600000000000001</v>
      </c>
      <c r="K135" s="23">
        <v>6.8618127300299994E-2</v>
      </c>
      <c r="L135" s="10">
        <f t="shared" si="6"/>
        <v>0.1295555988847864</v>
      </c>
      <c r="M135" s="10">
        <f t="shared" si="7"/>
        <v>0.3</v>
      </c>
      <c r="N135" s="10">
        <f t="shared" si="8"/>
        <v>0.1</v>
      </c>
    </row>
    <row r="136" spans="1:14">
      <c r="A136" s="22" t="s">
        <v>56</v>
      </c>
      <c r="B136" s="22">
        <v>8140</v>
      </c>
      <c r="C136" s="22" t="s">
        <v>54</v>
      </c>
      <c r="D136" s="22" t="s">
        <v>45</v>
      </c>
      <c r="E136" s="23">
        <v>0.22</v>
      </c>
      <c r="F136" s="23">
        <v>50.8</v>
      </c>
      <c r="G136" s="23">
        <v>0</v>
      </c>
      <c r="H136" s="23">
        <v>0.98599999999999999</v>
      </c>
      <c r="I136" s="23">
        <v>0.14299999999999999</v>
      </c>
      <c r="J136" s="23">
        <v>0.44600000000000001</v>
      </c>
      <c r="K136" s="23">
        <v>0.61446778594399998</v>
      </c>
      <c r="L136" s="10">
        <f t="shared" si="6"/>
        <v>1.1601561443813349</v>
      </c>
      <c r="M136" s="10">
        <f t="shared" si="7"/>
        <v>3.1</v>
      </c>
      <c r="N136" s="10">
        <f t="shared" si="8"/>
        <v>0.6</v>
      </c>
    </row>
    <row r="137" spans="1:14">
      <c r="A137" s="22" t="s">
        <v>56</v>
      </c>
      <c r="B137" s="22">
        <v>8140</v>
      </c>
      <c r="C137" s="22" t="s">
        <v>54</v>
      </c>
      <c r="D137" s="22" t="s">
        <v>46</v>
      </c>
      <c r="E137" s="23">
        <v>0.22</v>
      </c>
      <c r="F137" s="23">
        <v>50.8</v>
      </c>
      <c r="G137" s="23">
        <v>0</v>
      </c>
      <c r="H137" s="23">
        <v>0.98599999999999999</v>
      </c>
      <c r="I137" s="23">
        <v>0.14299999999999999</v>
      </c>
      <c r="J137" s="23">
        <v>0.44600000000000001</v>
      </c>
      <c r="K137" s="23">
        <v>0.67249194525400002</v>
      </c>
      <c r="L137" s="10">
        <f t="shared" si="6"/>
        <v>1.2697096254359024</v>
      </c>
      <c r="M137" s="10">
        <f t="shared" si="7"/>
        <v>3.4</v>
      </c>
      <c r="N137" s="10">
        <f t="shared" si="8"/>
        <v>0.6</v>
      </c>
    </row>
    <row r="138" spans="1:14">
      <c r="A138" s="22" t="s">
        <v>56</v>
      </c>
      <c r="B138" s="22">
        <v>8140</v>
      </c>
      <c r="C138" s="22" t="s">
        <v>54</v>
      </c>
      <c r="D138" s="22" t="s">
        <v>46</v>
      </c>
      <c r="E138" s="23">
        <v>0.22</v>
      </c>
      <c r="F138" s="23">
        <v>50.8</v>
      </c>
      <c r="G138" s="23">
        <v>0</v>
      </c>
      <c r="H138" s="23">
        <v>0.98599999999999999</v>
      </c>
      <c r="I138" s="23">
        <v>0.14299999999999999</v>
      </c>
      <c r="J138" s="23">
        <v>0.44600000000000001</v>
      </c>
      <c r="K138" s="23">
        <v>2.2564121532399999</v>
      </c>
      <c r="L138" s="10">
        <f t="shared" si="6"/>
        <v>4.2602565727940025</v>
      </c>
      <c r="M138" s="10">
        <f t="shared" si="7"/>
        <v>11.4</v>
      </c>
      <c r="N138" s="10">
        <f t="shared" si="8"/>
        <v>2.2000000000000002</v>
      </c>
    </row>
    <row r="139" spans="1:14">
      <c r="A139" s="40"/>
      <c r="B139" s="40"/>
      <c r="C139" s="40"/>
      <c r="D139" s="40"/>
      <c r="H139" s="42"/>
      <c r="I139" s="44"/>
      <c r="K139" s="43">
        <f t="shared" ref="K139:M139" si="9">SUM(K2:K138)</f>
        <v>311.03664599030287</v>
      </c>
      <c r="L139" s="43">
        <f t="shared" si="9"/>
        <v>451.64949581570943</v>
      </c>
      <c r="M139" s="43">
        <f t="shared" si="9"/>
        <v>1351.9999999999989</v>
      </c>
      <c r="N139" s="43">
        <f>SUM(N2:N138)</f>
        <v>340.40000000000026</v>
      </c>
    </row>
    <row r="140" spans="1:14">
      <c r="A140" s="40"/>
      <c r="B140" s="40"/>
      <c r="C140" s="40"/>
      <c r="D140" s="40"/>
      <c r="H140" s="42"/>
      <c r="I140" s="44"/>
      <c r="K140" s="40"/>
    </row>
    <row r="141" spans="1:14">
      <c r="A141" s="40"/>
      <c r="B141" s="40"/>
      <c r="C141" s="40"/>
      <c r="D141" s="40"/>
      <c r="H141" s="42"/>
      <c r="I141" s="44"/>
      <c r="K141" s="40"/>
    </row>
    <row r="142" spans="1:14">
      <c r="A142" s="40"/>
      <c r="B142" s="40"/>
      <c r="C142" s="40"/>
      <c r="D142" s="40"/>
      <c r="H142" s="42"/>
      <c r="I142" s="44"/>
      <c r="K142" s="40"/>
    </row>
    <row r="143" spans="1:14">
      <c r="A143" s="40"/>
      <c r="B143" s="40"/>
      <c r="C143" s="40"/>
      <c r="D143" s="40"/>
      <c r="H143" s="42"/>
      <c r="I143" s="44"/>
      <c r="K143" s="40"/>
    </row>
    <row r="144" spans="1:14">
      <c r="A144" s="40"/>
      <c r="B144" s="40"/>
      <c r="C144" s="40"/>
      <c r="D144" s="40"/>
      <c r="H144" s="42"/>
      <c r="I144" s="44"/>
      <c r="K144" s="40"/>
    </row>
    <row r="145" spans="1:11">
      <c r="A145" s="40"/>
      <c r="B145" s="40"/>
      <c r="C145" s="40"/>
      <c r="D145" s="40"/>
      <c r="H145" s="42"/>
      <c r="I145" s="44"/>
      <c r="K145" s="40"/>
    </row>
    <row r="146" spans="1:11">
      <c r="A146" s="40"/>
      <c r="B146" s="40"/>
      <c r="C146" s="40"/>
      <c r="D146" s="40"/>
      <c r="H146" s="42"/>
      <c r="I146" s="44"/>
      <c r="K146" s="40"/>
    </row>
    <row r="147" spans="1:11">
      <c r="A147" s="40"/>
      <c r="B147" s="40"/>
      <c r="C147" s="40"/>
      <c r="D147" s="40"/>
      <c r="H147" s="42"/>
      <c r="I147" s="44"/>
      <c r="K147" s="40"/>
    </row>
    <row r="148" spans="1:11">
      <c r="A148" s="40"/>
      <c r="B148" s="40"/>
      <c r="C148" s="40"/>
      <c r="D148" s="40"/>
      <c r="H148" s="42"/>
      <c r="I148" s="44"/>
      <c r="K148" s="40"/>
    </row>
    <row r="149" spans="1:11">
      <c r="A149" s="40"/>
      <c r="B149" s="40"/>
      <c r="C149" s="40"/>
      <c r="D149" s="40"/>
      <c r="H149" s="42"/>
      <c r="I149" s="44"/>
      <c r="K149" s="40"/>
    </row>
    <row r="150" spans="1:11">
      <c r="A150" s="40"/>
      <c r="B150" s="40"/>
      <c r="C150" s="40"/>
      <c r="D150" s="40"/>
      <c r="H150" s="42"/>
      <c r="I150" s="44"/>
      <c r="K150" s="40"/>
    </row>
    <row r="151" spans="1:11">
      <c r="A151" s="40"/>
      <c r="B151" s="40"/>
      <c r="C151" s="40"/>
      <c r="D151" s="40"/>
      <c r="H151" s="42"/>
      <c r="I151" s="44"/>
      <c r="K151" s="40"/>
    </row>
    <row r="152" spans="1:11">
      <c r="A152" s="40"/>
      <c r="B152" s="40"/>
      <c r="C152" s="40"/>
      <c r="D152" s="40"/>
      <c r="H152" s="42"/>
      <c r="I152" s="44"/>
      <c r="K152" s="40"/>
    </row>
    <row r="153" spans="1:11">
      <c r="A153" s="40"/>
      <c r="B153" s="40"/>
      <c r="C153" s="40"/>
      <c r="D153" s="40"/>
      <c r="H153" s="42"/>
      <c r="I153" s="44"/>
      <c r="K153" s="40"/>
    </row>
    <row r="154" spans="1:11">
      <c r="A154" s="40"/>
      <c r="B154" s="40"/>
      <c r="C154" s="40"/>
      <c r="D154" s="40"/>
      <c r="H154" s="42"/>
      <c r="I154" s="44"/>
      <c r="K154" s="40"/>
    </row>
    <row r="155" spans="1:11">
      <c r="A155" s="40"/>
      <c r="B155" s="40"/>
      <c r="C155" s="40"/>
      <c r="D155" s="40"/>
      <c r="H155" s="42"/>
      <c r="I155" s="44"/>
      <c r="K155" s="40"/>
    </row>
    <row r="156" spans="1:11">
      <c r="A156" s="40"/>
      <c r="B156" s="40"/>
      <c r="C156" s="40"/>
      <c r="D156" s="40"/>
      <c r="H156" s="42"/>
      <c r="I156" s="44"/>
      <c r="K156" s="40"/>
    </row>
    <row r="157" spans="1:11">
      <c r="A157" s="40"/>
      <c r="B157" s="40"/>
      <c r="C157" s="40"/>
      <c r="D157" s="40"/>
      <c r="H157" s="42"/>
      <c r="I157" s="44"/>
      <c r="K157" s="40"/>
    </row>
    <row r="158" spans="1:11">
      <c r="A158" s="40"/>
      <c r="B158" s="40"/>
      <c r="C158" s="40"/>
      <c r="D158" s="40"/>
      <c r="H158" s="42"/>
      <c r="I158" s="44"/>
      <c r="K158" s="40"/>
    </row>
    <row r="159" spans="1:11">
      <c r="A159" s="40"/>
      <c r="B159" s="40"/>
      <c r="C159" s="40"/>
      <c r="D159" s="40"/>
      <c r="H159" s="42"/>
      <c r="I159" s="44"/>
      <c r="K159" s="40"/>
    </row>
    <row r="160" spans="1:11">
      <c r="A160" s="40"/>
      <c r="B160" s="40"/>
      <c r="C160" s="40"/>
      <c r="D160" s="40"/>
      <c r="H160" s="42"/>
      <c r="I160" s="44"/>
      <c r="K160" s="40"/>
    </row>
    <row r="161" spans="1:11">
      <c r="A161" s="40"/>
      <c r="B161" s="40"/>
      <c r="C161" s="40"/>
      <c r="D161" s="40"/>
      <c r="H161" s="42"/>
      <c r="I161" s="44"/>
      <c r="K161" s="40"/>
    </row>
    <row r="162" spans="1:11">
      <c r="A162" s="40"/>
      <c r="B162" s="40"/>
      <c r="C162" s="40"/>
      <c r="D162" s="40"/>
      <c r="H162" s="42"/>
      <c r="I162" s="44"/>
      <c r="K162" s="40"/>
    </row>
    <row r="163" spans="1:11">
      <c r="A163" s="40"/>
      <c r="B163" s="40"/>
      <c r="C163" s="40"/>
      <c r="D163" s="40"/>
      <c r="H163" s="42"/>
      <c r="I163" s="44"/>
      <c r="K163" s="40"/>
    </row>
    <row r="164" spans="1:11">
      <c r="A164" s="40"/>
      <c r="B164" s="40"/>
      <c r="C164" s="40"/>
      <c r="D164" s="40"/>
      <c r="H164" s="42"/>
      <c r="I164" s="44"/>
      <c r="K164" s="40"/>
    </row>
    <row r="165" spans="1:11">
      <c r="A165" s="40"/>
      <c r="B165" s="40"/>
      <c r="C165" s="40"/>
      <c r="D165" s="40"/>
      <c r="H165" s="42"/>
      <c r="I165" s="44"/>
      <c r="K165" s="40"/>
    </row>
    <row r="166" spans="1:11">
      <c r="A166" s="40"/>
      <c r="B166" s="40"/>
      <c r="C166" s="40"/>
      <c r="D166" s="40"/>
      <c r="H166" s="42"/>
      <c r="I166" s="44"/>
      <c r="K166" s="40"/>
    </row>
  </sheetData>
  <sortState ref="A2:K138">
    <sortCondition ref="B2:B138"/>
    <sortCondition ref="K2:K138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N44"/>
  <sheetViews>
    <sheetView workbookViewId="0">
      <pane ySplit="1" topLeftCell="A2" activePane="bottomLeft" state="frozen"/>
      <selection pane="bottomLeft" activeCell="L1" sqref="L1:N2"/>
    </sheetView>
  </sheetViews>
  <sheetFormatPr defaultRowHeight="15"/>
  <cols>
    <col min="1" max="1" width="18.5703125" bestFit="1" customWidth="1"/>
    <col min="2" max="2" width="12.85546875" bestFit="1" customWidth="1"/>
    <col min="3" max="3" width="13.42578125" bestFit="1" customWidth="1"/>
    <col min="4" max="4" width="8.140625" style="10" bestFit="1" customWidth="1"/>
    <col min="5" max="5" width="8" bestFit="1" customWidth="1"/>
    <col min="6" max="6" width="8.42578125" style="10" bestFit="1" customWidth="1"/>
    <col min="7" max="7" width="12.140625" bestFit="1" customWidth="1"/>
    <col min="8" max="8" width="8.28515625" style="24" bestFit="1" customWidth="1"/>
    <col min="9" max="9" width="8" bestFit="1" customWidth="1"/>
    <col min="10" max="10" width="4.7109375" bestFit="1" customWidth="1"/>
    <col min="11" max="11" width="11.5703125" bestFit="1" customWidth="1"/>
    <col min="12" max="12" width="12.7109375" customWidth="1"/>
  </cols>
  <sheetData>
    <row r="1" spans="1:14">
      <c r="A1" s="22" t="s">
        <v>52</v>
      </c>
      <c r="B1" s="22" t="s">
        <v>60</v>
      </c>
      <c r="C1" s="22" t="s">
        <v>61</v>
      </c>
      <c r="D1" s="22" t="s">
        <v>53</v>
      </c>
      <c r="E1" s="45" t="s">
        <v>62</v>
      </c>
      <c r="F1" s="45" t="s">
        <v>63</v>
      </c>
      <c r="G1" s="45" t="s">
        <v>64</v>
      </c>
      <c r="H1" s="45" t="s">
        <v>65</v>
      </c>
      <c r="I1" s="45" t="s">
        <v>66</v>
      </c>
      <c r="J1" s="45" t="s">
        <v>59</v>
      </c>
      <c r="K1" s="45" t="s">
        <v>67</v>
      </c>
      <c r="L1" s="46" t="s">
        <v>73</v>
      </c>
      <c r="M1" s="27" t="s">
        <v>74</v>
      </c>
      <c r="N1" s="27" t="s">
        <v>75</v>
      </c>
    </row>
    <row r="2" spans="1:14" s="10" customFormat="1">
      <c r="A2" s="22" t="s">
        <v>55</v>
      </c>
      <c r="B2" s="22">
        <v>1110</v>
      </c>
      <c r="C2" s="22" t="s">
        <v>54</v>
      </c>
      <c r="D2" s="22" t="s">
        <v>44</v>
      </c>
      <c r="E2" s="45">
        <v>0.22</v>
      </c>
      <c r="F2" s="45">
        <v>50.8</v>
      </c>
      <c r="G2" s="45">
        <v>0</v>
      </c>
      <c r="H2" s="45">
        <v>0.96799999999999997</v>
      </c>
      <c r="I2" s="45">
        <v>0.125</v>
      </c>
      <c r="J2" s="45">
        <v>0.28799999999999998</v>
      </c>
      <c r="K2" s="45">
        <v>39.054050925299997</v>
      </c>
      <c r="L2" s="10">
        <f>F2*J2*K2/12</f>
        <v>47.614698888125751</v>
      </c>
      <c r="M2" s="10">
        <f>ROUND(2.721*H2*L2,1)</f>
        <v>125.4</v>
      </c>
      <c r="N2" s="10">
        <f>ROUND((2.721*I2*L2)+(E2*K2),1)</f>
        <v>24.8</v>
      </c>
    </row>
    <row r="3" spans="1:14" s="10" customFormat="1">
      <c r="A3" s="22" t="s">
        <v>55</v>
      </c>
      <c r="B3" s="22">
        <v>1110</v>
      </c>
      <c r="C3" s="22" t="s">
        <v>54</v>
      </c>
      <c r="D3" s="22" t="s">
        <v>45</v>
      </c>
      <c r="E3" s="45">
        <v>0.22</v>
      </c>
      <c r="F3" s="45">
        <v>50.8</v>
      </c>
      <c r="G3" s="45">
        <v>0</v>
      </c>
      <c r="H3" s="45">
        <v>0.96799999999999997</v>
      </c>
      <c r="I3" s="45">
        <v>0.125</v>
      </c>
      <c r="J3" s="45">
        <v>0.28799999999999998</v>
      </c>
      <c r="K3" s="45">
        <v>94.124334622999996</v>
      </c>
      <c r="L3" s="10">
        <f t="shared" ref="L3:L15" si="0">F3*J3*K3/12</f>
        <v>114.75638877236157</v>
      </c>
      <c r="M3" s="10">
        <f t="shared" ref="M3:M15" si="1">ROUND(2.721*H3*L3,1)</f>
        <v>302.3</v>
      </c>
      <c r="N3" s="10">
        <f t="shared" ref="N3:N15" si="2">ROUND((2.721*I3*L3)+(E3*K3),1)</f>
        <v>59.7</v>
      </c>
    </row>
    <row r="4" spans="1:14" s="10" customFormat="1">
      <c r="A4" s="22" t="s">
        <v>55</v>
      </c>
      <c r="B4" s="22">
        <v>1110</v>
      </c>
      <c r="C4" s="22" t="s">
        <v>54</v>
      </c>
      <c r="D4" s="22" t="s">
        <v>46</v>
      </c>
      <c r="E4" s="45">
        <v>0.22</v>
      </c>
      <c r="F4" s="45">
        <v>50.8</v>
      </c>
      <c r="G4" s="45">
        <v>0</v>
      </c>
      <c r="H4" s="45">
        <v>0.96799999999999997</v>
      </c>
      <c r="I4" s="45">
        <v>0.125</v>
      </c>
      <c r="J4" s="45">
        <v>0.28799999999999998</v>
      </c>
      <c r="K4" s="45">
        <v>347.626854826</v>
      </c>
      <c r="L4" s="10">
        <f t="shared" si="0"/>
        <v>423.82666140385913</v>
      </c>
      <c r="M4" s="10">
        <f t="shared" si="1"/>
        <v>1116.3</v>
      </c>
      <c r="N4" s="10">
        <f t="shared" si="2"/>
        <v>220.6</v>
      </c>
    </row>
    <row r="5" spans="1:14" s="10" customFormat="1">
      <c r="A5" s="22" t="s">
        <v>55</v>
      </c>
      <c r="B5" s="22">
        <v>1210</v>
      </c>
      <c r="C5" s="22" t="s">
        <v>54</v>
      </c>
      <c r="D5" s="22"/>
      <c r="E5" s="45">
        <v>0.22</v>
      </c>
      <c r="F5" s="45">
        <v>50.8</v>
      </c>
      <c r="G5" s="45">
        <v>0</v>
      </c>
      <c r="H5" s="45">
        <v>1.2450000000000001</v>
      </c>
      <c r="I5" s="45">
        <v>0.21299999999999999</v>
      </c>
      <c r="J5" s="45">
        <v>0.28799999999999998</v>
      </c>
      <c r="K5" s="45">
        <v>2.3072848816999999E-2</v>
      </c>
      <c r="L5" s="10">
        <f t="shared" si="0"/>
        <v>2.8130417277686396E-2</v>
      </c>
      <c r="M5" s="10">
        <f t="shared" si="1"/>
        <v>0.1</v>
      </c>
      <c r="N5" s="10">
        <f t="shared" si="2"/>
        <v>0</v>
      </c>
    </row>
    <row r="6" spans="1:14" s="10" customFormat="1">
      <c r="A6" s="22" t="s">
        <v>55</v>
      </c>
      <c r="B6" s="22">
        <v>1210</v>
      </c>
      <c r="C6" s="22" t="s">
        <v>54</v>
      </c>
      <c r="D6" s="22" t="s">
        <v>44</v>
      </c>
      <c r="E6" s="45">
        <v>0.22</v>
      </c>
      <c r="F6" s="45">
        <v>50.8</v>
      </c>
      <c r="G6" s="45">
        <v>0</v>
      </c>
      <c r="H6" s="45">
        <v>1.2450000000000001</v>
      </c>
      <c r="I6" s="45">
        <v>0.21299999999999999</v>
      </c>
      <c r="J6" s="45">
        <v>0.28799999999999998</v>
      </c>
      <c r="K6" s="45">
        <v>11.5843433971</v>
      </c>
      <c r="L6" s="10">
        <f t="shared" si="0"/>
        <v>14.123631469744318</v>
      </c>
      <c r="M6" s="10">
        <f t="shared" si="1"/>
        <v>47.8</v>
      </c>
      <c r="N6" s="10">
        <f t="shared" si="2"/>
        <v>10.7</v>
      </c>
    </row>
    <row r="7" spans="1:14" s="10" customFormat="1">
      <c r="A7" s="22" t="s">
        <v>55</v>
      </c>
      <c r="B7" s="22">
        <v>1210</v>
      </c>
      <c r="C7" s="22" t="s">
        <v>54</v>
      </c>
      <c r="D7" s="22" t="s">
        <v>45</v>
      </c>
      <c r="E7" s="45">
        <v>0.22</v>
      </c>
      <c r="F7" s="45">
        <v>50.8</v>
      </c>
      <c r="G7" s="45">
        <v>0</v>
      </c>
      <c r="H7" s="45">
        <v>1.2450000000000001</v>
      </c>
      <c r="I7" s="45">
        <v>0.21299999999999999</v>
      </c>
      <c r="J7" s="45">
        <v>0.28799999999999998</v>
      </c>
      <c r="K7" s="45">
        <v>209.57671688400001</v>
      </c>
      <c r="L7" s="10">
        <f t="shared" si="0"/>
        <v>255.51593322497277</v>
      </c>
      <c r="M7" s="10">
        <f t="shared" si="1"/>
        <v>865.6</v>
      </c>
      <c r="N7" s="10">
        <f t="shared" si="2"/>
        <v>194.2</v>
      </c>
    </row>
    <row r="8" spans="1:14" s="10" customFormat="1">
      <c r="A8" s="22" t="s">
        <v>55</v>
      </c>
      <c r="B8" s="22">
        <v>1210</v>
      </c>
      <c r="C8" s="22" t="s">
        <v>54</v>
      </c>
      <c r="D8" s="22" t="s">
        <v>46</v>
      </c>
      <c r="E8" s="45">
        <v>0.22</v>
      </c>
      <c r="F8" s="45">
        <v>50.8</v>
      </c>
      <c r="G8" s="45">
        <v>0</v>
      </c>
      <c r="H8" s="45">
        <v>1.2450000000000001</v>
      </c>
      <c r="I8" s="45">
        <v>0.21299999999999999</v>
      </c>
      <c r="J8" s="45">
        <v>0.28799999999999998</v>
      </c>
      <c r="K8" s="45">
        <v>294.54750014000001</v>
      </c>
      <c r="L8" s="10">
        <f t="shared" si="0"/>
        <v>359.11231217068797</v>
      </c>
      <c r="M8" s="10">
        <f t="shared" si="1"/>
        <v>1216.5</v>
      </c>
      <c r="N8" s="10">
        <f t="shared" si="2"/>
        <v>272.89999999999998</v>
      </c>
    </row>
    <row r="9" spans="1:14" s="10" customFormat="1">
      <c r="A9" s="22" t="s">
        <v>55</v>
      </c>
      <c r="B9" s="22">
        <v>4110</v>
      </c>
      <c r="C9" s="22" t="s">
        <v>54</v>
      </c>
      <c r="D9" s="22" t="s">
        <v>45</v>
      </c>
      <c r="E9" s="45">
        <v>0.22</v>
      </c>
      <c r="F9" s="45">
        <v>50.8</v>
      </c>
      <c r="G9" s="45">
        <v>0</v>
      </c>
      <c r="H9" s="45">
        <v>0.69099999999999995</v>
      </c>
      <c r="I9" s="45">
        <v>3.5999999999999997E-2</v>
      </c>
      <c r="J9" s="45">
        <v>0.26200000000000001</v>
      </c>
      <c r="K9" s="45">
        <v>0.41103231684500002</v>
      </c>
      <c r="L9" s="10">
        <f t="shared" si="0"/>
        <v>0.45588964369001767</v>
      </c>
      <c r="M9" s="10">
        <f t="shared" si="1"/>
        <v>0.9</v>
      </c>
      <c r="N9" s="10">
        <f t="shared" si="2"/>
        <v>0.1</v>
      </c>
    </row>
    <row r="10" spans="1:14" s="10" customFormat="1">
      <c r="A10" s="22" t="s">
        <v>55</v>
      </c>
      <c r="B10" s="22">
        <v>4110</v>
      </c>
      <c r="C10" s="22" t="s">
        <v>54</v>
      </c>
      <c r="D10" s="22" t="s">
        <v>46</v>
      </c>
      <c r="E10" s="45">
        <v>0.22</v>
      </c>
      <c r="F10" s="45">
        <v>50.8</v>
      </c>
      <c r="G10" s="45">
        <v>0</v>
      </c>
      <c r="H10" s="45">
        <v>0.69099999999999995</v>
      </c>
      <c r="I10" s="45">
        <v>3.5999999999999997E-2</v>
      </c>
      <c r="J10" s="45">
        <v>0.26200000000000001</v>
      </c>
      <c r="K10" s="45">
        <v>2.8668438971099999</v>
      </c>
      <c r="L10" s="10">
        <f t="shared" si="0"/>
        <v>3.1797121277479374</v>
      </c>
      <c r="M10" s="10">
        <f t="shared" si="1"/>
        <v>6</v>
      </c>
      <c r="N10" s="10">
        <f t="shared" si="2"/>
        <v>0.9</v>
      </c>
    </row>
    <row r="11" spans="1:14" s="10" customFormat="1">
      <c r="A11" s="22" t="s">
        <v>55</v>
      </c>
      <c r="B11" s="22">
        <v>5300</v>
      </c>
      <c r="C11" s="22" t="s">
        <v>54</v>
      </c>
      <c r="D11" s="22"/>
      <c r="E11" s="45">
        <v>0.22</v>
      </c>
      <c r="F11" s="45">
        <v>50.8</v>
      </c>
      <c r="G11" s="45">
        <v>0</v>
      </c>
      <c r="H11" s="45">
        <v>0.505</v>
      </c>
      <c r="I11" s="45">
        <v>6.8000000000000005E-2</v>
      </c>
      <c r="J11" s="45">
        <v>5.2999999999999999E-2</v>
      </c>
      <c r="K11" s="45">
        <v>3.8545404532199998</v>
      </c>
      <c r="L11" s="10">
        <f t="shared" si="0"/>
        <v>0.86483039302079379</v>
      </c>
      <c r="M11" s="10">
        <f t="shared" si="1"/>
        <v>1.2</v>
      </c>
      <c r="N11" s="10">
        <f t="shared" si="2"/>
        <v>1</v>
      </c>
    </row>
    <row r="12" spans="1:14" s="10" customFormat="1">
      <c r="A12" s="22" t="s">
        <v>55</v>
      </c>
      <c r="B12" s="22">
        <v>5300</v>
      </c>
      <c r="C12" s="22" t="s">
        <v>54</v>
      </c>
      <c r="D12" s="22" t="s">
        <v>46</v>
      </c>
      <c r="E12" s="45">
        <v>0.22</v>
      </c>
      <c r="F12" s="45">
        <v>50.8</v>
      </c>
      <c r="G12" s="45">
        <v>0</v>
      </c>
      <c r="H12" s="45">
        <v>0.505</v>
      </c>
      <c r="I12" s="45">
        <v>6.8000000000000005E-2</v>
      </c>
      <c r="J12" s="45">
        <v>5.2999999999999999E-2</v>
      </c>
      <c r="K12" s="45">
        <v>0.21023209048300001</v>
      </c>
      <c r="L12" s="10">
        <f t="shared" si="0"/>
        <v>4.7169073368035767E-2</v>
      </c>
      <c r="M12" s="10">
        <f t="shared" si="1"/>
        <v>0.1</v>
      </c>
      <c r="N12" s="10">
        <f t="shared" si="2"/>
        <v>0.1</v>
      </c>
    </row>
    <row r="13" spans="1:14" s="10" customFormat="1">
      <c r="A13" s="22" t="s">
        <v>55</v>
      </c>
      <c r="B13" s="22">
        <v>6170</v>
      </c>
      <c r="C13" s="22" t="s">
        <v>54</v>
      </c>
      <c r="D13" s="22" t="s">
        <v>45</v>
      </c>
      <c r="E13" s="45">
        <v>0.22</v>
      </c>
      <c r="F13" s="45">
        <v>50.8</v>
      </c>
      <c r="G13" s="45">
        <v>0</v>
      </c>
      <c r="H13" s="45">
        <v>0.60699999999999998</v>
      </c>
      <c r="I13" s="45">
        <v>3.3000000000000002E-2</v>
      </c>
      <c r="J13" s="45">
        <v>2.5999999999999999E-2</v>
      </c>
      <c r="K13" s="45">
        <v>0.47730946614600001</v>
      </c>
      <c r="L13" s="10">
        <f t="shared" si="0"/>
        <v>5.2535861907136404E-2</v>
      </c>
      <c r="M13" s="10">
        <f t="shared" si="1"/>
        <v>0.1</v>
      </c>
      <c r="N13" s="10">
        <f t="shared" si="2"/>
        <v>0.1</v>
      </c>
    </row>
    <row r="14" spans="1:14" s="10" customFormat="1">
      <c r="A14" s="22" t="s">
        <v>55</v>
      </c>
      <c r="B14" s="22">
        <v>6172</v>
      </c>
      <c r="C14" s="22" t="s">
        <v>54</v>
      </c>
      <c r="D14" s="22" t="s">
        <v>45</v>
      </c>
      <c r="E14" s="45">
        <v>0.22</v>
      </c>
      <c r="F14" s="45">
        <v>50.8</v>
      </c>
      <c r="G14" s="45">
        <v>0</v>
      </c>
      <c r="H14" s="45">
        <v>0.60699999999999998</v>
      </c>
      <c r="I14" s="45">
        <v>3.3000000000000002E-2</v>
      </c>
      <c r="J14" s="45">
        <v>2.5999999999999999E-2</v>
      </c>
      <c r="K14" s="45">
        <v>4.7984116903199999E-4</v>
      </c>
      <c r="L14" s="10">
        <f t="shared" si="0"/>
        <v>5.2814518004788795E-5</v>
      </c>
      <c r="M14" s="10">
        <f t="shared" si="1"/>
        <v>0</v>
      </c>
      <c r="N14" s="10">
        <f t="shared" si="2"/>
        <v>0</v>
      </c>
    </row>
    <row r="15" spans="1:14" s="10" customFormat="1">
      <c r="A15" s="22" t="s">
        <v>55</v>
      </c>
      <c r="B15" s="22">
        <v>6172</v>
      </c>
      <c r="C15" s="22" t="s">
        <v>54</v>
      </c>
      <c r="D15" s="22" t="s">
        <v>46</v>
      </c>
      <c r="E15" s="45">
        <v>0.22</v>
      </c>
      <c r="F15" s="45">
        <v>50.8</v>
      </c>
      <c r="G15" s="45">
        <v>0</v>
      </c>
      <c r="H15" s="45">
        <v>0.60699999999999998</v>
      </c>
      <c r="I15" s="45">
        <v>3.3000000000000002E-2</v>
      </c>
      <c r="J15" s="45">
        <v>2.5999999999999999E-2</v>
      </c>
      <c r="K15" s="45">
        <v>5.9694566981000001E-2</v>
      </c>
      <c r="L15" s="10">
        <f t="shared" si="0"/>
        <v>6.5703820057087326E-3</v>
      </c>
      <c r="M15" s="10">
        <f t="shared" si="1"/>
        <v>0</v>
      </c>
      <c r="N15" s="10">
        <f t="shared" si="2"/>
        <v>0</v>
      </c>
    </row>
    <row r="16" spans="1:14">
      <c r="A16" s="22"/>
      <c r="B16" s="22"/>
      <c r="C16" s="22"/>
      <c r="D16" s="26"/>
      <c r="E16" s="22"/>
      <c r="F16" s="24"/>
      <c r="G16" s="24"/>
      <c r="I16" s="23"/>
      <c r="J16" s="25"/>
      <c r="K16" s="10">
        <f t="shared" ref="K16:M16" si="3">SUM(K2:K15)</f>
        <v>1004.417006276171</v>
      </c>
      <c r="L16" s="10">
        <f t="shared" si="3"/>
        <v>1219.5845166432869</v>
      </c>
      <c r="M16" s="10">
        <f t="shared" si="3"/>
        <v>3682.2999999999997</v>
      </c>
      <c r="N16">
        <f>SUM(N2:N15)</f>
        <v>785.1</v>
      </c>
    </row>
    <row r="17" spans="1:12">
      <c r="A17" s="22"/>
      <c r="B17" s="22"/>
      <c r="C17" s="22"/>
      <c r="D17" s="26"/>
      <c r="E17" s="22"/>
      <c r="F17" s="24"/>
      <c r="G17" s="24"/>
      <c r="I17" s="23"/>
      <c r="J17" s="25"/>
      <c r="K17" s="10"/>
      <c r="L17" s="10"/>
    </row>
    <row r="18" spans="1:12">
      <c r="A18" s="22"/>
      <c r="B18" s="22"/>
      <c r="C18" s="22"/>
      <c r="D18" s="26"/>
      <c r="E18" s="22"/>
      <c r="F18" s="24"/>
      <c r="G18" s="24"/>
      <c r="I18" s="23"/>
      <c r="J18" s="25"/>
      <c r="K18" s="10"/>
      <c r="L18" s="10"/>
    </row>
    <row r="19" spans="1:12">
      <c r="A19" s="22"/>
      <c r="B19" s="22"/>
      <c r="C19" s="22"/>
      <c r="D19" s="26"/>
      <c r="E19" s="22"/>
      <c r="F19" s="24"/>
      <c r="G19" s="24"/>
      <c r="I19" s="23"/>
      <c r="J19" s="25"/>
      <c r="K19" s="10"/>
      <c r="L19" s="10"/>
    </row>
    <row r="20" spans="1:12">
      <c r="A20" s="22"/>
      <c r="B20" s="22"/>
      <c r="C20" s="22"/>
      <c r="D20" s="26"/>
      <c r="E20" s="22"/>
      <c r="F20" s="24"/>
      <c r="G20" s="24"/>
      <c r="I20" s="23"/>
      <c r="J20" s="25"/>
      <c r="K20" s="10"/>
      <c r="L20" s="10"/>
    </row>
    <row r="21" spans="1:12">
      <c r="A21" s="22"/>
      <c r="B21" s="22"/>
      <c r="C21" s="22"/>
      <c r="D21" s="26"/>
      <c r="E21" s="22"/>
      <c r="F21" s="24"/>
      <c r="G21" s="24"/>
      <c r="I21" s="23"/>
      <c r="J21" s="25"/>
      <c r="K21" s="10"/>
      <c r="L21" s="10"/>
    </row>
    <row r="22" spans="1:12">
      <c r="A22" s="22"/>
      <c r="B22" s="22"/>
      <c r="C22" s="22"/>
      <c r="D22" s="26"/>
      <c r="E22" s="22"/>
      <c r="F22" s="24"/>
      <c r="G22" s="24"/>
      <c r="I22" s="23"/>
      <c r="J22" s="25"/>
      <c r="K22" s="10"/>
      <c r="L22" s="10"/>
    </row>
    <row r="23" spans="1:12">
      <c r="A23" s="22"/>
      <c r="B23" s="22"/>
      <c r="C23" s="22"/>
      <c r="D23" s="26"/>
      <c r="E23" s="22"/>
      <c r="F23" s="24"/>
      <c r="G23" s="24"/>
      <c r="I23" s="23"/>
      <c r="J23" s="25"/>
      <c r="K23" s="10"/>
      <c r="L23" s="10"/>
    </row>
    <row r="24" spans="1:12">
      <c r="A24" s="22"/>
      <c r="B24" s="22"/>
      <c r="C24" s="22"/>
      <c r="D24" s="26"/>
      <c r="E24" s="22"/>
      <c r="F24" s="24"/>
      <c r="G24" s="24"/>
      <c r="I24" s="23"/>
      <c r="J24" s="25"/>
      <c r="K24" s="10"/>
      <c r="L24" s="10"/>
    </row>
    <row r="25" spans="1:12">
      <c r="A25" s="22"/>
      <c r="B25" s="22"/>
      <c r="C25" s="22"/>
      <c r="D25" s="26"/>
      <c r="E25" s="22"/>
      <c r="F25" s="24"/>
      <c r="G25" s="24"/>
      <c r="I25" s="23"/>
      <c r="J25" s="25"/>
      <c r="K25" s="10"/>
      <c r="L25" s="10"/>
    </row>
    <row r="26" spans="1:12">
      <c r="A26" s="22"/>
      <c r="B26" s="22"/>
      <c r="C26" s="22"/>
      <c r="D26" s="26"/>
      <c r="E26" s="22"/>
      <c r="F26" s="24"/>
      <c r="G26" s="24"/>
      <c r="I26" s="23"/>
      <c r="J26" s="25"/>
      <c r="K26" s="10"/>
      <c r="L26" s="10"/>
    </row>
    <row r="27" spans="1:12">
      <c r="A27" s="22"/>
      <c r="B27" s="22"/>
      <c r="C27" s="22"/>
      <c r="D27" s="26"/>
      <c r="E27" s="22"/>
      <c r="F27" s="24"/>
      <c r="G27" s="24"/>
      <c r="I27" s="23"/>
      <c r="J27" s="25"/>
      <c r="K27" s="10"/>
      <c r="L27" s="10"/>
    </row>
    <row r="28" spans="1:12">
      <c r="A28" s="22"/>
      <c r="B28" s="22"/>
      <c r="C28" s="22"/>
      <c r="D28" s="26"/>
      <c r="E28" s="22"/>
      <c r="F28" s="24"/>
      <c r="G28" s="24"/>
      <c r="I28" s="23"/>
      <c r="J28" s="25"/>
      <c r="K28" s="10"/>
      <c r="L28" s="10"/>
    </row>
    <row r="29" spans="1:12">
      <c r="A29" s="22"/>
      <c r="B29" s="22"/>
      <c r="C29" s="22"/>
      <c r="D29" s="22"/>
      <c r="E29" s="22"/>
      <c r="F29" s="24"/>
      <c r="G29" s="24"/>
      <c r="I29" s="23"/>
      <c r="J29" s="25"/>
      <c r="K29" s="10"/>
      <c r="L29" s="10"/>
    </row>
    <row r="30" spans="1:12">
      <c r="A30" s="22"/>
      <c r="B30" s="22"/>
      <c r="C30" s="22"/>
      <c r="D30" s="22"/>
      <c r="E30" s="22"/>
      <c r="F30" s="24"/>
      <c r="G30" s="24"/>
      <c r="I30" s="23"/>
      <c r="J30" s="25"/>
      <c r="K30" s="10"/>
      <c r="L30" s="10"/>
    </row>
    <row r="31" spans="1:12">
      <c r="A31" s="22"/>
      <c r="B31" s="22"/>
      <c r="C31" s="22"/>
      <c r="D31" s="22"/>
      <c r="E31" s="22"/>
      <c r="F31" s="24"/>
      <c r="G31" s="24"/>
      <c r="I31" s="23"/>
      <c r="J31" s="25"/>
      <c r="K31" s="10"/>
      <c r="L31" s="10"/>
    </row>
    <row r="32" spans="1:12">
      <c r="A32" s="22"/>
      <c r="B32" s="22"/>
      <c r="C32" s="22"/>
      <c r="D32" s="22"/>
      <c r="E32" s="22"/>
      <c r="F32" s="24"/>
      <c r="G32" s="24"/>
      <c r="I32" s="23"/>
      <c r="J32" s="25"/>
      <c r="K32" s="10"/>
      <c r="L32" s="10"/>
    </row>
    <row r="33" spans="1:12">
      <c r="A33" s="22"/>
      <c r="B33" s="22"/>
      <c r="C33" s="22"/>
      <c r="D33" s="22"/>
      <c r="E33" s="22"/>
      <c r="F33" s="24"/>
      <c r="G33" s="24"/>
      <c r="I33" s="23"/>
      <c r="J33" s="25"/>
      <c r="K33" s="10"/>
      <c r="L33" s="10"/>
    </row>
    <row r="34" spans="1:12">
      <c r="A34" s="22"/>
      <c r="B34" s="22"/>
      <c r="C34" s="22"/>
      <c r="D34" s="22"/>
      <c r="E34" s="22"/>
      <c r="F34" s="24"/>
      <c r="G34" s="24"/>
      <c r="I34" s="23"/>
      <c r="J34" s="25"/>
      <c r="K34" s="10"/>
      <c r="L34" s="10"/>
    </row>
    <row r="35" spans="1:12">
      <c r="A35" s="22"/>
      <c r="B35" s="22"/>
      <c r="C35" s="22"/>
      <c r="D35" s="22"/>
      <c r="E35" s="22"/>
      <c r="F35" s="24"/>
      <c r="G35" s="24"/>
      <c r="I35" s="23"/>
      <c r="J35" s="25"/>
      <c r="K35" s="10"/>
      <c r="L35" s="10"/>
    </row>
    <row r="36" spans="1:12">
      <c r="A36" s="22"/>
      <c r="B36" s="22"/>
      <c r="C36" s="22"/>
      <c r="D36" s="22"/>
      <c r="E36" s="22"/>
      <c r="F36" s="24"/>
      <c r="G36" s="24"/>
      <c r="I36" s="23"/>
      <c r="J36" s="25"/>
      <c r="K36" s="10"/>
      <c r="L36" s="10"/>
    </row>
    <row r="37" spans="1:12">
      <c r="A37" s="22"/>
      <c r="B37" s="22"/>
      <c r="C37" s="22"/>
      <c r="D37" s="22"/>
      <c r="E37" s="22"/>
      <c r="F37" s="24"/>
      <c r="G37" s="24"/>
      <c r="I37" s="23"/>
      <c r="J37" s="25"/>
      <c r="K37" s="10"/>
      <c r="L37" s="10"/>
    </row>
    <row r="38" spans="1:12">
      <c r="A38" s="22"/>
      <c r="B38" s="22"/>
      <c r="C38" s="22"/>
      <c r="D38" s="22"/>
      <c r="E38" s="22"/>
      <c r="F38" s="24"/>
      <c r="G38" s="24"/>
      <c r="I38" s="23"/>
      <c r="J38" s="25"/>
      <c r="K38" s="10"/>
      <c r="L38" s="10"/>
    </row>
    <row r="39" spans="1:12">
      <c r="A39" s="22"/>
      <c r="B39" s="22"/>
      <c r="C39" s="22"/>
      <c r="D39" s="22"/>
      <c r="E39" s="22"/>
      <c r="F39" s="24"/>
      <c r="G39" s="24"/>
      <c r="I39" s="23"/>
      <c r="J39" s="25"/>
      <c r="K39" s="10"/>
      <c r="L39" s="10"/>
    </row>
    <row r="40" spans="1:12">
      <c r="A40" s="22"/>
      <c r="B40" s="22"/>
      <c r="C40" s="22"/>
      <c r="D40" s="22"/>
      <c r="E40" s="22"/>
      <c r="F40" s="24"/>
      <c r="G40" s="24"/>
      <c r="I40" s="23"/>
      <c r="J40" s="25"/>
      <c r="K40" s="10"/>
      <c r="L40" s="10"/>
    </row>
    <row r="41" spans="1:12">
      <c r="A41" s="22"/>
      <c r="B41" s="22"/>
      <c r="C41" s="22"/>
      <c r="D41" s="22"/>
      <c r="E41" s="22"/>
      <c r="F41" s="24"/>
      <c r="G41" s="24"/>
      <c r="I41" s="23"/>
      <c r="J41" s="25"/>
      <c r="K41" s="10"/>
      <c r="L41" s="10"/>
    </row>
    <row r="42" spans="1:12">
      <c r="A42" s="22"/>
      <c r="B42" s="22"/>
      <c r="C42" s="22"/>
      <c r="D42" s="22"/>
      <c r="E42" s="22"/>
      <c r="F42" s="24"/>
      <c r="G42" s="24"/>
      <c r="I42" s="23"/>
      <c r="J42" s="25"/>
      <c r="K42" s="10"/>
      <c r="L42" s="10"/>
    </row>
    <row r="43" spans="1:12">
      <c r="A43" s="22"/>
      <c r="B43" s="22"/>
      <c r="C43" s="22"/>
      <c r="D43" s="22"/>
      <c r="E43" s="22"/>
      <c r="F43" s="24"/>
      <c r="G43" s="24"/>
      <c r="I43" s="23"/>
      <c r="J43" s="25"/>
      <c r="K43" s="10"/>
      <c r="L43" s="10"/>
    </row>
    <row r="44" spans="1:12">
      <c r="I44" s="10"/>
      <c r="J44" s="10"/>
      <c r="K44" s="10"/>
    </row>
  </sheetData>
  <sortState ref="A2:I43">
    <sortCondition ref="H1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N11"/>
  <sheetViews>
    <sheetView workbookViewId="0">
      <selection activeCell="L1" sqref="L1:N2"/>
    </sheetView>
  </sheetViews>
  <sheetFormatPr defaultRowHeight="15"/>
  <cols>
    <col min="1" max="1" width="20.7109375" bestFit="1" customWidth="1"/>
    <col min="2" max="2" width="12.85546875" bestFit="1" customWidth="1"/>
    <col min="3" max="3" width="13.42578125" bestFit="1" customWidth="1"/>
    <col min="4" max="4" width="8.140625" style="10" bestFit="1" customWidth="1"/>
    <col min="5" max="5" width="8" bestFit="1" customWidth="1"/>
    <col min="6" max="6" width="8.42578125" style="10" bestFit="1" customWidth="1"/>
    <col min="7" max="7" width="12.140625" style="10" bestFit="1" customWidth="1"/>
    <col min="8" max="8" width="8.28515625" style="10" bestFit="1" customWidth="1"/>
    <col min="9" max="9" width="8" bestFit="1" customWidth="1"/>
    <col min="10" max="10" width="4.7109375" bestFit="1" customWidth="1"/>
    <col min="11" max="11" width="11.5703125" bestFit="1" customWidth="1"/>
    <col min="12" max="12" width="12.85546875" customWidth="1"/>
  </cols>
  <sheetData>
    <row r="1" spans="1:14">
      <c r="A1" s="22" t="s">
        <v>52</v>
      </c>
      <c r="B1" s="22" t="s">
        <v>60</v>
      </c>
      <c r="C1" s="22" t="s">
        <v>61</v>
      </c>
      <c r="D1" s="22" t="s">
        <v>53</v>
      </c>
      <c r="E1" s="45" t="s">
        <v>62</v>
      </c>
      <c r="F1" s="45" t="s">
        <v>63</v>
      </c>
      <c r="G1" s="45" t="s">
        <v>64</v>
      </c>
      <c r="H1" s="45" t="s">
        <v>65</v>
      </c>
      <c r="I1" s="45" t="s">
        <v>66</v>
      </c>
      <c r="J1" s="45" t="s">
        <v>59</v>
      </c>
      <c r="K1" s="45" t="s">
        <v>67</v>
      </c>
      <c r="L1" s="46" t="s">
        <v>73</v>
      </c>
      <c r="M1" s="27" t="s">
        <v>74</v>
      </c>
      <c r="N1" s="27" t="s">
        <v>75</v>
      </c>
    </row>
    <row r="2" spans="1:14" s="10" customFormat="1">
      <c r="A2" s="22" t="s">
        <v>58</v>
      </c>
      <c r="B2" s="22">
        <v>1210</v>
      </c>
      <c r="C2" s="22" t="s">
        <v>54</v>
      </c>
      <c r="D2" s="22"/>
      <c r="E2" s="45">
        <v>0.22</v>
      </c>
      <c r="F2" s="45">
        <v>50.8</v>
      </c>
      <c r="G2" s="45">
        <v>0</v>
      </c>
      <c r="H2" s="45">
        <v>1.2450000000000001</v>
      </c>
      <c r="I2" s="45">
        <v>0.21299999999999999</v>
      </c>
      <c r="J2" s="45">
        <v>0.28799999999999998</v>
      </c>
      <c r="K2" s="45">
        <v>0.113102195758</v>
      </c>
      <c r="L2" s="10">
        <f>F2*J2*K2/12</f>
        <v>0.13789419706815356</v>
      </c>
      <c r="M2" s="10">
        <f>ROUND(2.721*H2*L2,1)</f>
        <v>0.5</v>
      </c>
      <c r="N2" s="10">
        <f>ROUND((2.721*I2*L2)+(E2*K2),1)</f>
        <v>0.1</v>
      </c>
    </row>
    <row r="3" spans="1:14" s="10" customFormat="1">
      <c r="A3" s="22" t="s">
        <v>58</v>
      </c>
      <c r="B3" s="22">
        <v>1210</v>
      </c>
      <c r="C3" s="22" t="s">
        <v>54</v>
      </c>
      <c r="D3" s="22" t="s">
        <v>44</v>
      </c>
      <c r="E3" s="45">
        <v>0.22</v>
      </c>
      <c r="F3" s="45">
        <v>50.8</v>
      </c>
      <c r="G3" s="45">
        <v>0</v>
      </c>
      <c r="H3" s="45">
        <v>1.2450000000000001</v>
      </c>
      <c r="I3" s="45">
        <v>0.21299999999999999</v>
      </c>
      <c r="J3" s="45">
        <v>0.28799999999999998</v>
      </c>
      <c r="K3" s="45">
        <v>7.79332336479</v>
      </c>
      <c r="L3" s="10">
        <f t="shared" ref="L3:L10" si="0">F3*J3*K3/12</f>
        <v>9.5016198463519661</v>
      </c>
      <c r="M3" s="10">
        <f t="shared" ref="M3:M10" si="1">ROUND(2.721*H3*L3,1)</f>
        <v>32.200000000000003</v>
      </c>
      <c r="N3" s="10">
        <f t="shared" ref="N3:N10" si="2">ROUND((2.721*I3*L3)+(E3*K3),1)</f>
        <v>7.2</v>
      </c>
    </row>
    <row r="4" spans="1:14" s="10" customFormat="1">
      <c r="A4" s="22" t="s">
        <v>58</v>
      </c>
      <c r="B4" s="22">
        <v>1210</v>
      </c>
      <c r="C4" s="22" t="s">
        <v>54</v>
      </c>
      <c r="D4" s="22" t="s">
        <v>45</v>
      </c>
      <c r="E4" s="45">
        <v>0.22</v>
      </c>
      <c r="F4" s="45">
        <v>50.8</v>
      </c>
      <c r="G4" s="45">
        <v>0</v>
      </c>
      <c r="H4" s="45">
        <v>1.2450000000000001</v>
      </c>
      <c r="I4" s="45">
        <v>0.21299999999999999</v>
      </c>
      <c r="J4" s="45">
        <v>0.28799999999999998</v>
      </c>
      <c r="K4" s="45">
        <v>67.628605551700005</v>
      </c>
      <c r="L4" s="10">
        <f t="shared" si="0"/>
        <v>82.452795888632636</v>
      </c>
      <c r="M4" s="10">
        <f t="shared" si="1"/>
        <v>279.3</v>
      </c>
      <c r="N4" s="10">
        <f t="shared" si="2"/>
        <v>62.7</v>
      </c>
    </row>
    <row r="5" spans="1:14" s="10" customFormat="1">
      <c r="A5" s="22" t="s">
        <v>58</v>
      </c>
      <c r="B5" s="22">
        <v>1210</v>
      </c>
      <c r="C5" s="22" t="s">
        <v>54</v>
      </c>
      <c r="D5" s="22" t="s">
        <v>46</v>
      </c>
      <c r="E5" s="45">
        <v>0.22</v>
      </c>
      <c r="F5" s="45">
        <v>50.8</v>
      </c>
      <c r="G5" s="45">
        <v>0</v>
      </c>
      <c r="H5" s="45">
        <v>1.2450000000000001</v>
      </c>
      <c r="I5" s="45">
        <v>0.21299999999999999</v>
      </c>
      <c r="J5" s="45">
        <v>0.28799999999999998</v>
      </c>
      <c r="K5" s="45">
        <v>20.6602071802</v>
      </c>
      <c r="L5" s="10">
        <f t="shared" si="0"/>
        <v>25.188924594099834</v>
      </c>
      <c r="M5" s="10">
        <f t="shared" si="1"/>
        <v>85.3</v>
      </c>
      <c r="N5" s="10">
        <f t="shared" si="2"/>
        <v>19.100000000000001</v>
      </c>
    </row>
    <row r="6" spans="1:14" s="10" customFormat="1">
      <c r="A6" s="22" t="s">
        <v>58</v>
      </c>
      <c r="B6" s="22">
        <v>1400</v>
      </c>
      <c r="C6" s="22" t="s">
        <v>54</v>
      </c>
      <c r="D6" s="22" t="s">
        <v>45</v>
      </c>
      <c r="E6" s="45">
        <v>0.22</v>
      </c>
      <c r="F6" s="45">
        <v>50.8</v>
      </c>
      <c r="G6" s="45">
        <v>0</v>
      </c>
      <c r="H6" s="45">
        <v>0.70899999999999996</v>
      </c>
      <c r="I6" s="45">
        <v>0.11700000000000001</v>
      </c>
      <c r="J6" s="45">
        <v>0.43099999999999999</v>
      </c>
      <c r="K6" s="45">
        <v>0.35414784651300002</v>
      </c>
      <c r="L6" s="10">
        <f t="shared" si="0"/>
        <v>0.64616635581940274</v>
      </c>
      <c r="M6" s="10">
        <f t="shared" si="1"/>
        <v>1.2</v>
      </c>
      <c r="N6" s="10">
        <f t="shared" si="2"/>
        <v>0.3</v>
      </c>
    </row>
    <row r="7" spans="1:14" s="10" customFormat="1">
      <c r="A7" s="22" t="s">
        <v>58</v>
      </c>
      <c r="B7" s="22">
        <v>1411</v>
      </c>
      <c r="C7" s="22" t="s">
        <v>54</v>
      </c>
      <c r="D7" s="22"/>
      <c r="E7" s="45">
        <v>0.22</v>
      </c>
      <c r="F7" s="45">
        <v>50.8</v>
      </c>
      <c r="G7" s="45">
        <v>0</v>
      </c>
      <c r="H7" s="45">
        <v>1.4430000000000001</v>
      </c>
      <c r="I7" s="45">
        <v>0.22500000000000001</v>
      </c>
      <c r="J7" s="45">
        <v>0.43099999999999999</v>
      </c>
      <c r="K7" s="45">
        <v>0.123237104842</v>
      </c>
      <c r="L7" s="10">
        <f t="shared" si="0"/>
        <v>0.22485431359121846</v>
      </c>
      <c r="M7" s="10">
        <f t="shared" si="1"/>
        <v>0.9</v>
      </c>
      <c r="N7" s="10">
        <f t="shared" si="2"/>
        <v>0.2</v>
      </c>
    </row>
    <row r="8" spans="1:14" s="10" customFormat="1">
      <c r="A8" s="22" t="s">
        <v>58</v>
      </c>
      <c r="B8" s="22">
        <v>1411</v>
      </c>
      <c r="C8" s="22" t="s">
        <v>54</v>
      </c>
      <c r="D8" s="22" t="s">
        <v>45</v>
      </c>
      <c r="E8" s="45">
        <v>0.22</v>
      </c>
      <c r="F8" s="45">
        <v>50.8</v>
      </c>
      <c r="G8" s="45">
        <v>0</v>
      </c>
      <c r="H8" s="45">
        <v>1.4430000000000001</v>
      </c>
      <c r="I8" s="45">
        <v>0.22500000000000001</v>
      </c>
      <c r="J8" s="45">
        <v>0.43099999999999999</v>
      </c>
      <c r="K8" s="45">
        <v>6.3520288016900003E-2</v>
      </c>
      <c r="L8" s="10">
        <f t="shared" si="0"/>
        <v>0.11589700017270184</v>
      </c>
      <c r="M8" s="10">
        <f t="shared" si="1"/>
        <v>0.5</v>
      </c>
      <c r="N8" s="10">
        <f t="shared" si="2"/>
        <v>0.1</v>
      </c>
    </row>
    <row r="9" spans="1:14" s="10" customFormat="1">
      <c r="A9" s="22" t="s">
        <v>58</v>
      </c>
      <c r="B9" s="22">
        <v>8140</v>
      </c>
      <c r="C9" s="22" t="s">
        <v>54</v>
      </c>
      <c r="D9" s="22" t="s">
        <v>44</v>
      </c>
      <c r="E9" s="45">
        <v>0.22</v>
      </c>
      <c r="F9" s="45">
        <v>50.8</v>
      </c>
      <c r="G9" s="45">
        <v>0</v>
      </c>
      <c r="H9" s="45">
        <v>0.98599999999999999</v>
      </c>
      <c r="I9" s="45">
        <v>0.14299999999999999</v>
      </c>
      <c r="J9" s="45">
        <v>0.44600000000000001</v>
      </c>
      <c r="K9" s="45">
        <v>1.1873422554799999E-2</v>
      </c>
      <c r="L9" s="10">
        <f t="shared" si="0"/>
        <v>2.241781334496605E-2</v>
      </c>
      <c r="M9" s="10">
        <f t="shared" si="1"/>
        <v>0.1</v>
      </c>
      <c r="N9" s="10">
        <f t="shared" si="2"/>
        <v>0</v>
      </c>
    </row>
    <row r="10" spans="1:14" s="10" customFormat="1">
      <c r="A10" s="22" t="s">
        <v>58</v>
      </c>
      <c r="B10" s="22">
        <v>8140</v>
      </c>
      <c r="C10" s="22" t="s">
        <v>54</v>
      </c>
      <c r="D10" s="22" t="s">
        <v>45</v>
      </c>
      <c r="E10" s="45">
        <v>0.22</v>
      </c>
      <c r="F10" s="45">
        <v>50.8</v>
      </c>
      <c r="G10" s="45">
        <v>0</v>
      </c>
      <c r="H10" s="45">
        <v>0.98599999999999999</v>
      </c>
      <c r="I10" s="45">
        <v>0.14299999999999999</v>
      </c>
      <c r="J10" s="45">
        <v>0.44600000000000001</v>
      </c>
      <c r="K10" s="45">
        <v>3.93150671052E-3</v>
      </c>
      <c r="L10" s="10">
        <f t="shared" si="0"/>
        <v>7.4229467699091283E-3</v>
      </c>
      <c r="M10" s="10">
        <f t="shared" si="1"/>
        <v>0</v>
      </c>
      <c r="N10" s="10">
        <f t="shared" si="2"/>
        <v>0</v>
      </c>
    </row>
    <row r="11" spans="1:14" s="10" customFormat="1">
      <c r="A11" s="22"/>
      <c r="B11" s="22"/>
      <c r="C11" s="22"/>
      <c r="D11" s="22"/>
      <c r="E11" s="45"/>
      <c r="F11" s="45"/>
      <c r="G11" s="45"/>
      <c r="H11" s="45"/>
      <c r="I11" s="45"/>
      <c r="J11" s="45"/>
      <c r="K11" s="10">
        <f t="shared" ref="K11:M11" si="3">SUM(K2:K10)</f>
        <v>96.751948461085234</v>
      </c>
      <c r="L11" s="10">
        <f t="shared" si="3"/>
        <v>118.2979929558508</v>
      </c>
      <c r="M11" s="10">
        <f t="shared" si="3"/>
        <v>400</v>
      </c>
      <c r="N11" s="10">
        <f>SUM(N2:N10)</f>
        <v>89.699999999999989</v>
      </c>
    </row>
  </sheetData>
  <sortState ref="A2:E10">
    <sortCondition ref="C1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N16"/>
  <sheetViews>
    <sheetView workbookViewId="0">
      <selection activeCell="L1" sqref="L1:N2"/>
    </sheetView>
  </sheetViews>
  <sheetFormatPr defaultRowHeight="15"/>
  <cols>
    <col min="1" max="1" width="15.85546875" bestFit="1" customWidth="1"/>
    <col min="2" max="2" width="12.85546875" bestFit="1" customWidth="1"/>
    <col min="3" max="3" width="13.42578125" bestFit="1" customWidth="1"/>
    <col min="4" max="4" width="8.140625" style="10" bestFit="1" customWidth="1"/>
    <col min="5" max="5" width="8" bestFit="1" customWidth="1"/>
    <col min="6" max="6" width="8.42578125" style="24" bestFit="1" customWidth="1"/>
    <col min="7" max="7" width="12.140625" style="24" bestFit="1" customWidth="1"/>
    <col min="8" max="8" width="8.28515625" style="24" bestFit="1" customWidth="1"/>
    <col min="9" max="9" width="8" bestFit="1" customWidth="1"/>
    <col min="10" max="10" width="4.7109375" bestFit="1" customWidth="1"/>
    <col min="11" max="11" width="11.5703125" bestFit="1" customWidth="1"/>
    <col min="12" max="12" width="14.140625" customWidth="1"/>
  </cols>
  <sheetData>
    <row r="1" spans="1:14">
      <c r="A1" s="22" t="s">
        <v>52</v>
      </c>
      <c r="B1" s="22" t="s">
        <v>60</v>
      </c>
      <c r="C1" s="22" t="s">
        <v>61</v>
      </c>
      <c r="D1" s="22" t="s">
        <v>53</v>
      </c>
      <c r="E1" s="45" t="s">
        <v>62</v>
      </c>
      <c r="F1" s="45" t="s">
        <v>63</v>
      </c>
      <c r="G1" s="45" t="s">
        <v>64</v>
      </c>
      <c r="H1" s="45" t="s">
        <v>65</v>
      </c>
      <c r="I1" s="45" t="s">
        <v>66</v>
      </c>
      <c r="J1" s="45" t="s">
        <v>59</v>
      </c>
      <c r="K1" s="45" t="s">
        <v>67</v>
      </c>
      <c r="L1" s="46" t="s">
        <v>73</v>
      </c>
      <c r="M1" s="27" t="s">
        <v>74</v>
      </c>
      <c r="N1" s="27" t="s">
        <v>75</v>
      </c>
    </row>
    <row r="2" spans="1:14" s="10" customFormat="1">
      <c r="A2" s="22" t="s">
        <v>57</v>
      </c>
      <c r="B2" s="22">
        <v>1210</v>
      </c>
      <c r="C2" s="22" t="s">
        <v>54</v>
      </c>
      <c r="D2" s="22"/>
      <c r="E2" s="45">
        <v>0.22</v>
      </c>
      <c r="F2" s="45">
        <v>50.8</v>
      </c>
      <c r="G2" s="45">
        <v>0</v>
      </c>
      <c r="H2" s="45">
        <v>1.2450000000000001</v>
      </c>
      <c r="I2" s="45">
        <v>0.21299999999999999</v>
      </c>
      <c r="J2" s="45">
        <v>0.28799999999999998</v>
      </c>
      <c r="K2" s="45">
        <v>1.7997954238400001E-2</v>
      </c>
      <c r="L2" s="10">
        <f>F2*J2*K2/12</f>
        <v>2.1943105807457276E-2</v>
      </c>
      <c r="M2" s="10">
        <f>ROUND(2.721*H2*L2,1)</f>
        <v>0.1</v>
      </c>
      <c r="N2" s="10">
        <f>ROUND((2.721*I2*L2)+(E2*K2),1)</f>
        <v>0</v>
      </c>
    </row>
    <row r="3" spans="1:14" s="10" customFormat="1">
      <c r="A3" s="22" t="s">
        <v>57</v>
      </c>
      <c r="B3" s="22">
        <v>1210</v>
      </c>
      <c r="C3" s="22" t="s">
        <v>54</v>
      </c>
      <c r="D3" s="22" t="s">
        <v>44</v>
      </c>
      <c r="E3" s="45">
        <v>0.22</v>
      </c>
      <c r="F3" s="45">
        <v>50.8</v>
      </c>
      <c r="G3" s="45">
        <v>0</v>
      </c>
      <c r="H3" s="45">
        <v>1.2450000000000001</v>
      </c>
      <c r="I3" s="45">
        <v>0.21299999999999999</v>
      </c>
      <c r="J3" s="45">
        <v>0.28799999999999998</v>
      </c>
      <c r="K3" s="45">
        <v>11.1371199681</v>
      </c>
      <c r="L3" s="10">
        <f t="shared" ref="L3:L7" si="0">F3*J3*K3/12</f>
        <v>13.57837666510752</v>
      </c>
      <c r="M3" s="10">
        <f t="shared" ref="M3:M7" si="1">ROUND(2.721*H3*L3,1)</f>
        <v>46</v>
      </c>
      <c r="N3" s="10">
        <f t="shared" ref="N3:N7" si="2">ROUND((2.721*I3*L3)+(E3*K3),1)</f>
        <v>10.3</v>
      </c>
    </row>
    <row r="4" spans="1:14" s="10" customFormat="1">
      <c r="A4" s="22" t="s">
        <v>57</v>
      </c>
      <c r="B4" s="22">
        <v>1210</v>
      </c>
      <c r="C4" s="22" t="s">
        <v>54</v>
      </c>
      <c r="D4" s="22" t="s">
        <v>45</v>
      </c>
      <c r="E4" s="45">
        <v>0.22</v>
      </c>
      <c r="F4" s="45">
        <v>50.8</v>
      </c>
      <c r="G4" s="45">
        <v>0</v>
      </c>
      <c r="H4" s="45">
        <v>1.2450000000000001</v>
      </c>
      <c r="I4" s="45">
        <v>0.21299999999999999</v>
      </c>
      <c r="J4" s="45">
        <v>0.28799999999999998</v>
      </c>
      <c r="K4" s="45">
        <v>30.9836500816</v>
      </c>
      <c r="L4" s="10">
        <f t="shared" si="0"/>
        <v>37.775266179486714</v>
      </c>
      <c r="M4" s="10">
        <f t="shared" si="1"/>
        <v>128</v>
      </c>
      <c r="N4" s="10">
        <f t="shared" si="2"/>
        <v>28.7</v>
      </c>
    </row>
    <row r="5" spans="1:14" s="10" customFormat="1">
      <c r="A5" s="22" t="s">
        <v>57</v>
      </c>
      <c r="B5" s="22">
        <v>1210</v>
      </c>
      <c r="C5" s="22" t="s">
        <v>54</v>
      </c>
      <c r="D5" s="22" t="s">
        <v>46</v>
      </c>
      <c r="E5" s="45">
        <v>0.22</v>
      </c>
      <c r="F5" s="45">
        <v>50.8</v>
      </c>
      <c r="G5" s="45">
        <v>0</v>
      </c>
      <c r="H5" s="45">
        <v>1.2450000000000001</v>
      </c>
      <c r="I5" s="45">
        <v>0.21299999999999999</v>
      </c>
      <c r="J5" s="45">
        <v>0.28799999999999998</v>
      </c>
      <c r="K5" s="45">
        <v>1.8050315686</v>
      </c>
      <c r="L5" s="10">
        <f t="shared" si="0"/>
        <v>2.20069448843712</v>
      </c>
      <c r="M5" s="10">
        <f t="shared" si="1"/>
        <v>7.5</v>
      </c>
      <c r="N5" s="10">
        <f t="shared" si="2"/>
        <v>1.7</v>
      </c>
    </row>
    <row r="6" spans="1:14" s="10" customFormat="1">
      <c r="A6" s="22" t="s">
        <v>57</v>
      </c>
      <c r="B6" s="22">
        <v>5120</v>
      </c>
      <c r="C6" s="22" t="s">
        <v>54</v>
      </c>
      <c r="D6" s="22"/>
      <c r="E6" s="45">
        <v>0.22</v>
      </c>
      <c r="F6" s="45">
        <v>50.8</v>
      </c>
      <c r="G6" s="45">
        <v>0</v>
      </c>
      <c r="H6" s="45">
        <v>0.505</v>
      </c>
      <c r="I6" s="45">
        <v>6.8000000000000005E-2</v>
      </c>
      <c r="J6" s="45">
        <v>5.2999999999999999E-2</v>
      </c>
      <c r="K6" s="45">
        <v>0.28363399985799997</v>
      </c>
      <c r="L6" s="10">
        <f t="shared" si="0"/>
        <v>6.3638015101473253E-2</v>
      </c>
      <c r="M6" s="10">
        <f t="shared" si="1"/>
        <v>0.1</v>
      </c>
      <c r="N6" s="10">
        <f t="shared" si="2"/>
        <v>0.1</v>
      </c>
    </row>
    <row r="7" spans="1:14" s="10" customFormat="1">
      <c r="A7" s="22" t="s">
        <v>57</v>
      </c>
      <c r="B7" s="22">
        <v>5120</v>
      </c>
      <c r="C7" s="22" t="s">
        <v>54</v>
      </c>
      <c r="D7" s="22" t="s">
        <v>45</v>
      </c>
      <c r="E7" s="45">
        <v>0.22</v>
      </c>
      <c r="F7" s="45">
        <v>50.8</v>
      </c>
      <c r="G7" s="45">
        <v>0</v>
      </c>
      <c r="H7" s="45">
        <v>0.505</v>
      </c>
      <c r="I7" s="45">
        <v>6.8000000000000005E-2</v>
      </c>
      <c r="J7" s="45">
        <v>5.2999999999999999E-2</v>
      </c>
      <c r="K7" s="45">
        <v>2.5936462373699998E-2</v>
      </c>
      <c r="L7" s="10">
        <f t="shared" si="0"/>
        <v>5.8192776079124889E-3</v>
      </c>
      <c r="M7" s="10">
        <f t="shared" si="1"/>
        <v>0</v>
      </c>
      <c r="N7" s="10">
        <f t="shared" si="2"/>
        <v>0</v>
      </c>
    </row>
    <row r="8" spans="1:14">
      <c r="A8" s="22"/>
      <c r="B8" s="22"/>
      <c r="C8" s="22"/>
      <c r="D8" s="26"/>
      <c r="E8" s="22"/>
      <c r="I8" s="23"/>
      <c r="J8" s="25"/>
      <c r="K8" s="10">
        <f t="shared" ref="K8:M8" si="3">SUM(K2:K7)</f>
        <v>44.2533700347701</v>
      </c>
      <c r="L8" s="10">
        <f t="shared" si="3"/>
        <v>53.645737731548202</v>
      </c>
      <c r="M8" s="10">
        <f t="shared" si="3"/>
        <v>181.7</v>
      </c>
      <c r="N8">
        <f>SUM(N2:N7)</f>
        <v>40.800000000000004</v>
      </c>
    </row>
    <row r="9" spans="1:14">
      <c r="A9" s="22"/>
      <c r="B9" s="22"/>
      <c r="C9" s="22"/>
      <c r="D9" s="26"/>
      <c r="E9" s="22"/>
      <c r="I9" s="23"/>
      <c r="J9" s="25"/>
      <c r="K9" s="10"/>
      <c r="L9" s="10"/>
    </row>
    <row r="10" spans="1:14">
      <c r="A10" s="22"/>
      <c r="B10" s="22"/>
      <c r="C10" s="22"/>
      <c r="D10" s="26"/>
      <c r="E10" s="22"/>
      <c r="I10" s="23"/>
      <c r="J10" s="25"/>
      <c r="K10" s="10"/>
      <c r="L10" s="10"/>
    </row>
    <row r="11" spans="1:14">
      <c r="A11" s="22"/>
      <c r="B11" s="22"/>
      <c r="C11" s="22"/>
      <c r="D11" s="22"/>
      <c r="E11" s="22"/>
      <c r="I11" s="23"/>
      <c r="J11" s="25"/>
      <c r="K11" s="10"/>
      <c r="L11" s="10"/>
    </row>
    <row r="12" spans="1:14">
      <c r="A12" s="22"/>
      <c r="B12" s="22"/>
      <c r="C12" s="22"/>
      <c r="D12" s="22"/>
      <c r="E12" s="22"/>
      <c r="I12" s="23"/>
      <c r="J12" s="25"/>
      <c r="K12" s="10"/>
      <c r="L12" s="10"/>
    </row>
    <row r="13" spans="1:14">
      <c r="A13" s="22"/>
      <c r="B13" s="22"/>
      <c r="C13" s="22"/>
      <c r="D13" s="22"/>
      <c r="E13" s="22"/>
      <c r="I13" s="23"/>
      <c r="J13" s="25"/>
      <c r="K13" s="10"/>
      <c r="L13" s="10"/>
    </row>
    <row r="14" spans="1:14">
      <c r="A14" s="22"/>
      <c r="B14" s="22"/>
      <c r="C14" s="22"/>
      <c r="D14" s="22"/>
      <c r="E14" s="22"/>
      <c r="I14" s="23"/>
      <c r="J14" s="25"/>
      <c r="K14" s="10"/>
      <c r="L14" s="10"/>
    </row>
    <row r="15" spans="1:14">
      <c r="A15" s="22"/>
      <c r="B15" s="22"/>
      <c r="C15" s="22"/>
      <c r="D15" s="22"/>
      <c r="E15" s="22"/>
      <c r="I15" s="23"/>
      <c r="J15" s="25"/>
      <c r="K15" s="10"/>
      <c r="L15" s="10"/>
    </row>
    <row r="16" spans="1:14">
      <c r="I16" s="10"/>
      <c r="J16" s="10"/>
      <c r="K16" s="10"/>
    </row>
  </sheetData>
  <sortState ref="A2:I15">
    <sortCondition ref="H1"/>
  </sortState>
  <pageMargins left="0.7" right="0.7" top="0.75" bottom="0.75" header="0.3" footer="0.3"/>
  <pageSetup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M615"/>
  <sheetViews>
    <sheetView workbookViewId="0">
      <pane ySplit="1" topLeftCell="A600" activePane="bottomLeft" state="frozen"/>
      <selection pane="bottomLeft" activeCell="M615" sqref="L615:M615"/>
    </sheetView>
  </sheetViews>
  <sheetFormatPr defaultRowHeight="15"/>
  <cols>
    <col min="1" max="1" width="12.85546875" style="22" bestFit="1" customWidth="1"/>
    <col min="2" max="2" width="12.7109375" style="22" bestFit="1" customWidth="1"/>
    <col min="3" max="3" width="8.140625" style="22" bestFit="1" customWidth="1"/>
    <col min="4" max="4" width="13.7109375" style="23" customWidth="1"/>
    <col min="5" max="5" width="14.7109375" style="23" bestFit="1" customWidth="1"/>
    <col min="6" max="9" width="13.7109375" style="23" customWidth="1"/>
    <col min="10" max="10" width="22" style="49" bestFit="1" customWidth="1"/>
    <col min="11" max="11" width="13.7109375" style="10" customWidth="1"/>
    <col min="12" max="16384" width="9.140625" style="10"/>
  </cols>
  <sheetData>
    <row r="1" spans="1:13">
      <c r="A1" s="22" t="s">
        <v>60</v>
      </c>
      <c r="B1" s="22" t="s">
        <v>42</v>
      </c>
      <c r="C1" s="22" t="s">
        <v>53</v>
      </c>
      <c r="D1" s="23" t="s">
        <v>70</v>
      </c>
      <c r="E1" s="23" t="s">
        <v>71</v>
      </c>
      <c r="F1" s="23" t="s">
        <v>72</v>
      </c>
      <c r="G1" s="23" t="s">
        <v>65</v>
      </c>
      <c r="H1" s="23" t="s">
        <v>66</v>
      </c>
      <c r="I1" s="23" t="s">
        <v>59</v>
      </c>
      <c r="J1" s="49" t="s">
        <v>43</v>
      </c>
      <c r="K1" s="46" t="s">
        <v>73</v>
      </c>
      <c r="L1" s="27" t="s">
        <v>74</v>
      </c>
      <c r="M1" s="27" t="s">
        <v>75</v>
      </c>
    </row>
    <row r="2" spans="1:13">
      <c r="A2" s="22">
        <v>1220</v>
      </c>
      <c r="B2" s="22" t="s">
        <v>54</v>
      </c>
      <c r="C2" s="22" t="s">
        <v>46</v>
      </c>
      <c r="D2" s="23">
        <v>0.22</v>
      </c>
      <c r="E2" s="23">
        <v>50.8</v>
      </c>
      <c r="F2" s="23">
        <v>0</v>
      </c>
      <c r="G2" s="23">
        <v>1.2450000000000001</v>
      </c>
      <c r="H2" s="23">
        <v>0.21299999999999999</v>
      </c>
      <c r="I2" s="23">
        <v>0.28799999999999998</v>
      </c>
      <c r="J2" s="49">
        <v>2.8935468415316998E-2</v>
      </c>
      <c r="K2" s="10">
        <f>(E2*I2*J2/12)+(F2*J2)</f>
        <v>3.527812309195448E-2</v>
      </c>
      <c r="L2" s="10">
        <f>ROUND(2.721*G2*K2,1)</f>
        <v>0.1</v>
      </c>
      <c r="M2" s="10">
        <f>ROUND((2.721*H2*K2)+(D2*J2),1)</f>
        <v>0</v>
      </c>
    </row>
    <row r="3" spans="1:13">
      <c r="A3" s="22">
        <v>1220</v>
      </c>
      <c r="B3" s="22" t="s">
        <v>54</v>
      </c>
      <c r="D3" s="23">
        <v>0.22</v>
      </c>
      <c r="E3" s="23">
        <v>50.8</v>
      </c>
      <c r="F3" s="23">
        <v>0</v>
      </c>
      <c r="G3" s="23">
        <v>1.2450000000000001</v>
      </c>
      <c r="H3" s="23">
        <v>0.21299999999999999</v>
      </c>
      <c r="I3" s="23">
        <v>0.28799999999999998</v>
      </c>
      <c r="J3" s="49">
        <v>1.78218125046457E-2</v>
      </c>
      <c r="K3" s="10">
        <f t="shared" ref="K3:K66" si="0">(E3*I3*J3/12)+(F3*J3)</f>
        <v>2.1728353805664031E-2</v>
      </c>
      <c r="L3" s="10">
        <f t="shared" ref="L3:L66" si="1">ROUND(2.721*G3*K3,1)</f>
        <v>0.1</v>
      </c>
      <c r="M3" s="10">
        <f t="shared" ref="M3:M66" si="2">ROUND((2.721*H3*K3)+(D3*J3),1)</f>
        <v>0</v>
      </c>
    </row>
    <row r="4" spans="1:13">
      <c r="A4" s="22">
        <v>1220</v>
      </c>
      <c r="B4" s="22" t="s">
        <v>54</v>
      </c>
      <c r="C4" s="22" t="s">
        <v>44</v>
      </c>
      <c r="D4" s="23">
        <v>0.22</v>
      </c>
      <c r="E4" s="23">
        <v>50.8</v>
      </c>
      <c r="F4" s="23">
        <v>0</v>
      </c>
      <c r="G4" s="23">
        <v>1.2450000000000001</v>
      </c>
      <c r="H4" s="23">
        <v>0.21299999999999999</v>
      </c>
      <c r="I4" s="23">
        <v>0.28799999999999998</v>
      </c>
      <c r="J4" s="49">
        <v>3.8507449662890001</v>
      </c>
      <c r="K4" s="10">
        <f t="shared" si="0"/>
        <v>4.6948282628995486</v>
      </c>
      <c r="L4" s="10">
        <f t="shared" si="1"/>
        <v>15.9</v>
      </c>
      <c r="M4" s="10">
        <f t="shared" si="2"/>
        <v>3.6</v>
      </c>
    </row>
    <row r="5" spans="1:13">
      <c r="A5" s="22">
        <v>1220</v>
      </c>
      <c r="B5" s="22" t="s">
        <v>54</v>
      </c>
      <c r="C5" s="22" t="s">
        <v>44</v>
      </c>
      <c r="D5" s="23">
        <v>0.22</v>
      </c>
      <c r="E5" s="23">
        <v>50.8</v>
      </c>
      <c r="F5" s="23">
        <v>0</v>
      </c>
      <c r="G5" s="23">
        <v>1.2450000000000001</v>
      </c>
      <c r="H5" s="23">
        <v>0.21299999999999999</v>
      </c>
      <c r="I5" s="23">
        <v>0.28799999999999998</v>
      </c>
      <c r="J5" s="49">
        <v>8.0888413702651007</v>
      </c>
      <c r="K5" s="10">
        <f t="shared" si="0"/>
        <v>9.8619153986272092</v>
      </c>
      <c r="L5" s="10">
        <f t="shared" si="1"/>
        <v>33.4</v>
      </c>
      <c r="M5" s="10">
        <f t="shared" si="2"/>
        <v>7.5</v>
      </c>
    </row>
    <row r="6" spans="1:13">
      <c r="A6" s="22">
        <v>1220</v>
      </c>
      <c r="B6" s="22" t="s">
        <v>54</v>
      </c>
      <c r="C6" s="22" t="s">
        <v>45</v>
      </c>
      <c r="D6" s="23">
        <v>0.22</v>
      </c>
      <c r="E6" s="23">
        <v>50.8</v>
      </c>
      <c r="F6" s="23">
        <v>0</v>
      </c>
      <c r="G6" s="23">
        <v>1.2450000000000001</v>
      </c>
      <c r="H6" s="23">
        <v>0.21299999999999999</v>
      </c>
      <c r="I6" s="23">
        <v>0.28799999999999998</v>
      </c>
      <c r="J6" s="49">
        <v>7.5536737430685799</v>
      </c>
      <c r="K6" s="10">
        <f t="shared" si="0"/>
        <v>9.2094390275492106</v>
      </c>
      <c r="L6" s="10">
        <f t="shared" si="1"/>
        <v>31.2</v>
      </c>
      <c r="M6" s="10">
        <f t="shared" si="2"/>
        <v>7</v>
      </c>
    </row>
    <row r="7" spans="1:13">
      <c r="A7" s="22">
        <v>1220</v>
      </c>
      <c r="B7" s="22" t="s">
        <v>54</v>
      </c>
      <c r="C7" s="22" t="s">
        <v>46</v>
      </c>
      <c r="D7" s="23">
        <v>0.22</v>
      </c>
      <c r="E7" s="23">
        <v>50.8</v>
      </c>
      <c r="F7" s="23">
        <v>0</v>
      </c>
      <c r="G7" s="23">
        <v>1.2450000000000001</v>
      </c>
      <c r="H7" s="23">
        <v>0.21299999999999999</v>
      </c>
      <c r="I7" s="23">
        <v>0.28799999999999998</v>
      </c>
      <c r="J7" s="49">
        <v>0.76011455719278298</v>
      </c>
      <c r="K7" s="10">
        <f t="shared" si="0"/>
        <v>0.92673166812944086</v>
      </c>
      <c r="L7" s="10">
        <f t="shared" si="1"/>
        <v>3.1</v>
      </c>
      <c r="M7" s="10">
        <f t="shared" si="2"/>
        <v>0.7</v>
      </c>
    </row>
    <row r="8" spans="1:13">
      <c r="A8" s="22">
        <v>1220</v>
      </c>
      <c r="B8" s="22" t="s">
        <v>54</v>
      </c>
      <c r="C8" s="22" t="s">
        <v>46</v>
      </c>
      <c r="D8" s="23">
        <v>0.22</v>
      </c>
      <c r="E8" s="23">
        <v>50.8</v>
      </c>
      <c r="F8" s="23">
        <v>0</v>
      </c>
      <c r="G8" s="23">
        <v>1.2450000000000001</v>
      </c>
      <c r="H8" s="23">
        <v>0.21299999999999999</v>
      </c>
      <c r="I8" s="23">
        <v>0.28799999999999998</v>
      </c>
      <c r="J8" s="49">
        <v>4.37983219196171</v>
      </c>
      <c r="K8" s="10">
        <f t="shared" si="0"/>
        <v>5.3398914084397164</v>
      </c>
      <c r="L8" s="10">
        <f t="shared" si="1"/>
        <v>18.100000000000001</v>
      </c>
      <c r="M8" s="10">
        <f t="shared" si="2"/>
        <v>4.0999999999999996</v>
      </c>
    </row>
    <row r="9" spans="1:13">
      <c r="A9" s="22">
        <v>1220</v>
      </c>
      <c r="B9" s="22" t="s">
        <v>54</v>
      </c>
      <c r="C9" s="22" t="s">
        <v>44</v>
      </c>
      <c r="D9" s="23">
        <v>0.22</v>
      </c>
      <c r="E9" s="23">
        <v>50.8</v>
      </c>
      <c r="F9" s="23">
        <v>0</v>
      </c>
      <c r="G9" s="23">
        <v>1.2450000000000001</v>
      </c>
      <c r="H9" s="23">
        <v>0.21299999999999999</v>
      </c>
      <c r="I9" s="23">
        <v>0.28799999999999998</v>
      </c>
      <c r="J9" s="49">
        <v>6.3349635638461796</v>
      </c>
      <c r="K9" s="10">
        <f t="shared" si="0"/>
        <v>7.7235875770412612</v>
      </c>
      <c r="L9" s="10">
        <f t="shared" si="1"/>
        <v>26.2</v>
      </c>
      <c r="M9" s="10">
        <f t="shared" si="2"/>
        <v>5.9</v>
      </c>
    </row>
    <row r="10" spans="1:13">
      <c r="A10" s="22">
        <v>1220</v>
      </c>
      <c r="B10" s="22" t="s">
        <v>54</v>
      </c>
      <c r="C10" s="22" t="s">
        <v>45</v>
      </c>
      <c r="D10" s="23">
        <v>0.22</v>
      </c>
      <c r="E10" s="23">
        <v>50.8</v>
      </c>
      <c r="F10" s="23">
        <v>0</v>
      </c>
      <c r="G10" s="23">
        <v>1.2450000000000001</v>
      </c>
      <c r="H10" s="23">
        <v>0.21299999999999999</v>
      </c>
      <c r="I10" s="23">
        <v>0.28799999999999998</v>
      </c>
      <c r="J10" s="49">
        <v>1.07060598950106</v>
      </c>
      <c r="K10" s="10">
        <f t="shared" si="0"/>
        <v>1.3052828223996922</v>
      </c>
      <c r="L10" s="10">
        <f t="shared" si="1"/>
        <v>4.4000000000000004</v>
      </c>
      <c r="M10" s="10">
        <f t="shared" si="2"/>
        <v>1</v>
      </c>
    </row>
    <row r="11" spans="1:13">
      <c r="A11" s="22">
        <v>1220</v>
      </c>
      <c r="B11" s="22" t="s">
        <v>54</v>
      </c>
      <c r="C11" s="22" t="s">
        <v>46</v>
      </c>
      <c r="D11" s="23">
        <v>0.22</v>
      </c>
      <c r="E11" s="23">
        <v>50.8</v>
      </c>
      <c r="F11" s="23">
        <v>0</v>
      </c>
      <c r="G11" s="23">
        <v>1.2450000000000001</v>
      </c>
      <c r="H11" s="23">
        <v>0.21299999999999999</v>
      </c>
      <c r="I11" s="23">
        <v>0.28799999999999998</v>
      </c>
      <c r="J11" s="49">
        <v>0.35285601764040297</v>
      </c>
      <c r="K11" s="10">
        <f t="shared" si="0"/>
        <v>0.4302020567071792</v>
      </c>
      <c r="L11" s="10">
        <f t="shared" si="1"/>
        <v>1.5</v>
      </c>
      <c r="M11" s="10">
        <f t="shared" si="2"/>
        <v>0.3</v>
      </c>
    </row>
    <row r="12" spans="1:13">
      <c r="A12" s="22">
        <v>1220</v>
      </c>
      <c r="B12" s="22" t="s">
        <v>54</v>
      </c>
      <c r="C12" s="22" t="s">
        <v>46</v>
      </c>
      <c r="D12" s="23">
        <v>0.22</v>
      </c>
      <c r="E12" s="23">
        <v>50.8</v>
      </c>
      <c r="F12" s="23">
        <v>0</v>
      </c>
      <c r="G12" s="23">
        <v>1.2450000000000001</v>
      </c>
      <c r="H12" s="23">
        <v>0.21299999999999999</v>
      </c>
      <c r="I12" s="23">
        <v>0.28799999999999998</v>
      </c>
      <c r="J12" s="49">
        <v>10.026576263200001</v>
      </c>
      <c r="K12" s="10">
        <f t="shared" si="0"/>
        <v>12.224401780093439</v>
      </c>
      <c r="L12" s="10">
        <f t="shared" si="1"/>
        <v>41.4</v>
      </c>
      <c r="M12" s="10">
        <f t="shared" si="2"/>
        <v>9.3000000000000007</v>
      </c>
    </row>
    <row r="13" spans="1:13">
      <c r="A13" s="22">
        <v>1110</v>
      </c>
      <c r="B13" s="22" t="s">
        <v>54</v>
      </c>
      <c r="C13" s="22" t="s">
        <v>46</v>
      </c>
      <c r="D13" s="23">
        <v>0.22</v>
      </c>
      <c r="E13" s="23">
        <v>50.8</v>
      </c>
      <c r="F13" s="23">
        <v>0</v>
      </c>
      <c r="G13" s="23">
        <v>0.96799999999999997</v>
      </c>
      <c r="H13" s="23">
        <v>0.125</v>
      </c>
      <c r="I13" s="23">
        <v>0.28799999999999998</v>
      </c>
      <c r="J13" s="49">
        <v>2.6817684468180298E-3</v>
      </c>
      <c r="K13" s="10">
        <f t="shared" si="0"/>
        <v>3.2696120903605414E-3</v>
      </c>
      <c r="L13" s="10">
        <f t="shared" si="1"/>
        <v>0</v>
      </c>
      <c r="M13" s="10">
        <f t="shared" si="2"/>
        <v>0</v>
      </c>
    </row>
    <row r="14" spans="1:13">
      <c r="A14" s="22">
        <v>1210</v>
      </c>
      <c r="B14" s="22" t="s">
        <v>54</v>
      </c>
      <c r="C14" s="22" t="s">
        <v>46</v>
      </c>
      <c r="D14" s="23">
        <v>0.22</v>
      </c>
      <c r="E14" s="23">
        <v>50.8</v>
      </c>
      <c r="F14" s="23">
        <v>0</v>
      </c>
      <c r="G14" s="23">
        <v>1.2450000000000001</v>
      </c>
      <c r="H14" s="23">
        <v>0.21299999999999999</v>
      </c>
      <c r="I14" s="23">
        <v>0.28799999999999998</v>
      </c>
      <c r="J14" s="49">
        <v>0.96957074758214301</v>
      </c>
      <c r="K14" s="10">
        <f t="shared" si="0"/>
        <v>1.1821006554521485</v>
      </c>
      <c r="L14" s="10">
        <f t="shared" si="1"/>
        <v>4</v>
      </c>
      <c r="M14" s="10">
        <f t="shared" si="2"/>
        <v>0.9</v>
      </c>
    </row>
    <row r="15" spans="1:13">
      <c r="A15" s="22">
        <v>1210</v>
      </c>
      <c r="B15" s="22" t="s">
        <v>54</v>
      </c>
      <c r="C15" s="22" t="s">
        <v>45</v>
      </c>
      <c r="D15" s="23">
        <v>0.22</v>
      </c>
      <c r="E15" s="23">
        <v>50.8</v>
      </c>
      <c r="F15" s="23">
        <v>0</v>
      </c>
      <c r="G15" s="23">
        <v>1.2450000000000001</v>
      </c>
      <c r="H15" s="23">
        <v>0.21299999999999999</v>
      </c>
      <c r="I15" s="23">
        <v>0.28799999999999998</v>
      </c>
      <c r="J15" s="49">
        <v>127.63230801900001</v>
      </c>
      <c r="K15" s="10">
        <f t="shared" si="0"/>
        <v>155.60930993676479</v>
      </c>
      <c r="L15" s="10">
        <f t="shared" si="1"/>
        <v>527.1</v>
      </c>
      <c r="M15" s="10">
        <f t="shared" si="2"/>
        <v>118.3</v>
      </c>
    </row>
    <row r="16" spans="1:13">
      <c r="A16" s="22">
        <v>1210</v>
      </c>
      <c r="B16" s="22" t="s">
        <v>54</v>
      </c>
      <c r="D16" s="23">
        <v>0.22</v>
      </c>
      <c r="E16" s="23">
        <v>50.8</v>
      </c>
      <c r="F16" s="23">
        <v>0</v>
      </c>
      <c r="G16" s="23">
        <v>1.2450000000000001</v>
      </c>
      <c r="H16" s="23">
        <v>0.21299999999999999</v>
      </c>
      <c r="I16" s="23">
        <v>0.28799999999999998</v>
      </c>
      <c r="J16" s="49">
        <v>0.37280303529284498</v>
      </c>
      <c r="K16" s="10">
        <f t="shared" si="0"/>
        <v>0.45452146062903659</v>
      </c>
      <c r="L16" s="10">
        <f t="shared" si="1"/>
        <v>1.5</v>
      </c>
      <c r="M16" s="10">
        <f t="shared" si="2"/>
        <v>0.3</v>
      </c>
    </row>
    <row r="17" spans="1:13">
      <c r="A17" s="22">
        <v>1210</v>
      </c>
      <c r="B17" s="22" t="s">
        <v>54</v>
      </c>
      <c r="C17" s="22" t="s">
        <v>45</v>
      </c>
      <c r="D17" s="23">
        <v>0.22</v>
      </c>
      <c r="E17" s="23">
        <v>50.8</v>
      </c>
      <c r="F17" s="23">
        <v>0</v>
      </c>
      <c r="G17" s="23">
        <v>1.2450000000000001</v>
      </c>
      <c r="H17" s="23">
        <v>0.21299999999999999</v>
      </c>
      <c r="I17" s="23">
        <v>0.28799999999999998</v>
      </c>
      <c r="J17" s="49">
        <v>1.7610928448229299E-2</v>
      </c>
      <c r="K17" s="10">
        <f t="shared" si="0"/>
        <v>2.147124396408116E-2</v>
      </c>
      <c r="L17" s="10">
        <f t="shared" si="1"/>
        <v>0.1</v>
      </c>
      <c r="M17" s="10">
        <f t="shared" si="2"/>
        <v>0</v>
      </c>
    </row>
    <row r="18" spans="1:13">
      <c r="A18" s="22">
        <v>1210</v>
      </c>
      <c r="B18" s="22" t="s">
        <v>54</v>
      </c>
      <c r="C18" s="22" t="s">
        <v>44</v>
      </c>
      <c r="D18" s="23">
        <v>0.22</v>
      </c>
      <c r="E18" s="23">
        <v>50.8</v>
      </c>
      <c r="F18" s="23">
        <v>0</v>
      </c>
      <c r="G18" s="23">
        <v>1.2450000000000001</v>
      </c>
      <c r="H18" s="23">
        <v>0.21299999999999999</v>
      </c>
      <c r="I18" s="23">
        <v>0.28799999999999998</v>
      </c>
      <c r="J18" s="49">
        <v>45.686391923000002</v>
      </c>
      <c r="K18" s="10">
        <f t="shared" si="0"/>
        <v>55.700849032521596</v>
      </c>
      <c r="L18" s="10">
        <f t="shared" si="1"/>
        <v>188.7</v>
      </c>
      <c r="M18" s="10">
        <f t="shared" si="2"/>
        <v>42.3</v>
      </c>
    </row>
    <row r="19" spans="1:13">
      <c r="A19" s="22">
        <v>1210</v>
      </c>
      <c r="B19" s="22" t="s">
        <v>54</v>
      </c>
      <c r="C19" s="22" t="s">
        <v>46</v>
      </c>
      <c r="D19" s="23">
        <v>0.22</v>
      </c>
      <c r="E19" s="23">
        <v>50.8</v>
      </c>
      <c r="F19" s="23">
        <v>0</v>
      </c>
      <c r="G19" s="23">
        <v>1.2450000000000001</v>
      </c>
      <c r="H19" s="23">
        <v>0.21299999999999999</v>
      </c>
      <c r="I19" s="23">
        <v>0.28799999999999998</v>
      </c>
      <c r="J19" s="49">
        <v>6.6083460486423302</v>
      </c>
      <c r="K19" s="10">
        <f t="shared" si="0"/>
        <v>8.0568955025047284</v>
      </c>
      <c r="L19" s="10">
        <f t="shared" si="1"/>
        <v>27.3</v>
      </c>
      <c r="M19" s="10">
        <f t="shared" si="2"/>
        <v>6.1</v>
      </c>
    </row>
    <row r="20" spans="1:13">
      <c r="A20" s="22">
        <v>1210</v>
      </c>
      <c r="B20" s="22" t="s">
        <v>54</v>
      </c>
      <c r="C20" s="22" t="s">
        <v>46</v>
      </c>
      <c r="D20" s="23">
        <v>0.22</v>
      </c>
      <c r="E20" s="23">
        <v>50.8</v>
      </c>
      <c r="F20" s="23">
        <v>0</v>
      </c>
      <c r="G20" s="23">
        <v>1.2450000000000001</v>
      </c>
      <c r="H20" s="23">
        <v>0.21299999999999999</v>
      </c>
      <c r="I20" s="23">
        <v>0.28799999999999998</v>
      </c>
      <c r="J20" s="49">
        <v>5.5101581292033497E-3</v>
      </c>
      <c r="K20" s="10">
        <f t="shared" si="0"/>
        <v>6.7179847911247237E-3</v>
      </c>
      <c r="L20" s="10">
        <f t="shared" si="1"/>
        <v>0</v>
      </c>
      <c r="M20" s="10">
        <f t="shared" si="2"/>
        <v>0</v>
      </c>
    </row>
    <row r="21" spans="1:13">
      <c r="A21" s="22">
        <v>1210</v>
      </c>
      <c r="B21" s="22" t="s">
        <v>54</v>
      </c>
      <c r="C21" s="22" t="s">
        <v>44</v>
      </c>
      <c r="D21" s="23">
        <v>0.22</v>
      </c>
      <c r="E21" s="23">
        <v>50.8</v>
      </c>
      <c r="F21" s="23">
        <v>0</v>
      </c>
      <c r="G21" s="23">
        <v>1.2450000000000001</v>
      </c>
      <c r="H21" s="23">
        <v>0.21299999999999999</v>
      </c>
      <c r="I21" s="23">
        <v>0.28799999999999998</v>
      </c>
      <c r="J21" s="49">
        <v>11.7735617597</v>
      </c>
      <c r="K21" s="10">
        <f t="shared" si="0"/>
        <v>14.354326497426237</v>
      </c>
      <c r="L21" s="10">
        <f t="shared" si="1"/>
        <v>48.6</v>
      </c>
      <c r="M21" s="10">
        <f t="shared" si="2"/>
        <v>10.9</v>
      </c>
    </row>
    <row r="22" spans="1:13">
      <c r="A22" s="22">
        <v>1210</v>
      </c>
      <c r="B22" s="22" t="s">
        <v>54</v>
      </c>
      <c r="C22" s="22" t="s">
        <v>46</v>
      </c>
      <c r="D22" s="23">
        <v>0.22</v>
      </c>
      <c r="E22" s="23">
        <v>50.8</v>
      </c>
      <c r="F22" s="23">
        <v>0</v>
      </c>
      <c r="G22" s="23">
        <v>1.2450000000000001</v>
      </c>
      <c r="H22" s="23">
        <v>0.21299999999999999</v>
      </c>
      <c r="I22" s="23">
        <v>0.28799999999999998</v>
      </c>
      <c r="J22" s="49">
        <v>23.1498059115</v>
      </c>
      <c r="K22" s="10">
        <f t="shared" si="0"/>
        <v>28.224243367300797</v>
      </c>
      <c r="L22" s="10">
        <f t="shared" si="1"/>
        <v>95.6</v>
      </c>
      <c r="M22" s="10">
        <f t="shared" si="2"/>
        <v>21.5</v>
      </c>
    </row>
    <row r="23" spans="1:13">
      <c r="A23" s="22">
        <v>1210</v>
      </c>
      <c r="B23" s="22" t="s">
        <v>54</v>
      </c>
      <c r="C23" s="22" t="s">
        <v>45</v>
      </c>
      <c r="D23" s="23">
        <v>0.22</v>
      </c>
      <c r="E23" s="23">
        <v>50.8</v>
      </c>
      <c r="F23" s="23">
        <v>0</v>
      </c>
      <c r="G23" s="23">
        <v>1.2450000000000001</v>
      </c>
      <c r="H23" s="23">
        <v>0.21299999999999999</v>
      </c>
      <c r="I23" s="23">
        <v>0.28799999999999998</v>
      </c>
      <c r="J23" s="49">
        <v>0.244191513461539</v>
      </c>
      <c r="K23" s="10">
        <f t="shared" si="0"/>
        <v>0.2977182932123083</v>
      </c>
      <c r="L23" s="10">
        <f t="shared" si="1"/>
        <v>1</v>
      </c>
      <c r="M23" s="10">
        <f t="shared" si="2"/>
        <v>0.2</v>
      </c>
    </row>
    <row r="24" spans="1:13">
      <c r="A24" s="22">
        <v>1210</v>
      </c>
      <c r="B24" s="22" t="s">
        <v>54</v>
      </c>
      <c r="D24" s="23">
        <v>0.22</v>
      </c>
      <c r="E24" s="23">
        <v>50.8</v>
      </c>
      <c r="F24" s="23">
        <v>0</v>
      </c>
      <c r="G24" s="23">
        <v>1.2450000000000001</v>
      </c>
      <c r="H24" s="23">
        <v>0.21299999999999999</v>
      </c>
      <c r="I24" s="23">
        <v>0.28799999999999998</v>
      </c>
      <c r="J24" s="49">
        <v>0.113227049025776</v>
      </c>
      <c r="K24" s="10">
        <f t="shared" si="0"/>
        <v>0.1380464181722261</v>
      </c>
      <c r="L24" s="10">
        <f t="shared" si="1"/>
        <v>0.5</v>
      </c>
      <c r="M24" s="10">
        <f t="shared" si="2"/>
        <v>0.1</v>
      </c>
    </row>
    <row r="25" spans="1:13">
      <c r="A25" s="22">
        <v>1210</v>
      </c>
      <c r="B25" s="22" t="s">
        <v>54</v>
      </c>
      <c r="C25" s="22" t="s">
        <v>46</v>
      </c>
      <c r="D25" s="23">
        <v>0.22</v>
      </c>
      <c r="E25" s="23">
        <v>50.8</v>
      </c>
      <c r="F25" s="23">
        <v>0</v>
      </c>
      <c r="G25" s="23">
        <v>1.2450000000000001</v>
      </c>
      <c r="H25" s="23">
        <v>0.21299999999999999</v>
      </c>
      <c r="I25" s="23">
        <v>0.28799999999999998</v>
      </c>
      <c r="J25" s="49">
        <v>0.96257935725682098</v>
      </c>
      <c r="K25" s="10">
        <f t="shared" si="0"/>
        <v>1.173576752367516</v>
      </c>
      <c r="L25" s="10">
        <f t="shared" si="1"/>
        <v>4</v>
      </c>
      <c r="M25" s="10">
        <f t="shared" si="2"/>
        <v>0.9</v>
      </c>
    </row>
    <row r="26" spans="1:13">
      <c r="A26" s="22">
        <v>1210</v>
      </c>
      <c r="B26" s="22" t="s">
        <v>54</v>
      </c>
      <c r="C26" s="22" t="s">
        <v>46</v>
      </c>
      <c r="D26" s="23">
        <v>0.22</v>
      </c>
      <c r="E26" s="23">
        <v>50.8</v>
      </c>
      <c r="F26" s="23">
        <v>0</v>
      </c>
      <c r="G26" s="23">
        <v>1.2450000000000001</v>
      </c>
      <c r="H26" s="23">
        <v>0.21299999999999999</v>
      </c>
      <c r="I26" s="23">
        <v>0.28799999999999998</v>
      </c>
      <c r="J26" s="49">
        <v>9.0424802671767099E-2</v>
      </c>
      <c r="K26" s="10">
        <f t="shared" si="0"/>
        <v>0.11024591941741844</v>
      </c>
      <c r="L26" s="10">
        <f t="shared" si="1"/>
        <v>0.4</v>
      </c>
      <c r="M26" s="10">
        <f t="shared" si="2"/>
        <v>0.1</v>
      </c>
    </row>
    <row r="27" spans="1:13">
      <c r="A27" s="22">
        <v>1210</v>
      </c>
      <c r="B27" s="22" t="s">
        <v>54</v>
      </c>
      <c r="C27" s="22" t="s">
        <v>45</v>
      </c>
      <c r="D27" s="23">
        <v>0.22</v>
      </c>
      <c r="E27" s="23">
        <v>50.8</v>
      </c>
      <c r="F27" s="23">
        <v>0</v>
      </c>
      <c r="G27" s="23">
        <v>1.2450000000000001</v>
      </c>
      <c r="H27" s="23">
        <v>0.21299999999999999</v>
      </c>
      <c r="I27" s="23">
        <v>0.28799999999999998</v>
      </c>
      <c r="J27" s="49">
        <v>4.4092105932861401</v>
      </c>
      <c r="K27" s="10">
        <f t="shared" si="0"/>
        <v>5.3757095553344607</v>
      </c>
      <c r="L27" s="10">
        <f t="shared" si="1"/>
        <v>18.2</v>
      </c>
      <c r="M27" s="10">
        <f t="shared" si="2"/>
        <v>4.0999999999999996</v>
      </c>
    </row>
    <row r="28" spans="1:13">
      <c r="A28" s="22">
        <v>1210</v>
      </c>
      <c r="B28" s="22" t="s">
        <v>54</v>
      </c>
      <c r="C28" s="22" t="s">
        <v>46</v>
      </c>
      <c r="D28" s="23">
        <v>0.22</v>
      </c>
      <c r="E28" s="23">
        <v>50.8</v>
      </c>
      <c r="F28" s="23">
        <v>0</v>
      </c>
      <c r="G28" s="23">
        <v>1.2450000000000001</v>
      </c>
      <c r="H28" s="23">
        <v>0.21299999999999999</v>
      </c>
      <c r="I28" s="23">
        <v>0.28799999999999998</v>
      </c>
      <c r="J28" s="49">
        <v>3.1573264283247302</v>
      </c>
      <c r="K28" s="10">
        <f t="shared" si="0"/>
        <v>3.8494123814135102</v>
      </c>
      <c r="L28" s="10">
        <f t="shared" si="1"/>
        <v>13</v>
      </c>
      <c r="M28" s="10">
        <f t="shared" si="2"/>
        <v>2.9</v>
      </c>
    </row>
    <row r="29" spans="1:13">
      <c r="A29" s="22">
        <v>1411</v>
      </c>
      <c r="B29" s="22" t="s">
        <v>54</v>
      </c>
      <c r="C29" s="22" t="s">
        <v>46</v>
      </c>
      <c r="D29" s="23">
        <v>0.22</v>
      </c>
      <c r="E29" s="23">
        <v>50.8</v>
      </c>
      <c r="F29" s="23">
        <v>0</v>
      </c>
      <c r="G29" s="23">
        <v>1.4430000000000001</v>
      </c>
      <c r="H29" s="23">
        <v>0.22500000000000001</v>
      </c>
      <c r="I29" s="23">
        <v>0.43099999999999999</v>
      </c>
      <c r="J29" s="49">
        <v>3.6850476927556802E-2</v>
      </c>
      <c r="K29" s="10">
        <f t="shared" si="0"/>
        <v>6.7236151852789222E-2</v>
      </c>
      <c r="L29" s="10">
        <f t="shared" si="1"/>
        <v>0.3</v>
      </c>
      <c r="M29" s="10">
        <f t="shared" si="2"/>
        <v>0</v>
      </c>
    </row>
    <row r="30" spans="1:13">
      <c r="A30" s="22">
        <v>1411</v>
      </c>
      <c r="B30" s="22" t="s">
        <v>54</v>
      </c>
      <c r="C30" s="22" t="s">
        <v>46</v>
      </c>
      <c r="D30" s="23">
        <v>0.22</v>
      </c>
      <c r="E30" s="23">
        <v>50.8</v>
      </c>
      <c r="F30" s="23">
        <v>0</v>
      </c>
      <c r="G30" s="23">
        <v>1.4430000000000001</v>
      </c>
      <c r="H30" s="23">
        <v>0.22500000000000001</v>
      </c>
      <c r="I30" s="23">
        <v>0.43099999999999999</v>
      </c>
      <c r="J30" s="49">
        <v>4.1490427631037603</v>
      </c>
      <c r="K30" s="10">
        <f t="shared" si="0"/>
        <v>7.5702051241336834</v>
      </c>
      <c r="L30" s="10">
        <f t="shared" si="1"/>
        <v>29.7</v>
      </c>
      <c r="M30" s="10">
        <f t="shared" si="2"/>
        <v>5.5</v>
      </c>
    </row>
    <row r="31" spans="1:13">
      <c r="A31" s="22">
        <v>1110</v>
      </c>
      <c r="B31" s="22" t="s">
        <v>54</v>
      </c>
      <c r="C31" s="22" t="s">
        <v>44</v>
      </c>
      <c r="D31" s="23">
        <v>0.22</v>
      </c>
      <c r="E31" s="23">
        <v>50.8</v>
      </c>
      <c r="F31" s="23">
        <v>0</v>
      </c>
      <c r="G31" s="23">
        <v>0.96799999999999997</v>
      </c>
      <c r="H31" s="23">
        <v>0.125</v>
      </c>
      <c r="I31" s="23">
        <v>0.28799999999999998</v>
      </c>
      <c r="J31" s="49">
        <v>2.3586234701262199</v>
      </c>
      <c r="K31" s="10">
        <f t="shared" si="0"/>
        <v>2.8756337347778871</v>
      </c>
      <c r="L31" s="10">
        <f t="shared" si="1"/>
        <v>7.6</v>
      </c>
      <c r="M31" s="10">
        <f t="shared" si="2"/>
        <v>1.5</v>
      </c>
    </row>
    <row r="32" spans="1:13">
      <c r="A32" s="22">
        <v>1110</v>
      </c>
      <c r="B32" s="22" t="s">
        <v>54</v>
      </c>
      <c r="C32" s="22" t="s">
        <v>44</v>
      </c>
      <c r="D32" s="23">
        <v>0.22</v>
      </c>
      <c r="E32" s="23">
        <v>50.8</v>
      </c>
      <c r="F32" s="23">
        <v>0</v>
      </c>
      <c r="G32" s="23">
        <v>0.96799999999999997</v>
      </c>
      <c r="H32" s="23">
        <v>0.125</v>
      </c>
      <c r="I32" s="23">
        <v>0.28799999999999998</v>
      </c>
      <c r="J32" s="49">
        <v>0.473538035145605</v>
      </c>
      <c r="K32" s="10">
        <f t="shared" si="0"/>
        <v>0.57733757244952155</v>
      </c>
      <c r="L32" s="10">
        <f t="shared" si="1"/>
        <v>1.5</v>
      </c>
      <c r="M32" s="10">
        <f t="shared" si="2"/>
        <v>0.3</v>
      </c>
    </row>
    <row r="33" spans="1:13">
      <c r="A33" s="22">
        <v>1110</v>
      </c>
      <c r="B33" s="22" t="s">
        <v>54</v>
      </c>
      <c r="C33" s="22" t="s">
        <v>44</v>
      </c>
      <c r="D33" s="23">
        <v>0.22</v>
      </c>
      <c r="E33" s="23">
        <v>50.8</v>
      </c>
      <c r="F33" s="23">
        <v>0</v>
      </c>
      <c r="G33" s="23">
        <v>0.96799999999999997</v>
      </c>
      <c r="H33" s="23">
        <v>0.125</v>
      </c>
      <c r="I33" s="23">
        <v>0.28799999999999998</v>
      </c>
      <c r="J33" s="49">
        <v>5.8197491244616604</v>
      </c>
      <c r="K33" s="10">
        <f t="shared" si="0"/>
        <v>7.0954381325436557</v>
      </c>
      <c r="L33" s="10">
        <f t="shared" si="1"/>
        <v>18.7</v>
      </c>
      <c r="M33" s="10">
        <f t="shared" si="2"/>
        <v>3.7</v>
      </c>
    </row>
    <row r="34" spans="1:13">
      <c r="A34" s="22">
        <v>1110</v>
      </c>
      <c r="B34" s="22" t="s">
        <v>54</v>
      </c>
      <c r="C34" s="22" t="s">
        <v>45</v>
      </c>
      <c r="D34" s="23">
        <v>0.22</v>
      </c>
      <c r="E34" s="23">
        <v>50.8</v>
      </c>
      <c r="F34" s="23">
        <v>0</v>
      </c>
      <c r="G34" s="23">
        <v>0.96799999999999997</v>
      </c>
      <c r="H34" s="23">
        <v>0.125</v>
      </c>
      <c r="I34" s="23">
        <v>0.28799999999999998</v>
      </c>
      <c r="J34" s="49">
        <v>0.11242327074657001</v>
      </c>
      <c r="K34" s="10">
        <f t="shared" si="0"/>
        <v>0.13706645169421813</v>
      </c>
      <c r="L34" s="10">
        <f t="shared" si="1"/>
        <v>0.4</v>
      </c>
      <c r="M34" s="10">
        <f t="shared" si="2"/>
        <v>0.1</v>
      </c>
    </row>
    <row r="35" spans="1:13">
      <c r="A35" s="22">
        <v>1820</v>
      </c>
      <c r="B35" s="22" t="s">
        <v>54</v>
      </c>
      <c r="C35" s="22" t="s">
        <v>44</v>
      </c>
      <c r="D35" s="23">
        <v>0.22</v>
      </c>
      <c r="E35" s="23">
        <v>50.8</v>
      </c>
      <c r="F35" s="23">
        <v>0</v>
      </c>
      <c r="G35" s="23">
        <v>2.0139999999999998</v>
      </c>
      <c r="H35" s="23">
        <v>0.28699999999999998</v>
      </c>
      <c r="I35" s="23">
        <v>0.28899999999999998</v>
      </c>
      <c r="J35" s="49">
        <v>3.6682199421255701</v>
      </c>
      <c r="K35" s="10">
        <f t="shared" si="0"/>
        <v>4.4878225511944931</v>
      </c>
      <c r="L35" s="10">
        <f t="shared" si="1"/>
        <v>24.6</v>
      </c>
      <c r="M35" s="10">
        <f t="shared" si="2"/>
        <v>4.3</v>
      </c>
    </row>
    <row r="36" spans="1:13">
      <c r="A36" s="22">
        <v>1820</v>
      </c>
      <c r="B36" s="22" t="s">
        <v>54</v>
      </c>
      <c r="C36" s="22" t="s">
        <v>45</v>
      </c>
      <c r="D36" s="23">
        <v>0.22</v>
      </c>
      <c r="E36" s="23">
        <v>50.8</v>
      </c>
      <c r="F36" s="23">
        <v>0</v>
      </c>
      <c r="G36" s="23">
        <v>2.0139999999999998</v>
      </c>
      <c r="H36" s="23">
        <v>0.28699999999999998</v>
      </c>
      <c r="I36" s="23">
        <v>0.28899999999999998</v>
      </c>
      <c r="J36" s="49">
        <v>1.3308590558122499</v>
      </c>
      <c r="K36" s="10">
        <f t="shared" si="0"/>
        <v>1.6282173308492336</v>
      </c>
      <c r="L36" s="10">
        <f t="shared" si="1"/>
        <v>8.9</v>
      </c>
      <c r="M36" s="10">
        <f t="shared" si="2"/>
        <v>1.6</v>
      </c>
    </row>
    <row r="37" spans="1:13">
      <c r="A37" s="22">
        <v>1820</v>
      </c>
      <c r="B37" s="22" t="s">
        <v>54</v>
      </c>
      <c r="C37" s="22" t="s">
        <v>44</v>
      </c>
      <c r="D37" s="23">
        <v>0.22</v>
      </c>
      <c r="E37" s="23">
        <v>50.8</v>
      </c>
      <c r="F37" s="23">
        <v>0</v>
      </c>
      <c r="G37" s="23">
        <v>2.0139999999999998</v>
      </c>
      <c r="H37" s="23">
        <v>0.28699999999999998</v>
      </c>
      <c r="I37" s="23">
        <v>0.28899999999999998</v>
      </c>
      <c r="J37" s="49">
        <v>0.18987159670673201</v>
      </c>
      <c r="K37" s="10">
        <f t="shared" si="0"/>
        <v>0.23229524046423947</v>
      </c>
      <c r="L37" s="10">
        <f t="shared" si="1"/>
        <v>1.3</v>
      </c>
      <c r="M37" s="10">
        <f t="shared" si="2"/>
        <v>0.2</v>
      </c>
    </row>
    <row r="38" spans="1:13">
      <c r="A38" s="22">
        <v>1330</v>
      </c>
      <c r="B38" s="22" t="s">
        <v>54</v>
      </c>
      <c r="C38" s="22" t="s">
        <v>46</v>
      </c>
      <c r="D38" s="23">
        <v>0.22</v>
      </c>
      <c r="E38" s="23">
        <v>50.8</v>
      </c>
      <c r="F38" s="23">
        <v>0</v>
      </c>
      <c r="G38" s="23">
        <v>1.395</v>
      </c>
      <c r="H38" s="23">
        <v>0.33900000000000002</v>
      </c>
      <c r="I38" s="23">
        <v>0.39300000000000002</v>
      </c>
      <c r="J38" s="49">
        <v>3.7321597825703101E-2</v>
      </c>
      <c r="K38" s="10">
        <f t="shared" si="0"/>
        <v>6.2091942302622251E-2</v>
      </c>
      <c r="L38" s="10">
        <f t="shared" si="1"/>
        <v>0.2</v>
      </c>
      <c r="M38" s="10">
        <f t="shared" si="2"/>
        <v>0.1</v>
      </c>
    </row>
    <row r="39" spans="1:13">
      <c r="A39" s="22">
        <v>8140</v>
      </c>
      <c r="B39" s="22" t="s">
        <v>54</v>
      </c>
      <c r="C39" s="22" t="s">
        <v>46</v>
      </c>
      <c r="D39" s="23">
        <v>0.22</v>
      </c>
      <c r="E39" s="23">
        <v>50.8</v>
      </c>
      <c r="F39" s="23">
        <v>0</v>
      </c>
      <c r="G39" s="23">
        <v>0.98599999999999999</v>
      </c>
      <c r="H39" s="23">
        <v>0.14299999999999999</v>
      </c>
      <c r="I39" s="23">
        <v>0.44600000000000001</v>
      </c>
      <c r="J39" s="49">
        <v>0.57545844687068304</v>
      </c>
      <c r="K39" s="10">
        <f t="shared" si="0"/>
        <v>1.0865039115883077</v>
      </c>
      <c r="L39" s="10">
        <f t="shared" si="1"/>
        <v>2.9</v>
      </c>
      <c r="M39" s="10">
        <f t="shared" si="2"/>
        <v>0.5</v>
      </c>
    </row>
    <row r="40" spans="1:13">
      <c r="A40" s="22">
        <v>1330</v>
      </c>
      <c r="B40" s="22" t="s">
        <v>54</v>
      </c>
      <c r="C40" s="22" t="s">
        <v>46</v>
      </c>
      <c r="D40" s="23">
        <v>0.22</v>
      </c>
      <c r="E40" s="23">
        <v>50.8</v>
      </c>
      <c r="F40" s="23">
        <v>0</v>
      </c>
      <c r="G40" s="23">
        <v>1.395</v>
      </c>
      <c r="H40" s="23">
        <v>0.33900000000000002</v>
      </c>
      <c r="I40" s="23">
        <v>0.39300000000000002</v>
      </c>
      <c r="J40" s="49">
        <v>0.88015535022542801</v>
      </c>
      <c r="K40" s="10">
        <f t="shared" si="0"/>
        <v>1.4643144561700447</v>
      </c>
      <c r="L40" s="10">
        <f t="shared" si="1"/>
        <v>5.6</v>
      </c>
      <c r="M40" s="10">
        <f t="shared" si="2"/>
        <v>1.5</v>
      </c>
    </row>
    <row r="41" spans="1:13">
      <c r="A41" s="22">
        <v>1820</v>
      </c>
      <c r="B41" s="22" t="s">
        <v>54</v>
      </c>
      <c r="C41" s="22" t="s">
        <v>44</v>
      </c>
      <c r="D41" s="23">
        <v>0.22</v>
      </c>
      <c r="E41" s="23">
        <v>50.8</v>
      </c>
      <c r="F41" s="23">
        <v>0</v>
      </c>
      <c r="G41" s="23">
        <v>2.0139999999999998</v>
      </c>
      <c r="H41" s="23">
        <v>0.28699999999999998</v>
      </c>
      <c r="I41" s="23">
        <v>0.28899999999999998</v>
      </c>
      <c r="J41" s="49">
        <v>0.40824369732098897</v>
      </c>
      <c r="K41" s="10">
        <f t="shared" si="0"/>
        <v>0.49945894742574187</v>
      </c>
      <c r="L41" s="10">
        <f t="shared" si="1"/>
        <v>2.7</v>
      </c>
      <c r="M41" s="10">
        <f t="shared" si="2"/>
        <v>0.5</v>
      </c>
    </row>
    <row r="42" spans="1:13">
      <c r="A42" s="22">
        <v>1820</v>
      </c>
      <c r="B42" s="22" t="s">
        <v>54</v>
      </c>
      <c r="D42" s="23">
        <v>0.22</v>
      </c>
      <c r="E42" s="23">
        <v>50.8</v>
      </c>
      <c r="F42" s="23">
        <v>0</v>
      </c>
      <c r="G42" s="23">
        <v>2.0139999999999998</v>
      </c>
      <c r="H42" s="23">
        <v>0.28699999999999998</v>
      </c>
      <c r="I42" s="23">
        <v>0.28899999999999998</v>
      </c>
      <c r="J42" s="49">
        <v>0.180959540260238</v>
      </c>
      <c r="K42" s="10">
        <f t="shared" si="0"/>
        <v>0.22139193353905048</v>
      </c>
      <c r="L42" s="10">
        <f t="shared" si="1"/>
        <v>1.2</v>
      </c>
      <c r="M42" s="10">
        <f t="shared" si="2"/>
        <v>0.2</v>
      </c>
    </row>
    <row r="43" spans="1:13">
      <c r="A43" s="22">
        <v>1820</v>
      </c>
      <c r="B43" s="22" t="s">
        <v>54</v>
      </c>
      <c r="C43" s="22" t="s">
        <v>44</v>
      </c>
      <c r="D43" s="23">
        <v>0.22</v>
      </c>
      <c r="E43" s="23">
        <v>50.8</v>
      </c>
      <c r="F43" s="23">
        <v>0</v>
      </c>
      <c r="G43" s="23">
        <v>2.0139999999999998</v>
      </c>
      <c r="H43" s="23">
        <v>0.28699999999999998</v>
      </c>
      <c r="I43" s="23">
        <v>0.28899999999999998</v>
      </c>
      <c r="J43" s="49">
        <v>0.57298286356026695</v>
      </c>
      <c r="K43" s="10">
        <f t="shared" si="0"/>
        <v>0.70100633470841578</v>
      </c>
      <c r="L43" s="10">
        <f t="shared" si="1"/>
        <v>3.8</v>
      </c>
      <c r="M43" s="10">
        <f t="shared" si="2"/>
        <v>0.7</v>
      </c>
    </row>
    <row r="44" spans="1:13">
      <c r="A44" s="22">
        <v>1820</v>
      </c>
      <c r="B44" s="22" t="s">
        <v>54</v>
      </c>
      <c r="C44" s="22" t="s">
        <v>45</v>
      </c>
      <c r="D44" s="23">
        <v>0.22</v>
      </c>
      <c r="E44" s="23">
        <v>50.8</v>
      </c>
      <c r="F44" s="23">
        <v>0</v>
      </c>
      <c r="G44" s="23">
        <v>2.0139999999999998</v>
      </c>
      <c r="H44" s="23">
        <v>0.28699999999999998</v>
      </c>
      <c r="I44" s="23">
        <v>0.28899999999999998</v>
      </c>
      <c r="J44" s="49">
        <v>9.5046336882556898E-2</v>
      </c>
      <c r="K44" s="10">
        <f t="shared" si="0"/>
        <v>0.11628285675334953</v>
      </c>
      <c r="L44" s="10">
        <f t="shared" si="1"/>
        <v>0.6</v>
      </c>
      <c r="M44" s="10">
        <f t="shared" si="2"/>
        <v>0.1</v>
      </c>
    </row>
    <row r="45" spans="1:13">
      <c r="A45" s="22">
        <v>1820</v>
      </c>
      <c r="B45" s="22" t="s">
        <v>54</v>
      </c>
      <c r="C45" s="22" t="s">
        <v>45</v>
      </c>
      <c r="D45" s="23">
        <v>0.22</v>
      </c>
      <c r="E45" s="23">
        <v>50.8</v>
      </c>
      <c r="F45" s="23">
        <v>0</v>
      </c>
      <c r="G45" s="23">
        <v>2.0139999999999998</v>
      </c>
      <c r="H45" s="23">
        <v>0.28699999999999998</v>
      </c>
      <c r="I45" s="23">
        <v>0.28899999999999998</v>
      </c>
      <c r="J45" s="49">
        <v>9.5058711506467705E-2</v>
      </c>
      <c r="K45" s="10">
        <f t="shared" si="0"/>
        <v>0.11629799628072945</v>
      </c>
      <c r="L45" s="10">
        <f t="shared" si="1"/>
        <v>0.6</v>
      </c>
      <c r="M45" s="10">
        <f t="shared" si="2"/>
        <v>0.1</v>
      </c>
    </row>
    <row r="46" spans="1:13">
      <c r="A46" s="22">
        <v>1820</v>
      </c>
      <c r="B46" s="22" t="s">
        <v>54</v>
      </c>
      <c r="C46" s="22" t="s">
        <v>46</v>
      </c>
      <c r="D46" s="23">
        <v>0.22</v>
      </c>
      <c r="E46" s="23">
        <v>50.8</v>
      </c>
      <c r="F46" s="23">
        <v>0</v>
      </c>
      <c r="G46" s="23">
        <v>2.0139999999999998</v>
      </c>
      <c r="H46" s="23">
        <v>0.28699999999999998</v>
      </c>
      <c r="I46" s="23">
        <v>0.28899999999999998</v>
      </c>
      <c r="J46" s="49">
        <v>1.0444472926902699</v>
      </c>
      <c r="K46" s="10">
        <f t="shared" si="0"/>
        <v>1.2778116327870326</v>
      </c>
      <c r="L46" s="10">
        <f t="shared" si="1"/>
        <v>7</v>
      </c>
      <c r="M46" s="10">
        <f t="shared" si="2"/>
        <v>1.2</v>
      </c>
    </row>
    <row r="47" spans="1:13">
      <c r="A47" s="22">
        <v>1820</v>
      </c>
      <c r="B47" s="22" t="s">
        <v>54</v>
      </c>
      <c r="C47" s="22" t="s">
        <v>46</v>
      </c>
      <c r="D47" s="23">
        <v>0.22</v>
      </c>
      <c r="E47" s="23">
        <v>50.8</v>
      </c>
      <c r="F47" s="23">
        <v>0</v>
      </c>
      <c r="G47" s="23">
        <v>2.0139999999999998</v>
      </c>
      <c r="H47" s="23">
        <v>0.28699999999999998</v>
      </c>
      <c r="I47" s="23">
        <v>0.28899999999999998</v>
      </c>
      <c r="J47" s="49">
        <v>8.5865713433709896</v>
      </c>
      <c r="K47" s="10">
        <f t="shared" si="0"/>
        <v>10.505097600524847</v>
      </c>
      <c r="L47" s="10">
        <f t="shared" si="1"/>
        <v>57.6</v>
      </c>
      <c r="M47" s="10">
        <f t="shared" si="2"/>
        <v>10.1</v>
      </c>
    </row>
    <row r="48" spans="1:13">
      <c r="A48" s="22">
        <v>1820</v>
      </c>
      <c r="B48" s="22" t="s">
        <v>54</v>
      </c>
      <c r="C48" s="22" t="s">
        <v>46</v>
      </c>
      <c r="D48" s="23">
        <v>0.22</v>
      </c>
      <c r="E48" s="23">
        <v>50.8</v>
      </c>
      <c r="F48" s="23">
        <v>0</v>
      </c>
      <c r="G48" s="23">
        <v>2.0139999999999998</v>
      </c>
      <c r="H48" s="23">
        <v>0.28699999999999998</v>
      </c>
      <c r="I48" s="23">
        <v>0.28899999999999998</v>
      </c>
      <c r="J48" s="49">
        <v>5.3914031293709996</v>
      </c>
      <c r="K48" s="10">
        <f t="shared" si="0"/>
        <v>6.5960223019101258</v>
      </c>
      <c r="L48" s="10">
        <f t="shared" si="1"/>
        <v>36.1</v>
      </c>
      <c r="M48" s="10">
        <f t="shared" si="2"/>
        <v>6.3</v>
      </c>
    </row>
    <row r="49" spans="1:13">
      <c r="A49" s="22">
        <v>1820</v>
      </c>
      <c r="B49" s="22" t="s">
        <v>54</v>
      </c>
      <c r="C49" s="22" t="s">
        <v>45</v>
      </c>
      <c r="D49" s="23">
        <v>0.22</v>
      </c>
      <c r="E49" s="23">
        <v>50.8</v>
      </c>
      <c r="F49" s="23">
        <v>0</v>
      </c>
      <c r="G49" s="23">
        <v>2.0139999999999998</v>
      </c>
      <c r="H49" s="23">
        <v>0.28699999999999998</v>
      </c>
      <c r="I49" s="23">
        <v>0.28899999999999998</v>
      </c>
      <c r="J49" s="49">
        <v>2.3902885533022902</v>
      </c>
      <c r="K49" s="10">
        <f t="shared" si="0"/>
        <v>2.9243586923951317</v>
      </c>
      <c r="L49" s="10">
        <f t="shared" si="1"/>
        <v>16</v>
      </c>
      <c r="M49" s="10">
        <f t="shared" si="2"/>
        <v>2.8</v>
      </c>
    </row>
    <row r="50" spans="1:13">
      <c r="A50" s="22">
        <v>1820</v>
      </c>
      <c r="B50" s="22" t="s">
        <v>54</v>
      </c>
      <c r="C50" s="22" t="s">
        <v>45</v>
      </c>
      <c r="D50" s="23">
        <v>0.22</v>
      </c>
      <c r="E50" s="23">
        <v>50.8</v>
      </c>
      <c r="F50" s="23">
        <v>0</v>
      </c>
      <c r="G50" s="23">
        <v>2.0139999999999998</v>
      </c>
      <c r="H50" s="23">
        <v>0.28699999999999998</v>
      </c>
      <c r="I50" s="23">
        <v>0.28899999999999998</v>
      </c>
      <c r="J50" s="49">
        <v>4.29195395907026</v>
      </c>
      <c r="K50" s="10">
        <f t="shared" si="0"/>
        <v>5.2509195386585246</v>
      </c>
      <c r="L50" s="10">
        <f t="shared" si="1"/>
        <v>28.8</v>
      </c>
      <c r="M50" s="10">
        <f t="shared" si="2"/>
        <v>5</v>
      </c>
    </row>
    <row r="51" spans="1:13">
      <c r="A51" s="22">
        <v>1210</v>
      </c>
      <c r="B51" s="22" t="s">
        <v>54</v>
      </c>
      <c r="C51" s="22" t="s">
        <v>45</v>
      </c>
      <c r="D51" s="23">
        <v>0.22</v>
      </c>
      <c r="E51" s="23">
        <v>50.8</v>
      </c>
      <c r="F51" s="23">
        <v>0</v>
      </c>
      <c r="G51" s="23">
        <v>1.2450000000000001</v>
      </c>
      <c r="H51" s="23">
        <v>0.21299999999999999</v>
      </c>
      <c r="I51" s="23">
        <v>0.28799999999999998</v>
      </c>
      <c r="J51" s="49">
        <v>27.742067003599999</v>
      </c>
      <c r="K51" s="10">
        <f t="shared" si="0"/>
        <v>33.823128090789119</v>
      </c>
      <c r="L51" s="10">
        <f t="shared" si="1"/>
        <v>114.6</v>
      </c>
      <c r="M51" s="10">
        <f t="shared" si="2"/>
        <v>25.7</v>
      </c>
    </row>
    <row r="52" spans="1:13">
      <c r="A52" s="22">
        <v>1210</v>
      </c>
      <c r="B52" s="22" t="s">
        <v>54</v>
      </c>
      <c r="D52" s="23">
        <v>0.22</v>
      </c>
      <c r="E52" s="23">
        <v>50.8</v>
      </c>
      <c r="F52" s="23">
        <v>0</v>
      </c>
      <c r="G52" s="23">
        <v>1.2450000000000001</v>
      </c>
      <c r="H52" s="23">
        <v>0.21299999999999999</v>
      </c>
      <c r="I52" s="23">
        <v>0.28799999999999998</v>
      </c>
      <c r="J52" s="49">
        <v>0.139042452375336</v>
      </c>
      <c r="K52" s="10">
        <f t="shared" si="0"/>
        <v>0.16952055793600962</v>
      </c>
      <c r="L52" s="10">
        <f t="shared" si="1"/>
        <v>0.6</v>
      </c>
      <c r="M52" s="10">
        <f t="shared" si="2"/>
        <v>0.1</v>
      </c>
    </row>
    <row r="53" spans="1:13">
      <c r="A53" s="22">
        <v>1210</v>
      </c>
      <c r="B53" s="22" t="s">
        <v>54</v>
      </c>
      <c r="C53" s="22" t="s">
        <v>44</v>
      </c>
      <c r="D53" s="23">
        <v>0.22</v>
      </c>
      <c r="E53" s="23">
        <v>50.8</v>
      </c>
      <c r="F53" s="23">
        <v>0</v>
      </c>
      <c r="G53" s="23">
        <v>1.2450000000000001</v>
      </c>
      <c r="H53" s="23">
        <v>0.21299999999999999</v>
      </c>
      <c r="I53" s="23">
        <v>0.28799999999999998</v>
      </c>
      <c r="J53" s="49">
        <v>1.69424030233125</v>
      </c>
      <c r="K53" s="10">
        <f t="shared" si="0"/>
        <v>2.0656177766022599</v>
      </c>
      <c r="L53" s="10">
        <f t="shared" si="1"/>
        <v>7</v>
      </c>
      <c r="M53" s="10">
        <f t="shared" si="2"/>
        <v>1.6</v>
      </c>
    </row>
    <row r="54" spans="1:13">
      <c r="A54" s="22">
        <v>1210</v>
      </c>
      <c r="B54" s="22" t="s">
        <v>54</v>
      </c>
      <c r="C54" s="22" t="s">
        <v>44</v>
      </c>
      <c r="D54" s="23">
        <v>0.22</v>
      </c>
      <c r="E54" s="23">
        <v>50.8</v>
      </c>
      <c r="F54" s="23">
        <v>0</v>
      </c>
      <c r="G54" s="23">
        <v>1.2450000000000001</v>
      </c>
      <c r="H54" s="23">
        <v>0.21299999999999999</v>
      </c>
      <c r="I54" s="23">
        <v>0.28799999999999998</v>
      </c>
      <c r="J54" s="49">
        <v>0.157161658807457</v>
      </c>
      <c r="K54" s="10">
        <f t="shared" si="0"/>
        <v>0.19161149441805156</v>
      </c>
      <c r="L54" s="10">
        <f t="shared" si="1"/>
        <v>0.6</v>
      </c>
      <c r="M54" s="10">
        <f t="shared" si="2"/>
        <v>0.1</v>
      </c>
    </row>
    <row r="55" spans="1:13">
      <c r="A55" s="22">
        <v>1210</v>
      </c>
      <c r="B55" s="22" t="s">
        <v>54</v>
      </c>
      <c r="C55" s="22" t="s">
        <v>44</v>
      </c>
      <c r="D55" s="23">
        <v>0.22</v>
      </c>
      <c r="E55" s="23">
        <v>50.8</v>
      </c>
      <c r="F55" s="23">
        <v>0</v>
      </c>
      <c r="G55" s="23">
        <v>1.2450000000000001</v>
      </c>
      <c r="H55" s="23">
        <v>0.21299999999999999</v>
      </c>
      <c r="I55" s="23">
        <v>0.28799999999999998</v>
      </c>
      <c r="J55" s="49">
        <v>2.0589073282441999</v>
      </c>
      <c r="K55" s="10">
        <f t="shared" si="0"/>
        <v>2.5102198145953283</v>
      </c>
      <c r="L55" s="10">
        <f t="shared" si="1"/>
        <v>8.5</v>
      </c>
      <c r="M55" s="10">
        <f t="shared" si="2"/>
        <v>1.9</v>
      </c>
    </row>
    <row r="56" spans="1:13">
      <c r="A56" s="22">
        <v>1210</v>
      </c>
      <c r="B56" s="22" t="s">
        <v>54</v>
      </c>
      <c r="C56" s="22" t="s">
        <v>44</v>
      </c>
      <c r="D56" s="23">
        <v>0.22</v>
      </c>
      <c r="E56" s="23">
        <v>50.8</v>
      </c>
      <c r="F56" s="23">
        <v>0</v>
      </c>
      <c r="G56" s="23">
        <v>1.2450000000000001</v>
      </c>
      <c r="H56" s="23">
        <v>0.21299999999999999</v>
      </c>
      <c r="I56" s="23">
        <v>0.28799999999999998</v>
      </c>
      <c r="J56" s="49">
        <v>7.5075758441416802</v>
      </c>
      <c r="K56" s="10">
        <f t="shared" si="0"/>
        <v>9.1532364691775356</v>
      </c>
      <c r="L56" s="10">
        <f t="shared" si="1"/>
        <v>31</v>
      </c>
      <c r="M56" s="10">
        <f t="shared" si="2"/>
        <v>7</v>
      </c>
    </row>
    <row r="57" spans="1:13">
      <c r="A57" s="22">
        <v>1210</v>
      </c>
      <c r="B57" s="22" t="s">
        <v>54</v>
      </c>
      <c r="C57" s="22" t="s">
        <v>46</v>
      </c>
      <c r="D57" s="23">
        <v>0.22</v>
      </c>
      <c r="E57" s="23">
        <v>50.8</v>
      </c>
      <c r="F57" s="23">
        <v>0</v>
      </c>
      <c r="G57" s="23">
        <v>1.2450000000000001</v>
      </c>
      <c r="H57" s="23">
        <v>0.21299999999999999</v>
      </c>
      <c r="I57" s="23">
        <v>0.28799999999999998</v>
      </c>
      <c r="J57" s="49">
        <v>2.18157931941772</v>
      </c>
      <c r="K57" s="10">
        <f t="shared" si="0"/>
        <v>2.6597815062340837</v>
      </c>
      <c r="L57" s="10">
        <f t="shared" si="1"/>
        <v>9</v>
      </c>
      <c r="M57" s="10">
        <f t="shared" si="2"/>
        <v>2</v>
      </c>
    </row>
    <row r="58" spans="1:13">
      <c r="A58" s="22">
        <v>1210</v>
      </c>
      <c r="B58" s="22" t="s">
        <v>54</v>
      </c>
      <c r="C58" s="22" t="s">
        <v>46</v>
      </c>
      <c r="D58" s="23">
        <v>0.22</v>
      </c>
      <c r="E58" s="23">
        <v>50.8</v>
      </c>
      <c r="F58" s="23">
        <v>0</v>
      </c>
      <c r="G58" s="23">
        <v>1.2450000000000001</v>
      </c>
      <c r="H58" s="23">
        <v>0.21299999999999999</v>
      </c>
      <c r="I58" s="23">
        <v>0.28799999999999998</v>
      </c>
      <c r="J58" s="49">
        <v>15.511308702599999</v>
      </c>
      <c r="K58" s="10">
        <f t="shared" si="0"/>
        <v>18.911387570209914</v>
      </c>
      <c r="L58" s="10">
        <f t="shared" si="1"/>
        <v>64.099999999999994</v>
      </c>
      <c r="M58" s="10">
        <f t="shared" si="2"/>
        <v>14.4</v>
      </c>
    </row>
    <row r="59" spans="1:13">
      <c r="A59" s="22">
        <v>1330</v>
      </c>
      <c r="B59" s="22" t="s">
        <v>54</v>
      </c>
      <c r="C59" s="22" t="s">
        <v>44</v>
      </c>
      <c r="D59" s="23">
        <v>0.22</v>
      </c>
      <c r="E59" s="23">
        <v>50.8</v>
      </c>
      <c r="F59" s="23">
        <v>0</v>
      </c>
      <c r="G59" s="23">
        <v>1.395</v>
      </c>
      <c r="H59" s="23">
        <v>0.33900000000000002</v>
      </c>
      <c r="I59" s="23">
        <v>0.39300000000000002</v>
      </c>
      <c r="J59" s="49">
        <v>1.41107705507744E-2</v>
      </c>
      <c r="K59" s="10">
        <f t="shared" si="0"/>
        <v>2.3476088965323369E-2</v>
      </c>
      <c r="L59" s="10">
        <f t="shared" si="1"/>
        <v>0.1</v>
      </c>
      <c r="M59" s="10">
        <f t="shared" si="2"/>
        <v>0</v>
      </c>
    </row>
    <row r="60" spans="1:13">
      <c r="A60" s="22">
        <v>1400</v>
      </c>
      <c r="B60" s="22" t="s">
        <v>54</v>
      </c>
      <c r="C60" s="22" t="s">
        <v>46</v>
      </c>
      <c r="D60" s="23">
        <v>0.22</v>
      </c>
      <c r="E60" s="23">
        <v>50.8</v>
      </c>
      <c r="F60" s="23">
        <v>0</v>
      </c>
      <c r="G60" s="23">
        <v>0.70899999999999996</v>
      </c>
      <c r="H60" s="23">
        <v>0.11700000000000001</v>
      </c>
      <c r="I60" s="23">
        <v>0.43099999999999999</v>
      </c>
      <c r="J60" s="49">
        <v>8.0589671137067107</v>
      </c>
      <c r="K60" s="10">
        <f t="shared" si="0"/>
        <v>14.704122763432141</v>
      </c>
      <c r="L60" s="10">
        <f t="shared" si="1"/>
        <v>28.4</v>
      </c>
      <c r="M60" s="10">
        <f t="shared" si="2"/>
        <v>6.5</v>
      </c>
    </row>
    <row r="61" spans="1:13">
      <c r="A61" s="22">
        <v>1400</v>
      </c>
      <c r="B61" s="22" t="s">
        <v>54</v>
      </c>
      <c r="C61" s="22" t="s">
        <v>45</v>
      </c>
      <c r="D61" s="23">
        <v>0.22</v>
      </c>
      <c r="E61" s="23">
        <v>50.8</v>
      </c>
      <c r="F61" s="23">
        <v>0</v>
      </c>
      <c r="G61" s="23">
        <v>0.70899999999999996</v>
      </c>
      <c r="H61" s="23">
        <v>0.11700000000000001</v>
      </c>
      <c r="I61" s="23">
        <v>0.43099999999999999</v>
      </c>
      <c r="J61" s="49">
        <v>0.27525228509051802</v>
      </c>
      <c r="K61" s="10">
        <f t="shared" si="0"/>
        <v>0.50221614429998951</v>
      </c>
      <c r="L61" s="10">
        <f t="shared" si="1"/>
        <v>1</v>
      </c>
      <c r="M61" s="10">
        <f t="shared" si="2"/>
        <v>0.2</v>
      </c>
    </row>
    <row r="62" spans="1:13">
      <c r="A62" s="22">
        <v>1320</v>
      </c>
      <c r="B62" s="22" t="s">
        <v>54</v>
      </c>
      <c r="C62" s="22" t="s">
        <v>46</v>
      </c>
      <c r="D62" s="23">
        <v>0.22</v>
      </c>
      <c r="E62" s="23">
        <v>50.8</v>
      </c>
      <c r="F62" s="23">
        <v>0</v>
      </c>
      <c r="G62" s="23">
        <v>1.395</v>
      </c>
      <c r="H62" s="23">
        <v>0.33900000000000002</v>
      </c>
      <c r="I62" s="23">
        <v>0.39300000000000002</v>
      </c>
      <c r="J62" s="49">
        <v>0.34182347759243498</v>
      </c>
      <c r="K62" s="10">
        <f t="shared" si="0"/>
        <v>0.56869171967053411</v>
      </c>
      <c r="L62" s="10">
        <f t="shared" si="1"/>
        <v>2.2000000000000002</v>
      </c>
      <c r="M62" s="10">
        <f t="shared" si="2"/>
        <v>0.6</v>
      </c>
    </row>
    <row r="63" spans="1:13">
      <c r="A63" s="22">
        <v>1320</v>
      </c>
      <c r="B63" s="22" t="s">
        <v>54</v>
      </c>
      <c r="C63" s="22" t="s">
        <v>46</v>
      </c>
      <c r="D63" s="23">
        <v>0.22</v>
      </c>
      <c r="E63" s="23">
        <v>50.8</v>
      </c>
      <c r="F63" s="23">
        <v>0</v>
      </c>
      <c r="G63" s="23">
        <v>1.395</v>
      </c>
      <c r="H63" s="23">
        <v>0.33900000000000002</v>
      </c>
      <c r="I63" s="23">
        <v>0.39300000000000002</v>
      </c>
      <c r="J63" s="49">
        <v>4.3178890984200997</v>
      </c>
      <c r="K63" s="10">
        <f t="shared" si="0"/>
        <v>7.1836720930415199</v>
      </c>
      <c r="L63" s="10">
        <f t="shared" si="1"/>
        <v>27.3</v>
      </c>
      <c r="M63" s="10">
        <f t="shared" si="2"/>
        <v>7.6</v>
      </c>
    </row>
    <row r="64" spans="1:13">
      <c r="A64" s="22">
        <v>1850</v>
      </c>
      <c r="B64" s="22" t="s">
        <v>54</v>
      </c>
      <c r="C64" s="22" t="s">
        <v>46</v>
      </c>
      <c r="D64" s="23">
        <v>0.22</v>
      </c>
      <c r="E64" s="23">
        <v>50.8</v>
      </c>
      <c r="F64" s="23">
        <v>0</v>
      </c>
      <c r="G64" s="23">
        <v>0.96799999999999997</v>
      </c>
      <c r="H64" s="23">
        <v>0.125</v>
      </c>
      <c r="I64" s="23">
        <v>0.34100000000000003</v>
      </c>
      <c r="J64" s="49">
        <v>1.4007208730266301</v>
      </c>
      <c r="K64" s="10">
        <f t="shared" si="0"/>
        <v>2.0220339616054757</v>
      </c>
      <c r="L64" s="10">
        <f t="shared" si="1"/>
        <v>5.3</v>
      </c>
      <c r="M64" s="10">
        <f t="shared" si="2"/>
        <v>1</v>
      </c>
    </row>
    <row r="65" spans="1:13">
      <c r="A65" s="22">
        <v>1400</v>
      </c>
      <c r="B65" s="22" t="s">
        <v>54</v>
      </c>
      <c r="C65" s="22" t="s">
        <v>46</v>
      </c>
      <c r="D65" s="23">
        <v>0.22</v>
      </c>
      <c r="E65" s="23">
        <v>50.8</v>
      </c>
      <c r="F65" s="23">
        <v>0</v>
      </c>
      <c r="G65" s="23">
        <v>0.70899999999999996</v>
      </c>
      <c r="H65" s="23">
        <v>0.11700000000000001</v>
      </c>
      <c r="I65" s="23">
        <v>0.43099999999999999</v>
      </c>
      <c r="J65" s="49">
        <v>4.9005711391372202</v>
      </c>
      <c r="K65" s="10">
        <f t="shared" si="0"/>
        <v>8.9414187480984673</v>
      </c>
      <c r="L65" s="10">
        <f t="shared" si="1"/>
        <v>17.2</v>
      </c>
      <c r="M65" s="10">
        <f t="shared" si="2"/>
        <v>3.9</v>
      </c>
    </row>
    <row r="66" spans="1:13">
      <c r="A66" s="22">
        <v>1400</v>
      </c>
      <c r="B66" s="22" t="s">
        <v>54</v>
      </c>
      <c r="C66" s="22" t="s">
        <v>46</v>
      </c>
      <c r="D66" s="23">
        <v>0.22</v>
      </c>
      <c r="E66" s="23">
        <v>50.8</v>
      </c>
      <c r="F66" s="23">
        <v>0</v>
      </c>
      <c r="G66" s="23">
        <v>0.70899999999999996</v>
      </c>
      <c r="H66" s="23">
        <v>0.11700000000000001</v>
      </c>
      <c r="I66" s="23">
        <v>0.43099999999999999</v>
      </c>
      <c r="J66" s="49">
        <v>2.93436714936822</v>
      </c>
      <c r="K66" s="10">
        <f t="shared" si="0"/>
        <v>5.3539484884989426</v>
      </c>
      <c r="L66" s="10">
        <f t="shared" si="1"/>
        <v>10.3</v>
      </c>
      <c r="M66" s="10">
        <f t="shared" si="2"/>
        <v>2.4</v>
      </c>
    </row>
    <row r="67" spans="1:13">
      <c r="A67" s="22">
        <v>1400</v>
      </c>
      <c r="B67" s="22" t="s">
        <v>54</v>
      </c>
      <c r="C67" s="22" t="s">
        <v>44</v>
      </c>
      <c r="D67" s="23">
        <v>0.22</v>
      </c>
      <c r="E67" s="23">
        <v>50.8</v>
      </c>
      <c r="F67" s="23">
        <v>0</v>
      </c>
      <c r="G67" s="23">
        <v>0.70899999999999996</v>
      </c>
      <c r="H67" s="23">
        <v>0.11700000000000001</v>
      </c>
      <c r="I67" s="23">
        <v>0.43099999999999999</v>
      </c>
      <c r="J67" s="49">
        <v>6.4980612682791001</v>
      </c>
      <c r="K67" s="10">
        <f t="shared" ref="K67:K130" si="3">(E67*I67*J67/12)+(F67*J67)</f>
        <v>11.856145988059771</v>
      </c>
      <c r="L67" s="10">
        <f t="shared" ref="L67:L130" si="4">ROUND(2.721*G67*K67,1)</f>
        <v>22.9</v>
      </c>
      <c r="M67" s="10">
        <f t="shared" ref="M67:M130" si="5">ROUND((2.721*H67*K67)+(D67*J67),1)</f>
        <v>5.2</v>
      </c>
    </row>
    <row r="68" spans="1:13">
      <c r="A68" s="22">
        <v>1400</v>
      </c>
      <c r="B68" s="22" t="s">
        <v>54</v>
      </c>
      <c r="C68" s="22" t="s">
        <v>44</v>
      </c>
      <c r="D68" s="23">
        <v>0.22</v>
      </c>
      <c r="E68" s="23">
        <v>50.8</v>
      </c>
      <c r="F68" s="23">
        <v>0</v>
      </c>
      <c r="G68" s="23">
        <v>0.70899999999999996</v>
      </c>
      <c r="H68" s="23">
        <v>0.11700000000000001</v>
      </c>
      <c r="I68" s="23">
        <v>0.43099999999999999</v>
      </c>
      <c r="J68" s="49">
        <v>0.336655744826309</v>
      </c>
      <c r="K68" s="10">
        <f t="shared" si="3"/>
        <v>0.61425085015192249</v>
      </c>
      <c r="L68" s="10">
        <f t="shared" si="4"/>
        <v>1.2</v>
      </c>
      <c r="M68" s="10">
        <f t="shared" si="5"/>
        <v>0.3</v>
      </c>
    </row>
    <row r="69" spans="1:13">
      <c r="A69" s="22">
        <v>1411</v>
      </c>
      <c r="B69" s="22" t="s">
        <v>54</v>
      </c>
      <c r="C69" s="22" t="s">
        <v>46</v>
      </c>
      <c r="D69" s="23">
        <v>0.22</v>
      </c>
      <c r="E69" s="23">
        <v>50.8</v>
      </c>
      <c r="F69" s="23">
        <v>0</v>
      </c>
      <c r="G69" s="23">
        <v>1.4430000000000001</v>
      </c>
      <c r="H69" s="23">
        <v>0.22500000000000001</v>
      </c>
      <c r="I69" s="23">
        <v>0.43099999999999999</v>
      </c>
      <c r="J69" s="49">
        <v>1.8823682689055301</v>
      </c>
      <c r="K69" s="10">
        <f t="shared" si="3"/>
        <v>3.4345063978360666</v>
      </c>
      <c r="L69" s="10">
        <f t="shared" si="4"/>
        <v>13.5</v>
      </c>
      <c r="M69" s="10">
        <f t="shared" si="5"/>
        <v>2.5</v>
      </c>
    </row>
    <row r="70" spans="1:13">
      <c r="A70" s="22">
        <v>1411</v>
      </c>
      <c r="B70" s="22" t="s">
        <v>54</v>
      </c>
      <c r="C70" s="22" t="s">
        <v>46</v>
      </c>
      <c r="D70" s="23">
        <v>0.22</v>
      </c>
      <c r="E70" s="23">
        <v>50.8</v>
      </c>
      <c r="F70" s="23">
        <v>0</v>
      </c>
      <c r="G70" s="23">
        <v>1.4430000000000001</v>
      </c>
      <c r="H70" s="23">
        <v>0.22500000000000001</v>
      </c>
      <c r="I70" s="23">
        <v>0.43099999999999999</v>
      </c>
      <c r="J70" s="49">
        <v>0.27188299140405597</v>
      </c>
      <c r="K70" s="10">
        <f t="shared" si="3"/>
        <v>0.49606864334946038</v>
      </c>
      <c r="L70" s="10">
        <f t="shared" si="4"/>
        <v>1.9</v>
      </c>
      <c r="M70" s="10">
        <f t="shared" si="5"/>
        <v>0.4</v>
      </c>
    </row>
    <row r="71" spans="1:13">
      <c r="A71" s="22">
        <v>1411</v>
      </c>
      <c r="B71" s="22" t="s">
        <v>54</v>
      </c>
      <c r="C71" s="22" t="s">
        <v>45</v>
      </c>
      <c r="D71" s="23">
        <v>0.22</v>
      </c>
      <c r="E71" s="23">
        <v>50.8</v>
      </c>
      <c r="F71" s="23">
        <v>0</v>
      </c>
      <c r="G71" s="23">
        <v>1.4430000000000001</v>
      </c>
      <c r="H71" s="23">
        <v>0.22500000000000001</v>
      </c>
      <c r="I71" s="23">
        <v>0.43099999999999999</v>
      </c>
      <c r="J71" s="49">
        <v>1.2130451726118501</v>
      </c>
      <c r="K71" s="10">
        <f t="shared" si="3"/>
        <v>2.2132817871084947</v>
      </c>
      <c r="L71" s="10">
        <f t="shared" si="4"/>
        <v>8.6999999999999993</v>
      </c>
      <c r="M71" s="10">
        <f t="shared" si="5"/>
        <v>1.6</v>
      </c>
    </row>
    <row r="72" spans="1:13">
      <c r="A72" s="22">
        <v>1320</v>
      </c>
      <c r="B72" s="22" t="s">
        <v>54</v>
      </c>
      <c r="C72" s="22" t="s">
        <v>46</v>
      </c>
      <c r="D72" s="23">
        <v>0.22</v>
      </c>
      <c r="E72" s="23">
        <v>50.8</v>
      </c>
      <c r="F72" s="23">
        <v>0</v>
      </c>
      <c r="G72" s="23">
        <v>1.395</v>
      </c>
      <c r="H72" s="23">
        <v>0.33900000000000002</v>
      </c>
      <c r="I72" s="23">
        <v>0.39300000000000002</v>
      </c>
      <c r="J72" s="49">
        <v>28.5254620067</v>
      </c>
      <c r="K72" s="10">
        <f t="shared" si="3"/>
        <v>47.457811140546795</v>
      </c>
      <c r="L72" s="10">
        <f t="shared" si="4"/>
        <v>180.1</v>
      </c>
      <c r="M72" s="10">
        <f t="shared" si="5"/>
        <v>50.1</v>
      </c>
    </row>
    <row r="73" spans="1:13">
      <c r="A73" s="22">
        <v>1320</v>
      </c>
      <c r="B73" s="22" t="s">
        <v>54</v>
      </c>
      <c r="C73" s="22" t="s">
        <v>45</v>
      </c>
      <c r="D73" s="23">
        <v>0.22</v>
      </c>
      <c r="E73" s="23">
        <v>50.8</v>
      </c>
      <c r="F73" s="23">
        <v>0</v>
      </c>
      <c r="G73" s="23">
        <v>1.395</v>
      </c>
      <c r="H73" s="23">
        <v>0.33900000000000002</v>
      </c>
      <c r="I73" s="23">
        <v>0.39300000000000002</v>
      </c>
      <c r="J73" s="49">
        <v>0.33088668796437498</v>
      </c>
      <c r="K73" s="10">
        <f t="shared" si="3"/>
        <v>0.55049618276633072</v>
      </c>
      <c r="L73" s="10">
        <f t="shared" si="4"/>
        <v>2.1</v>
      </c>
      <c r="M73" s="10">
        <f t="shared" si="5"/>
        <v>0.6</v>
      </c>
    </row>
    <row r="74" spans="1:13">
      <c r="A74" s="22">
        <v>1110</v>
      </c>
      <c r="B74" s="22" t="s">
        <v>54</v>
      </c>
      <c r="C74" s="22" t="s">
        <v>46</v>
      </c>
      <c r="D74" s="23">
        <v>0.22</v>
      </c>
      <c r="E74" s="23">
        <v>50.8</v>
      </c>
      <c r="F74" s="23">
        <v>0</v>
      </c>
      <c r="G74" s="23">
        <v>0.96799999999999997</v>
      </c>
      <c r="H74" s="23">
        <v>0.125</v>
      </c>
      <c r="I74" s="23">
        <v>0.28799999999999998</v>
      </c>
      <c r="J74" s="49">
        <v>0.81044380945295902</v>
      </c>
      <c r="K74" s="10">
        <f t="shared" si="3"/>
        <v>0.9880930924850474</v>
      </c>
      <c r="L74" s="10">
        <f t="shared" si="4"/>
        <v>2.6</v>
      </c>
      <c r="M74" s="10">
        <f t="shared" si="5"/>
        <v>0.5</v>
      </c>
    </row>
    <row r="75" spans="1:13">
      <c r="A75" s="22">
        <v>1110</v>
      </c>
      <c r="B75" s="22" t="s">
        <v>54</v>
      </c>
      <c r="C75" s="22" t="s">
        <v>46</v>
      </c>
      <c r="D75" s="23">
        <v>0.22</v>
      </c>
      <c r="E75" s="23">
        <v>50.8</v>
      </c>
      <c r="F75" s="23">
        <v>0</v>
      </c>
      <c r="G75" s="23">
        <v>0.96799999999999997</v>
      </c>
      <c r="H75" s="23">
        <v>0.125</v>
      </c>
      <c r="I75" s="23">
        <v>0.28799999999999998</v>
      </c>
      <c r="J75" s="49">
        <v>2.05984916357537</v>
      </c>
      <c r="K75" s="10">
        <f t="shared" si="3"/>
        <v>2.5113681002310906</v>
      </c>
      <c r="L75" s="10">
        <f t="shared" si="4"/>
        <v>6.6</v>
      </c>
      <c r="M75" s="10">
        <f t="shared" si="5"/>
        <v>1.3</v>
      </c>
    </row>
    <row r="76" spans="1:13">
      <c r="A76" s="22">
        <v>1400</v>
      </c>
      <c r="B76" s="22" t="s">
        <v>54</v>
      </c>
      <c r="C76" s="22" t="s">
        <v>46</v>
      </c>
      <c r="D76" s="23">
        <v>0.22</v>
      </c>
      <c r="E76" s="23">
        <v>50.8</v>
      </c>
      <c r="F76" s="23">
        <v>0</v>
      </c>
      <c r="G76" s="23">
        <v>0.70899999999999996</v>
      </c>
      <c r="H76" s="23">
        <v>0.11700000000000001</v>
      </c>
      <c r="I76" s="23">
        <v>0.43099999999999999</v>
      </c>
      <c r="J76" s="49">
        <v>2.8538470255122901</v>
      </c>
      <c r="K76" s="10">
        <f t="shared" si="3"/>
        <v>5.207034154515541</v>
      </c>
      <c r="L76" s="10">
        <f t="shared" si="4"/>
        <v>10</v>
      </c>
      <c r="M76" s="10">
        <f t="shared" si="5"/>
        <v>2.2999999999999998</v>
      </c>
    </row>
    <row r="77" spans="1:13">
      <c r="A77" s="22">
        <v>1400</v>
      </c>
      <c r="B77" s="22" t="s">
        <v>54</v>
      </c>
      <c r="C77" s="22" t="s">
        <v>46</v>
      </c>
      <c r="D77" s="23">
        <v>0.22</v>
      </c>
      <c r="E77" s="23">
        <v>50.8</v>
      </c>
      <c r="F77" s="23">
        <v>0</v>
      </c>
      <c r="G77" s="23">
        <v>0.70899999999999996</v>
      </c>
      <c r="H77" s="23">
        <v>0.11700000000000001</v>
      </c>
      <c r="I77" s="23">
        <v>0.43099999999999999</v>
      </c>
      <c r="J77" s="49">
        <v>0.21600711497483699</v>
      </c>
      <c r="K77" s="10">
        <f t="shared" si="3"/>
        <v>0.3941193817459217</v>
      </c>
      <c r="L77" s="10">
        <f t="shared" si="4"/>
        <v>0.8</v>
      </c>
      <c r="M77" s="10">
        <f t="shared" si="5"/>
        <v>0.2</v>
      </c>
    </row>
    <row r="78" spans="1:13">
      <c r="A78" s="22">
        <v>1400</v>
      </c>
      <c r="B78" s="22" t="s">
        <v>54</v>
      </c>
      <c r="C78" s="22" t="s">
        <v>46</v>
      </c>
      <c r="D78" s="23">
        <v>0.22</v>
      </c>
      <c r="E78" s="23">
        <v>50.8</v>
      </c>
      <c r="F78" s="23">
        <v>0</v>
      </c>
      <c r="G78" s="23">
        <v>0.70899999999999996</v>
      </c>
      <c r="H78" s="23">
        <v>0.11700000000000001</v>
      </c>
      <c r="I78" s="23">
        <v>0.43099999999999999</v>
      </c>
      <c r="J78" s="49">
        <v>8.3253861181353397</v>
      </c>
      <c r="K78" s="10">
        <f t="shared" si="3"/>
        <v>15.190221998279137</v>
      </c>
      <c r="L78" s="10">
        <f t="shared" si="4"/>
        <v>29.3</v>
      </c>
      <c r="M78" s="10">
        <f t="shared" si="5"/>
        <v>6.7</v>
      </c>
    </row>
    <row r="79" spans="1:13">
      <c r="A79" s="22">
        <v>1400</v>
      </c>
      <c r="B79" s="22" t="s">
        <v>54</v>
      </c>
      <c r="C79" s="22" t="s">
        <v>46</v>
      </c>
      <c r="D79" s="23">
        <v>0.22</v>
      </c>
      <c r="E79" s="23">
        <v>50.8</v>
      </c>
      <c r="F79" s="23">
        <v>0</v>
      </c>
      <c r="G79" s="23">
        <v>0.70899999999999996</v>
      </c>
      <c r="H79" s="23">
        <v>0.11700000000000001</v>
      </c>
      <c r="I79" s="23">
        <v>0.43099999999999999</v>
      </c>
      <c r="J79" s="49">
        <v>5.9732681698948603E-2</v>
      </c>
      <c r="K79" s="10">
        <f t="shared" si="3"/>
        <v>0.10898625993851165</v>
      </c>
      <c r="L79" s="10">
        <f t="shared" si="4"/>
        <v>0.2</v>
      </c>
      <c r="M79" s="10">
        <f t="shared" si="5"/>
        <v>0</v>
      </c>
    </row>
    <row r="80" spans="1:13">
      <c r="A80" s="22">
        <v>1400</v>
      </c>
      <c r="B80" s="22" t="s">
        <v>54</v>
      </c>
      <c r="C80" s="22" t="s">
        <v>44</v>
      </c>
      <c r="D80" s="23">
        <v>0.22</v>
      </c>
      <c r="E80" s="23">
        <v>50.8</v>
      </c>
      <c r="F80" s="23">
        <v>0</v>
      </c>
      <c r="G80" s="23">
        <v>0.70899999999999996</v>
      </c>
      <c r="H80" s="23">
        <v>0.11700000000000001</v>
      </c>
      <c r="I80" s="23">
        <v>0.43099999999999999</v>
      </c>
      <c r="J80" s="49">
        <v>1.3704579632790801</v>
      </c>
      <c r="K80" s="10">
        <f t="shared" si="3"/>
        <v>2.5004919178669005</v>
      </c>
      <c r="L80" s="10">
        <f t="shared" si="4"/>
        <v>4.8</v>
      </c>
      <c r="M80" s="10">
        <f t="shared" si="5"/>
        <v>1.1000000000000001</v>
      </c>
    </row>
    <row r="81" spans="1:13">
      <c r="A81" s="22">
        <v>1400</v>
      </c>
      <c r="B81" s="22" t="s">
        <v>54</v>
      </c>
      <c r="C81" s="22" t="s">
        <v>46</v>
      </c>
      <c r="D81" s="23">
        <v>0.22</v>
      </c>
      <c r="E81" s="23">
        <v>50.8</v>
      </c>
      <c r="F81" s="23">
        <v>0</v>
      </c>
      <c r="G81" s="23">
        <v>0.70899999999999996</v>
      </c>
      <c r="H81" s="23">
        <v>0.11700000000000001</v>
      </c>
      <c r="I81" s="23">
        <v>0.43099999999999999</v>
      </c>
      <c r="J81" s="49">
        <v>2.2354670295704002</v>
      </c>
      <c r="K81" s="10">
        <f t="shared" si="3"/>
        <v>4.0787586265864997</v>
      </c>
      <c r="L81" s="10">
        <f t="shared" si="4"/>
        <v>7.9</v>
      </c>
      <c r="M81" s="10">
        <f t="shared" si="5"/>
        <v>1.8</v>
      </c>
    </row>
    <row r="82" spans="1:13">
      <c r="A82" s="22">
        <v>1400</v>
      </c>
      <c r="B82" s="22" t="s">
        <v>54</v>
      </c>
      <c r="C82" s="22" t="s">
        <v>45</v>
      </c>
      <c r="D82" s="23">
        <v>0.22</v>
      </c>
      <c r="E82" s="23">
        <v>50.8</v>
      </c>
      <c r="F82" s="23">
        <v>0</v>
      </c>
      <c r="G82" s="23">
        <v>0.70899999999999996</v>
      </c>
      <c r="H82" s="23">
        <v>0.11700000000000001</v>
      </c>
      <c r="I82" s="23">
        <v>0.43099999999999999</v>
      </c>
      <c r="J82" s="49">
        <v>0.68079205098113804</v>
      </c>
      <c r="K82" s="10">
        <f t="shared" si="3"/>
        <v>1.2421504831518184</v>
      </c>
      <c r="L82" s="10">
        <f t="shared" si="4"/>
        <v>2.4</v>
      </c>
      <c r="M82" s="10">
        <f t="shared" si="5"/>
        <v>0.5</v>
      </c>
    </row>
    <row r="83" spans="1:13">
      <c r="A83" s="22">
        <v>1330</v>
      </c>
      <c r="B83" s="22" t="s">
        <v>54</v>
      </c>
      <c r="C83" s="22" t="s">
        <v>46</v>
      </c>
      <c r="D83" s="23">
        <v>0.22</v>
      </c>
      <c r="E83" s="23">
        <v>50.8</v>
      </c>
      <c r="F83" s="23">
        <v>0</v>
      </c>
      <c r="G83" s="23">
        <v>1.395</v>
      </c>
      <c r="H83" s="23">
        <v>0.33900000000000002</v>
      </c>
      <c r="I83" s="23">
        <v>0.39300000000000002</v>
      </c>
      <c r="J83" s="49">
        <v>4.01667915163283E-2</v>
      </c>
      <c r="K83" s="10">
        <f t="shared" si="3"/>
        <v>6.6825491045715404E-2</v>
      </c>
      <c r="L83" s="10">
        <f t="shared" si="4"/>
        <v>0.3</v>
      </c>
      <c r="M83" s="10">
        <f t="shared" si="5"/>
        <v>0.1</v>
      </c>
    </row>
    <row r="84" spans="1:13">
      <c r="A84" s="22">
        <v>1330</v>
      </c>
      <c r="B84" s="22" t="s">
        <v>54</v>
      </c>
      <c r="C84" s="22" t="s">
        <v>44</v>
      </c>
      <c r="D84" s="23">
        <v>0.22</v>
      </c>
      <c r="E84" s="23">
        <v>50.8</v>
      </c>
      <c r="F84" s="23">
        <v>0</v>
      </c>
      <c r="G84" s="23">
        <v>1.395</v>
      </c>
      <c r="H84" s="23">
        <v>0.33900000000000002</v>
      </c>
      <c r="I84" s="23">
        <v>0.39300000000000002</v>
      </c>
      <c r="J84" s="49">
        <v>22.190241472099999</v>
      </c>
      <c r="K84" s="10">
        <f t="shared" si="3"/>
        <v>36.917904737132766</v>
      </c>
      <c r="L84" s="10">
        <f t="shared" si="4"/>
        <v>140.1</v>
      </c>
      <c r="M84" s="10">
        <f t="shared" si="5"/>
        <v>38.9</v>
      </c>
    </row>
    <row r="85" spans="1:13">
      <c r="A85" s="22">
        <v>1330</v>
      </c>
      <c r="B85" s="22" t="s">
        <v>54</v>
      </c>
      <c r="C85" s="22" t="s">
        <v>44</v>
      </c>
      <c r="D85" s="23">
        <v>0.22</v>
      </c>
      <c r="E85" s="23">
        <v>50.8</v>
      </c>
      <c r="F85" s="23">
        <v>0</v>
      </c>
      <c r="G85" s="23">
        <v>1.395</v>
      </c>
      <c r="H85" s="23">
        <v>0.33900000000000002</v>
      </c>
      <c r="I85" s="23">
        <v>0.39300000000000002</v>
      </c>
      <c r="J85" s="49">
        <v>2.0189277335603499</v>
      </c>
      <c r="K85" s="10">
        <f t="shared" si="3"/>
        <v>3.3588900703243545</v>
      </c>
      <c r="L85" s="10">
        <f t="shared" si="4"/>
        <v>12.7</v>
      </c>
      <c r="M85" s="10">
        <f t="shared" si="5"/>
        <v>3.5</v>
      </c>
    </row>
    <row r="86" spans="1:13">
      <c r="A86" s="22">
        <v>1330</v>
      </c>
      <c r="B86" s="22" t="s">
        <v>54</v>
      </c>
      <c r="C86" s="22" t="s">
        <v>45</v>
      </c>
      <c r="D86" s="23">
        <v>0.22</v>
      </c>
      <c r="E86" s="23">
        <v>50.8</v>
      </c>
      <c r="F86" s="23">
        <v>0</v>
      </c>
      <c r="G86" s="23">
        <v>1.395</v>
      </c>
      <c r="H86" s="23">
        <v>0.33900000000000002</v>
      </c>
      <c r="I86" s="23">
        <v>0.39300000000000002</v>
      </c>
      <c r="J86" s="49">
        <v>0.34085118434279699</v>
      </c>
      <c r="K86" s="10">
        <f t="shared" si="3"/>
        <v>0.56707411539111141</v>
      </c>
      <c r="L86" s="10">
        <f t="shared" si="4"/>
        <v>2.2000000000000002</v>
      </c>
      <c r="M86" s="10">
        <f t="shared" si="5"/>
        <v>0.6</v>
      </c>
    </row>
    <row r="87" spans="1:13">
      <c r="A87" s="22">
        <v>1330</v>
      </c>
      <c r="B87" s="22" t="s">
        <v>54</v>
      </c>
      <c r="C87" s="22" t="s">
        <v>47</v>
      </c>
      <c r="D87" s="23">
        <v>0.22</v>
      </c>
      <c r="E87" s="23">
        <v>50.8</v>
      </c>
      <c r="F87" s="23">
        <v>0</v>
      </c>
      <c r="G87" s="23">
        <v>1.395</v>
      </c>
      <c r="H87" s="23">
        <v>0.33900000000000002</v>
      </c>
      <c r="I87" s="23">
        <v>0.39300000000000002</v>
      </c>
      <c r="J87" s="49">
        <v>0.53498843468979296</v>
      </c>
      <c r="K87" s="10">
        <f t="shared" si="3"/>
        <v>0.89006025879340855</v>
      </c>
      <c r="L87" s="10">
        <f t="shared" si="4"/>
        <v>3.4</v>
      </c>
      <c r="M87" s="10">
        <f t="shared" si="5"/>
        <v>0.9</v>
      </c>
    </row>
    <row r="88" spans="1:13">
      <c r="A88" s="22">
        <v>1700</v>
      </c>
      <c r="B88" s="22" t="s">
        <v>54</v>
      </c>
      <c r="C88" s="22" t="s">
        <v>46</v>
      </c>
      <c r="D88" s="23">
        <v>0.22</v>
      </c>
      <c r="E88" s="23">
        <v>50.8</v>
      </c>
      <c r="F88" s="23">
        <v>0</v>
      </c>
      <c r="G88" s="23">
        <v>0.96799999999999997</v>
      </c>
      <c r="H88" s="23">
        <v>0.125</v>
      </c>
      <c r="I88" s="23">
        <v>0.34100000000000003</v>
      </c>
      <c r="J88" s="49">
        <v>11.3917061212</v>
      </c>
      <c r="K88" s="10">
        <f t="shared" si="3"/>
        <v>16.444687233026947</v>
      </c>
      <c r="L88" s="10">
        <f t="shared" si="4"/>
        <v>43.3</v>
      </c>
      <c r="M88" s="10">
        <f t="shared" si="5"/>
        <v>8.1</v>
      </c>
    </row>
    <row r="89" spans="1:13">
      <c r="A89" s="22">
        <v>1700</v>
      </c>
      <c r="B89" s="22" t="s">
        <v>54</v>
      </c>
      <c r="C89" s="22" t="s">
        <v>44</v>
      </c>
      <c r="D89" s="23">
        <v>0.22</v>
      </c>
      <c r="E89" s="23">
        <v>50.8</v>
      </c>
      <c r="F89" s="23">
        <v>0</v>
      </c>
      <c r="G89" s="23">
        <v>0.96799999999999997</v>
      </c>
      <c r="H89" s="23">
        <v>0.125</v>
      </c>
      <c r="I89" s="23">
        <v>0.34100000000000003</v>
      </c>
      <c r="J89" s="49">
        <v>1.9888906119110799E-2</v>
      </c>
      <c r="K89" s="10">
        <f t="shared" si="3"/>
        <v>2.8710961910011046E-2</v>
      </c>
      <c r="L89" s="10">
        <f t="shared" si="4"/>
        <v>0.1</v>
      </c>
      <c r="M89" s="10">
        <f t="shared" si="5"/>
        <v>0</v>
      </c>
    </row>
    <row r="90" spans="1:13">
      <c r="A90" s="22">
        <v>1400</v>
      </c>
      <c r="B90" s="22" t="s">
        <v>54</v>
      </c>
      <c r="C90" s="22" t="s">
        <v>45</v>
      </c>
      <c r="D90" s="23">
        <v>0.22</v>
      </c>
      <c r="E90" s="23">
        <v>50.8</v>
      </c>
      <c r="F90" s="23">
        <v>0</v>
      </c>
      <c r="G90" s="23">
        <v>0.70899999999999996</v>
      </c>
      <c r="H90" s="23">
        <v>0.11700000000000001</v>
      </c>
      <c r="I90" s="23">
        <v>0.43099999999999999</v>
      </c>
      <c r="J90" s="49">
        <v>0.40379011575168</v>
      </c>
      <c r="K90" s="10">
        <f t="shared" si="3"/>
        <v>0.73674198552999026</v>
      </c>
      <c r="L90" s="10">
        <f t="shared" si="4"/>
        <v>1.4</v>
      </c>
      <c r="M90" s="10">
        <f t="shared" si="5"/>
        <v>0.3</v>
      </c>
    </row>
    <row r="91" spans="1:13">
      <c r="A91" s="22">
        <v>1400</v>
      </c>
      <c r="B91" s="22" t="s">
        <v>54</v>
      </c>
      <c r="C91" s="22" t="s">
        <v>45</v>
      </c>
      <c r="D91" s="23">
        <v>0.22</v>
      </c>
      <c r="E91" s="23">
        <v>50.8</v>
      </c>
      <c r="F91" s="23">
        <v>0</v>
      </c>
      <c r="G91" s="23">
        <v>0.70899999999999996</v>
      </c>
      <c r="H91" s="23">
        <v>0.11700000000000001</v>
      </c>
      <c r="I91" s="23">
        <v>0.43099999999999999</v>
      </c>
      <c r="J91" s="49">
        <v>0.380824049512961</v>
      </c>
      <c r="K91" s="10">
        <f t="shared" si="3"/>
        <v>0.69483886660636485</v>
      </c>
      <c r="L91" s="10">
        <f t="shared" si="4"/>
        <v>1.3</v>
      </c>
      <c r="M91" s="10">
        <f t="shared" si="5"/>
        <v>0.3</v>
      </c>
    </row>
    <row r="92" spans="1:13">
      <c r="A92" s="22">
        <v>1400</v>
      </c>
      <c r="B92" s="22" t="s">
        <v>54</v>
      </c>
      <c r="C92" s="22" t="s">
        <v>46</v>
      </c>
      <c r="D92" s="23">
        <v>0.22</v>
      </c>
      <c r="E92" s="23">
        <v>50.8</v>
      </c>
      <c r="F92" s="23">
        <v>0</v>
      </c>
      <c r="G92" s="23">
        <v>0.70899999999999996</v>
      </c>
      <c r="H92" s="23">
        <v>0.11700000000000001</v>
      </c>
      <c r="I92" s="23">
        <v>0.43099999999999999</v>
      </c>
      <c r="J92" s="49">
        <v>2.90137769626438E-3</v>
      </c>
      <c r="K92" s="10">
        <f t="shared" si="3"/>
        <v>5.2937570320141123E-3</v>
      </c>
      <c r="L92" s="10">
        <f t="shared" si="4"/>
        <v>0</v>
      </c>
      <c r="M92" s="10">
        <f t="shared" si="5"/>
        <v>0</v>
      </c>
    </row>
    <row r="93" spans="1:13">
      <c r="A93" s="22">
        <v>1400</v>
      </c>
      <c r="B93" s="22" t="s">
        <v>54</v>
      </c>
      <c r="C93" s="22" t="s">
        <v>45</v>
      </c>
      <c r="D93" s="23">
        <v>0.22</v>
      </c>
      <c r="E93" s="23">
        <v>50.8</v>
      </c>
      <c r="F93" s="23">
        <v>0</v>
      </c>
      <c r="G93" s="23">
        <v>0.70899999999999996</v>
      </c>
      <c r="H93" s="23">
        <v>0.11700000000000001</v>
      </c>
      <c r="I93" s="23">
        <v>0.43099999999999999</v>
      </c>
      <c r="J93" s="49">
        <v>0.573522980237263</v>
      </c>
      <c r="K93" s="10">
        <f t="shared" si="3"/>
        <v>1.0464309123082354</v>
      </c>
      <c r="L93" s="10">
        <f t="shared" si="4"/>
        <v>2</v>
      </c>
      <c r="M93" s="10">
        <f t="shared" si="5"/>
        <v>0.5</v>
      </c>
    </row>
    <row r="94" spans="1:13">
      <c r="A94" s="22">
        <v>1820</v>
      </c>
      <c r="B94" s="22" t="s">
        <v>54</v>
      </c>
      <c r="D94" s="23">
        <v>0.22</v>
      </c>
      <c r="E94" s="23">
        <v>50.8</v>
      </c>
      <c r="F94" s="23">
        <v>0</v>
      </c>
      <c r="G94" s="23">
        <v>2.0139999999999998</v>
      </c>
      <c r="H94" s="23">
        <v>0.28699999999999998</v>
      </c>
      <c r="I94" s="23">
        <v>0.28899999999999998</v>
      </c>
      <c r="J94" s="49">
        <v>6.4888335672143799E-3</v>
      </c>
      <c r="K94" s="10">
        <f t="shared" si="3"/>
        <v>7.9386552805823119E-3</v>
      </c>
      <c r="L94" s="10">
        <f t="shared" si="4"/>
        <v>0</v>
      </c>
      <c r="M94" s="10">
        <f t="shared" si="5"/>
        <v>0</v>
      </c>
    </row>
    <row r="95" spans="1:13">
      <c r="A95" s="22">
        <v>1820</v>
      </c>
      <c r="B95" s="22" t="s">
        <v>54</v>
      </c>
      <c r="C95" s="22" t="s">
        <v>45</v>
      </c>
      <c r="D95" s="23">
        <v>0.22</v>
      </c>
      <c r="E95" s="23">
        <v>50.8</v>
      </c>
      <c r="F95" s="23">
        <v>0</v>
      </c>
      <c r="G95" s="23">
        <v>2.0139999999999998</v>
      </c>
      <c r="H95" s="23">
        <v>0.28699999999999998</v>
      </c>
      <c r="I95" s="23">
        <v>0.28899999999999998</v>
      </c>
      <c r="J95" s="49">
        <v>0.20297532553980199</v>
      </c>
      <c r="K95" s="10">
        <f t="shared" si="3"/>
        <v>0.24832677910957837</v>
      </c>
      <c r="L95" s="10">
        <f t="shared" si="4"/>
        <v>1.4</v>
      </c>
      <c r="M95" s="10">
        <f t="shared" si="5"/>
        <v>0.2</v>
      </c>
    </row>
    <row r="96" spans="1:13">
      <c r="A96" s="22">
        <v>1700</v>
      </c>
      <c r="B96" s="22" t="s">
        <v>54</v>
      </c>
      <c r="C96" s="22" t="s">
        <v>46</v>
      </c>
      <c r="D96" s="23">
        <v>0.22</v>
      </c>
      <c r="E96" s="23">
        <v>50.8</v>
      </c>
      <c r="F96" s="23">
        <v>0</v>
      </c>
      <c r="G96" s="23">
        <v>0.96799999999999997</v>
      </c>
      <c r="H96" s="23">
        <v>0.125</v>
      </c>
      <c r="I96" s="23">
        <v>0.34100000000000003</v>
      </c>
      <c r="J96" s="49">
        <v>0.391687276105253</v>
      </c>
      <c r="K96" s="10">
        <f t="shared" si="3"/>
        <v>0.5654266955430064</v>
      </c>
      <c r="L96" s="10">
        <f t="shared" si="4"/>
        <v>1.5</v>
      </c>
      <c r="M96" s="10">
        <f t="shared" si="5"/>
        <v>0.3</v>
      </c>
    </row>
    <row r="97" spans="1:13">
      <c r="A97" s="22">
        <v>1700</v>
      </c>
      <c r="B97" s="22" t="s">
        <v>54</v>
      </c>
      <c r="C97" s="22" t="s">
        <v>46</v>
      </c>
      <c r="D97" s="23">
        <v>0.22</v>
      </c>
      <c r="E97" s="23">
        <v>50.8</v>
      </c>
      <c r="F97" s="23">
        <v>0</v>
      </c>
      <c r="G97" s="23">
        <v>0.96799999999999997</v>
      </c>
      <c r="H97" s="23">
        <v>0.125</v>
      </c>
      <c r="I97" s="23">
        <v>0.34100000000000003</v>
      </c>
      <c r="J97" s="49">
        <v>0.26008635876342601</v>
      </c>
      <c r="K97" s="10">
        <f t="shared" si="3"/>
        <v>0.3754519979655897</v>
      </c>
      <c r="L97" s="10">
        <f t="shared" si="4"/>
        <v>1</v>
      </c>
      <c r="M97" s="10">
        <f t="shared" si="5"/>
        <v>0.2</v>
      </c>
    </row>
    <row r="98" spans="1:13">
      <c r="A98" s="22">
        <v>1411</v>
      </c>
      <c r="B98" s="22" t="s">
        <v>54</v>
      </c>
      <c r="C98" s="22" t="s">
        <v>46</v>
      </c>
      <c r="D98" s="23">
        <v>0.22</v>
      </c>
      <c r="E98" s="23">
        <v>50.8</v>
      </c>
      <c r="F98" s="23">
        <v>0</v>
      </c>
      <c r="G98" s="23">
        <v>1.4430000000000001</v>
      </c>
      <c r="H98" s="23">
        <v>0.22500000000000001</v>
      </c>
      <c r="I98" s="23">
        <v>0.43099999999999999</v>
      </c>
      <c r="J98" s="49">
        <v>5.5936909640875099</v>
      </c>
      <c r="K98" s="10">
        <f t="shared" si="3"/>
        <v>10.206062076708601</v>
      </c>
      <c r="L98" s="10">
        <f t="shared" si="4"/>
        <v>40.1</v>
      </c>
      <c r="M98" s="10">
        <f t="shared" si="5"/>
        <v>7.5</v>
      </c>
    </row>
    <row r="99" spans="1:13">
      <c r="A99" s="22">
        <v>1411</v>
      </c>
      <c r="B99" s="22" t="s">
        <v>54</v>
      </c>
      <c r="C99" s="22" t="s">
        <v>46</v>
      </c>
      <c r="D99" s="23">
        <v>0.22</v>
      </c>
      <c r="E99" s="23">
        <v>50.8</v>
      </c>
      <c r="F99" s="23">
        <v>0</v>
      </c>
      <c r="G99" s="23">
        <v>1.4430000000000001</v>
      </c>
      <c r="H99" s="23">
        <v>0.22500000000000001</v>
      </c>
      <c r="I99" s="23">
        <v>0.43099999999999999</v>
      </c>
      <c r="J99" s="49">
        <v>1.8771920353445899</v>
      </c>
      <c r="K99" s="10">
        <f t="shared" si="3"/>
        <v>3.425062014621894</v>
      </c>
      <c r="L99" s="10">
        <f t="shared" si="4"/>
        <v>13.4</v>
      </c>
      <c r="M99" s="10">
        <f t="shared" si="5"/>
        <v>2.5</v>
      </c>
    </row>
    <row r="100" spans="1:13">
      <c r="A100" s="22">
        <v>1411</v>
      </c>
      <c r="B100" s="22" t="s">
        <v>54</v>
      </c>
      <c r="C100" s="22" t="s">
        <v>44</v>
      </c>
      <c r="D100" s="23">
        <v>0.22</v>
      </c>
      <c r="E100" s="23">
        <v>50.8</v>
      </c>
      <c r="F100" s="23">
        <v>0</v>
      </c>
      <c r="G100" s="23">
        <v>1.4430000000000001</v>
      </c>
      <c r="H100" s="23">
        <v>0.22500000000000001</v>
      </c>
      <c r="I100" s="23">
        <v>0.43099999999999999</v>
      </c>
      <c r="J100" s="49">
        <v>1.6504747067348799</v>
      </c>
      <c r="K100" s="10">
        <f t="shared" si="3"/>
        <v>3.0114011340849043</v>
      </c>
      <c r="L100" s="10">
        <f t="shared" si="4"/>
        <v>11.8</v>
      </c>
      <c r="M100" s="10">
        <f t="shared" si="5"/>
        <v>2.2000000000000002</v>
      </c>
    </row>
    <row r="101" spans="1:13">
      <c r="A101" s="22">
        <v>1490</v>
      </c>
      <c r="B101" s="22" t="s">
        <v>54</v>
      </c>
      <c r="C101" s="22" t="s">
        <v>46</v>
      </c>
      <c r="D101" s="23">
        <v>0.22</v>
      </c>
      <c r="E101" s="23">
        <v>50.8</v>
      </c>
      <c r="F101" s="23">
        <v>0</v>
      </c>
      <c r="G101" s="23">
        <v>1.4430000000000001</v>
      </c>
      <c r="H101" s="23">
        <v>0.22500000000000001</v>
      </c>
      <c r="I101" s="23">
        <v>0.43099999999999999</v>
      </c>
      <c r="J101" s="49">
        <v>0.54754087297194898</v>
      </c>
      <c r="K101" s="10">
        <f t="shared" si="3"/>
        <v>0.99902482546218574</v>
      </c>
      <c r="L101" s="10">
        <f t="shared" si="4"/>
        <v>3.9</v>
      </c>
      <c r="M101" s="10">
        <f t="shared" si="5"/>
        <v>0.7</v>
      </c>
    </row>
    <row r="102" spans="1:13">
      <c r="A102" s="22">
        <v>1490</v>
      </c>
      <c r="B102" s="22" t="s">
        <v>54</v>
      </c>
      <c r="C102" s="22" t="s">
        <v>45</v>
      </c>
      <c r="D102" s="23">
        <v>0.22</v>
      </c>
      <c r="E102" s="23">
        <v>50.8</v>
      </c>
      <c r="F102" s="23">
        <v>0</v>
      </c>
      <c r="G102" s="23">
        <v>1.4430000000000001</v>
      </c>
      <c r="H102" s="23">
        <v>0.22500000000000001</v>
      </c>
      <c r="I102" s="23">
        <v>0.43099999999999999</v>
      </c>
      <c r="J102" s="49">
        <v>4.9074021000810003E-5</v>
      </c>
      <c r="K102" s="10">
        <f t="shared" si="3"/>
        <v>8.9538822917377913E-5</v>
      </c>
      <c r="L102" s="10">
        <f t="shared" si="4"/>
        <v>0</v>
      </c>
      <c r="M102" s="10">
        <f t="shared" si="5"/>
        <v>0</v>
      </c>
    </row>
    <row r="103" spans="1:13">
      <c r="A103" s="22">
        <v>1490</v>
      </c>
      <c r="B103" s="22" t="s">
        <v>54</v>
      </c>
      <c r="C103" s="22" t="s">
        <v>46</v>
      </c>
      <c r="D103" s="23">
        <v>0.22</v>
      </c>
      <c r="E103" s="23">
        <v>50.8</v>
      </c>
      <c r="F103" s="23">
        <v>0</v>
      </c>
      <c r="G103" s="23">
        <v>1.4430000000000001</v>
      </c>
      <c r="H103" s="23">
        <v>0.22500000000000001</v>
      </c>
      <c r="I103" s="23">
        <v>0.43099999999999999</v>
      </c>
      <c r="J103" s="49">
        <v>9.9270510148354807E-2</v>
      </c>
      <c r="K103" s="10">
        <f t="shared" si="3"/>
        <v>0.18112566379968323</v>
      </c>
      <c r="L103" s="10">
        <f t="shared" si="4"/>
        <v>0.7</v>
      </c>
      <c r="M103" s="10">
        <f t="shared" si="5"/>
        <v>0.1</v>
      </c>
    </row>
    <row r="104" spans="1:13">
      <c r="A104" s="22">
        <v>1490</v>
      </c>
      <c r="B104" s="22" t="s">
        <v>54</v>
      </c>
      <c r="D104" s="23">
        <v>0.22</v>
      </c>
      <c r="E104" s="23">
        <v>50.8</v>
      </c>
      <c r="F104" s="23">
        <v>0</v>
      </c>
      <c r="G104" s="23">
        <v>1.4430000000000001</v>
      </c>
      <c r="H104" s="23">
        <v>0.22500000000000001</v>
      </c>
      <c r="I104" s="23">
        <v>0.43099999999999999</v>
      </c>
      <c r="J104" s="49">
        <v>0.103472756145695</v>
      </c>
      <c r="K104" s="10">
        <f t="shared" si="3"/>
        <v>0.18879294177156358</v>
      </c>
      <c r="L104" s="10">
        <f t="shared" si="4"/>
        <v>0.7</v>
      </c>
      <c r="M104" s="10">
        <f t="shared" si="5"/>
        <v>0.1</v>
      </c>
    </row>
    <row r="105" spans="1:13">
      <c r="A105" s="22">
        <v>1400</v>
      </c>
      <c r="B105" s="22" t="s">
        <v>54</v>
      </c>
      <c r="C105" s="22" t="s">
        <v>46</v>
      </c>
      <c r="D105" s="23">
        <v>0.22</v>
      </c>
      <c r="E105" s="23">
        <v>50.8</v>
      </c>
      <c r="F105" s="23">
        <v>0</v>
      </c>
      <c r="G105" s="23">
        <v>0.70899999999999996</v>
      </c>
      <c r="H105" s="23">
        <v>0.11700000000000001</v>
      </c>
      <c r="I105" s="23">
        <v>0.43099999999999999</v>
      </c>
      <c r="J105" s="49">
        <v>3.2165203774790698</v>
      </c>
      <c r="K105" s="10">
        <f t="shared" si="3"/>
        <v>5.8687558634023951</v>
      </c>
      <c r="L105" s="10">
        <f t="shared" si="4"/>
        <v>11.3</v>
      </c>
      <c r="M105" s="10">
        <f t="shared" si="5"/>
        <v>2.6</v>
      </c>
    </row>
    <row r="106" spans="1:13">
      <c r="A106" s="22">
        <v>1400</v>
      </c>
      <c r="B106" s="22" t="s">
        <v>54</v>
      </c>
      <c r="D106" s="23">
        <v>0.22</v>
      </c>
      <c r="E106" s="23">
        <v>50.8</v>
      </c>
      <c r="F106" s="23">
        <v>0</v>
      </c>
      <c r="G106" s="23">
        <v>0.70899999999999996</v>
      </c>
      <c r="H106" s="23">
        <v>0.11700000000000001</v>
      </c>
      <c r="I106" s="23">
        <v>0.43099999999999999</v>
      </c>
      <c r="J106" s="49">
        <v>2.3726968430261399</v>
      </c>
      <c r="K106" s="10">
        <f t="shared" si="3"/>
        <v>4.3291435698907277</v>
      </c>
      <c r="L106" s="10">
        <f t="shared" si="4"/>
        <v>8.4</v>
      </c>
      <c r="M106" s="10">
        <f t="shared" si="5"/>
        <v>1.9</v>
      </c>
    </row>
    <row r="107" spans="1:13">
      <c r="A107" s="22">
        <v>1110</v>
      </c>
      <c r="B107" s="22" t="s">
        <v>54</v>
      </c>
      <c r="C107" s="22" t="s">
        <v>45</v>
      </c>
      <c r="D107" s="23">
        <v>0.22</v>
      </c>
      <c r="E107" s="23">
        <v>50.8</v>
      </c>
      <c r="F107" s="23">
        <v>0</v>
      </c>
      <c r="G107" s="23">
        <v>0.96799999999999997</v>
      </c>
      <c r="H107" s="23">
        <v>0.125</v>
      </c>
      <c r="I107" s="23">
        <v>0.28799999999999998</v>
      </c>
      <c r="J107" s="49">
        <v>14.4096335406</v>
      </c>
      <c r="K107" s="10">
        <f t="shared" si="3"/>
        <v>17.568225212699517</v>
      </c>
      <c r="L107" s="10">
        <f t="shared" si="4"/>
        <v>46.3</v>
      </c>
      <c r="M107" s="10">
        <f t="shared" si="5"/>
        <v>9.1</v>
      </c>
    </row>
    <row r="108" spans="1:13">
      <c r="A108" s="22">
        <v>1110</v>
      </c>
      <c r="B108" s="22" t="s">
        <v>54</v>
      </c>
      <c r="C108" s="22" t="s">
        <v>46</v>
      </c>
      <c r="D108" s="23">
        <v>0.22</v>
      </c>
      <c r="E108" s="23">
        <v>50.8</v>
      </c>
      <c r="F108" s="23">
        <v>0</v>
      </c>
      <c r="G108" s="23">
        <v>0.96799999999999997</v>
      </c>
      <c r="H108" s="23">
        <v>0.125</v>
      </c>
      <c r="I108" s="23">
        <v>0.28799999999999998</v>
      </c>
      <c r="J108" s="49">
        <v>0.26887987604665903</v>
      </c>
      <c r="K108" s="10">
        <f t="shared" si="3"/>
        <v>0.32781834487608663</v>
      </c>
      <c r="L108" s="10">
        <f t="shared" si="4"/>
        <v>0.9</v>
      </c>
      <c r="M108" s="10">
        <f t="shared" si="5"/>
        <v>0.2</v>
      </c>
    </row>
    <row r="109" spans="1:13">
      <c r="A109" s="22">
        <v>1110</v>
      </c>
      <c r="B109" s="22" t="s">
        <v>54</v>
      </c>
      <c r="C109" s="22" t="s">
        <v>46</v>
      </c>
      <c r="D109" s="23">
        <v>0.22</v>
      </c>
      <c r="E109" s="23">
        <v>50.8</v>
      </c>
      <c r="F109" s="23">
        <v>0</v>
      </c>
      <c r="G109" s="23">
        <v>0.96799999999999997</v>
      </c>
      <c r="H109" s="23">
        <v>0.125</v>
      </c>
      <c r="I109" s="23">
        <v>0.28799999999999998</v>
      </c>
      <c r="J109" s="49">
        <v>1.3626660093865299</v>
      </c>
      <c r="K109" s="10">
        <f t="shared" si="3"/>
        <v>1.6613623986440571</v>
      </c>
      <c r="L109" s="10">
        <f t="shared" si="4"/>
        <v>4.4000000000000004</v>
      </c>
      <c r="M109" s="10">
        <f t="shared" si="5"/>
        <v>0.9</v>
      </c>
    </row>
    <row r="110" spans="1:13">
      <c r="A110" s="22">
        <v>1330</v>
      </c>
      <c r="B110" s="22" t="s">
        <v>54</v>
      </c>
      <c r="C110" s="22" t="s">
        <v>46</v>
      </c>
      <c r="D110" s="23">
        <v>0.22</v>
      </c>
      <c r="E110" s="23">
        <v>50.8</v>
      </c>
      <c r="F110" s="23">
        <v>0</v>
      </c>
      <c r="G110" s="23">
        <v>1.395</v>
      </c>
      <c r="H110" s="23">
        <v>0.33900000000000002</v>
      </c>
      <c r="I110" s="23">
        <v>0.39300000000000002</v>
      </c>
      <c r="J110" s="49">
        <v>2.1259036535496299E-2</v>
      </c>
      <c r="K110" s="10">
        <f t="shared" si="3"/>
        <v>3.5368659084105199E-2</v>
      </c>
      <c r="L110" s="10">
        <f t="shared" si="4"/>
        <v>0.1</v>
      </c>
      <c r="M110" s="10">
        <f t="shared" si="5"/>
        <v>0</v>
      </c>
    </row>
    <row r="111" spans="1:13">
      <c r="A111" s="22">
        <v>1330</v>
      </c>
      <c r="B111" s="22" t="s">
        <v>54</v>
      </c>
      <c r="C111" s="22" t="s">
        <v>46</v>
      </c>
      <c r="D111" s="23">
        <v>0.22</v>
      </c>
      <c r="E111" s="23">
        <v>50.8</v>
      </c>
      <c r="F111" s="23">
        <v>0</v>
      </c>
      <c r="G111" s="23">
        <v>1.395</v>
      </c>
      <c r="H111" s="23">
        <v>0.33900000000000002</v>
      </c>
      <c r="I111" s="23">
        <v>0.39300000000000002</v>
      </c>
      <c r="J111" s="49">
        <v>3.3442800639485699</v>
      </c>
      <c r="K111" s="10">
        <f t="shared" si="3"/>
        <v>5.5638787423912364</v>
      </c>
      <c r="L111" s="10">
        <f t="shared" si="4"/>
        <v>21.1</v>
      </c>
      <c r="M111" s="10">
        <f t="shared" si="5"/>
        <v>5.9</v>
      </c>
    </row>
    <row r="112" spans="1:13">
      <c r="A112" s="22">
        <v>1330</v>
      </c>
      <c r="B112" s="22" t="s">
        <v>54</v>
      </c>
      <c r="C112" s="22" t="s">
        <v>46</v>
      </c>
      <c r="D112" s="23">
        <v>0.22</v>
      </c>
      <c r="E112" s="23">
        <v>50.8</v>
      </c>
      <c r="F112" s="23">
        <v>0</v>
      </c>
      <c r="G112" s="23">
        <v>1.395</v>
      </c>
      <c r="H112" s="23">
        <v>0.33900000000000002</v>
      </c>
      <c r="I112" s="23">
        <v>0.39300000000000002</v>
      </c>
      <c r="J112" s="49">
        <v>1.0076678624341</v>
      </c>
      <c r="K112" s="10">
        <f t="shared" si="3"/>
        <v>1.6764570227316122</v>
      </c>
      <c r="L112" s="10">
        <f t="shared" si="4"/>
        <v>6.4</v>
      </c>
      <c r="M112" s="10">
        <f t="shared" si="5"/>
        <v>1.8</v>
      </c>
    </row>
    <row r="113" spans="1:13">
      <c r="A113" s="22">
        <v>1310</v>
      </c>
      <c r="B113" s="22" t="s">
        <v>54</v>
      </c>
      <c r="C113" s="22" t="s">
        <v>45</v>
      </c>
      <c r="D113" s="23">
        <v>0.22</v>
      </c>
      <c r="E113" s="23">
        <v>50.8</v>
      </c>
      <c r="F113" s="23">
        <v>0</v>
      </c>
      <c r="G113" s="23">
        <v>1.2450000000000001</v>
      </c>
      <c r="H113" s="23">
        <v>0.21299999999999999</v>
      </c>
      <c r="I113" s="23">
        <v>0.39300000000000002</v>
      </c>
      <c r="J113" s="49">
        <v>5.0214771745795099</v>
      </c>
      <c r="K113" s="10">
        <f t="shared" si="3"/>
        <v>8.3542315753479315</v>
      </c>
      <c r="L113" s="10">
        <f t="shared" si="4"/>
        <v>28.3</v>
      </c>
      <c r="M113" s="10">
        <f t="shared" si="5"/>
        <v>5.9</v>
      </c>
    </row>
    <row r="114" spans="1:13">
      <c r="A114" s="22">
        <v>1330</v>
      </c>
      <c r="B114" s="22" t="s">
        <v>54</v>
      </c>
      <c r="C114" s="22" t="s">
        <v>45</v>
      </c>
      <c r="D114" s="23">
        <v>0.22</v>
      </c>
      <c r="E114" s="23">
        <v>50.8</v>
      </c>
      <c r="F114" s="23">
        <v>0</v>
      </c>
      <c r="G114" s="23">
        <v>1.395</v>
      </c>
      <c r="H114" s="23">
        <v>0.33900000000000002</v>
      </c>
      <c r="I114" s="23">
        <v>0.39300000000000002</v>
      </c>
      <c r="J114" s="49">
        <v>1.16826057977151</v>
      </c>
      <c r="K114" s="10">
        <f t="shared" si="3"/>
        <v>1.9436351265658613</v>
      </c>
      <c r="L114" s="10">
        <f t="shared" si="4"/>
        <v>7.4</v>
      </c>
      <c r="M114" s="10">
        <f t="shared" si="5"/>
        <v>2</v>
      </c>
    </row>
    <row r="115" spans="1:13">
      <c r="A115" s="22">
        <v>1330</v>
      </c>
      <c r="B115" s="22" t="s">
        <v>54</v>
      </c>
      <c r="C115" s="22" t="s">
        <v>45</v>
      </c>
      <c r="D115" s="23">
        <v>0.22</v>
      </c>
      <c r="E115" s="23">
        <v>50.8</v>
      </c>
      <c r="F115" s="23">
        <v>0</v>
      </c>
      <c r="G115" s="23">
        <v>1.395</v>
      </c>
      <c r="H115" s="23">
        <v>0.33900000000000002</v>
      </c>
      <c r="I115" s="23">
        <v>0.39300000000000002</v>
      </c>
      <c r="J115" s="49">
        <v>2.3621092013942999E-2</v>
      </c>
      <c r="K115" s="10">
        <f t="shared" si="3"/>
        <v>3.9298410783596971E-2</v>
      </c>
      <c r="L115" s="10">
        <f t="shared" si="4"/>
        <v>0.1</v>
      </c>
      <c r="M115" s="10">
        <f t="shared" si="5"/>
        <v>0</v>
      </c>
    </row>
    <row r="116" spans="1:13">
      <c r="A116" s="22">
        <v>1330</v>
      </c>
      <c r="B116" s="22" t="s">
        <v>54</v>
      </c>
      <c r="C116" s="22" t="s">
        <v>46</v>
      </c>
      <c r="D116" s="23">
        <v>0.22</v>
      </c>
      <c r="E116" s="23">
        <v>50.8</v>
      </c>
      <c r="F116" s="23">
        <v>0</v>
      </c>
      <c r="G116" s="23">
        <v>1.395</v>
      </c>
      <c r="H116" s="23">
        <v>0.33900000000000002</v>
      </c>
      <c r="I116" s="23">
        <v>0.39300000000000002</v>
      </c>
      <c r="J116" s="49">
        <v>14.453692056</v>
      </c>
      <c r="K116" s="10">
        <f t="shared" si="3"/>
        <v>24.046607473567203</v>
      </c>
      <c r="L116" s="10">
        <f t="shared" si="4"/>
        <v>91.3</v>
      </c>
      <c r="M116" s="10">
        <f t="shared" si="5"/>
        <v>25.4</v>
      </c>
    </row>
    <row r="117" spans="1:13">
      <c r="A117" s="22">
        <v>1330</v>
      </c>
      <c r="B117" s="22" t="s">
        <v>54</v>
      </c>
      <c r="C117" s="22" t="s">
        <v>45</v>
      </c>
      <c r="D117" s="23">
        <v>0.22</v>
      </c>
      <c r="E117" s="23">
        <v>50.8</v>
      </c>
      <c r="F117" s="23">
        <v>0</v>
      </c>
      <c r="G117" s="23">
        <v>1.395</v>
      </c>
      <c r="H117" s="23">
        <v>0.33900000000000002</v>
      </c>
      <c r="I117" s="23">
        <v>0.39300000000000002</v>
      </c>
      <c r="J117" s="49">
        <v>0.42440413752377798</v>
      </c>
      <c r="K117" s="10">
        <f t="shared" si="3"/>
        <v>0.70608116359830941</v>
      </c>
      <c r="L117" s="10">
        <f t="shared" si="4"/>
        <v>2.7</v>
      </c>
      <c r="M117" s="10">
        <f t="shared" si="5"/>
        <v>0.7</v>
      </c>
    </row>
    <row r="118" spans="1:13">
      <c r="A118" s="22">
        <v>1330</v>
      </c>
      <c r="B118" s="22" t="s">
        <v>54</v>
      </c>
      <c r="C118" s="22" t="s">
        <v>46</v>
      </c>
      <c r="D118" s="23">
        <v>0.22</v>
      </c>
      <c r="E118" s="23">
        <v>50.8</v>
      </c>
      <c r="F118" s="23">
        <v>0</v>
      </c>
      <c r="G118" s="23">
        <v>1.395</v>
      </c>
      <c r="H118" s="23">
        <v>0.33900000000000002</v>
      </c>
      <c r="I118" s="23">
        <v>0.39300000000000002</v>
      </c>
      <c r="J118" s="49">
        <v>2.1581104920961298</v>
      </c>
      <c r="K118" s="10">
        <f t="shared" si="3"/>
        <v>3.5904484257003317</v>
      </c>
      <c r="L118" s="10">
        <f t="shared" si="4"/>
        <v>13.6</v>
      </c>
      <c r="M118" s="10">
        <f t="shared" si="5"/>
        <v>3.8</v>
      </c>
    </row>
    <row r="119" spans="1:13">
      <c r="A119" s="22">
        <v>1330</v>
      </c>
      <c r="B119" s="22" t="s">
        <v>54</v>
      </c>
      <c r="C119" s="22" t="s">
        <v>46</v>
      </c>
      <c r="D119" s="23">
        <v>0.22</v>
      </c>
      <c r="E119" s="23">
        <v>50.8</v>
      </c>
      <c r="F119" s="23">
        <v>0</v>
      </c>
      <c r="G119" s="23">
        <v>1.395</v>
      </c>
      <c r="H119" s="23">
        <v>0.33900000000000002</v>
      </c>
      <c r="I119" s="23">
        <v>0.39300000000000002</v>
      </c>
      <c r="J119" s="49">
        <v>0.266993445415524</v>
      </c>
      <c r="K119" s="10">
        <f t="shared" si="3"/>
        <v>0.4441969951378073</v>
      </c>
      <c r="L119" s="10">
        <f t="shared" si="4"/>
        <v>1.7</v>
      </c>
      <c r="M119" s="10">
        <f t="shared" si="5"/>
        <v>0.5</v>
      </c>
    </row>
    <row r="120" spans="1:13">
      <c r="A120" s="22">
        <v>1330</v>
      </c>
      <c r="B120" s="22" t="s">
        <v>54</v>
      </c>
      <c r="C120" s="22" t="s">
        <v>45</v>
      </c>
      <c r="D120" s="23">
        <v>0.22</v>
      </c>
      <c r="E120" s="23">
        <v>50.8</v>
      </c>
      <c r="F120" s="23">
        <v>0</v>
      </c>
      <c r="G120" s="23">
        <v>1.395</v>
      </c>
      <c r="H120" s="23">
        <v>0.33900000000000002</v>
      </c>
      <c r="I120" s="23">
        <v>0.39300000000000002</v>
      </c>
      <c r="J120" s="49">
        <v>1.4915908625073899</v>
      </c>
      <c r="K120" s="10">
        <f t="shared" si="3"/>
        <v>2.4815597179535449</v>
      </c>
      <c r="L120" s="10">
        <f t="shared" si="4"/>
        <v>9.4</v>
      </c>
      <c r="M120" s="10">
        <f t="shared" si="5"/>
        <v>2.6</v>
      </c>
    </row>
    <row r="121" spans="1:13">
      <c r="A121" s="22">
        <v>1330</v>
      </c>
      <c r="B121" s="22" t="s">
        <v>54</v>
      </c>
      <c r="D121" s="23">
        <v>0.22</v>
      </c>
      <c r="E121" s="23">
        <v>50.8</v>
      </c>
      <c r="F121" s="23">
        <v>0</v>
      </c>
      <c r="G121" s="23">
        <v>1.395</v>
      </c>
      <c r="H121" s="23">
        <v>0.33900000000000002</v>
      </c>
      <c r="I121" s="23">
        <v>0.39300000000000002</v>
      </c>
      <c r="J121" s="49">
        <v>0.112955249455994</v>
      </c>
      <c r="K121" s="10">
        <f t="shared" si="3"/>
        <v>0.18792364851993723</v>
      </c>
      <c r="L121" s="10">
        <f t="shared" si="4"/>
        <v>0.7</v>
      </c>
      <c r="M121" s="10">
        <f t="shared" si="5"/>
        <v>0.2</v>
      </c>
    </row>
    <row r="122" spans="1:13">
      <c r="A122" s="22">
        <v>1330</v>
      </c>
      <c r="B122" s="22" t="s">
        <v>54</v>
      </c>
      <c r="C122" s="22" t="s">
        <v>45</v>
      </c>
      <c r="D122" s="23">
        <v>0.22</v>
      </c>
      <c r="E122" s="23">
        <v>50.8</v>
      </c>
      <c r="F122" s="23">
        <v>0</v>
      </c>
      <c r="G122" s="23">
        <v>1.395</v>
      </c>
      <c r="H122" s="23">
        <v>0.33900000000000002</v>
      </c>
      <c r="I122" s="23">
        <v>0.39300000000000002</v>
      </c>
      <c r="J122" s="49">
        <v>0.248650351702766</v>
      </c>
      <c r="K122" s="10">
        <f t="shared" si="3"/>
        <v>0.41367959012789179</v>
      </c>
      <c r="L122" s="10">
        <f t="shared" si="4"/>
        <v>1.6</v>
      </c>
      <c r="M122" s="10">
        <f t="shared" si="5"/>
        <v>0.4</v>
      </c>
    </row>
    <row r="123" spans="1:13">
      <c r="A123" s="22">
        <v>1210</v>
      </c>
      <c r="B123" s="22" t="s">
        <v>54</v>
      </c>
      <c r="C123" s="22" t="s">
        <v>44</v>
      </c>
      <c r="D123" s="23">
        <v>0.22</v>
      </c>
      <c r="E123" s="23">
        <v>50.8</v>
      </c>
      <c r="F123" s="23">
        <v>0</v>
      </c>
      <c r="G123" s="23">
        <v>1.2450000000000001</v>
      </c>
      <c r="H123" s="23">
        <v>0.21299999999999999</v>
      </c>
      <c r="I123" s="23">
        <v>0.28799999999999998</v>
      </c>
      <c r="J123" s="49">
        <v>11.584343397</v>
      </c>
      <c r="K123" s="10">
        <f t="shared" si="3"/>
        <v>14.123631469622397</v>
      </c>
      <c r="L123" s="10">
        <f t="shared" si="4"/>
        <v>47.8</v>
      </c>
      <c r="M123" s="10">
        <f t="shared" si="5"/>
        <v>10.7</v>
      </c>
    </row>
    <row r="124" spans="1:13">
      <c r="A124" s="22">
        <v>1210</v>
      </c>
      <c r="B124" s="22" t="s">
        <v>54</v>
      </c>
      <c r="C124" s="22" t="s">
        <v>45</v>
      </c>
      <c r="D124" s="23">
        <v>0.22</v>
      </c>
      <c r="E124" s="23">
        <v>50.8</v>
      </c>
      <c r="F124" s="23">
        <v>0</v>
      </c>
      <c r="G124" s="23">
        <v>1.2450000000000001</v>
      </c>
      <c r="H124" s="23">
        <v>0.21299999999999999</v>
      </c>
      <c r="I124" s="23">
        <v>0.28799999999999998</v>
      </c>
      <c r="J124" s="49">
        <v>0.16014796863458799</v>
      </c>
      <c r="K124" s="10">
        <f t="shared" si="3"/>
        <v>0.19525240335928964</v>
      </c>
      <c r="L124" s="10">
        <f t="shared" si="4"/>
        <v>0.7</v>
      </c>
      <c r="M124" s="10">
        <f t="shared" si="5"/>
        <v>0.1</v>
      </c>
    </row>
    <row r="125" spans="1:13">
      <c r="A125" s="22">
        <v>1210</v>
      </c>
      <c r="B125" s="22" t="s">
        <v>54</v>
      </c>
      <c r="D125" s="23">
        <v>0.22</v>
      </c>
      <c r="E125" s="23">
        <v>50.8</v>
      </c>
      <c r="F125" s="23">
        <v>0</v>
      </c>
      <c r="G125" s="23">
        <v>1.2450000000000001</v>
      </c>
      <c r="H125" s="23">
        <v>0.21299999999999999</v>
      </c>
      <c r="I125" s="23">
        <v>0.28799999999999998</v>
      </c>
      <c r="J125" s="49">
        <v>2.3072848818834101E-2</v>
      </c>
      <c r="K125" s="10">
        <f t="shared" si="3"/>
        <v>2.8130417279922534E-2</v>
      </c>
      <c r="L125" s="10">
        <f t="shared" si="4"/>
        <v>0.1</v>
      </c>
      <c r="M125" s="10">
        <f t="shared" si="5"/>
        <v>0</v>
      </c>
    </row>
    <row r="126" spans="1:13">
      <c r="A126" s="22">
        <v>1210</v>
      </c>
      <c r="B126" s="22" t="s">
        <v>54</v>
      </c>
      <c r="C126" s="22" t="s">
        <v>46</v>
      </c>
      <c r="D126" s="23">
        <v>0.22</v>
      </c>
      <c r="E126" s="23">
        <v>50.8</v>
      </c>
      <c r="F126" s="23">
        <v>0</v>
      </c>
      <c r="G126" s="23">
        <v>1.2450000000000001</v>
      </c>
      <c r="H126" s="23">
        <v>0.21299999999999999</v>
      </c>
      <c r="I126" s="23">
        <v>0.28799999999999998</v>
      </c>
      <c r="J126" s="49">
        <v>0.12177565202195</v>
      </c>
      <c r="K126" s="10">
        <f t="shared" si="3"/>
        <v>0.14846887494516142</v>
      </c>
      <c r="L126" s="10">
        <f t="shared" si="4"/>
        <v>0.5</v>
      </c>
      <c r="M126" s="10">
        <f t="shared" si="5"/>
        <v>0.1</v>
      </c>
    </row>
    <row r="127" spans="1:13">
      <c r="A127" s="22">
        <v>1210</v>
      </c>
      <c r="B127" s="22" t="s">
        <v>54</v>
      </c>
      <c r="C127" s="22" t="s">
        <v>45</v>
      </c>
      <c r="D127" s="23">
        <v>0.22</v>
      </c>
      <c r="E127" s="23">
        <v>50.8</v>
      </c>
      <c r="F127" s="23">
        <v>0</v>
      </c>
      <c r="G127" s="23">
        <v>1.2450000000000001</v>
      </c>
      <c r="H127" s="23">
        <v>0.21299999999999999</v>
      </c>
      <c r="I127" s="23">
        <v>0.28799999999999998</v>
      </c>
      <c r="J127" s="49">
        <v>6.1838189182721499E-2</v>
      </c>
      <c r="K127" s="10">
        <f t="shared" si="3"/>
        <v>7.5393120251574033E-2</v>
      </c>
      <c r="L127" s="10">
        <f t="shared" si="4"/>
        <v>0.3</v>
      </c>
      <c r="M127" s="10">
        <f t="shared" si="5"/>
        <v>0.1</v>
      </c>
    </row>
    <row r="128" spans="1:13">
      <c r="A128" s="22">
        <v>1210</v>
      </c>
      <c r="B128" s="22" t="s">
        <v>54</v>
      </c>
      <c r="C128" s="22" t="s">
        <v>45</v>
      </c>
      <c r="D128" s="23">
        <v>0.22</v>
      </c>
      <c r="E128" s="23">
        <v>50.8</v>
      </c>
      <c r="F128" s="23">
        <v>0</v>
      </c>
      <c r="G128" s="23">
        <v>1.2450000000000001</v>
      </c>
      <c r="H128" s="23">
        <v>0.21299999999999999</v>
      </c>
      <c r="I128" s="23">
        <v>0.28799999999999998</v>
      </c>
      <c r="J128" s="49">
        <v>229.184621792</v>
      </c>
      <c r="K128" s="10">
        <f t="shared" si="3"/>
        <v>279.42189088880633</v>
      </c>
      <c r="L128" s="10">
        <f t="shared" si="4"/>
        <v>946.6</v>
      </c>
      <c r="M128" s="10">
        <f t="shared" si="5"/>
        <v>212.4</v>
      </c>
    </row>
    <row r="129" spans="1:13">
      <c r="A129" s="22">
        <v>1210</v>
      </c>
      <c r="B129" s="22" t="s">
        <v>54</v>
      </c>
      <c r="C129" s="22" t="s">
        <v>46</v>
      </c>
      <c r="D129" s="23">
        <v>0.22</v>
      </c>
      <c r="E129" s="23">
        <v>50.8</v>
      </c>
      <c r="F129" s="23">
        <v>0</v>
      </c>
      <c r="G129" s="23">
        <v>1.2450000000000001</v>
      </c>
      <c r="H129" s="23">
        <v>0.21299999999999999</v>
      </c>
      <c r="I129" s="23">
        <v>0.28799999999999998</v>
      </c>
      <c r="J129" s="49">
        <v>1.0312865657066099</v>
      </c>
      <c r="K129" s="10">
        <f t="shared" si="3"/>
        <v>1.2573445809094987</v>
      </c>
      <c r="L129" s="10">
        <f t="shared" si="4"/>
        <v>4.3</v>
      </c>
      <c r="M129" s="10">
        <f t="shared" si="5"/>
        <v>1</v>
      </c>
    </row>
    <row r="130" spans="1:13">
      <c r="A130" s="22">
        <v>1210</v>
      </c>
      <c r="B130" s="22" t="s">
        <v>54</v>
      </c>
      <c r="C130" s="22" t="s">
        <v>46</v>
      </c>
      <c r="D130" s="23">
        <v>0.22</v>
      </c>
      <c r="E130" s="23">
        <v>50.8</v>
      </c>
      <c r="F130" s="23">
        <v>0</v>
      </c>
      <c r="G130" s="23">
        <v>1.2450000000000001</v>
      </c>
      <c r="H130" s="23">
        <v>0.21299999999999999</v>
      </c>
      <c r="I130" s="23">
        <v>0.28799999999999998</v>
      </c>
      <c r="J130" s="49">
        <v>320.87015292699999</v>
      </c>
      <c r="K130" s="10">
        <f t="shared" si="3"/>
        <v>391.20489044859829</v>
      </c>
      <c r="L130" s="10">
        <f t="shared" si="4"/>
        <v>1325.3</v>
      </c>
      <c r="M130" s="10">
        <f t="shared" si="5"/>
        <v>297.3</v>
      </c>
    </row>
    <row r="131" spans="1:13">
      <c r="A131" s="22">
        <v>1210</v>
      </c>
      <c r="B131" s="22" t="s">
        <v>54</v>
      </c>
      <c r="C131" s="22" t="s">
        <v>44</v>
      </c>
      <c r="D131" s="23">
        <v>0.22</v>
      </c>
      <c r="E131" s="23">
        <v>50.8</v>
      </c>
      <c r="F131" s="23">
        <v>0</v>
      </c>
      <c r="G131" s="23">
        <v>1.2450000000000001</v>
      </c>
      <c r="H131" s="23">
        <v>0.21299999999999999</v>
      </c>
      <c r="I131" s="23">
        <v>0.28799999999999998</v>
      </c>
      <c r="J131" s="49">
        <v>2.3417096566497701E-2</v>
      </c>
      <c r="K131" s="10">
        <f t="shared" ref="K131:K194" si="6">(E131*I131*J131/12)+(F131*J131)</f>
        <v>2.8550124133873991E-2</v>
      </c>
      <c r="L131" s="10">
        <f t="shared" ref="L131:L194" si="7">ROUND(2.721*G131*K131,1)</f>
        <v>0.1</v>
      </c>
      <c r="M131" s="10">
        <f t="shared" ref="M131:M194" si="8">ROUND((2.721*H131*K131)+(D131*J131),1)</f>
        <v>0</v>
      </c>
    </row>
    <row r="132" spans="1:13">
      <c r="A132" s="22">
        <v>1210</v>
      </c>
      <c r="B132" s="22" t="s">
        <v>54</v>
      </c>
      <c r="C132" s="22" t="s">
        <v>44</v>
      </c>
      <c r="D132" s="23">
        <v>0.22</v>
      </c>
      <c r="E132" s="23">
        <v>50.8</v>
      </c>
      <c r="F132" s="23">
        <v>0</v>
      </c>
      <c r="G132" s="23">
        <v>1.2450000000000001</v>
      </c>
      <c r="H132" s="23">
        <v>0.21299999999999999</v>
      </c>
      <c r="I132" s="23">
        <v>0.28799999999999998</v>
      </c>
      <c r="J132" s="49">
        <v>4.2036805624117699</v>
      </c>
      <c r="K132" s="10">
        <f t="shared" si="6"/>
        <v>5.125127341692429</v>
      </c>
      <c r="L132" s="10">
        <f t="shared" si="7"/>
        <v>17.399999999999999</v>
      </c>
      <c r="M132" s="10">
        <f t="shared" si="8"/>
        <v>3.9</v>
      </c>
    </row>
    <row r="133" spans="1:13">
      <c r="A133" s="22">
        <v>1210</v>
      </c>
      <c r="B133" s="22" t="s">
        <v>54</v>
      </c>
      <c r="C133" s="22" t="s">
        <v>47</v>
      </c>
      <c r="D133" s="23">
        <v>0.22</v>
      </c>
      <c r="E133" s="23">
        <v>50.8</v>
      </c>
      <c r="F133" s="23">
        <v>0</v>
      </c>
      <c r="G133" s="23">
        <v>1.2450000000000001</v>
      </c>
      <c r="H133" s="23">
        <v>0.21299999999999999</v>
      </c>
      <c r="I133" s="23">
        <v>0.28799999999999998</v>
      </c>
      <c r="J133" s="49">
        <v>3.7343147848002703E-2</v>
      </c>
      <c r="K133" s="10">
        <f t="shared" si="6"/>
        <v>4.5528765856284896E-2</v>
      </c>
      <c r="L133" s="10">
        <f t="shared" si="7"/>
        <v>0.2</v>
      </c>
      <c r="M133" s="10">
        <f t="shared" si="8"/>
        <v>0</v>
      </c>
    </row>
    <row r="134" spans="1:13">
      <c r="A134" s="22">
        <v>1210</v>
      </c>
      <c r="B134" s="22" t="s">
        <v>54</v>
      </c>
      <c r="C134" s="22" t="s">
        <v>45</v>
      </c>
      <c r="D134" s="23">
        <v>0.22</v>
      </c>
      <c r="E134" s="23">
        <v>50.8</v>
      </c>
      <c r="F134" s="23">
        <v>0</v>
      </c>
      <c r="G134" s="23">
        <v>1.2450000000000001</v>
      </c>
      <c r="H134" s="23">
        <v>0.21299999999999999</v>
      </c>
      <c r="I134" s="23">
        <v>0.28799999999999998</v>
      </c>
      <c r="J134" s="49">
        <v>16.744239070700001</v>
      </c>
      <c r="K134" s="10">
        <f t="shared" si="6"/>
        <v>20.41457627499744</v>
      </c>
      <c r="L134" s="10">
        <f t="shared" si="7"/>
        <v>69.2</v>
      </c>
      <c r="M134" s="10">
        <f t="shared" si="8"/>
        <v>15.5</v>
      </c>
    </row>
    <row r="135" spans="1:13">
      <c r="A135" s="22">
        <v>1210</v>
      </c>
      <c r="B135" s="22" t="s">
        <v>54</v>
      </c>
      <c r="C135" s="22" t="s">
        <v>46</v>
      </c>
      <c r="D135" s="23">
        <v>0.22</v>
      </c>
      <c r="E135" s="23">
        <v>50.8</v>
      </c>
      <c r="F135" s="23">
        <v>0</v>
      </c>
      <c r="G135" s="23">
        <v>1.2450000000000001</v>
      </c>
      <c r="H135" s="23">
        <v>0.21299999999999999</v>
      </c>
      <c r="I135" s="23">
        <v>0.28799999999999998</v>
      </c>
      <c r="J135" s="49">
        <v>1.3966554937045701</v>
      </c>
      <c r="K135" s="10">
        <f t="shared" si="6"/>
        <v>1.7028023779246118</v>
      </c>
      <c r="L135" s="10">
        <f t="shared" si="7"/>
        <v>5.8</v>
      </c>
      <c r="M135" s="10">
        <f t="shared" si="8"/>
        <v>1.3</v>
      </c>
    </row>
    <row r="136" spans="1:13">
      <c r="A136" s="22">
        <v>1210</v>
      </c>
      <c r="B136" s="22" t="s">
        <v>54</v>
      </c>
      <c r="C136" s="22" t="s">
        <v>46</v>
      </c>
      <c r="D136" s="23">
        <v>0.22</v>
      </c>
      <c r="E136" s="23">
        <v>50.8</v>
      </c>
      <c r="F136" s="23">
        <v>0</v>
      </c>
      <c r="G136" s="23">
        <v>1.2450000000000001</v>
      </c>
      <c r="H136" s="23">
        <v>0.21299999999999999</v>
      </c>
      <c r="I136" s="23">
        <v>0.28799999999999998</v>
      </c>
      <c r="J136" s="49">
        <v>4.2993356347834704</v>
      </c>
      <c r="K136" s="10">
        <f t="shared" si="6"/>
        <v>5.2417500059280062</v>
      </c>
      <c r="L136" s="10">
        <f t="shared" si="7"/>
        <v>17.8</v>
      </c>
      <c r="M136" s="10">
        <f t="shared" si="8"/>
        <v>4</v>
      </c>
    </row>
    <row r="137" spans="1:13">
      <c r="A137" s="22">
        <v>1210</v>
      </c>
      <c r="B137" s="22" t="s">
        <v>54</v>
      </c>
      <c r="D137" s="23">
        <v>0.22</v>
      </c>
      <c r="E137" s="23">
        <v>50.8</v>
      </c>
      <c r="F137" s="23">
        <v>0</v>
      </c>
      <c r="G137" s="23">
        <v>1.2450000000000001</v>
      </c>
      <c r="H137" s="23">
        <v>0.21299999999999999</v>
      </c>
      <c r="I137" s="23">
        <v>0.28799999999999998</v>
      </c>
      <c r="J137" s="49">
        <v>0.51629591282798704</v>
      </c>
      <c r="K137" s="10">
        <f t="shared" si="6"/>
        <v>0.62946797691988177</v>
      </c>
      <c r="L137" s="10">
        <f t="shared" si="7"/>
        <v>2.1</v>
      </c>
      <c r="M137" s="10">
        <f t="shared" si="8"/>
        <v>0.5</v>
      </c>
    </row>
    <row r="138" spans="1:13">
      <c r="A138" s="22">
        <v>1210</v>
      </c>
      <c r="B138" s="22" t="s">
        <v>54</v>
      </c>
      <c r="C138" s="22" t="s">
        <v>46</v>
      </c>
      <c r="D138" s="23">
        <v>0.22</v>
      </c>
      <c r="E138" s="23">
        <v>50.8</v>
      </c>
      <c r="F138" s="23">
        <v>0</v>
      </c>
      <c r="G138" s="23">
        <v>1.2450000000000001</v>
      </c>
      <c r="H138" s="23">
        <v>0.21299999999999999</v>
      </c>
      <c r="I138" s="23">
        <v>0.28799999999999998</v>
      </c>
      <c r="J138" s="49">
        <v>2.2993498991075598</v>
      </c>
      <c r="K138" s="10">
        <f t="shared" si="6"/>
        <v>2.8033673969919364</v>
      </c>
      <c r="L138" s="10">
        <f t="shared" si="7"/>
        <v>9.5</v>
      </c>
      <c r="M138" s="10">
        <f t="shared" si="8"/>
        <v>2.1</v>
      </c>
    </row>
    <row r="139" spans="1:13">
      <c r="A139" s="22">
        <v>1210</v>
      </c>
      <c r="B139" s="22" t="s">
        <v>54</v>
      </c>
      <c r="C139" s="22" t="s">
        <v>44</v>
      </c>
      <c r="D139" s="23">
        <v>0.22</v>
      </c>
      <c r="E139" s="23">
        <v>50.8</v>
      </c>
      <c r="F139" s="23">
        <v>0</v>
      </c>
      <c r="G139" s="23">
        <v>1.2450000000000001</v>
      </c>
      <c r="H139" s="23">
        <v>0.21299999999999999</v>
      </c>
      <c r="I139" s="23">
        <v>0.28799999999999998</v>
      </c>
      <c r="J139" s="49">
        <v>1.05583304742637</v>
      </c>
      <c r="K139" s="10">
        <f t="shared" si="6"/>
        <v>1.2872716514222302</v>
      </c>
      <c r="L139" s="10">
        <f t="shared" si="7"/>
        <v>4.4000000000000004</v>
      </c>
      <c r="M139" s="10">
        <f t="shared" si="8"/>
        <v>1</v>
      </c>
    </row>
    <row r="140" spans="1:13">
      <c r="A140" s="22">
        <v>1210</v>
      </c>
      <c r="B140" s="22" t="s">
        <v>54</v>
      </c>
      <c r="C140" s="22" t="s">
        <v>46</v>
      </c>
      <c r="D140" s="23">
        <v>0.22</v>
      </c>
      <c r="E140" s="23">
        <v>50.8</v>
      </c>
      <c r="F140" s="23">
        <v>0</v>
      </c>
      <c r="G140" s="23">
        <v>1.2450000000000001</v>
      </c>
      <c r="H140" s="23">
        <v>0.21299999999999999</v>
      </c>
      <c r="I140" s="23">
        <v>0.28799999999999998</v>
      </c>
      <c r="J140" s="49">
        <v>9.0305120881343299</v>
      </c>
      <c r="K140" s="10">
        <f t="shared" si="6"/>
        <v>11.010000337853375</v>
      </c>
      <c r="L140" s="10">
        <f t="shared" si="7"/>
        <v>37.299999999999997</v>
      </c>
      <c r="M140" s="10">
        <f t="shared" si="8"/>
        <v>8.4</v>
      </c>
    </row>
    <row r="141" spans="1:13">
      <c r="A141" s="22">
        <v>1210</v>
      </c>
      <c r="B141" s="22" t="s">
        <v>54</v>
      </c>
      <c r="C141" s="22" t="s">
        <v>44</v>
      </c>
      <c r="D141" s="23">
        <v>0.22</v>
      </c>
      <c r="E141" s="23">
        <v>50.8</v>
      </c>
      <c r="F141" s="23">
        <v>0</v>
      </c>
      <c r="G141" s="23">
        <v>1.2450000000000001</v>
      </c>
      <c r="H141" s="23">
        <v>0.21299999999999999</v>
      </c>
      <c r="I141" s="23">
        <v>0.28799999999999998</v>
      </c>
      <c r="J141" s="49">
        <v>18.369167042699999</v>
      </c>
      <c r="K141" s="10">
        <f t="shared" si="6"/>
        <v>22.395688458459833</v>
      </c>
      <c r="L141" s="10">
        <f t="shared" si="7"/>
        <v>75.900000000000006</v>
      </c>
      <c r="M141" s="10">
        <f t="shared" si="8"/>
        <v>17</v>
      </c>
    </row>
    <row r="142" spans="1:13">
      <c r="A142" s="22">
        <v>1210</v>
      </c>
      <c r="B142" s="22" t="s">
        <v>54</v>
      </c>
      <c r="C142" s="22" t="s">
        <v>46</v>
      </c>
      <c r="D142" s="23">
        <v>0.22</v>
      </c>
      <c r="E142" s="23">
        <v>50.8</v>
      </c>
      <c r="F142" s="23">
        <v>0</v>
      </c>
      <c r="G142" s="23">
        <v>1.2450000000000001</v>
      </c>
      <c r="H142" s="23">
        <v>0.21299999999999999</v>
      </c>
      <c r="I142" s="23">
        <v>0.28799999999999998</v>
      </c>
      <c r="J142" s="49">
        <v>15.5866843894</v>
      </c>
      <c r="K142" s="10">
        <f t="shared" si="6"/>
        <v>19.003285607556478</v>
      </c>
      <c r="L142" s="10">
        <f t="shared" si="7"/>
        <v>64.400000000000006</v>
      </c>
      <c r="M142" s="10">
        <f t="shared" si="8"/>
        <v>14.4</v>
      </c>
    </row>
    <row r="143" spans="1:13">
      <c r="A143" s="22">
        <v>1210</v>
      </c>
      <c r="B143" s="22" t="s">
        <v>54</v>
      </c>
      <c r="D143" s="23">
        <v>0.22</v>
      </c>
      <c r="E143" s="23">
        <v>50.8</v>
      </c>
      <c r="F143" s="23">
        <v>0</v>
      </c>
      <c r="G143" s="23">
        <v>1.2450000000000001</v>
      </c>
      <c r="H143" s="23">
        <v>0.21299999999999999</v>
      </c>
      <c r="I143" s="23">
        <v>0.28799999999999998</v>
      </c>
      <c r="J143" s="49">
        <v>9.4128146561911999E-2</v>
      </c>
      <c r="K143" s="10">
        <f t="shared" si="6"/>
        <v>0.1147610362882831</v>
      </c>
      <c r="L143" s="10">
        <f t="shared" si="7"/>
        <v>0.4</v>
      </c>
      <c r="M143" s="10">
        <f t="shared" si="8"/>
        <v>0.1</v>
      </c>
    </row>
    <row r="144" spans="1:13">
      <c r="A144" s="22">
        <v>1210</v>
      </c>
      <c r="B144" s="22" t="s">
        <v>54</v>
      </c>
      <c r="C144" s="22" t="s">
        <v>45</v>
      </c>
      <c r="D144" s="23">
        <v>0.22</v>
      </c>
      <c r="E144" s="23">
        <v>50.8</v>
      </c>
      <c r="F144" s="23">
        <v>0</v>
      </c>
      <c r="G144" s="23">
        <v>1.2450000000000001</v>
      </c>
      <c r="H144" s="23">
        <v>0.21299999999999999</v>
      </c>
      <c r="I144" s="23">
        <v>0.28799999999999998</v>
      </c>
      <c r="J144" s="49">
        <v>0.77349516630146797</v>
      </c>
      <c r="K144" s="10">
        <f t="shared" si="6"/>
        <v>0.94304530675474962</v>
      </c>
      <c r="L144" s="10">
        <f t="shared" si="7"/>
        <v>3.2</v>
      </c>
      <c r="M144" s="10">
        <f t="shared" si="8"/>
        <v>0.7</v>
      </c>
    </row>
    <row r="145" spans="1:13">
      <c r="A145" s="22">
        <v>1210</v>
      </c>
      <c r="B145" s="22" t="s">
        <v>54</v>
      </c>
      <c r="C145" s="22" t="s">
        <v>44</v>
      </c>
      <c r="D145" s="23">
        <v>0.22</v>
      </c>
      <c r="E145" s="23">
        <v>50.8</v>
      </c>
      <c r="F145" s="23">
        <v>0</v>
      </c>
      <c r="G145" s="23">
        <v>1.2450000000000001</v>
      </c>
      <c r="H145" s="23">
        <v>0.21299999999999999</v>
      </c>
      <c r="I145" s="23">
        <v>0.28799999999999998</v>
      </c>
      <c r="J145" s="49">
        <v>21.6183031009</v>
      </c>
      <c r="K145" s="10">
        <f t="shared" si="6"/>
        <v>26.357035140617274</v>
      </c>
      <c r="L145" s="10">
        <f t="shared" si="7"/>
        <v>89.3</v>
      </c>
      <c r="M145" s="10">
        <f t="shared" si="8"/>
        <v>20</v>
      </c>
    </row>
    <row r="146" spans="1:13">
      <c r="A146" s="22">
        <v>1210</v>
      </c>
      <c r="B146" s="22" t="s">
        <v>54</v>
      </c>
      <c r="C146" s="22" t="s">
        <v>44</v>
      </c>
      <c r="D146" s="23">
        <v>0.22</v>
      </c>
      <c r="E146" s="23">
        <v>50.8</v>
      </c>
      <c r="F146" s="23">
        <v>0</v>
      </c>
      <c r="G146" s="23">
        <v>1.2450000000000001</v>
      </c>
      <c r="H146" s="23">
        <v>0.21299999999999999</v>
      </c>
      <c r="I146" s="23">
        <v>0.28799999999999998</v>
      </c>
      <c r="J146" s="49">
        <v>10.2741537459</v>
      </c>
      <c r="K146" s="10">
        <f t="shared" si="6"/>
        <v>12.526248247001277</v>
      </c>
      <c r="L146" s="10">
        <f t="shared" si="7"/>
        <v>42.4</v>
      </c>
      <c r="M146" s="10">
        <f t="shared" si="8"/>
        <v>9.5</v>
      </c>
    </row>
    <row r="147" spans="1:13">
      <c r="A147" s="22">
        <v>1210</v>
      </c>
      <c r="B147" s="22" t="s">
        <v>54</v>
      </c>
      <c r="C147" s="22" t="s">
        <v>45</v>
      </c>
      <c r="D147" s="23">
        <v>0.22</v>
      </c>
      <c r="E147" s="23">
        <v>50.8</v>
      </c>
      <c r="F147" s="23">
        <v>0</v>
      </c>
      <c r="G147" s="23">
        <v>1.2450000000000001</v>
      </c>
      <c r="H147" s="23">
        <v>0.21299999999999999</v>
      </c>
      <c r="I147" s="23">
        <v>0.28799999999999998</v>
      </c>
      <c r="J147" s="49">
        <v>0.28622490926953897</v>
      </c>
      <c r="K147" s="10">
        <f t="shared" si="6"/>
        <v>0.34896540938142184</v>
      </c>
      <c r="L147" s="10">
        <f t="shared" si="7"/>
        <v>1.2</v>
      </c>
      <c r="M147" s="10">
        <f t="shared" si="8"/>
        <v>0.3</v>
      </c>
    </row>
    <row r="148" spans="1:13">
      <c r="A148" s="22">
        <v>1210</v>
      </c>
      <c r="B148" s="22" t="s">
        <v>54</v>
      </c>
      <c r="C148" s="22" t="s">
        <v>44</v>
      </c>
      <c r="D148" s="23">
        <v>0.22</v>
      </c>
      <c r="E148" s="23">
        <v>50.8</v>
      </c>
      <c r="F148" s="23">
        <v>0</v>
      </c>
      <c r="G148" s="23">
        <v>1.2450000000000001</v>
      </c>
      <c r="H148" s="23">
        <v>0.21299999999999999</v>
      </c>
      <c r="I148" s="23">
        <v>0.28799999999999998</v>
      </c>
      <c r="J148" s="49">
        <v>2.2265204360177</v>
      </c>
      <c r="K148" s="10">
        <f t="shared" si="6"/>
        <v>2.7145737155927794</v>
      </c>
      <c r="L148" s="10">
        <f t="shared" si="7"/>
        <v>9.1999999999999993</v>
      </c>
      <c r="M148" s="10">
        <f t="shared" si="8"/>
        <v>2.1</v>
      </c>
    </row>
    <row r="149" spans="1:13">
      <c r="A149" s="22">
        <v>1210</v>
      </c>
      <c r="B149" s="22" t="s">
        <v>54</v>
      </c>
      <c r="C149" s="22" t="s">
        <v>46</v>
      </c>
      <c r="D149" s="23">
        <v>0.22</v>
      </c>
      <c r="E149" s="23">
        <v>50.8</v>
      </c>
      <c r="F149" s="23">
        <v>0</v>
      </c>
      <c r="G149" s="23">
        <v>1.2450000000000001</v>
      </c>
      <c r="H149" s="23">
        <v>0.21299999999999999</v>
      </c>
      <c r="I149" s="23">
        <v>0.28799999999999998</v>
      </c>
      <c r="J149" s="49">
        <v>195.79337598800001</v>
      </c>
      <c r="K149" s="10">
        <f t="shared" si="6"/>
        <v>238.71128400456959</v>
      </c>
      <c r="L149" s="10">
        <f t="shared" si="7"/>
        <v>808.7</v>
      </c>
      <c r="M149" s="10">
        <f t="shared" si="8"/>
        <v>181.4</v>
      </c>
    </row>
    <row r="150" spans="1:13">
      <c r="A150" s="22">
        <v>1210</v>
      </c>
      <c r="B150" s="22" t="s">
        <v>54</v>
      </c>
      <c r="C150" s="22" t="s">
        <v>46</v>
      </c>
      <c r="D150" s="23">
        <v>0.22</v>
      </c>
      <c r="E150" s="23">
        <v>50.8</v>
      </c>
      <c r="F150" s="23">
        <v>0</v>
      </c>
      <c r="G150" s="23">
        <v>1.2450000000000001</v>
      </c>
      <c r="H150" s="23">
        <v>0.21299999999999999</v>
      </c>
      <c r="I150" s="23">
        <v>0.28799999999999998</v>
      </c>
      <c r="J150" s="49">
        <v>2.7585416551217601</v>
      </c>
      <c r="K150" s="10">
        <f t="shared" si="6"/>
        <v>3.3632139859244496</v>
      </c>
      <c r="L150" s="10">
        <f t="shared" si="7"/>
        <v>11.4</v>
      </c>
      <c r="M150" s="10">
        <f t="shared" si="8"/>
        <v>2.6</v>
      </c>
    </row>
    <row r="151" spans="1:13">
      <c r="A151" s="22">
        <v>1210</v>
      </c>
      <c r="B151" s="22" t="s">
        <v>54</v>
      </c>
      <c r="C151" s="22" t="s">
        <v>46</v>
      </c>
      <c r="D151" s="23">
        <v>0.22</v>
      </c>
      <c r="E151" s="23">
        <v>50.8</v>
      </c>
      <c r="F151" s="23">
        <v>0</v>
      </c>
      <c r="G151" s="23">
        <v>1.2450000000000001</v>
      </c>
      <c r="H151" s="23">
        <v>0.21299999999999999</v>
      </c>
      <c r="I151" s="23">
        <v>0.28799999999999998</v>
      </c>
      <c r="J151" s="49">
        <v>4.9202708324673496</v>
      </c>
      <c r="K151" s="10">
        <f t="shared" si="6"/>
        <v>5.998794198944192</v>
      </c>
      <c r="L151" s="10">
        <f t="shared" si="7"/>
        <v>20.3</v>
      </c>
      <c r="M151" s="10">
        <f t="shared" si="8"/>
        <v>4.5999999999999996</v>
      </c>
    </row>
    <row r="152" spans="1:13">
      <c r="A152" s="22">
        <v>1210</v>
      </c>
      <c r="B152" s="22" t="s">
        <v>54</v>
      </c>
      <c r="C152" s="22" t="s">
        <v>46</v>
      </c>
      <c r="D152" s="23">
        <v>0.22</v>
      </c>
      <c r="E152" s="23">
        <v>50.8</v>
      </c>
      <c r="F152" s="23">
        <v>0</v>
      </c>
      <c r="G152" s="23">
        <v>1.2450000000000001</v>
      </c>
      <c r="H152" s="23">
        <v>0.21299999999999999</v>
      </c>
      <c r="I152" s="23">
        <v>0.28799999999999998</v>
      </c>
      <c r="J152" s="49">
        <v>1.9727446928539001</v>
      </c>
      <c r="K152" s="10">
        <f t="shared" si="6"/>
        <v>2.4051703295274747</v>
      </c>
      <c r="L152" s="10">
        <f t="shared" si="7"/>
        <v>8.1</v>
      </c>
      <c r="M152" s="10">
        <f t="shared" si="8"/>
        <v>1.8</v>
      </c>
    </row>
    <row r="153" spans="1:13">
      <c r="A153" s="22">
        <v>1210</v>
      </c>
      <c r="B153" s="22" t="s">
        <v>54</v>
      </c>
      <c r="C153" s="22" t="s">
        <v>44</v>
      </c>
      <c r="D153" s="23">
        <v>0.22</v>
      </c>
      <c r="E153" s="23">
        <v>50.8</v>
      </c>
      <c r="F153" s="23">
        <v>0</v>
      </c>
      <c r="G153" s="23">
        <v>1.2450000000000001</v>
      </c>
      <c r="H153" s="23">
        <v>0.21299999999999999</v>
      </c>
      <c r="I153" s="23">
        <v>0.28799999999999998</v>
      </c>
      <c r="J153" s="49">
        <v>2.4380594121870902</v>
      </c>
      <c r="K153" s="10">
        <f t="shared" si="6"/>
        <v>2.9724820353385</v>
      </c>
      <c r="L153" s="10">
        <f t="shared" si="7"/>
        <v>10.1</v>
      </c>
      <c r="M153" s="10">
        <f t="shared" si="8"/>
        <v>2.2999999999999998</v>
      </c>
    </row>
    <row r="154" spans="1:13">
      <c r="A154" s="22">
        <v>1210</v>
      </c>
      <c r="B154" s="22" t="s">
        <v>54</v>
      </c>
      <c r="C154" s="22" t="s">
        <v>44</v>
      </c>
      <c r="D154" s="23">
        <v>0.22</v>
      </c>
      <c r="E154" s="23">
        <v>50.8</v>
      </c>
      <c r="F154" s="23">
        <v>0</v>
      </c>
      <c r="G154" s="23">
        <v>1.2450000000000001</v>
      </c>
      <c r="H154" s="23">
        <v>0.21299999999999999</v>
      </c>
      <c r="I154" s="23">
        <v>0.28799999999999998</v>
      </c>
      <c r="J154" s="49">
        <v>2.67177931758994</v>
      </c>
      <c r="K154" s="10">
        <f t="shared" si="6"/>
        <v>3.2574333440056544</v>
      </c>
      <c r="L154" s="10">
        <f t="shared" si="7"/>
        <v>11</v>
      </c>
      <c r="M154" s="10">
        <f t="shared" si="8"/>
        <v>2.5</v>
      </c>
    </row>
    <row r="155" spans="1:13">
      <c r="A155" s="22">
        <v>1210</v>
      </c>
      <c r="B155" s="22" t="s">
        <v>54</v>
      </c>
      <c r="C155" s="22" t="s">
        <v>44</v>
      </c>
      <c r="D155" s="23">
        <v>0.22</v>
      </c>
      <c r="E155" s="23">
        <v>50.8</v>
      </c>
      <c r="F155" s="23">
        <v>0</v>
      </c>
      <c r="G155" s="23">
        <v>1.2450000000000001</v>
      </c>
      <c r="H155" s="23">
        <v>0.21299999999999999</v>
      </c>
      <c r="I155" s="23">
        <v>0.28799999999999998</v>
      </c>
      <c r="J155" s="49">
        <v>18.109537598300001</v>
      </c>
      <c r="K155" s="10">
        <f t="shared" si="6"/>
        <v>22.079148239847356</v>
      </c>
      <c r="L155" s="10">
        <f t="shared" si="7"/>
        <v>74.8</v>
      </c>
      <c r="M155" s="10">
        <f t="shared" si="8"/>
        <v>16.8</v>
      </c>
    </row>
    <row r="156" spans="1:13">
      <c r="A156" s="22">
        <v>1210</v>
      </c>
      <c r="B156" s="22" t="s">
        <v>54</v>
      </c>
      <c r="C156" s="22" t="s">
        <v>46</v>
      </c>
      <c r="D156" s="23">
        <v>0.22</v>
      </c>
      <c r="E156" s="23">
        <v>50.8</v>
      </c>
      <c r="F156" s="23">
        <v>0</v>
      </c>
      <c r="G156" s="23">
        <v>1.2450000000000001</v>
      </c>
      <c r="H156" s="23">
        <v>0.21299999999999999</v>
      </c>
      <c r="I156" s="23">
        <v>0.28799999999999998</v>
      </c>
      <c r="J156" s="49">
        <v>6.9110466215603406E-2</v>
      </c>
      <c r="K156" s="10">
        <f t="shared" si="6"/>
        <v>8.4259480410063661E-2</v>
      </c>
      <c r="L156" s="10">
        <f t="shared" si="7"/>
        <v>0.3</v>
      </c>
      <c r="M156" s="10">
        <f t="shared" si="8"/>
        <v>0.1</v>
      </c>
    </row>
    <row r="157" spans="1:13">
      <c r="A157" s="22">
        <v>1210</v>
      </c>
      <c r="B157" s="22" t="s">
        <v>54</v>
      </c>
      <c r="C157" s="22" t="s">
        <v>45</v>
      </c>
      <c r="D157" s="23">
        <v>0.22</v>
      </c>
      <c r="E157" s="23">
        <v>50.8</v>
      </c>
      <c r="F157" s="23">
        <v>0</v>
      </c>
      <c r="G157" s="23">
        <v>1.2450000000000001</v>
      </c>
      <c r="H157" s="23">
        <v>0.21299999999999999</v>
      </c>
      <c r="I157" s="23">
        <v>0.28799999999999998</v>
      </c>
      <c r="J157" s="49">
        <v>2.13704335706222</v>
      </c>
      <c r="K157" s="10">
        <f t="shared" si="6"/>
        <v>2.6054832609302583</v>
      </c>
      <c r="L157" s="10">
        <f t="shared" si="7"/>
        <v>8.8000000000000007</v>
      </c>
      <c r="M157" s="10">
        <f t="shared" si="8"/>
        <v>2</v>
      </c>
    </row>
    <row r="158" spans="1:13">
      <c r="A158" s="22">
        <v>1210</v>
      </c>
      <c r="B158" s="22" t="s">
        <v>54</v>
      </c>
      <c r="C158" s="22" t="s">
        <v>46</v>
      </c>
      <c r="D158" s="23">
        <v>0.22</v>
      </c>
      <c r="E158" s="23">
        <v>50.8</v>
      </c>
      <c r="F158" s="23">
        <v>0</v>
      </c>
      <c r="G158" s="23">
        <v>1.2450000000000001</v>
      </c>
      <c r="H158" s="23">
        <v>0.21299999999999999</v>
      </c>
      <c r="I158" s="23">
        <v>0.28799999999999998</v>
      </c>
      <c r="J158" s="49">
        <v>8.2907649506395398E-2</v>
      </c>
      <c r="K158" s="10">
        <f t="shared" si="6"/>
        <v>0.10108100627819726</v>
      </c>
      <c r="L158" s="10">
        <f t="shared" si="7"/>
        <v>0.3</v>
      </c>
      <c r="M158" s="10">
        <f t="shared" si="8"/>
        <v>0.1</v>
      </c>
    </row>
    <row r="159" spans="1:13">
      <c r="A159" s="22">
        <v>1210</v>
      </c>
      <c r="B159" s="22" t="s">
        <v>54</v>
      </c>
      <c r="C159" s="22" t="s">
        <v>46</v>
      </c>
      <c r="D159" s="23">
        <v>0.22</v>
      </c>
      <c r="E159" s="23">
        <v>50.8</v>
      </c>
      <c r="F159" s="23">
        <v>0</v>
      </c>
      <c r="G159" s="23">
        <v>1.2450000000000001</v>
      </c>
      <c r="H159" s="23">
        <v>0.21299999999999999</v>
      </c>
      <c r="I159" s="23">
        <v>0.28799999999999998</v>
      </c>
      <c r="J159" s="49">
        <v>6.4646682667031496E-2</v>
      </c>
      <c r="K159" s="10">
        <f t="shared" si="6"/>
        <v>7.8817235507644787E-2</v>
      </c>
      <c r="L159" s="10">
        <f t="shared" si="7"/>
        <v>0.3</v>
      </c>
      <c r="M159" s="10">
        <f t="shared" si="8"/>
        <v>0.1</v>
      </c>
    </row>
    <row r="160" spans="1:13">
      <c r="A160" s="22">
        <v>1110</v>
      </c>
      <c r="B160" s="22" t="s">
        <v>54</v>
      </c>
      <c r="C160" s="22" t="s">
        <v>46</v>
      </c>
      <c r="D160" s="23">
        <v>0.22</v>
      </c>
      <c r="E160" s="23">
        <v>50.8</v>
      </c>
      <c r="F160" s="23">
        <v>0</v>
      </c>
      <c r="G160" s="23">
        <v>0.96799999999999997</v>
      </c>
      <c r="H160" s="23">
        <v>0.125</v>
      </c>
      <c r="I160" s="23">
        <v>0.28799999999999998</v>
      </c>
      <c r="J160" s="49">
        <v>1.3630026432073901</v>
      </c>
      <c r="K160" s="10">
        <f t="shared" si="6"/>
        <v>1.6617728225984498</v>
      </c>
      <c r="L160" s="10">
        <f t="shared" si="7"/>
        <v>4.4000000000000004</v>
      </c>
      <c r="M160" s="10">
        <f t="shared" si="8"/>
        <v>0.9</v>
      </c>
    </row>
    <row r="161" spans="1:13">
      <c r="A161" s="22">
        <v>1110</v>
      </c>
      <c r="B161" s="22" t="s">
        <v>54</v>
      </c>
      <c r="C161" s="22" t="s">
        <v>46</v>
      </c>
      <c r="D161" s="23">
        <v>0.22</v>
      </c>
      <c r="E161" s="23">
        <v>50.8</v>
      </c>
      <c r="F161" s="23">
        <v>0</v>
      </c>
      <c r="G161" s="23">
        <v>0.96799999999999997</v>
      </c>
      <c r="H161" s="23">
        <v>0.125</v>
      </c>
      <c r="I161" s="23">
        <v>0.28799999999999998</v>
      </c>
      <c r="J161" s="49">
        <v>0.19836041967246601</v>
      </c>
      <c r="K161" s="10">
        <f t="shared" si="6"/>
        <v>0.24184102366467053</v>
      </c>
      <c r="L161" s="10">
        <f t="shared" si="7"/>
        <v>0.6</v>
      </c>
      <c r="M161" s="10">
        <f t="shared" si="8"/>
        <v>0.1</v>
      </c>
    </row>
    <row r="162" spans="1:13">
      <c r="A162" s="22">
        <v>1110</v>
      </c>
      <c r="B162" s="22" t="s">
        <v>54</v>
      </c>
      <c r="C162" s="22" t="s">
        <v>46</v>
      </c>
      <c r="D162" s="23">
        <v>0.22</v>
      </c>
      <c r="E162" s="23">
        <v>50.8</v>
      </c>
      <c r="F162" s="23">
        <v>0</v>
      </c>
      <c r="G162" s="23">
        <v>0.96799999999999997</v>
      </c>
      <c r="H162" s="23">
        <v>0.125</v>
      </c>
      <c r="I162" s="23">
        <v>0.28799999999999998</v>
      </c>
      <c r="J162" s="49">
        <v>0.63404590745540501</v>
      </c>
      <c r="K162" s="10">
        <f t="shared" si="6"/>
        <v>0.77302877036962958</v>
      </c>
      <c r="L162" s="10">
        <f t="shared" si="7"/>
        <v>2</v>
      </c>
      <c r="M162" s="10">
        <f t="shared" si="8"/>
        <v>0.4</v>
      </c>
    </row>
    <row r="163" spans="1:13">
      <c r="A163" s="22">
        <v>1110</v>
      </c>
      <c r="B163" s="22" t="s">
        <v>54</v>
      </c>
      <c r="C163" s="22" t="s">
        <v>46</v>
      </c>
      <c r="D163" s="23">
        <v>0.22</v>
      </c>
      <c r="E163" s="23">
        <v>50.8</v>
      </c>
      <c r="F163" s="23">
        <v>0</v>
      </c>
      <c r="G163" s="23">
        <v>0.96799999999999997</v>
      </c>
      <c r="H163" s="23">
        <v>0.125</v>
      </c>
      <c r="I163" s="23">
        <v>0.28799999999999998</v>
      </c>
      <c r="J163" s="49">
        <v>1.5147606466810899</v>
      </c>
      <c r="K163" s="10">
        <f t="shared" si="6"/>
        <v>1.8467961804335846</v>
      </c>
      <c r="L163" s="10">
        <f t="shared" si="7"/>
        <v>4.9000000000000004</v>
      </c>
      <c r="M163" s="10">
        <f t="shared" si="8"/>
        <v>1</v>
      </c>
    </row>
    <row r="164" spans="1:13">
      <c r="A164" s="22">
        <v>1110</v>
      </c>
      <c r="B164" s="22" t="s">
        <v>54</v>
      </c>
      <c r="C164" s="22" t="s">
        <v>46</v>
      </c>
      <c r="D164" s="23">
        <v>0.22</v>
      </c>
      <c r="E164" s="23">
        <v>50.8</v>
      </c>
      <c r="F164" s="23">
        <v>0</v>
      </c>
      <c r="G164" s="23">
        <v>0.96799999999999997</v>
      </c>
      <c r="H164" s="23">
        <v>0.125</v>
      </c>
      <c r="I164" s="23">
        <v>0.28799999999999998</v>
      </c>
      <c r="J164" s="49">
        <v>0.98312635879842503</v>
      </c>
      <c r="K164" s="10">
        <f t="shared" si="6"/>
        <v>1.1986276566470397</v>
      </c>
      <c r="L164" s="10">
        <f t="shared" si="7"/>
        <v>3.2</v>
      </c>
      <c r="M164" s="10">
        <f t="shared" si="8"/>
        <v>0.6</v>
      </c>
    </row>
    <row r="165" spans="1:13">
      <c r="A165" s="22">
        <v>1110</v>
      </c>
      <c r="B165" s="22" t="s">
        <v>54</v>
      </c>
      <c r="C165" s="22" t="s">
        <v>46</v>
      </c>
      <c r="D165" s="23">
        <v>0.22</v>
      </c>
      <c r="E165" s="23">
        <v>50.8</v>
      </c>
      <c r="F165" s="23">
        <v>0</v>
      </c>
      <c r="G165" s="23">
        <v>0.96799999999999997</v>
      </c>
      <c r="H165" s="23">
        <v>0.125</v>
      </c>
      <c r="I165" s="23">
        <v>0.28799999999999998</v>
      </c>
      <c r="J165" s="49">
        <v>1.01053980110701E-2</v>
      </c>
      <c r="K165" s="10">
        <f t="shared" si="6"/>
        <v>1.2320501255096664E-2</v>
      </c>
      <c r="L165" s="10">
        <f t="shared" si="7"/>
        <v>0</v>
      </c>
      <c r="M165" s="10">
        <f t="shared" si="8"/>
        <v>0</v>
      </c>
    </row>
    <row r="166" spans="1:13">
      <c r="A166" s="22">
        <v>1110</v>
      </c>
      <c r="B166" s="22" t="s">
        <v>54</v>
      </c>
      <c r="C166" s="22" t="s">
        <v>46</v>
      </c>
      <c r="D166" s="23">
        <v>0.22</v>
      </c>
      <c r="E166" s="23">
        <v>50.8</v>
      </c>
      <c r="F166" s="23">
        <v>0</v>
      </c>
      <c r="G166" s="23">
        <v>0.96799999999999997</v>
      </c>
      <c r="H166" s="23">
        <v>0.125</v>
      </c>
      <c r="I166" s="23">
        <v>0.28799999999999998</v>
      </c>
      <c r="J166" s="49">
        <v>7.4695276944223101</v>
      </c>
      <c r="K166" s="10">
        <f t="shared" si="6"/>
        <v>9.1068481650396791</v>
      </c>
      <c r="L166" s="10">
        <f t="shared" si="7"/>
        <v>24</v>
      </c>
      <c r="M166" s="10">
        <f t="shared" si="8"/>
        <v>4.7</v>
      </c>
    </row>
    <row r="167" spans="1:13">
      <c r="A167" s="22">
        <v>1110</v>
      </c>
      <c r="B167" s="22" t="s">
        <v>54</v>
      </c>
      <c r="C167" s="22" t="s">
        <v>45</v>
      </c>
      <c r="D167" s="23">
        <v>0.22</v>
      </c>
      <c r="E167" s="23">
        <v>50.8</v>
      </c>
      <c r="F167" s="23">
        <v>0</v>
      </c>
      <c r="G167" s="23">
        <v>0.96799999999999997</v>
      </c>
      <c r="H167" s="23">
        <v>0.125</v>
      </c>
      <c r="I167" s="23">
        <v>0.28799999999999998</v>
      </c>
      <c r="J167" s="49">
        <v>2.7181091226543201</v>
      </c>
      <c r="K167" s="10">
        <f t="shared" si="6"/>
        <v>3.3139186423401465</v>
      </c>
      <c r="L167" s="10">
        <f t="shared" si="7"/>
        <v>8.6999999999999993</v>
      </c>
      <c r="M167" s="10">
        <f t="shared" si="8"/>
        <v>1.7</v>
      </c>
    </row>
    <row r="168" spans="1:13">
      <c r="A168" s="22">
        <v>1110</v>
      </c>
      <c r="B168" s="22" t="s">
        <v>54</v>
      </c>
      <c r="C168" s="22" t="s">
        <v>46</v>
      </c>
      <c r="D168" s="23">
        <v>0.22</v>
      </c>
      <c r="E168" s="23">
        <v>50.8</v>
      </c>
      <c r="F168" s="23">
        <v>0</v>
      </c>
      <c r="G168" s="23">
        <v>0.96799999999999997</v>
      </c>
      <c r="H168" s="23">
        <v>0.125</v>
      </c>
      <c r="I168" s="23">
        <v>0.28799999999999998</v>
      </c>
      <c r="J168" s="49">
        <v>8.0545857150144506</v>
      </c>
      <c r="K168" s="10">
        <f t="shared" si="6"/>
        <v>9.8201509037456169</v>
      </c>
      <c r="L168" s="10">
        <f t="shared" si="7"/>
        <v>25.9</v>
      </c>
      <c r="M168" s="10">
        <f t="shared" si="8"/>
        <v>5.0999999999999996</v>
      </c>
    </row>
    <row r="169" spans="1:13">
      <c r="A169" s="22">
        <v>1110</v>
      </c>
      <c r="B169" s="22" t="s">
        <v>54</v>
      </c>
      <c r="C169" s="22" t="s">
        <v>46</v>
      </c>
      <c r="D169" s="23">
        <v>0.22</v>
      </c>
      <c r="E169" s="23">
        <v>50.8</v>
      </c>
      <c r="F169" s="23">
        <v>0</v>
      </c>
      <c r="G169" s="23">
        <v>0.96799999999999997</v>
      </c>
      <c r="H169" s="23">
        <v>0.125</v>
      </c>
      <c r="I169" s="23">
        <v>0.28799999999999998</v>
      </c>
      <c r="J169" s="49">
        <v>14.5143354002</v>
      </c>
      <c r="K169" s="10">
        <f t="shared" si="6"/>
        <v>17.695877719923839</v>
      </c>
      <c r="L169" s="10">
        <f t="shared" si="7"/>
        <v>46.6</v>
      </c>
      <c r="M169" s="10">
        <f t="shared" si="8"/>
        <v>9.1999999999999993</v>
      </c>
    </row>
    <row r="170" spans="1:13">
      <c r="A170" s="22">
        <v>1110</v>
      </c>
      <c r="B170" s="22" t="s">
        <v>54</v>
      </c>
      <c r="C170" s="22" t="s">
        <v>46</v>
      </c>
      <c r="D170" s="23">
        <v>0.22</v>
      </c>
      <c r="E170" s="23">
        <v>50.8</v>
      </c>
      <c r="F170" s="23">
        <v>0</v>
      </c>
      <c r="G170" s="23">
        <v>0.96799999999999997</v>
      </c>
      <c r="H170" s="23">
        <v>0.125</v>
      </c>
      <c r="I170" s="23">
        <v>0.28799999999999998</v>
      </c>
      <c r="J170" s="49">
        <v>14.223727540800001</v>
      </c>
      <c r="K170" s="10">
        <f t="shared" si="6"/>
        <v>17.341568617743359</v>
      </c>
      <c r="L170" s="10">
        <f t="shared" si="7"/>
        <v>45.7</v>
      </c>
      <c r="M170" s="10">
        <f t="shared" si="8"/>
        <v>9</v>
      </c>
    </row>
    <row r="171" spans="1:13">
      <c r="A171" s="22">
        <v>1110</v>
      </c>
      <c r="B171" s="22" t="s">
        <v>54</v>
      </c>
      <c r="C171" s="22" t="s">
        <v>46</v>
      </c>
      <c r="D171" s="23">
        <v>0.22</v>
      </c>
      <c r="E171" s="23">
        <v>50.8</v>
      </c>
      <c r="F171" s="23">
        <v>0</v>
      </c>
      <c r="G171" s="23">
        <v>0.96799999999999997</v>
      </c>
      <c r="H171" s="23">
        <v>0.125</v>
      </c>
      <c r="I171" s="23">
        <v>0.28799999999999998</v>
      </c>
      <c r="J171" s="49">
        <v>1.4672679909708699</v>
      </c>
      <c r="K171" s="10">
        <f t="shared" si="6"/>
        <v>1.7888931345916843</v>
      </c>
      <c r="L171" s="10">
        <f t="shared" si="7"/>
        <v>4.7</v>
      </c>
      <c r="M171" s="10">
        <f t="shared" si="8"/>
        <v>0.9</v>
      </c>
    </row>
    <row r="172" spans="1:13">
      <c r="A172" s="22">
        <v>1110</v>
      </c>
      <c r="B172" s="22" t="s">
        <v>54</v>
      </c>
      <c r="C172" s="22" t="s">
        <v>46</v>
      </c>
      <c r="D172" s="23">
        <v>0.22</v>
      </c>
      <c r="E172" s="23">
        <v>50.8</v>
      </c>
      <c r="F172" s="23">
        <v>0</v>
      </c>
      <c r="G172" s="23">
        <v>0.96799999999999997</v>
      </c>
      <c r="H172" s="23">
        <v>0.125</v>
      </c>
      <c r="I172" s="23">
        <v>0.28799999999999998</v>
      </c>
      <c r="J172" s="49">
        <v>4.72251675711967E-2</v>
      </c>
      <c r="K172" s="10">
        <f t="shared" si="6"/>
        <v>5.7576924302803006E-2</v>
      </c>
      <c r="L172" s="10">
        <f t="shared" si="7"/>
        <v>0.2</v>
      </c>
      <c r="M172" s="10">
        <f t="shared" si="8"/>
        <v>0</v>
      </c>
    </row>
    <row r="173" spans="1:13">
      <c r="A173" s="22">
        <v>1110</v>
      </c>
      <c r="B173" s="22" t="s">
        <v>54</v>
      </c>
      <c r="C173" s="22" t="s">
        <v>45</v>
      </c>
      <c r="D173" s="23">
        <v>0.22</v>
      </c>
      <c r="E173" s="23">
        <v>50.8</v>
      </c>
      <c r="F173" s="23">
        <v>0</v>
      </c>
      <c r="G173" s="23">
        <v>0.96799999999999997</v>
      </c>
      <c r="H173" s="23">
        <v>0.125</v>
      </c>
      <c r="I173" s="23">
        <v>0.28799999999999998</v>
      </c>
      <c r="J173" s="49">
        <v>0.45151403276663699</v>
      </c>
      <c r="K173" s="10">
        <f t="shared" si="6"/>
        <v>0.55048590874908376</v>
      </c>
      <c r="L173" s="10">
        <f t="shared" si="7"/>
        <v>1.4</v>
      </c>
      <c r="M173" s="10">
        <f t="shared" si="8"/>
        <v>0.3</v>
      </c>
    </row>
    <row r="174" spans="1:13">
      <c r="A174" s="22">
        <v>1550</v>
      </c>
      <c r="B174" s="22" t="s">
        <v>54</v>
      </c>
      <c r="C174" s="22" t="s">
        <v>44</v>
      </c>
      <c r="D174" s="23">
        <v>0.22</v>
      </c>
      <c r="E174" s="23">
        <v>50.8</v>
      </c>
      <c r="F174" s="23">
        <v>0</v>
      </c>
      <c r="G174" s="23">
        <v>0.72099999999999997</v>
      </c>
      <c r="H174" s="23">
        <v>0.17</v>
      </c>
      <c r="I174" s="23">
        <v>0.34100000000000003</v>
      </c>
      <c r="J174" s="49">
        <v>3.3145419459787901</v>
      </c>
      <c r="K174" s="10">
        <f t="shared" si="6"/>
        <v>4.7847622684834485</v>
      </c>
      <c r="L174" s="10">
        <f t="shared" si="7"/>
        <v>9.4</v>
      </c>
      <c r="M174" s="10">
        <f t="shared" si="8"/>
        <v>2.9</v>
      </c>
    </row>
    <row r="175" spans="1:13">
      <c r="A175" s="22">
        <v>1550</v>
      </c>
      <c r="B175" s="22" t="s">
        <v>54</v>
      </c>
      <c r="D175" s="23">
        <v>0.22</v>
      </c>
      <c r="E175" s="23">
        <v>50.8</v>
      </c>
      <c r="F175" s="23">
        <v>0</v>
      </c>
      <c r="G175" s="23">
        <v>0.72099999999999997</v>
      </c>
      <c r="H175" s="23">
        <v>0.17</v>
      </c>
      <c r="I175" s="23">
        <v>0.34100000000000003</v>
      </c>
      <c r="J175" s="49">
        <v>7.6195032133172004E-3</v>
      </c>
      <c r="K175" s="10">
        <f t="shared" si="6"/>
        <v>1.0999260855304267E-2</v>
      </c>
      <c r="L175" s="10">
        <f t="shared" si="7"/>
        <v>0</v>
      </c>
      <c r="M175" s="10">
        <f t="shared" si="8"/>
        <v>0</v>
      </c>
    </row>
    <row r="176" spans="1:13">
      <c r="A176" s="22">
        <v>1550</v>
      </c>
      <c r="B176" s="22" t="s">
        <v>54</v>
      </c>
      <c r="D176" s="23">
        <v>0.22</v>
      </c>
      <c r="E176" s="23">
        <v>50.8</v>
      </c>
      <c r="F176" s="23">
        <v>0</v>
      </c>
      <c r="G176" s="23">
        <v>0.72099999999999997</v>
      </c>
      <c r="H176" s="23">
        <v>0.17</v>
      </c>
      <c r="I176" s="23">
        <v>0.34100000000000003</v>
      </c>
      <c r="J176" s="49">
        <v>3.4486110262248402</v>
      </c>
      <c r="K176" s="10">
        <f t="shared" si="6"/>
        <v>4.9782999237573051</v>
      </c>
      <c r="L176" s="10">
        <f t="shared" si="7"/>
        <v>9.8000000000000007</v>
      </c>
      <c r="M176" s="10">
        <f t="shared" si="8"/>
        <v>3.1</v>
      </c>
    </row>
    <row r="177" spans="1:13">
      <c r="A177" s="22">
        <v>1550</v>
      </c>
      <c r="B177" s="22" t="s">
        <v>54</v>
      </c>
      <c r="C177" s="22" t="s">
        <v>46</v>
      </c>
      <c r="D177" s="23">
        <v>0.22</v>
      </c>
      <c r="E177" s="23">
        <v>50.8</v>
      </c>
      <c r="F177" s="23">
        <v>0</v>
      </c>
      <c r="G177" s="23">
        <v>0.72099999999999997</v>
      </c>
      <c r="H177" s="23">
        <v>0.17</v>
      </c>
      <c r="I177" s="23">
        <v>0.34100000000000003</v>
      </c>
      <c r="J177" s="49">
        <v>9.2362807675102895E-2</v>
      </c>
      <c r="K177" s="10">
        <f t="shared" si="6"/>
        <v>0.13333187039952271</v>
      </c>
      <c r="L177" s="10">
        <f t="shared" si="7"/>
        <v>0.3</v>
      </c>
      <c r="M177" s="10">
        <f t="shared" si="8"/>
        <v>0.1</v>
      </c>
    </row>
    <row r="178" spans="1:13">
      <c r="A178" s="22">
        <v>1550</v>
      </c>
      <c r="B178" s="22" t="s">
        <v>54</v>
      </c>
      <c r="C178" s="22" t="s">
        <v>45</v>
      </c>
      <c r="D178" s="23">
        <v>0.22</v>
      </c>
      <c r="E178" s="23">
        <v>50.8</v>
      </c>
      <c r="F178" s="23">
        <v>0</v>
      </c>
      <c r="G178" s="23">
        <v>0.72099999999999997</v>
      </c>
      <c r="H178" s="23">
        <v>0.17</v>
      </c>
      <c r="I178" s="23">
        <v>0.34100000000000003</v>
      </c>
      <c r="J178" s="49">
        <v>2.2510314484376E-4</v>
      </c>
      <c r="K178" s="10">
        <f t="shared" si="6"/>
        <v>3.2495139645829049E-4</v>
      </c>
      <c r="L178" s="10">
        <f t="shared" si="7"/>
        <v>0</v>
      </c>
      <c r="M178" s="10">
        <f t="shared" si="8"/>
        <v>0</v>
      </c>
    </row>
    <row r="179" spans="1:13">
      <c r="A179" s="22">
        <v>1400</v>
      </c>
      <c r="B179" s="22" t="s">
        <v>54</v>
      </c>
      <c r="C179" s="22" t="s">
        <v>46</v>
      </c>
      <c r="D179" s="23">
        <v>0.22</v>
      </c>
      <c r="E179" s="23">
        <v>50.8</v>
      </c>
      <c r="F179" s="23">
        <v>0</v>
      </c>
      <c r="G179" s="23">
        <v>0.70899999999999996</v>
      </c>
      <c r="H179" s="23">
        <v>0.11700000000000001</v>
      </c>
      <c r="I179" s="23">
        <v>0.43099999999999999</v>
      </c>
      <c r="J179" s="49">
        <v>4.0886748332037703E-2</v>
      </c>
      <c r="K179" s="10">
        <f t="shared" si="6"/>
        <v>7.4600598115024924E-2</v>
      </c>
      <c r="L179" s="10">
        <f t="shared" si="7"/>
        <v>0.1</v>
      </c>
      <c r="M179" s="10">
        <f t="shared" si="8"/>
        <v>0</v>
      </c>
    </row>
    <row r="180" spans="1:13">
      <c r="A180" s="22">
        <v>1400</v>
      </c>
      <c r="B180" s="22" t="s">
        <v>54</v>
      </c>
      <c r="C180" s="22" t="s">
        <v>45</v>
      </c>
      <c r="D180" s="23">
        <v>0.22</v>
      </c>
      <c r="E180" s="23">
        <v>50.8</v>
      </c>
      <c r="F180" s="23">
        <v>0</v>
      </c>
      <c r="G180" s="23">
        <v>0.70899999999999996</v>
      </c>
      <c r="H180" s="23">
        <v>0.11700000000000001</v>
      </c>
      <c r="I180" s="23">
        <v>0.43099999999999999</v>
      </c>
      <c r="J180" s="49">
        <v>0.85955680581050398</v>
      </c>
      <c r="K180" s="10">
        <f t="shared" si="6"/>
        <v>1.5683186959883184</v>
      </c>
      <c r="L180" s="10">
        <f t="shared" si="7"/>
        <v>3</v>
      </c>
      <c r="M180" s="10">
        <f t="shared" si="8"/>
        <v>0.7</v>
      </c>
    </row>
    <row r="181" spans="1:13">
      <c r="A181" s="22">
        <v>1400</v>
      </c>
      <c r="B181" s="22" t="s">
        <v>54</v>
      </c>
      <c r="C181" s="22" t="s">
        <v>46</v>
      </c>
      <c r="D181" s="23">
        <v>0.22</v>
      </c>
      <c r="E181" s="23">
        <v>50.8</v>
      </c>
      <c r="F181" s="23">
        <v>0</v>
      </c>
      <c r="G181" s="23">
        <v>0.70899999999999996</v>
      </c>
      <c r="H181" s="23">
        <v>0.11700000000000001</v>
      </c>
      <c r="I181" s="23">
        <v>0.43099999999999999</v>
      </c>
      <c r="J181" s="49">
        <v>3.4676361865432298E-2</v>
      </c>
      <c r="K181" s="10">
        <f t="shared" si="6"/>
        <v>6.3269333980938924E-2</v>
      </c>
      <c r="L181" s="10">
        <f t="shared" si="7"/>
        <v>0.1</v>
      </c>
      <c r="M181" s="10">
        <f t="shared" si="8"/>
        <v>0</v>
      </c>
    </row>
    <row r="182" spans="1:13">
      <c r="A182" s="22">
        <v>1210</v>
      </c>
      <c r="B182" s="22" t="s">
        <v>54</v>
      </c>
      <c r="C182" s="22" t="s">
        <v>46</v>
      </c>
      <c r="D182" s="23">
        <v>0.22</v>
      </c>
      <c r="E182" s="23">
        <v>50.8</v>
      </c>
      <c r="F182" s="23">
        <v>0</v>
      </c>
      <c r="G182" s="23">
        <v>1.2450000000000001</v>
      </c>
      <c r="H182" s="23">
        <v>0.21299999999999999</v>
      </c>
      <c r="I182" s="23">
        <v>0.28799999999999998</v>
      </c>
      <c r="J182" s="49">
        <v>34.392138534200001</v>
      </c>
      <c r="K182" s="10">
        <f t="shared" si="6"/>
        <v>41.930895300896637</v>
      </c>
      <c r="L182" s="10">
        <f t="shared" si="7"/>
        <v>142</v>
      </c>
      <c r="M182" s="10">
        <f t="shared" si="8"/>
        <v>31.9</v>
      </c>
    </row>
    <row r="183" spans="1:13">
      <c r="A183" s="22">
        <v>1110</v>
      </c>
      <c r="B183" s="22" t="s">
        <v>54</v>
      </c>
      <c r="C183" s="22" t="s">
        <v>46</v>
      </c>
      <c r="D183" s="23">
        <v>0.22</v>
      </c>
      <c r="E183" s="23">
        <v>50.8</v>
      </c>
      <c r="F183" s="23">
        <v>0</v>
      </c>
      <c r="G183" s="23">
        <v>0.96799999999999997</v>
      </c>
      <c r="H183" s="23">
        <v>0.125</v>
      </c>
      <c r="I183" s="23">
        <v>0.28799999999999998</v>
      </c>
      <c r="J183" s="49">
        <v>1.9296995027234799E-2</v>
      </c>
      <c r="K183" s="10">
        <f t="shared" si="6"/>
        <v>2.3526896337204662E-2</v>
      </c>
      <c r="L183" s="10">
        <f t="shared" si="7"/>
        <v>0.1</v>
      </c>
      <c r="M183" s="10">
        <f t="shared" si="8"/>
        <v>0</v>
      </c>
    </row>
    <row r="184" spans="1:13">
      <c r="A184" s="22">
        <v>1210</v>
      </c>
      <c r="B184" s="22" t="s">
        <v>54</v>
      </c>
      <c r="C184" s="22" t="s">
        <v>46</v>
      </c>
      <c r="D184" s="23">
        <v>0.22</v>
      </c>
      <c r="E184" s="23">
        <v>50.8</v>
      </c>
      <c r="F184" s="23">
        <v>0</v>
      </c>
      <c r="G184" s="23">
        <v>1.2450000000000001</v>
      </c>
      <c r="H184" s="23">
        <v>0.21299999999999999</v>
      </c>
      <c r="I184" s="23">
        <v>0.28799999999999998</v>
      </c>
      <c r="J184" s="49">
        <v>3.0548698434075699E-3</v>
      </c>
      <c r="K184" s="10">
        <f t="shared" si="6"/>
        <v>3.7244973130825085E-3</v>
      </c>
      <c r="L184" s="10">
        <f t="shared" si="7"/>
        <v>0</v>
      </c>
      <c r="M184" s="10">
        <f t="shared" si="8"/>
        <v>0</v>
      </c>
    </row>
    <row r="185" spans="1:13">
      <c r="A185" s="22">
        <v>1210</v>
      </c>
      <c r="B185" s="22" t="s">
        <v>54</v>
      </c>
      <c r="C185" s="22" t="s">
        <v>45</v>
      </c>
      <c r="D185" s="23">
        <v>0.22</v>
      </c>
      <c r="E185" s="23">
        <v>50.8</v>
      </c>
      <c r="F185" s="23">
        <v>0</v>
      </c>
      <c r="G185" s="23">
        <v>1.2450000000000001</v>
      </c>
      <c r="H185" s="23">
        <v>0.21299999999999999</v>
      </c>
      <c r="I185" s="23">
        <v>0.28799999999999998</v>
      </c>
      <c r="J185" s="49">
        <v>1.99311078194418</v>
      </c>
      <c r="K185" s="10">
        <f t="shared" si="6"/>
        <v>2.430000665346344</v>
      </c>
      <c r="L185" s="10">
        <f t="shared" si="7"/>
        <v>8.1999999999999993</v>
      </c>
      <c r="M185" s="10">
        <f t="shared" si="8"/>
        <v>1.8</v>
      </c>
    </row>
    <row r="186" spans="1:13">
      <c r="A186" s="22">
        <v>1210</v>
      </c>
      <c r="B186" s="22" t="s">
        <v>54</v>
      </c>
      <c r="C186" s="22" t="s">
        <v>45</v>
      </c>
      <c r="D186" s="23">
        <v>0.22</v>
      </c>
      <c r="E186" s="23">
        <v>50.8</v>
      </c>
      <c r="F186" s="23">
        <v>0</v>
      </c>
      <c r="G186" s="23">
        <v>1.2450000000000001</v>
      </c>
      <c r="H186" s="23">
        <v>0.21299999999999999</v>
      </c>
      <c r="I186" s="23">
        <v>0.28799999999999998</v>
      </c>
      <c r="J186" s="49">
        <v>3.0039047135760599</v>
      </c>
      <c r="K186" s="10">
        <f t="shared" si="6"/>
        <v>3.6623606267919318</v>
      </c>
      <c r="L186" s="10">
        <f t="shared" si="7"/>
        <v>12.4</v>
      </c>
      <c r="M186" s="10">
        <f t="shared" si="8"/>
        <v>2.8</v>
      </c>
    </row>
    <row r="187" spans="1:13">
      <c r="A187" s="22">
        <v>1710</v>
      </c>
      <c r="B187" s="22" t="s">
        <v>54</v>
      </c>
      <c r="C187" s="22" t="s">
        <v>46</v>
      </c>
      <c r="D187" s="23">
        <v>0.22</v>
      </c>
      <c r="E187" s="23">
        <v>50.8</v>
      </c>
      <c r="F187" s="23">
        <v>0</v>
      </c>
      <c r="G187" s="23">
        <v>0.96799999999999997</v>
      </c>
      <c r="H187" s="23">
        <v>0.125</v>
      </c>
      <c r="I187" s="23">
        <v>0.34100000000000003</v>
      </c>
      <c r="J187" s="49">
        <v>1.18018293829523</v>
      </c>
      <c r="K187" s="10">
        <f t="shared" si="6"/>
        <v>1.7036727502917177</v>
      </c>
      <c r="L187" s="10">
        <f t="shared" si="7"/>
        <v>4.5</v>
      </c>
      <c r="M187" s="10">
        <f t="shared" si="8"/>
        <v>0.8</v>
      </c>
    </row>
    <row r="188" spans="1:13">
      <c r="A188" s="22">
        <v>1710</v>
      </c>
      <c r="B188" s="22" t="s">
        <v>54</v>
      </c>
      <c r="C188" s="22" t="s">
        <v>46</v>
      </c>
      <c r="D188" s="23">
        <v>0.22</v>
      </c>
      <c r="E188" s="23">
        <v>50.8</v>
      </c>
      <c r="F188" s="23">
        <v>0</v>
      </c>
      <c r="G188" s="23">
        <v>0.96799999999999997</v>
      </c>
      <c r="H188" s="23">
        <v>0.125</v>
      </c>
      <c r="I188" s="23">
        <v>0.34100000000000003</v>
      </c>
      <c r="J188" s="49">
        <v>1.04538219159016</v>
      </c>
      <c r="K188" s="10">
        <f t="shared" si="6"/>
        <v>1.5090788857065018</v>
      </c>
      <c r="L188" s="10">
        <f t="shared" si="7"/>
        <v>4</v>
      </c>
      <c r="M188" s="10">
        <f t="shared" si="8"/>
        <v>0.7</v>
      </c>
    </row>
    <row r="189" spans="1:13">
      <c r="A189" s="22">
        <v>1710</v>
      </c>
      <c r="B189" s="22" t="s">
        <v>54</v>
      </c>
      <c r="C189" s="22" t="s">
        <v>46</v>
      </c>
      <c r="D189" s="23">
        <v>0.22</v>
      </c>
      <c r="E189" s="23">
        <v>50.8</v>
      </c>
      <c r="F189" s="23">
        <v>0</v>
      </c>
      <c r="G189" s="23">
        <v>0.96799999999999997</v>
      </c>
      <c r="H189" s="23">
        <v>0.125</v>
      </c>
      <c r="I189" s="23">
        <v>0.34100000000000003</v>
      </c>
      <c r="J189" s="49">
        <v>0.444540821575791</v>
      </c>
      <c r="K189" s="10">
        <f t="shared" si="6"/>
        <v>0.64172431199942603</v>
      </c>
      <c r="L189" s="10">
        <f t="shared" si="7"/>
        <v>1.7</v>
      </c>
      <c r="M189" s="10">
        <f t="shared" si="8"/>
        <v>0.3</v>
      </c>
    </row>
    <row r="190" spans="1:13">
      <c r="A190" s="22">
        <v>1400</v>
      </c>
      <c r="B190" s="22" t="s">
        <v>54</v>
      </c>
      <c r="D190" s="23">
        <v>0.22</v>
      </c>
      <c r="E190" s="23">
        <v>50.8</v>
      </c>
      <c r="F190" s="23">
        <v>0</v>
      </c>
      <c r="G190" s="23">
        <v>0.70899999999999996</v>
      </c>
      <c r="H190" s="23">
        <v>0.11700000000000001</v>
      </c>
      <c r="I190" s="23">
        <v>0.43099999999999999</v>
      </c>
      <c r="J190" s="49">
        <v>7.3006801158599796E-2</v>
      </c>
      <c r="K190" s="10">
        <f t="shared" si="6"/>
        <v>0.13320577583394258</v>
      </c>
      <c r="L190" s="10">
        <f t="shared" si="7"/>
        <v>0.3</v>
      </c>
      <c r="M190" s="10">
        <f t="shared" si="8"/>
        <v>0.1</v>
      </c>
    </row>
    <row r="191" spans="1:13">
      <c r="A191" s="22">
        <v>1400</v>
      </c>
      <c r="B191" s="22" t="s">
        <v>54</v>
      </c>
      <c r="C191" s="22" t="s">
        <v>44</v>
      </c>
      <c r="D191" s="23">
        <v>0.22</v>
      </c>
      <c r="E191" s="23">
        <v>50.8</v>
      </c>
      <c r="F191" s="23">
        <v>0</v>
      </c>
      <c r="G191" s="23">
        <v>0.70899999999999996</v>
      </c>
      <c r="H191" s="23">
        <v>0.11700000000000001</v>
      </c>
      <c r="I191" s="23">
        <v>0.43099999999999999</v>
      </c>
      <c r="J191" s="49">
        <v>6.7459516592713199E-3</v>
      </c>
      <c r="K191" s="10">
        <f t="shared" si="6"/>
        <v>1.2308438532451142E-2</v>
      </c>
      <c r="L191" s="10">
        <f t="shared" si="7"/>
        <v>0</v>
      </c>
      <c r="M191" s="10">
        <f t="shared" si="8"/>
        <v>0</v>
      </c>
    </row>
    <row r="192" spans="1:13">
      <c r="A192" s="22">
        <v>1400</v>
      </c>
      <c r="B192" s="22" t="s">
        <v>54</v>
      </c>
      <c r="C192" s="22" t="s">
        <v>46</v>
      </c>
      <c r="D192" s="23">
        <v>0.22</v>
      </c>
      <c r="E192" s="23">
        <v>50.8</v>
      </c>
      <c r="F192" s="23">
        <v>0</v>
      </c>
      <c r="G192" s="23">
        <v>0.70899999999999996</v>
      </c>
      <c r="H192" s="23">
        <v>0.11700000000000001</v>
      </c>
      <c r="I192" s="23">
        <v>0.43099999999999999</v>
      </c>
      <c r="J192" s="49">
        <v>0.27249143539500298</v>
      </c>
      <c r="K192" s="10">
        <f t="shared" si="6"/>
        <v>0.49717878997387593</v>
      </c>
      <c r="L192" s="10">
        <f t="shared" si="7"/>
        <v>1</v>
      </c>
      <c r="M192" s="10">
        <f t="shared" si="8"/>
        <v>0.2</v>
      </c>
    </row>
    <row r="193" spans="1:13">
      <c r="A193" s="22">
        <v>1400</v>
      </c>
      <c r="B193" s="22" t="s">
        <v>54</v>
      </c>
      <c r="C193" s="22" t="s">
        <v>46</v>
      </c>
      <c r="D193" s="23">
        <v>0.22</v>
      </c>
      <c r="E193" s="23">
        <v>50.8</v>
      </c>
      <c r="F193" s="23">
        <v>0</v>
      </c>
      <c r="G193" s="23">
        <v>0.70899999999999996</v>
      </c>
      <c r="H193" s="23">
        <v>0.11700000000000001</v>
      </c>
      <c r="I193" s="23">
        <v>0.43099999999999999</v>
      </c>
      <c r="J193" s="49">
        <v>15.0010247181</v>
      </c>
      <c r="K193" s="10">
        <f t="shared" si="6"/>
        <v>27.370369666487989</v>
      </c>
      <c r="L193" s="10">
        <f t="shared" si="7"/>
        <v>52.8</v>
      </c>
      <c r="M193" s="10">
        <f t="shared" si="8"/>
        <v>12</v>
      </c>
    </row>
    <row r="194" spans="1:13">
      <c r="A194" s="22">
        <v>1400</v>
      </c>
      <c r="B194" s="22" t="s">
        <v>54</v>
      </c>
      <c r="C194" s="22" t="s">
        <v>44</v>
      </c>
      <c r="D194" s="23">
        <v>0.22</v>
      </c>
      <c r="E194" s="23">
        <v>50.8</v>
      </c>
      <c r="F194" s="23">
        <v>0</v>
      </c>
      <c r="G194" s="23">
        <v>0.70899999999999996</v>
      </c>
      <c r="H194" s="23">
        <v>0.11700000000000001</v>
      </c>
      <c r="I194" s="23">
        <v>0.43099999999999999</v>
      </c>
      <c r="J194" s="49">
        <v>3.8195750080044699</v>
      </c>
      <c r="K194" s="10">
        <f t="shared" si="6"/>
        <v>6.9690692404380217</v>
      </c>
      <c r="L194" s="10">
        <f t="shared" si="7"/>
        <v>13.4</v>
      </c>
      <c r="M194" s="10">
        <f t="shared" si="8"/>
        <v>3.1</v>
      </c>
    </row>
    <row r="195" spans="1:13">
      <c r="A195" s="22">
        <v>1400</v>
      </c>
      <c r="B195" s="22" t="s">
        <v>54</v>
      </c>
      <c r="C195" s="22" t="s">
        <v>46</v>
      </c>
      <c r="D195" s="23">
        <v>0.22</v>
      </c>
      <c r="E195" s="23">
        <v>50.8</v>
      </c>
      <c r="F195" s="23">
        <v>0</v>
      </c>
      <c r="G195" s="23">
        <v>0.70899999999999996</v>
      </c>
      <c r="H195" s="23">
        <v>0.11700000000000001</v>
      </c>
      <c r="I195" s="23">
        <v>0.43099999999999999</v>
      </c>
      <c r="J195" s="49">
        <v>1.9539008923321799</v>
      </c>
      <c r="K195" s="10">
        <f t="shared" ref="K195:K258" si="9">(E195*I195*J195/12)+(F195*J195)</f>
        <v>3.5650224381195508</v>
      </c>
      <c r="L195" s="10">
        <f t="shared" ref="L195:L258" si="10">ROUND(2.721*G195*K195,1)</f>
        <v>6.9</v>
      </c>
      <c r="M195" s="10">
        <f t="shared" ref="M195:M258" si="11">ROUND((2.721*H195*K195)+(D195*J195),1)</f>
        <v>1.6</v>
      </c>
    </row>
    <row r="196" spans="1:13">
      <c r="A196" s="22">
        <v>1400</v>
      </c>
      <c r="B196" s="22" t="s">
        <v>54</v>
      </c>
      <c r="C196" s="22" t="s">
        <v>46</v>
      </c>
      <c r="D196" s="23">
        <v>0.22</v>
      </c>
      <c r="E196" s="23">
        <v>50.8</v>
      </c>
      <c r="F196" s="23">
        <v>0</v>
      </c>
      <c r="G196" s="23">
        <v>0.70899999999999996</v>
      </c>
      <c r="H196" s="23">
        <v>0.11700000000000001</v>
      </c>
      <c r="I196" s="23">
        <v>0.43099999999999999</v>
      </c>
      <c r="J196" s="49">
        <v>7.3346010311641798</v>
      </c>
      <c r="K196" s="10">
        <f t="shared" si="9"/>
        <v>13.382468554761124</v>
      </c>
      <c r="L196" s="10">
        <f t="shared" si="10"/>
        <v>25.8</v>
      </c>
      <c r="M196" s="10">
        <f t="shared" si="11"/>
        <v>5.9</v>
      </c>
    </row>
    <row r="197" spans="1:13">
      <c r="A197" s="22">
        <v>1400</v>
      </c>
      <c r="B197" s="22" t="s">
        <v>54</v>
      </c>
      <c r="C197" s="22" t="s">
        <v>44</v>
      </c>
      <c r="D197" s="23">
        <v>0.22</v>
      </c>
      <c r="E197" s="23">
        <v>50.8</v>
      </c>
      <c r="F197" s="23">
        <v>0</v>
      </c>
      <c r="G197" s="23">
        <v>0.70899999999999996</v>
      </c>
      <c r="H197" s="23">
        <v>0.11700000000000001</v>
      </c>
      <c r="I197" s="23">
        <v>0.43099999999999999</v>
      </c>
      <c r="J197" s="49">
        <v>1.8513355749128499</v>
      </c>
      <c r="K197" s="10">
        <f t="shared" si="9"/>
        <v>3.3778851788001556</v>
      </c>
      <c r="L197" s="10">
        <f t="shared" si="10"/>
        <v>6.5</v>
      </c>
      <c r="M197" s="10">
        <f t="shared" si="11"/>
        <v>1.5</v>
      </c>
    </row>
    <row r="198" spans="1:13">
      <c r="A198" s="22">
        <v>1400</v>
      </c>
      <c r="B198" s="22" t="s">
        <v>54</v>
      </c>
      <c r="C198" s="22" t="s">
        <v>46</v>
      </c>
      <c r="D198" s="23">
        <v>0.22</v>
      </c>
      <c r="E198" s="23">
        <v>50.8</v>
      </c>
      <c r="F198" s="23">
        <v>0</v>
      </c>
      <c r="G198" s="23">
        <v>0.70899999999999996</v>
      </c>
      <c r="H198" s="23">
        <v>0.11700000000000001</v>
      </c>
      <c r="I198" s="23">
        <v>0.43099999999999999</v>
      </c>
      <c r="J198" s="49">
        <v>1.4189603979684799</v>
      </c>
      <c r="K198" s="10">
        <f t="shared" si="9"/>
        <v>2.588987843453356</v>
      </c>
      <c r="L198" s="10">
        <f t="shared" si="10"/>
        <v>5</v>
      </c>
      <c r="M198" s="10">
        <f t="shared" si="11"/>
        <v>1.1000000000000001</v>
      </c>
    </row>
    <row r="199" spans="1:13">
      <c r="A199" s="22">
        <v>1400</v>
      </c>
      <c r="B199" s="22" t="s">
        <v>54</v>
      </c>
      <c r="C199" s="22" t="s">
        <v>46</v>
      </c>
      <c r="D199" s="23">
        <v>0.22</v>
      </c>
      <c r="E199" s="23">
        <v>50.8</v>
      </c>
      <c r="F199" s="23">
        <v>0</v>
      </c>
      <c r="G199" s="23">
        <v>0.70899999999999996</v>
      </c>
      <c r="H199" s="23">
        <v>0.11700000000000001</v>
      </c>
      <c r="I199" s="23">
        <v>0.43099999999999999</v>
      </c>
      <c r="J199" s="49">
        <v>5.8248519512976202E-2</v>
      </c>
      <c r="K199" s="10">
        <f t="shared" si="9"/>
        <v>0.10627830708605929</v>
      </c>
      <c r="L199" s="10">
        <f t="shared" si="10"/>
        <v>0.2</v>
      </c>
      <c r="M199" s="10">
        <f t="shared" si="11"/>
        <v>0</v>
      </c>
    </row>
    <row r="200" spans="1:13">
      <c r="A200" s="22">
        <v>1700</v>
      </c>
      <c r="B200" s="22" t="s">
        <v>54</v>
      </c>
      <c r="C200" s="22" t="s">
        <v>46</v>
      </c>
      <c r="D200" s="23">
        <v>0.22</v>
      </c>
      <c r="E200" s="23">
        <v>50.8</v>
      </c>
      <c r="F200" s="23">
        <v>0</v>
      </c>
      <c r="G200" s="23">
        <v>0.96799999999999997</v>
      </c>
      <c r="H200" s="23">
        <v>0.125</v>
      </c>
      <c r="I200" s="23">
        <v>0.34100000000000003</v>
      </c>
      <c r="J200" s="49">
        <v>2.3458498127580999E-2</v>
      </c>
      <c r="K200" s="10">
        <f t="shared" si="9"/>
        <v>3.3863905947038343E-2</v>
      </c>
      <c r="L200" s="10">
        <f t="shared" si="10"/>
        <v>0.1</v>
      </c>
      <c r="M200" s="10">
        <f t="shared" si="11"/>
        <v>0</v>
      </c>
    </row>
    <row r="201" spans="1:13">
      <c r="A201" s="22">
        <v>1700</v>
      </c>
      <c r="B201" s="22" t="s">
        <v>54</v>
      </c>
      <c r="C201" s="22" t="s">
        <v>46</v>
      </c>
      <c r="D201" s="23">
        <v>0.22</v>
      </c>
      <c r="E201" s="23">
        <v>50.8</v>
      </c>
      <c r="F201" s="23">
        <v>0</v>
      </c>
      <c r="G201" s="23">
        <v>0.96799999999999997</v>
      </c>
      <c r="H201" s="23">
        <v>0.125</v>
      </c>
      <c r="I201" s="23">
        <v>0.34100000000000003</v>
      </c>
      <c r="J201" s="49">
        <v>7.0665190103804995E-2</v>
      </c>
      <c r="K201" s="10">
        <f t="shared" si="9"/>
        <v>0.1020099129275161</v>
      </c>
      <c r="L201" s="10">
        <f t="shared" si="10"/>
        <v>0.3</v>
      </c>
      <c r="M201" s="10">
        <f t="shared" si="11"/>
        <v>0.1</v>
      </c>
    </row>
    <row r="202" spans="1:13">
      <c r="A202" s="22">
        <v>1710</v>
      </c>
      <c r="B202" s="22" t="s">
        <v>54</v>
      </c>
      <c r="C202" s="22" t="s">
        <v>46</v>
      </c>
      <c r="D202" s="23">
        <v>0.22</v>
      </c>
      <c r="E202" s="23">
        <v>50.8</v>
      </c>
      <c r="F202" s="23">
        <v>0</v>
      </c>
      <c r="G202" s="23">
        <v>0.96799999999999997</v>
      </c>
      <c r="H202" s="23">
        <v>0.125</v>
      </c>
      <c r="I202" s="23">
        <v>0.34100000000000003</v>
      </c>
      <c r="J202" s="49">
        <v>7.6600471056369898E-2</v>
      </c>
      <c r="K202" s="10">
        <f t="shared" si="9"/>
        <v>0.11057788666794038</v>
      </c>
      <c r="L202" s="10">
        <f t="shared" si="10"/>
        <v>0.3</v>
      </c>
      <c r="M202" s="10">
        <f t="shared" si="11"/>
        <v>0.1</v>
      </c>
    </row>
    <row r="203" spans="1:13">
      <c r="A203" s="22">
        <v>1710</v>
      </c>
      <c r="B203" s="22" t="s">
        <v>54</v>
      </c>
      <c r="C203" s="22" t="s">
        <v>46</v>
      </c>
      <c r="D203" s="23">
        <v>0.22</v>
      </c>
      <c r="E203" s="23">
        <v>50.8</v>
      </c>
      <c r="F203" s="23">
        <v>0</v>
      </c>
      <c r="G203" s="23">
        <v>0.96799999999999997</v>
      </c>
      <c r="H203" s="23">
        <v>0.125</v>
      </c>
      <c r="I203" s="23">
        <v>0.34100000000000003</v>
      </c>
      <c r="J203" s="49">
        <v>0.24625708455134601</v>
      </c>
      <c r="K203" s="10">
        <f t="shared" si="9"/>
        <v>0.35548851868883807</v>
      </c>
      <c r="L203" s="10">
        <f t="shared" si="10"/>
        <v>0.9</v>
      </c>
      <c r="M203" s="10">
        <f t="shared" si="11"/>
        <v>0.2</v>
      </c>
    </row>
    <row r="204" spans="1:13">
      <c r="A204" s="22">
        <v>1710</v>
      </c>
      <c r="B204" s="22" t="s">
        <v>54</v>
      </c>
      <c r="C204" s="22" t="s">
        <v>46</v>
      </c>
      <c r="D204" s="23">
        <v>0.22</v>
      </c>
      <c r="E204" s="23">
        <v>50.8</v>
      </c>
      <c r="F204" s="23">
        <v>0</v>
      </c>
      <c r="G204" s="23">
        <v>0.96799999999999997</v>
      </c>
      <c r="H204" s="23">
        <v>0.125</v>
      </c>
      <c r="I204" s="23">
        <v>0.34100000000000003</v>
      </c>
      <c r="J204" s="49">
        <v>3.4046454406449898E-2</v>
      </c>
      <c r="K204" s="10">
        <f t="shared" si="9"/>
        <v>4.9148326699337525E-2</v>
      </c>
      <c r="L204" s="10">
        <f t="shared" si="10"/>
        <v>0.1</v>
      </c>
      <c r="M204" s="10">
        <f t="shared" si="11"/>
        <v>0</v>
      </c>
    </row>
    <row r="205" spans="1:13">
      <c r="A205" s="22">
        <v>1820</v>
      </c>
      <c r="B205" s="22" t="s">
        <v>54</v>
      </c>
      <c r="C205" s="22" t="s">
        <v>46</v>
      </c>
      <c r="D205" s="23">
        <v>0.22</v>
      </c>
      <c r="E205" s="23">
        <v>50.8</v>
      </c>
      <c r="F205" s="23">
        <v>0</v>
      </c>
      <c r="G205" s="23">
        <v>2.0139999999999998</v>
      </c>
      <c r="H205" s="23">
        <v>0.28699999999999998</v>
      </c>
      <c r="I205" s="23">
        <v>0.28899999999999998</v>
      </c>
      <c r="J205" s="49">
        <v>2.25443455159796</v>
      </c>
      <c r="K205" s="10">
        <f t="shared" si="9"/>
        <v>2.7581503782433305</v>
      </c>
      <c r="L205" s="10">
        <f t="shared" si="10"/>
        <v>15.1</v>
      </c>
      <c r="M205" s="10">
        <f t="shared" si="11"/>
        <v>2.6</v>
      </c>
    </row>
    <row r="206" spans="1:13">
      <c r="A206" s="22">
        <v>1820</v>
      </c>
      <c r="B206" s="22" t="s">
        <v>54</v>
      </c>
      <c r="D206" s="23">
        <v>0.22</v>
      </c>
      <c r="E206" s="23">
        <v>50.8</v>
      </c>
      <c r="F206" s="23">
        <v>0</v>
      </c>
      <c r="G206" s="23">
        <v>2.0139999999999998</v>
      </c>
      <c r="H206" s="23">
        <v>0.28699999999999998</v>
      </c>
      <c r="I206" s="23">
        <v>0.28899999999999998</v>
      </c>
      <c r="J206" s="49">
        <v>0.97656115530444498</v>
      </c>
      <c r="K206" s="10">
        <f t="shared" si="9"/>
        <v>1.1947574694379679</v>
      </c>
      <c r="L206" s="10">
        <f t="shared" si="10"/>
        <v>6.5</v>
      </c>
      <c r="M206" s="10">
        <f t="shared" si="11"/>
        <v>1.1000000000000001</v>
      </c>
    </row>
    <row r="207" spans="1:13">
      <c r="A207" s="22">
        <v>1820</v>
      </c>
      <c r="B207" s="22" t="s">
        <v>54</v>
      </c>
      <c r="C207" s="22" t="s">
        <v>46</v>
      </c>
      <c r="D207" s="23">
        <v>0.22</v>
      </c>
      <c r="E207" s="23">
        <v>50.8</v>
      </c>
      <c r="F207" s="23">
        <v>0</v>
      </c>
      <c r="G207" s="23">
        <v>2.0139999999999998</v>
      </c>
      <c r="H207" s="23">
        <v>0.28699999999999998</v>
      </c>
      <c r="I207" s="23">
        <v>0.28899999999999998</v>
      </c>
      <c r="J207" s="49">
        <v>14.969317220100001</v>
      </c>
      <c r="K207" s="10">
        <f t="shared" si="9"/>
        <v>18.313961664311009</v>
      </c>
      <c r="L207" s="10">
        <f t="shared" si="10"/>
        <v>100.4</v>
      </c>
      <c r="M207" s="10">
        <f t="shared" si="11"/>
        <v>17.600000000000001</v>
      </c>
    </row>
    <row r="208" spans="1:13">
      <c r="A208" s="22">
        <v>1820</v>
      </c>
      <c r="B208" s="22" t="s">
        <v>54</v>
      </c>
      <c r="C208" s="22" t="s">
        <v>46</v>
      </c>
      <c r="D208" s="23">
        <v>0.22</v>
      </c>
      <c r="E208" s="23">
        <v>50.8</v>
      </c>
      <c r="F208" s="23">
        <v>0</v>
      </c>
      <c r="G208" s="23">
        <v>2.0139999999999998</v>
      </c>
      <c r="H208" s="23">
        <v>0.28699999999999998</v>
      </c>
      <c r="I208" s="23">
        <v>0.28899999999999998</v>
      </c>
      <c r="J208" s="49">
        <v>42.480752343600003</v>
      </c>
      <c r="K208" s="10">
        <f t="shared" si="9"/>
        <v>51.972368442238356</v>
      </c>
      <c r="L208" s="10">
        <f t="shared" si="10"/>
        <v>284.8</v>
      </c>
      <c r="M208" s="10">
        <f t="shared" si="11"/>
        <v>49.9</v>
      </c>
    </row>
    <row r="209" spans="1:13">
      <c r="A209" s="22">
        <v>1330</v>
      </c>
      <c r="B209" s="22" t="s">
        <v>54</v>
      </c>
      <c r="C209" s="22" t="s">
        <v>44</v>
      </c>
      <c r="D209" s="23">
        <v>0.22</v>
      </c>
      <c r="E209" s="23">
        <v>50.8</v>
      </c>
      <c r="F209" s="23">
        <v>0</v>
      </c>
      <c r="G209" s="23">
        <v>1.395</v>
      </c>
      <c r="H209" s="23">
        <v>0.33900000000000002</v>
      </c>
      <c r="I209" s="23">
        <v>0.39300000000000002</v>
      </c>
      <c r="J209" s="49">
        <v>6.0243986376158597E-2</v>
      </c>
      <c r="K209" s="10">
        <f t="shared" si="9"/>
        <v>0.10022792013401506</v>
      </c>
      <c r="L209" s="10">
        <f t="shared" si="10"/>
        <v>0.4</v>
      </c>
      <c r="M209" s="10">
        <f t="shared" si="11"/>
        <v>0.1</v>
      </c>
    </row>
    <row r="210" spans="1:13">
      <c r="A210" s="22">
        <v>1330</v>
      </c>
      <c r="B210" s="22" t="s">
        <v>54</v>
      </c>
      <c r="C210" s="22" t="s">
        <v>46</v>
      </c>
      <c r="D210" s="23">
        <v>0.22</v>
      </c>
      <c r="E210" s="23">
        <v>50.8</v>
      </c>
      <c r="F210" s="23">
        <v>0</v>
      </c>
      <c r="G210" s="23">
        <v>1.395</v>
      </c>
      <c r="H210" s="23">
        <v>0.33900000000000002</v>
      </c>
      <c r="I210" s="23">
        <v>0.39300000000000002</v>
      </c>
      <c r="J210" s="49">
        <v>3.6325951068912499</v>
      </c>
      <c r="K210" s="10">
        <f t="shared" si="9"/>
        <v>6.043548479334973</v>
      </c>
      <c r="L210" s="10">
        <f t="shared" si="10"/>
        <v>22.9</v>
      </c>
      <c r="M210" s="10">
        <f t="shared" si="11"/>
        <v>6.4</v>
      </c>
    </row>
    <row r="211" spans="1:13">
      <c r="A211" s="22">
        <v>1330</v>
      </c>
      <c r="B211" s="22" t="s">
        <v>54</v>
      </c>
      <c r="C211" s="22" t="s">
        <v>46</v>
      </c>
      <c r="D211" s="23">
        <v>0.22</v>
      </c>
      <c r="E211" s="23">
        <v>50.8</v>
      </c>
      <c r="F211" s="23">
        <v>0</v>
      </c>
      <c r="G211" s="23">
        <v>1.395</v>
      </c>
      <c r="H211" s="23">
        <v>0.33900000000000002</v>
      </c>
      <c r="I211" s="23">
        <v>0.39300000000000002</v>
      </c>
      <c r="J211" s="49">
        <v>2.23799003606606E-2</v>
      </c>
      <c r="K211" s="10">
        <f t="shared" si="9"/>
        <v>3.7233440230031042E-2</v>
      </c>
      <c r="L211" s="10">
        <f t="shared" si="10"/>
        <v>0.1</v>
      </c>
      <c r="M211" s="10">
        <f t="shared" si="11"/>
        <v>0</v>
      </c>
    </row>
    <row r="212" spans="1:13">
      <c r="A212" s="22">
        <v>1330</v>
      </c>
      <c r="B212" s="22" t="s">
        <v>54</v>
      </c>
      <c r="C212" s="22" t="s">
        <v>45</v>
      </c>
      <c r="D212" s="23">
        <v>0.22</v>
      </c>
      <c r="E212" s="23">
        <v>50.8</v>
      </c>
      <c r="F212" s="23">
        <v>0</v>
      </c>
      <c r="G212" s="23">
        <v>1.395</v>
      </c>
      <c r="H212" s="23">
        <v>0.33900000000000002</v>
      </c>
      <c r="I212" s="23">
        <v>0.39300000000000002</v>
      </c>
      <c r="J212" s="49">
        <v>0.84686340382798797</v>
      </c>
      <c r="K212" s="10">
        <f t="shared" si="9"/>
        <v>1.4089266449486237</v>
      </c>
      <c r="L212" s="10">
        <f t="shared" si="10"/>
        <v>5.3</v>
      </c>
      <c r="M212" s="10">
        <f t="shared" si="11"/>
        <v>1.5</v>
      </c>
    </row>
    <row r="213" spans="1:13">
      <c r="A213" s="22">
        <v>1330</v>
      </c>
      <c r="B213" s="22" t="s">
        <v>54</v>
      </c>
      <c r="C213" s="22" t="s">
        <v>46</v>
      </c>
      <c r="D213" s="23">
        <v>0.22</v>
      </c>
      <c r="E213" s="23">
        <v>50.8</v>
      </c>
      <c r="F213" s="23">
        <v>0</v>
      </c>
      <c r="G213" s="23">
        <v>1.395</v>
      </c>
      <c r="H213" s="23">
        <v>0.33900000000000002</v>
      </c>
      <c r="I213" s="23">
        <v>0.39300000000000002</v>
      </c>
      <c r="J213" s="49">
        <v>0.18482887585086</v>
      </c>
      <c r="K213" s="10">
        <f t="shared" si="9"/>
        <v>0.30749980075307581</v>
      </c>
      <c r="L213" s="10">
        <f t="shared" si="10"/>
        <v>1.2</v>
      </c>
      <c r="M213" s="10">
        <f t="shared" si="11"/>
        <v>0.3</v>
      </c>
    </row>
    <row r="214" spans="1:13">
      <c r="A214" s="22">
        <v>1330</v>
      </c>
      <c r="B214" s="22" t="s">
        <v>54</v>
      </c>
      <c r="C214" s="22" t="s">
        <v>44</v>
      </c>
      <c r="D214" s="23">
        <v>0.22</v>
      </c>
      <c r="E214" s="23">
        <v>50.8</v>
      </c>
      <c r="F214" s="23">
        <v>0</v>
      </c>
      <c r="G214" s="23">
        <v>1.395</v>
      </c>
      <c r="H214" s="23">
        <v>0.33900000000000002</v>
      </c>
      <c r="I214" s="23">
        <v>0.39300000000000002</v>
      </c>
      <c r="J214" s="49">
        <v>1.18650317187511</v>
      </c>
      <c r="K214" s="10">
        <f t="shared" si="9"/>
        <v>1.9739853270486207</v>
      </c>
      <c r="L214" s="10">
        <f t="shared" si="10"/>
        <v>7.5</v>
      </c>
      <c r="M214" s="10">
        <f t="shared" si="11"/>
        <v>2.1</v>
      </c>
    </row>
    <row r="215" spans="1:13">
      <c r="A215" s="22">
        <v>1330</v>
      </c>
      <c r="B215" s="22" t="s">
        <v>54</v>
      </c>
      <c r="C215" s="22" t="s">
        <v>46</v>
      </c>
      <c r="D215" s="23">
        <v>0.22</v>
      </c>
      <c r="E215" s="23">
        <v>50.8</v>
      </c>
      <c r="F215" s="23">
        <v>0</v>
      </c>
      <c r="G215" s="23">
        <v>1.395</v>
      </c>
      <c r="H215" s="23">
        <v>0.33900000000000002</v>
      </c>
      <c r="I215" s="23">
        <v>0.39300000000000002</v>
      </c>
      <c r="J215" s="49">
        <v>2.4360955224637701E-2</v>
      </c>
      <c r="K215" s="10">
        <f t="shared" si="9"/>
        <v>4.0529321207229747E-2</v>
      </c>
      <c r="L215" s="10">
        <f t="shared" si="10"/>
        <v>0.2</v>
      </c>
      <c r="M215" s="10">
        <f t="shared" si="11"/>
        <v>0</v>
      </c>
    </row>
    <row r="216" spans="1:13">
      <c r="A216" s="22">
        <v>1330</v>
      </c>
      <c r="B216" s="22" t="s">
        <v>54</v>
      </c>
      <c r="C216" s="22" t="s">
        <v>46</v>
      </c>
      <c r="D216" s="23">
        <v>0.22</v>
      </c>
      <c r="E216" s="23">
        <v>50.8</v>
      </c>
      <c r="F216" s="23">
        <v>0</v>
      </c>
      <c r="G216" s="23">
        <v>1.395</v>
      </c>
      <c r="H216" s="23">
        <v>0.33900000000000002</v>
      </c>
      <c r="I216" s="23">
        <v>0.39300000000000002</v>
      </c>
      <c r="J216" s="49">
        <v>35.946626393000003</v>
      </c>
      <c r="K216" s="10">
        <f t="shared" si="9"/>
        <v>59.804402330034101</v>
      </c>
      <c r="L216" s="10">
        <f t="shared" si="10"/>
        <v>227</v>
      </c>
      <c r="M216" s="10">
        <f t="shared" si="11"/>
        <v>63.1</v>
      </c>
    </row>
    <row r="217" spans="1:13">
      <c r="A217" s="22">
        <v>1330</v>
      </c>
      <c r="B217" s="22" t="s">
        <v>54</v>
      </c>
      <c r="C217" s="22" t="s">
        <v>46</v>
      </c>
      <c r="D217" s="23">
        <v>0.22</v>
      </c>
      <c r="E217" s="23">
        <v>50.8</v>
      </c>
      <c r="F217" s="23">
        <v>0</v>
      </c>
      <c r="G217" s="23">
        <v>1.395</v>
      </c>
      <c r="H217" s="23">
        <v>0.33900000000000002</v>
      </c>
      <c r="I217" s="23">
        <v>0.39300000000000002</v>
      </c>
      <c r="J217" s="49">
        <v>0.41889219063118799</v>
      </c>
      <c r="K217" s="10">
        <f t="shared" si="9"/>
        <v>0.69691093755310751</v>
      </c>
      <c r="L217" s="10">
        <f t="shared" si="10"/>
        <v>2.6</v>
      </c>
      <c r="M217" s="10">
        <f t="shared" si="11"/>
        <v>0.7</v>
      </c>
    </row>
    <row r="218" spans="1:13">
      <c r="A218" s="22">
        <v>1820</v>
      </c>
      <c r="B218" s="22" t="s">
        <v>54</v>
      </c>
      <c r="C218" s="22" t="s">
        <v>46</v>
      </c>
      <c r="D218" s="23">
        <v>0.22</v>
      </c>
      <c r="E218" s="23">
        <v>50.8</v>
      </c>
      <c r="F218" s="23">
        <v>0</v>
      </c>
      <c r="G218" s="23">
        <v>2.0139999999999998</v>
      </c>
      <c r="H218" s="23">
        <v>0.28699999999999998</v>
      </c>
      <c r="I218" s="23">
        <v>0.28899999999999998</v>
      </c>
      <c r="J218" s="49">
        <v>1.15498440906818</v>
      </c>
      <c r="K218" s="10">
        <f t="shared" si="9"/>
        <v>1.4130464255343134</v>
      </c>
      <c r="L218" s="10">
        <f t="shared" si="10"/>
        <v>7.7</v>
      </c>
      <c r="M218" s="10">
        <f t="shared" si="11"/>
        <v>1.4</v>
      </c>
    </row>
    <row r="219" spans="1:13">
      <c r="A219" s="22">
        <v>1820</v>
      </c>
      <c r="B219" s="22" t="s">
        <v>54</v>
      </c>
      <c r="C219" s="22" t="s">
        <v>46</v>
      </c>
      <c r="D219" s="23">
        <v>0.22</v>
      </c>
      <c r="E219" s="23">
        <v>50.8</v>
      </c>
      <c r="F219" s="23">
        <v>0</v>
      </c>
      <c r="G219" s="23">
        <v>2.0139999999999998</v>
      </c>
      <c r="H219" s="23">
        <v>0.28699999999999998</v>
      </c>
      <c r="I219" s="23">
        <v>0.28899999999999998</v>
      </c>
      <c r="J219" s="49">
        <v>2.4343757344214798</v>
      </c>
      <c r="K219" s="10">
        <f t="shared" si="9"/>
        <v>2.9782964193490522</v>
      </c>
      <c r="L219" s="10">
        <f t="shared" si="10"/>
        <v>16.3</v>
      </c>
      <c r="M219" s="10">
        <f t="shared" si="11"/>
        <v>2.9</v>
      </c>
    </row>
    <row r="220" spans="1:13">
      <c r="A220" s="22">
        <v>1820</v>
      </c>
      <c r="B220" s="22" t="s">
        <v>54</v>
      </c>
      <c r="D220" s="23">
        <v>0.22</v>
      </c>
      <c r="E220" s="23">
        <v>50.8</v>
      </c>
      <c r="F220" s="23">
        <v>0</v>
      </c>
      <c r="G220" s="23">
        <v>2.0139999999999998</v>
      </c>
      <c r="H220" s="23">
        <v>0.28699999999999998</v>
      </c>
      <c r="I220" s="23">
        <v>0.28899999999999998</v>
      </c>
      <c r="J220" s="49">
        <v>3.66137428442543E-3</v>
      </c>
      <c r="K220" s="10">
        <f t="shared" si="9"/>
        <v>4.4794473453755512E-3</v>
      </c>
      <c r="L220" s="10">
        <f t="shared" si="10"/>
        <v>0</v>
      </c>
      <c r="M220" s="10">
        <f t="shared" si="11"/>
        <v>0</v>
      </c>
    </row>
    <row r="221" spans="1:13">
      <c r="A221" s="22">
        <v>1820</v>
      </c>
      <c r="B221" s="22" t="s">
        <v>54</v>
      </c>
      <c r="C221" s="22" t="s">
        <v>44</v>
      </c>
      <c r="D221" s="23">
        <v>0.22</v>
      </c>
      <c r="E221" s="23">
        <v>50.8</v>
      </c>
      <c r="F221" s="23">
        <v>0</v>
      </c>
      <c r="G221" s="23">
        <v>2.0139999999999998</v>
      </c>
      <c r="H221" s="23">
        <v>0.28699999999999998</v>
      </c>
      <c r="I221" s="23">
        <v>0.28899999999999998</v>
      </c>
      <c r="J221" s="49">
        <v>1.2773355387165</v>
      </c>
      <c r="K221" s="10">
        <f t="shared" si="9"/>
        <v>1.5627348759170563</v>
      </c>
      <c r="L221" s="10">
        <f t="shared" si="10"/>
        <v>8.6</v>
      </c>
      <c r="M221" s="10">
        <f t="shared" si="11"/>
        <v>1.5</v>
      </c>
    </row>
    <row r="222" spans="1:13">
      <c r="A222" s="22">
        <v>1820</v>
      </c>
      <c r="B222" s="22" t="s">
        <v>54</v>
      </c>
      <c r="C222" s="22" t="s">
        <v>44</v>
      </c>
      <c r="D222" s="23">
        <v>0.22</v>
      </c>
      <c r="E222" s="23">
        <v>50.8</v>
      </c>
      <c r="F222" s="23">
        <v>0</v>
      </c>
      <c r="G222" s="23">
        <v>2.0139999999999998</v>
      </c>
      <c r="H222" s="23">
        <v>0.28699999999999998</v>
      </c>
      <c r="I222" s="23">
        <v>0.28899999999999998</v>
      </c>
      <c r="J222" s="49">
        <v>3.62999381526163</v>
      </c>
      <c r="K222" s="10">
        <f t="shared" si="9"/>
        <v>4.4410554333849204</v>
      </c>
      <c r="L222" s="10">
        <f t="shared" si="10"/>
        <v>24.3</v>
      </c>
      <c r="M222" s="10">
        <f t="shared" si="11"/>
        <v>4.3</v>
      </c>
    </row>
    <row r="223" spans="1:13">
      <c r="A223" s="22">
        <v>1820</v>
      </c>
      <c r="B223" s="22" t="s">
        <v>54</v>
      </c>
      <c r="C223" s="22" t="s">
        <v>46</v>
      </c>
      <c r="D223" s="23">
        <v>0.22</v>
      </c>
      <c r="E223" s="23">
        <v>50.8</v>
      </c>
      <c r="F223" s="23">
        <v>0</v>
      </c>
      <c r="G223" s="23">
        <v>2.0139999999999998</v>
      </c>
      <c r="H223" s="23">
        <v>0.28699999999999998</v>
      </c>
      <c r="I223" s="23">
        <v>0.28899999999999998</v>
      </c>
      <c r="J223" s="49">
        <v>1.8271559954085801</v>
      </c>
      <c r="K223" s="10">
        <f t="shared" si="9"/>
        <v>2.2354035499827036</v>
      </c>
      <c r="L223" s="10">
        <f t="shared" si="10"/>
        <v>12.3</v>
      </c>
      <c r="M223" s="10">
        <f t="shared" si="11"/>
        <v>2.1</v>
      </c>
    </row>
    <row r="224" spans="1:13">
      <c r="A224" s="22">
        <v>1820</v>
      </c>
      <c r="B224" s="22" t="s">
        <v>54</v>
      </c>
      <c r="C224" s="22" t="s">
        <v>46</v>
      </c>
      <c r="D224" s="23">
        <v>0.22</v>
      </c>
      <c r="E224" s="23">
        <v>50.8</v>
      </c>
      <c r="F224" s="23">
        <v>0</v>
      </c>
      <c r="G224" s="23">
        <v>2.0139999999999998</v>
      </c>
      <c r="H224" s="23">
        <v>0.28699999999999998</v>
      </c>
      <c r="I224" s="23">
        <v>0.28899999999999998</v>
      </c>
      <c r="J224" s="49">
        <v>7.0954524914764003E-4</v>
      </c>
      <c r="K224" s="10">
        <f t="shared" si="9"/>
        <v>8.6808130931552766E-4</v>
      </c>
      <c r="L224" s="10">
        <f t="shared" si="10"/>
        <v>0</v>
      </c>
      <c r="M224" s="10">
        <f t="shared" si="11"/>
        <v>0</v>
      </c>
    </row>
    <row r="225" spans="1:13">
      <c r="A225" s="22">
        <v>1820</v>
      </c>
      <c r="B225" s="22" t="s">
        <v>54</v>
      </c>
      <c r="C225" s="22" t="s">
        <v>46</v>
      </c>
      <c r="D225" s="23">
        <v>0.22</v>
      </c>
      <c r="E225" s="23">
        <v>50.8</v>
      </c>
      <c r="F225" s="23">
        <v>0</v>
      </c>
      <c r="G225" s="23">
        <v>2.0139999999999998</v>
      </c>
      <c r="H225" s="23">
        <v>0.28699999999999998</v>
      </c>
      <c r="I225" s="23">
        <v>0.28899999999999998</v>
      </c>
      <c r="J225" s="49">
        <v>22.1708067277</v>
      </c>
      <c r="K225" s="10">
        <f t="shared" si="9"/>
        <v>27.124503977559101</v>
      </c>
      <c r="L225" s="10">
        <f t="shared" si="10"/>
        <v>148.6</v>
      </c>
      <c r="M225" s="10">
        <f t="shared" si="11"/>
        <v>26.1</v>
      </c>
    </row>
    <row r="226" spans="1:13">
      <c r="A226" s="22">
        <v>1820</v>
      </c>
      <c r="B226" s="22" t="s">
        <v>54</v>
      </c>
      <c r="D226" s="23">
        <v>0.22</v>
      </c>
      <c r="E226" s="23">
        <v>50.8</v>
      </c>
      <c r="F226" s="23">
        <v>0</v>
      </c>
      <c r="G226" s="23">
        <v>2.0139999999999998</v>
      </c>
      <c r="H226" s="23">
        <v>0.28699999999999998</v>
      </c>
      <c r="I226" s="23">
        <v>0.28899999999999998</v>
      </c>
      <c r="J226" s="49">
        <v>1.4447028031560601E-3</v>
      </c>
      <c r="K226" s="10">
        <f t="shared" si="9"/>
        <v>1.767497566141229E-3</v>
      </c>
      <c r="L226" s="10">
        <f t="shared" si="10"/>
        <v>0</v>
      </c>
      <c r="M226" s="10">
        <f t="shared" si="11"/>
        <v>0</v>
      </c>
    </row>
    <row r="227" spans="1:13">
      <c r="A227" s="22">
        <v>1820</v>
      </c>
      <c r="B227" s="22" t="s">
        <v>54</v>
      </c>
      <c r="C227" s="22" t="s">
        <v>46</v>
      </c>
      <c r="D227" s="23">
        <v>0.22</v>
      </c>
      <c r="E227" s="23">
        <v>50.8</v>
      </c>
      <c r="F227" s="23">
        <v>0</v>
      </c>
      <c r="G227" s="23">
        <v>2.0139999999999998</v>
      </c>
      <c r="H227" s="23">
        <v>0.28699999999999998</v>
      </c>
      <c r="I227" s="23">
        <v>0.28899999999999998</v>
      </c>
      <c r="J227" s="49">
        <v>1.3980487329787201E-3</v>
      </c>
      <c r="K227" s="10">
        <f t="shared" si="9"/>
        <v>1.7104194215505986E-3</v>
      </c>
      <c r="L227" s="10">
        <f t="shared" si="10"/>
        <v>0</v>
      </c>
      <c r="M227" s="10">
        <f t="shared" si="11"/>
        <v>0</v>
      </c>
    </row>
    <row r="228" spans="1:13">
      <c r="A228" s="22">
        <v>1820</v>
      </c>
      <c r="B228" s="22" t="s">
        <v>54</v>
      </c>
      <c r="C228" s="22" t="s">
        <v>46</v>
      </c>
      <c r="D228" s="23">
        <v>0.22</v>
      </c>
      <c r="E228" s="23">
        <v>50.8</v>
      </c>
      <c r="F228" s="23">
        <v>0</v>
      </c>
      <c r="G228" s="23">
        <v>2.0139999999999998</v>
      </c>
      <c r="H228" s="23">
        <v>0.28699999999999998</v>
      </c>
      <c r="I228" s="23">
        <v>0.28899999999999998</v>
      </c>
      <c r="J228" s="49">
        <v>1.9635625452076599</v>
      </c>
      <c r="K228" s="10">
        <f t="shared" si="9"/>
        <v>2.4022878698918912</v>
      </c>
      <c r="L228" s="10">
        <f t="shared" si="10"/>
        <v>13.2</v>
      </c>
      <c r="M228" s="10">
        <f t="shared" si="11"/>
        <v>2.2999999999999998</v>
      </c>
    </row>
    <row r="229" spans="1:13">
      <c r="A229" s="22">
        <v>1820</v>
      </c>
      <c r="B229" s="22" t="s">
        <v>54</v>
      </c>
      <c r="C229" s="22" t="s">
        <v>44</v>
      </c>
      <c r="D229" s="23">
        <v>0.22</v>
      </c>
      <c r="E229" s="23">
        <v>50.8</v>
      </c>
      <c r="F229" s="23">
        <v>0</v>
      </c>
      <c r="G229" s="23">
        <v>2.0139999999999998</v>
      </c>
      <c r="H229" s="23">
        <v>0.28699999999999998</v>
      </c>
      <c r="I229" s="23">
        <v>0.28899999999999998</v>
      </c>
      <c r="J229" s="49">
        <v>18.649656042099998</v>
      </c>
      <c r="K229" s="10">
        <f t="shared" si="9"/>
        <v>22.816610857106539</v>
      </c>
      <c r="L229" s="10">
        <f t="shared" si="10"/>
        <v>125</v>
      </c>
      <c r="M229" s="10">
        <f t="shared" si="11"/>
        <v>21.9</v>
      </c>
    </row>
    <row r="230" spans="1:13">
      <c r="A230" s="22">
        <v>1820</v>
      </c>
      <c r="B230" s="22" t="s">
        <v>54</v>
      </c>
      <c r="C230" s="22" t="s">
        <v>47</v>
      </c>
      <c r="D230" s="23">
        <v>0.22</v>
      </c>
      <c r="E230" s="23">
        <v>50.8</v>
      </c>
      <c r="F230" s="23">
        <v>0</v>
      </c>
      <c r="G230" s="23">
        <v>2.0139999999999998</v>
      </c>
      <c r="H230" s="23">
        <v>0.28699999999999998</v>
      </c>
      <c r="I230" s="23">
        <v>0.28899999999999998</v>
      </c>
      <c r="J230" s="49">
        <v>5.2335730176346802E-2</v>
      </c>
      <c r="K230" s="10">
        <f t="shared" si="9"/>
        <v>6.4029276822081885E-2</v>
      </c>
      <c r="L230" s="10">
        <f t="shared" si="10"/>
        <v>0.4</v>
      </c>
      <c r="M230" s="10">
        <f t="shared" si="11"/>
        <v>0.1</v>
      </c>
    </row>
    <row r="231" spans="1:13">
      <c r="A231" s="22">
        <v>1820</v>
      </c>
      <c r="B231" s="22" t="s">
        <v>54</v>
      </c>
      <c r="C231" s="22" t="s">
        <v>46</v>
      </c>
      <c r="D231" s="23">
        <v>0.22</v>
      </c>
      <c r="E231" s="23">
        <v>50.8</v>
      </c>
      <c r="F231" s="23">
        <v>0</v>
      </c>
      <c r="G231" s="23">
        <v>2.0139999999999998</v>
      </c>
      <c r="H231" s="23">
        <v>0.28699999999999998</v>
      </c>
      <c r="I231" s="23">
        <v>0.28899999999999998</v>
      </c>
      <c r="J231" s="49">
        <v>1.33349761196605</v>
      </c>
      <c r="K231" s="10">
        <f t="shared" si="9"/>
        <v>1.6314454283996642</v>
      </c>
      <c r="L231" s="10">
        <f t="shared" si="10"/>
        <v>8.9</v>
      </c>
      <c r="M231" s="10">
        <f t="shared" si="11"/>
        <v>1.6</v>
      </c>
    </row>
    <row r="232" spans="1:13">
      <c r="A232" s="22">
        <v>1820</v>
      </c>
      <c r="B232" s="22" t="s">
        <v>54</v>
      </c>
      <c r="C232" s="22" t="s">
        <v>44</v>
      </c>
      <c r="D232" s="23">
        <v>0.22</v>
      </c>
      <c r="E232" s="23">
        <v>50.8</v>
      </c>
      <c r="F232" s="23">
        <v>0</v>
      </c>
      <c r="G232" s="23">
        <v>2.0139999999999998</v>
      </c>
      <c r="H232" s="23">
        <v>0.28699999999999998</v>
      </c>
      <c r="I232" s="23">
        <v>0.28899999999999998</v>
      </c>
      <c r="J232" s="49">
        <v>0.15123772317218401</v>
      </c>
      <c r="K232" s="10">
        <f t="shared" si="9"/>
        <v>0.18502927178628895</v>
      </c>
      <c r="L232" s="10">
        <f t="shared" si="10"/>
        <v>1</v>
      </c>
      <c r="M232" s="10">
        <f t="shared" si="11"/>
        <v>0.2</v>
      </c>
    </row>
    <row r="233" spans="1:13">
      <c r="A233" s="22">
        <v>1820</v>
      </c>
      <c r="B233" s="22" t="s">
        <v>54</v>
      </c>
      <c r="D233" s="23">
        <v>0.22</v>
      </c>
      <c r="E233" s="23">
        <v>50.8</v>
      </c>
      <c r="F233" s="23">
        <v>0</v>
      </c>
      <c r="G233" s="23">
        <v>2.0139999999999998</v>
      </c>
      <c r="H233" s="23">
        <v>0.28699999999999998</v>
      </c>
      <c r="I233" s="23">
        <v>0.28899999999999998</v>
      </c>
      <c r="J233" s="49">
        <v>1.66330437621523E-2</v>
      </c>
      <c r="K233" s="10">
        <f t="shared" si="9"/>
        <v>2.0349420173409193E-2</v>
      </c>
      <c r="L233" s="10">
        <f t="shared" si="10"/>
        <v>0.1</v>
      </c>
      <c r="M233" s="10">
        <f t="shared" si="11"/>
        <v>0</v>
      </c>
    </row>
    <row r="234" spans="1:13">
      <c r="A234" s="22">
        <v>1820</v>
      </c>
      <c r="B234" s="22" t="s">
        <v>54</v>
      </c>
      <c r="C234" s="22" t="s">
        <v>45</v>
      </c>
      <c r="D234" s="23">
        <v>0.22</v>
      </c>
      <c r="E234" s="23">
        <v>50.8</v>
      </c>
      <c r="F234" s="23">
        <v>0</v>
      </c>
      <c r="G234" s="23">
        <v>2.0139999999999998</v>
      </c>
      <c r="H234" s="23">
        <v>0.28699999999999998</v>
      </c>
      <c r="I234" s="23">
        <v>0.28899999999999998</v>
      </c>
      <c r="J234" s="49">
        <v>64.434464189400003</v>
      </c>
      <c r="K234" s="10">
        <f t="shared" si="9"/>
        <v>78.831271304784934</v>
      </c>
      <c r="L234" s="10">
        <f t="shared" si="10"/>
        <v>432</v>
      </c>
      <c r="M234" s="10">
        <f t="shared" si="11"/>
        <v>75.7</v>
      </c>
    </row>
    <row r="235" spans="1:13">
      <c r="A235" s="22">
        <v>1820</v>
      </c>
      <c r="B235" s="22" t="s">
        <v>54</v>
      </c>
      <c r="C235" s="22" t="s">
        <v>44</v>
      </c>
      <c r="D235" s="23">
        <v>0.22</v>
      </c>
      <c r="E235" s="23">
        <v>50.8</v>
      </c>
      <c r="F235" s="23">
        <v>0</v>
      </c>
      <c r="G235" s="23">
        <v>2.0139999999999998</v>
      </c>
      <c r="H235" s="23">
        <v>0.28699999999999998</v>
      </c>
      <c r="I235" s="23">
        <v>0.28899999999999998</v>
      </c>
      <c r="J235" s="49">
        <v>5.5519039390120604</v>
      </c>
      <c r="K235" s="10">
        <f t="shared" si="9"/>
        <v>6.7923843424519879</v>
      </c>
      <c r="L235" s="10">
        <f t="shared" si="10"/>
        <v>37.200000000000003</v>
      </c>
      <c r="M235" s="10">
        <f t="shared" si="11"/>
        <v>6.5</v>
      </c>
    </row>
    <row r="236" spans="1:13">
      <c r="A236" s="22">
        <v>1820</v>
      </c>
      <c r="B236" s="22" t="s">
        <v>54</v>
      </c>
      <c r="C236" s="22" t="s">
        <v>46</v>
      </c>
      <c r="D236" s="23">
        <v>0.22</v>
      </c>
      <c r="E236" s="23">
        <v>50.8</v>
      </c>
      <c r="F236" s="23">
        <v>0</v>
      </c>
      <c r="G236" s="23">
        <v>2.0139999999999998</v>
      </c>
      <c r="H236" s="23">
        <v>0.28699999999999998</v>
      </c>
      <c r="I236" s="23">
        <v>0.28899999999999998</v>
      </c>
      <c r="J236" s="49">
        <v>39.751600705800001</v>
      </c>
      <c r="K236" s="10">
        <f t="shared" si="9"/>
        <v>48.633433356832576</v>
      </c>
      <c r="L236" s="10">
        <f t="shared" si="10"/>
        <v>266.5</v>
      </c>
      <c r="M236" s="10">
        <f t="shared" si="11"/>
        <v>46.7</v>
      </c>
    </row>
    <row r="237" spans="1:13">
      <c r="A237" s="22">
        <v>1820</v>
      </c>
      <c r="B237" s="22" t="s">
        <v>54</v>
      </c>
      <c r="C237" s="22" t="s">
        <v>45</v>
      </c>
      <c r="D237" s="23">
        <v>0.22</v>
      </c>
      <c r="E237" s="23">
        <v>50.8</v>
      </c>
      <c r="F237" s="23">
        <v>0</v>
      </c>
      <c r="G237" s="23">
        <v>2.0139999999999998</v>
      </c>
      <c r="H237" s="23">
        <v>0.28699999999999998</v>
      </c>
      <c r="I237" s="23">
        <v>0.28899999999999998</v>
      </c>
      <c r="J237" s="49">
        <v>2.3301104343488799</v>
      </c>
      <c r="K237" s="10">
        <f t="shared" si="9"/>
        <v>2.8507347757302313</v>
      </c>
      <c r="L237" s="10">
        <f t="shared" si="10"/>
        <v>15.6</v>
      </c>
      <c r="M237" s="10">
        <f t="shared" si="11"/>
        <v>2.7</v>
      </c>
    </row>
    <row r="238" spans="1:13">
      <c r="A238" s="22">
        <v>1820</v>
      </c>
      <c r="B238" s="22" t="s">
        <v>54</v>
      </c>
      <c r="C238" s="22" t="s">
        <v>46</v>
      </c>
      <c r="D238" s="23">
        <v>0.22</v>
      </c>
      <c r="E238" s="23">
        <v>50.8</v>
      </c>
      <c r="F238" s="23">
        <v>0</v>
      </c>
      <c r="G238" s="23">
        <v>2.0139999999999998</v>
      </c>
      <c r="H238" s="23">
        <v>0.28699999999999998</v>
      </c>
      <c r="I238" s="23">
        <v>0.28899999999999998</v>
      </c>
      <c r="J238" s="49">
        <v>1.2839207907921399</v>
      </c>
      <c r="K238" s="10">
        <f t="shared" si="9"/>
        <v>1.5707914928147968</v>
      </c>
      <c r="L238" s="10">
        <f t="shared" si="10"/>
        <v>8.6</v>
      </c>
      <c r="M238" s="10">
        <f t="shared" si="11"/>
        <v>1.5</v>
      </c>
    </row>
    <row r="239" spans="1:13">
      <c r="A239" s="22">
        <v>1820</v>
      </c>
      <c r="B239" s="22" t="s">
        <v>54</v>
      </c>
      <c r="D239" s="23">
        <v>0.22</v>
      </c>
      <c r="E239" s="23">
        <v>50.8</v>
      </c>
      <c r="F239" s="23">
        <v>0</v>
      </c>
      <c r="G239" s="23">
        <v>2.0139999999999998</v>
      </c>
      <c r="H239" s="23">
        <v>0.28699999999999998</v>
      </c>
      <c r="I239" s="23">
        <v>0.28899999999999998</v>
      </c>
      <c r="J239" s="49">
        <v>1.3962199272578101E-2</v>
      </c>
      <c r="K239" s="10">
        <f t="shared" si="9"/>
        <v>1.7081819996714466E-2</v>
      </c>
      <c r="L239" s="10">
        <f t="shared" si="10"/>
        <v>0.1</v>
      </c>
      <c r="M239" s="10">
        <f t="shared" si="11"/>
        <v>0</v>
      </c>
    </row>
    <row r="240" spans="1:13">
      <c r="A240" s="22">
        <v>1820</v>
      </c>
      <c r="B240" s="22" t="s">
        <v>54</v>
      </c>
      <c r="C240" s="22" t="s">
        <v>45</v>
      </c>
      <c r="D240" s="23">
        <v>0.22</v>
      </c>
      <c r="E240" s="23">
        <v>50.8</v>
      </c>
      <c r="F240" s="23">
        <v>0</v>
      </c>
      <c r="G240" s="23">
        <v>2.0139999999999998</v>
      </c>
      <c r="H240" s="23">
        <v>0.28699999999999998</v>
      </c>
      <c r="I240" s="23">
        <v>0.28899999999999998</v>
      </c>
      <c r="J240" s="49">
        <v>0.104297521436619</v>
      </c>
      <c r="K240" s="10">
        <f t="shared" si="9"/>
        <v>0.12760106430960755</v>
      </c>
      <c r="L240" s="10">
        <f t="shared" si="10"/>
        <v>0.7</v>
      </c>
      <c r="M240" s="10">
        <f t="shared" si="11"/>
        <v>0.1</v>
      </c>
    </row>
    <row r="241" spans="1:13">
      <c r="A241" s="22">
        <v>1820</v>
      </c>
      <c r="B241" s="22" t="s">
        <v>54</v>
      </c>
      <c r="D241" s="23">
        <v>0.22</v>
      </c>
      <c r="E241" s="23">
        <v>50.8</v>
      </c>
      <c r="F241" s="23">
        <v>0</v>
      </c>
      <c r="G241" s="23">
        <v>2.0139999999999998</v>
      </c>
      <c r="H241" s="23">
        <v>0.28699999999999998</v>
      </c>
      <c r="I241" s="23">
        <v>0.28899999999999998</v>
      </c>
      <c r="J241" s="49">
        <v>0.111139540722737</v>
      </c>
      <c r="K241" s="10">
        <f t="shared" si="9"/>
        <v>0.13597181877155387</v>
      </c>
      <c r="L241" s="10">
        <f t="shared" si="10"/>
        <v>0.7</v>
      </c>
      <c r="M241" s="10">
        <f t="shared" si="11"/>
        <v>0.1</v>
      </c>
    </row>
    <row r="242" spans="1:13">
      <c r="A242" s="22">
        <v>1820</v>
      </c>
      <c r="B242" s="22" t="s">
        <v>54</v>
      </c>
      <c r="C242" s="22" t="s">
        <v>46</v>
      </c>
      <c r="D242" s="23">
        <v>0.22</v>
      </c>
      <c r="E242" s="23">
        <v>50.8</v>
      </c>
      <c r="F242" s="23">
        <v>0</v>
      </c>
      <c r="G242" s="23">
        <v>2.0139999999999998</v>
      </c>
      <c r="H242" s="23">
        <v>0.28699999999999998</v>
      </c>
      <c r="I242" s="23">
        <v>0.28899999999999998</v>
      </c>
      <c r="J242" s="49">
        <v>5.8688611654392799E-2</v>
      </c>
      <c r="K242" s="10">
        <f t="shared" si="9"/>
        <v>7.1801603785039289E-2</v>
      </c>
      <c r="L242" s="10">
        <f t="shared" si="10"/>
        <v>0.4</v>
      </c>
      <c r="M242" s="10">
        <f t="shared" si="11"/>
        <v>0.1</v>
      </c>
    </row>
    <row r="243" spans="1:13">
      <c r="A243" s="22">
        <v>1820</v>
      </c>
      <c r="B243" s="22" t="s">
        <v>54</v>
      </c>
      <c r="C243" s="22" t="s">
        <v>46</v>
      </c>
      <c r="D243" s="23">
        <v>0.22</v>
      </c>
      <c r="E243" s="23">
        <v>50.8</v>
      </c>
      <c r="F243" s="23">
        <v>0</v>
      </c>
      <c r="G243" s="23">
        <v>2.0139999999999998</v>
      </c>
      <c r="H243" s="23">
        <v>0.28699999999999998</v>
      </c>
      <c r="I243" s="23">
        <v>0.28899999999999998</v>
      </c>
      <c r="J243" s="49">
        <v>5.1075162206055E-2</v>
      </c>
      <c r="K243" s="10">
        <f t="shared" si="9"/>
        <v>6.2487055948294547E-2</v>
      </c>
      <c r="L243" s="10">
        <f t="shared" si="10"/>
        <v>0.3</v>
      </c>
      <c r="M243" s="10">
        <f t="shared" si="11"/>
        <v>0.1</v>
      </c>
    </row>
    <row r="244" spans="1:13">
      <c r="A244" s="22">
        <v>1820</v>
      </c>
      <c r="B244" s="22" t="s">
        <v>54</v>
      </c>
      <c r="C244" s="22" t="s">
        <v>46</v>
      </c>
      <c r="D244" s="23">
        <v>0.22</v>
      </c>
      <c r="E244" s="23">
        <v>50.8</v>
      </c>
      <c r="F244" s="23">
        <v>0</v>
      </c>
      <c r="G244" s="23">
        <v>2.0139999999999998</v>
      </c>
      <c r="H244" s="23">
        <v>0.28699999999999998</v>
      </c>
      <c r="I244" s="23">
        <v>0.28899999999999998</v>
      </c>
      <c r="J244" s="49">
        <v>2.6088941382128999E-4</v>
      </c>
      <c r="K244" s="10">
        <f t="shared" si="9"/>
        <v>3.1918080518276022E-4</v>
      </c>
      <c r="L244" s="10">
        <f t="shared" si="10"/>
        <v>0</v>
      </c>
      <c r="M244" s="10">
        <f t="shared" si="11"/>
        <v>0</v>
      </c>
    </row>
    <row r="245" spans="1:13">
      <c r="A245" s="22">
        <v>1820</v>
      </c>
      <c r="B245" s="22" t="s">
        <v>54</v>
      </c>
      <c r="C245" s="22" t="s">
        <v>47</v>
      </c>
      <c r="D245" s="23">
        <v>0.22</v>
      </c>
      <c r="E245" s="23">
        <v>50.8</v>
      </c>
      <c r="F245" s="23">
        <v>0</v>
      </c>
      <c r="G245" s="23">
        <v>2.0139999999999998</v>
      </c>
      <c r="H245" s="23">
        <v>0.28699999999999998</v>
      </c>
      <c r="I245" s="23">
        <v>0.28899999999999998</v>
      </c>
      <c r="J245" s="49">
        <v>0.22798448790314799</v>
      </c>
      <c r="K245" s="10">
        <f t="shared" si="9"/>
        <v>0.27892382198364135</v>
      </c>
      <c r="L245" s="10">
        <f t="shared" si="10"/>
        <v>1.5</v>
      </c>
      <c r="M245" s="10">
        <f t="shared" si="11"/>
        <v>0.3</v>
      </c>
    </row>
    <row r="246" spans="1:13">
      <c r="A246" s="22">
        <v>1820</v>
      </c>
      <c r="B246" s="22" t="s">
        <v>54</v>
      </c>
      <c r="C246" s="22" t="s">
        <v>46</v>
      </c>
      <c r="D246" s="23">
        <v>0.22</v>
      </c>
      <c r="E246" s="23">
        <v>50.8</v>
      </c>
      <c r="F246" s="23">
        <v>0</v>
      </c>
      <c r="G246" s="23">
        <v>2.0139999999999998</v>
      </c>
      <c r="H246" s="23">
        <v>0.28699999999999998</v>
      </c>
      <c r="I246" s="23">
        <v>0.28899999999999998</v>
      </c>
      <c r="J246" s="49">
        <v>36.234701449399999</v>
      </c>
      <c r="K246" s="10">
        <f t="shared" si="9"/>
        <v>44.330741576577601</v>
      </c>
      <c r="L246" s="10">
        <f t="shared" si="10"/>
        <v>242.9</v>
      </c>
      <c r="M246" s="10">
        <f t="shared" si="11"/>
        <v>42.6</v>
      </c>
    </row>
    <row r="247" spans="1:13">
      <c r="A247" s="22">
        <v>1820</v>
      </c>
      <c r="B247" s="22" t="s">
        <v>54</v>
      </c>
      <c r="C247" s="22" t="s">
        <v>46</v>
      </c>
      <c r="D247" s="23">
        <v>0.22</v>
      </c>
      <c r="E247" s="23">
        <v>50.8</v>
      </c>
      <c r="F247" s="23">
        <v>0</v>
      </c>
      <c r="G247" s="23">
        <v>2.0139999999999998</v>
      </c>
      <c r="H247" s="23">
        <v>0.28699999999999998</v>
      </c>
      <c r="I247" s="23">
        <v>0.28899999999999998</v>
      </c>
      <c r="J247" s="49">
        <v>0.17545750487244199</v>
      </c>
      <c r="K247" s="10">
        <f t="shared" si="9"/>
        <v>0.21466056004444126</v>
      </c>
      <c r="L247" s="10">
        <f t="shared" si="10"/>
        <v>1.2</v>
      </c>
      <c r="M247" s="10">
        <f t="shared" si="11"/>
        <v>0.2</v>
      </c>
    </row>
    <row r="248" spans="1:13">
      <c r="A248" s="22">
        <v>1320</v>
      </c>
      <c r="B248" s="22" t="s">
        <v>54</v>
      </c>
      <c r="C248" s="22" t="s">
        <v>44</v>
      </c>
      <c r="D248" s="23">
        <v>0.22</v>
      </c>
      <c r="E248" s="23">
        <v>50.8</v>
      </c>
      <c r="F248" s="23">
        <v>0</v>
      </c>
      <c r="G248" s="23">
        <v>1.395</v>
      </c>
      <c r="H248" s="23">
        <v>0.33900000000000002</v>
      </c>
      <c r="I248" s="23">
        <v>0.39300000000000002</v>
      </c>
      <c r="J248" s="49">
        <v>0.10828544874273401</v>
      </c>
      <c r="K248" s="10">
        <f t="shared" si="9"/>
        <v>0.18015450107328657</v>
      </c>
      <c r="L248" s="10">
        <f t="shared" si="10"/>
        <v>0.7</v>
      </c>
      <c r="M248" s="10">
        <f t="shared" si="11"/>
        <v>0.2</v>
      </c>
    </row>
    <row r="249" spans="1:13">
      <c r="A249" s="22">
        <v>1310</v>
      </c>
      <c r="B249" s="22" t="s">
        <v>54</v>
      </c>
      <c r="C249" s="22" t="s">
        <v>45</v>
      </c>
      <c r="D249" s="23">
        <v>0.22</v>
      </c>
      <c r="E249" s="23">
        <v>50.8</v>
      </c>
      <c r="F249" s="23">
        <v>0</v>
      </c>
      <c r="G249" s="23">
        <v>1.2450000000000001</v>
      </c>
      <c r="H249" s="23">
        <v>0.21299999999999999</v>
      </c>
      <c r="I249" s="23">
        <v>0.39300000000000002</v>
      </c>
      <c r="J249" s="49">
        <v>1.1863406204718701</v>
      </c>
      <c r="K249" s="10">
        <f t="shared" si="9"/>
        <v>1.9737148902790504</v>
      </c>
      <c r="L249" s="10">
        <f t="shared" si="10"/>
        <v>6.7</v>
      </c>
      <c r="M249" s="10">
        <f t="shared" si="11"/>
        <v>1.4</v>
      </c>
    </row>
    <row r="250" spans="1:13">
      <c r="A250" s="22">
        <v>1310</v>
      </c>
      <c r="B250" s="22" t="s">
        <v>54</v>
      </c>
      <c r="C250" s="22" t="s">
        <v>46</v>
      </c>
      <c r="D250" s="23">
        <v>0.22</v>
      </c>
      <c r="E250" s="23">
        <v>50.8</v>
      </c>
      <c r="F250" s="23">
        <v>0</v>
      </c>
      <c r="G250" s="23">
        <v>1.2450000000000001</v>
      </c>
      <c r="H250" s="23">
        <v>0.21299999999999999</v>
      </c>
      <c r="I250" s="23">
        <v>0.39300000000000002</v>
      </c>
      <c r="J250" s="49">
        <v>3.8500213171159201</v>
      </c>
      <c r="K250" s="10">
        <f t="shared" si="9"/>
        <v>6.4052804652857569</v>
      </c>
      <c r="L250" s="10">
        <f t="shared" si="10"/>
        <v>21.7</v>
      </c>
      <c r="M250" s="10">
        <f t="shared" si="11"/>
        <v>4.5999999999999996</v>
      </c>
    </row>
    <row r="251" spans="1:13">
      <c r="A251" s="22">
        <v>1820</v>
      </c>
      <c r="B251" s="22" t="s">
        <v>54</v>
      </c>
      <c r="C251" s="22" t="s">
        <v>46</v>
      </c>
      <c r="D251" s="23">
        <v>0.22</v>
      </c>
      <c r="E251" s="23">
        <v>50.8</v>
      </c>
      <c r="F251" s="23">
        <v>0</v>
      </c>
      <c r="G251" s="23">
        <v>2.0139999999999998</v>
      </c>
      <c r="H251" s="23">
        <v>0.28699999999999998</v>
      </c>
      <c r="I251" s="23">
        <v>0.28899999999999998</v>
      </c>
      <c r="J251" s="49">
        <v>2.5062137814295302</v>
      </c>
      <c r="K251" s="10">
        <f t="shared" si="9"/>
        <v>3.066185480660268</v>
      </c>
      <c r="L251" s="10">
        <f t="shared" si="10"/>
        <v>16.8</v>
      </c>
      <c r="M251" s="10">
        <f t="shared" si="11"/>
        <v>2.9</v>
      </c>
    </row>
    <row r="252" spans="1:13">
      <c r="A252" s="22">
        <v>1820</v>
      </c>
      <c r="B252" s="22" t="s">
        <v>54</v>
      </c>
      <c r="C252" s="22" t="s">
        <v>45</v>
      </c>
      <c r="D252" s="23">
        <v>0.22</v>
      </c>
      <c r="E252" s="23">
        <v>50.8</v>
      </c>
      <c r="F252" s="23">
        <v>0</v>
      </c>
      <c r="G252" s="23">
        <v>2.0139999999999998</v>
      </c>
      <c r="H252" s="23">
        <v>0.28699999999999998</v>
      </c>
      <c r="I252" s="23">
        <v>0.28899999999999998</v>
      </c>
      <c r="J252" s="49">
        <v>0.43467955305533501</v>
      </c>
      <c r="K252" s="10">
        <f t="shared" si="9"/>
        <v>0.53180145452633198</v>
      </c>
      <c r="L252" s="10">
        <f t="shared" si="10"/>
        <v>2.9</v>
      </c>
      <c r="M252" s="10">
        <f t="shared" si="11"/>
        <v>0.5</v>
      </c>
    </row>
    <row r="253" spans="1:13">
      <c r="A253" s="22">
        <v>1820</v>
      </c>
      <c r="B253" s="22" t="s">
        <v>54</v>
      </c>
      <c r="C253" s="22" t="s">
        <v>46</v>
      </c>
      <c r="D253" s="23">
        <v>0.22</v>
      </c>
      <c r="E253" s="23">
        <v>50.8</v>
      </c>
      <c r="F253" s="23">
        <v>0</v>
      </c>
      <c r="G253" s="23">
        <v>2.0139999999999998</v>
      </c>
      <c r="H253" s="23">
        <v>0.28699999999999998</v>
      </c>
      <c r="I253" s="23">
        <v>0.28899999999999998</v>
      </c>
      <c r="J253" s="49">
        <v>4.6770834742877E-2</v>
      </c>
      <c r="K253" s="10">
        <f t="shared" si="9"/>
        <v>5.7220998252260478E-2</v>
      </c>
      <c r="L253" s="10">
        <f t="shared" si="10"/>
        <v>0.3</v>
      </c>
      <c r="M253" s="10">
        <f t="shared" si="11"/>
        <v>0.1</v>
      </c>
    </row>
    <row r="254" spans="1:13">
      <c r="A254" s="22">
        <v>1820</v>
      </c>
      <c r="B254" s="22" t="s">
        <v>54</v>
      </c>
      <c r="C254" s="22" t="s">
        <v>45</v>
      </c>
      <c r="D254" s="23">
        <v>0.22</v>
      </c>
      <c r="E254" s="23">
        <v>50.8</v>
      </c>
      <c r="F254" s="23">
        <v>0</v>
      </c>
      <c r="G254" s="23">
        <v>2.0139999999999998</v>
      </c>
      <c r="H254" s="23">
        <v>0.28699999999999998</v>
      </c>
      <c r="I254" s="23">
        <v>0.28899999999999998</v>
      </c>
      <c r="J254" s="49">
        <v>6.5757300550496403E-3</v>
      </c>
      <c r="K254" s="10">
        <f t="shared" si="9"/>
        <v>8.0449673403495646E-3</v>
      </c>
      <c r="L254" s="10">
        <f t="shared" si="10"/>
        <v>0</v>
      </c>
      <c r="M254" s="10">
        <f t="shared" si="11"/>
        <v>0</v>
      </c>
    </row>
    <row r="255" spans="1:13">
      <c r="A255" s="22">
        <v>1210</v>
      </c>
      <c r="B255" s="22" t="s">
        <v>54</v>
      </c>
      <c r="C255" s="22" t="s">
        <v>44</v>
      </c>
      <c r="D255" s="23">
        <v>0.22</v>
      </c>
      <c r="E255" s="23">
        <v>50.8</v>
      </c>
      <c r="F255" s="23">
        <v>0</v>
      </c>
      <c r="G255" s="23">
        <v>1.2450000000000001</v>
      </c>
      <c r="H255" s="23">
        <v>0.21299999999999999</v>
      </c>
      <c r="I255" s="23">
        <v>0.28799999999999998</v>
      </c>
      <c r="J255" s="49">
        <v>7.7912600783032104</v>
      </c>
      <c r="K255" s="10">
        <f t="shared" si="9"/>
        <v>9.499104287467274</v>
      </c>
      <c r="L255" s="10">
        <f t="shared" si="10"/>
        <v>32.200000000000003</v>
      </c>
      <c r="M255" s="10">
        <f t="shared" si="11"/>
        <v>7.2</v>
      </c>
    </row>
    <row r="256" spans="1:13">
      <c r="A256" s="22">
        <v>1210</v>
      </c>
      <c r="B256" s="22" t="s">
        <v>54</v>
      </c>
      <c r="C256" s="22" t="s">
        <v>46</v>
      </c>
      <c r="D256" s="23">
        <v>0.22</v>
      </c>
      <c r="E256" s="23">
        <v>50.8</v>
      </c>
      <c r="F256" s="23">
        <v>0</v>
      </c>
      <c r="G256" s="23">
        <v>1.2450000000000001</v>
      </c>
      <c r="H256" s="23">
        <v>0.21299999999999999</v>
      </c>
      <c r="I256" s="23">
        <v>0.28799999999999998</v>
      </c>
      <c r="J256" s="49">
        <v>4.18995319885419</v>
      </c>
      <c r="K256" s="10">
        <f t="shared" si="9"/>
        <v>5.1083909400430274</v>
      </c>
      <c r="L256" s="10">
        <f t="shared" si="10"/>
        <v>17.3</v>
      </c>
      <c r="M256" s="10">
        <f t="shared" si="11"/>
        <v>3.9</v>
      </c>
    </row>
    <row r="257" spans="1:13">
      <c r="A257" s="22">
        <v>1210</v>
      </c>
      <c r="B257" s="22" t="s">
        <v>54</v>
      </c>
      <c r="C257" s="22" t="s">
        <v>45</v>
      </c>
      <c r="D257" s="23">
        <v>0.22</v>
      </c>
      <c r="E257" s="23">
        <v>50.8</v>
      </c>
      <c r="F257" s="23">
        <v>0</v>
      </c>
      <c r="G257" s="23">
        <v>1.2450000000000001</v>
      </c>
      <c r="H257" s="23">
        <v>0.21299999999999999</v>
      </c>
      <c r="I257" s="23">
        <v>0.28799999999999998</v>
      </c>
      <c r="J257" s="49">
        <v>0.23515078701290801</v>
      </c>
      <c r="K257" s="10">
        <f t="shared" si="9"/>
        <v>0.28669583952613742</v>
      </c>
      <c r="L257" s="10">
        <f t="shared" si="10"/>
        <v>1</v>
      </c>
      <c r="M257" s="10">
        <f t="shared" si="11"/>
        <v>0.2</v>
      </c>
    </row>
    <row r="258" spans="1:13">
      <c r="A258" s="22">
        <v>1210</v>
      </c>
      <c r="B258" s="22" t="s">
        <v>54</v>
      </c>
      <c r="D258" s="23">
        <v>0.22</v>
      </c>
      <c r="E258" s="23">
        <v>50.8</v>
      </c>
      <c r="F258" s="23">
        <v>0</v>
      </c>
      <c r="G258" s="23">
        <v>1.2450000000000001</v>
      </c>
      <c r="H258" s="23">
        <v>0.21299999999999999</v>
      </c>
      <c r="I258" s="23">
        <v>0.28799999999999998</v>
      </c>
      <c r="J258" s="49">
        <v>9.4706446306637004E-4</v>
      </c>
      <c r="K258" s="10">
        <f t="shared" si="9"/>
        <v>1.1546609933705181E-3</v>
      </c>
      <c r="L258" s="10">
        <f t="shared" si="10"/>
        <v>0</v>
      </c>
      <c r="M258" s="10">
        <f t="shared" si="11"/>
        <v>0</v>
      </c>
    </row>
    <row r="259" spans="1:13">
      <c r="A259" s="22">
        <v>1210</v>
      </c>
      <c r="B259" s="22" t="s">
        <v>54</v>
      </c>
      <c r="C259" s="22" t="s">
        <v>45</v>
      </c>
      <c r="D259" s="23">
        <v>0.22</v>
      </c>
      <c r="E259" s="23">
        <v>50.8</v>
      </c>
      <c r="F259" s="23">
        <v>0</v>
      </c>
      <c r="G259" s="23">
        <v>1.2450000000000001</v>
      </c>
      <c r="H259" s="23">
        <v>0.21299999999999999</v>
      </c>
      <c r="I259" s="23">
        <v>0.28799999999999998</v>
      </c>
      <c r="J259" s="49">
        <v>5.7535422540162199E-3</v>
      </c>
      <c r="K259" s="10">
        <f t="shared" ref="K259:K322" si="12">(E259*I259*J259/12)+(F259*J259)</f>
        <v>7.014718716096574E-3</v>
      </c>
      <c r="L259" s="10">
        <f t="shared" ref="L259:L322" si="13">ROUND(2.721*G259*K259,1)</f>
        <v>0</v>
      </c>
      <c r="M259" s="10">
        <f t="shared" ref="M259:M322" si="14">ROUND((2.721*H259*K259)+(D259*J259),1)</f>
        <v>0</v>
      </c>
    </row>
    <row r="260" spans="1:13">
      <c r="A260" s="22">
        <v>1210</v>
      </c>
      <c r="B260" s="22" t="s">
        <v>54</v>
      </c>
      <c r="C260" s="22" t="s">
        <v>46</v>
      </c>
      <c r="D260" s="23">
        <v>0.22</v>
      </c>
      <c r="E260" s="23">
        <v>50.8</v>
      </c>
      <c r="F260" s="23">
        <v>0</v>
      </c>
      <c r="G260" s="23">
        <v>1.2450000000000001</v>
      </c>
      <c r="H260" s="23">
        <v>0.21299999999999999</v>
      </c>
      <c r="I260" s="23">
        <v>0.28799999999999998</v>
      </c>
      <c r="J260" s="49">
        <v>5.8603478135480001E-4</v>
      </c>
      <c r="K260" s="10">
        <f t="shared" si="12"/>
        <v>7.1449360542777212E-4</v>
      </c>
      <c r="L260" s="10">
        <f t="shared" si="13"/>
        <v>0</v>
      </c>
      <c r="M260" s="10">
        <f t="shared" si="14"/>
        <v>0</v>
      </c>
    </row>
    <row r="261" spans="1:13">
      <c r="A261" s="22">
        <v>1110</v>
      </c>
      <c r="B261" s="22" t="s">
        <v>54</v>
      </c>
      <c r="C261" s="22" t="s">
        <v>44</v>
      </c>
      <c r="D261" s="23">
        <v>0.22</v>
      </c>
      <c r="E261" s="23">
        <v>50.8</v>
      </c>
      <c r="F261" s="23">
        <v>0</v>
      </c>
      <c r="G261" s="23">
        <v>0.96799999999999997</v>
      </c>
      <c r="H261" s="23">
        <v>0.125</v>
      </c>
      <c r="I261" s="23">
        <v>0.28799999999999998</v>
      </c>
      <c r="J261" s="49">
        <v>2.3525468367070599</v>
      </c>
      <c r="K261" s="10">
        <f t="shared" si="12"/>
        <v>2.8682251033132471</v>
      </c>
      <c r="L261" s="10">
        <f t="shared" si="13"/>
        <v>7.6</v>
      </c>
      <c r="M261" s="10">
        <f t="shared" si="14"/>
        <v>1.5</v>
      </c>
    </row>
    <row r="262" spans="1:13">
      <c r="A262" s="22">
        <v>1110</v>
      </c>
      <c r="B262" s="22" t="s">
        <v>54</v>
      </c>
      <c r="C262" s="22" t="s">
        <v>44</v>
      </c>
      <c r="D262" s="23">
        <v>0.22</v>
      </c>
      <c r="E262" s="23">
        <v>50.8</v>
      </c>
      <c r="F262" s="23">
        <v>0</v>
      </c>
      <c r="G262" s="23">
        <v>0.96799999999999997</v>
      </c>
      <c r="H262" s="23">
        <v>0.125</v>
      </c>
      <c r="I262" s="23">
        <v>0.28799999999999998</v>
      </c>
      <c r="J262" s="49">
        <v>6.8666581144120702</v>
      </c>
      <c r="K262" s="10">
        <f t="shared" si="12"/>
        <v>8.3718295730911958</v>
      </c>
      <c r="L262" s="10">
        <f t="shared" si="13"/>
        <v>22.1</v>
      </c>
      <c r="M262" s="10">
        <f t="shared" si="14"/>
        <v>4.4000000000000004</v>
      </c>
    </row>
    <row r="263" spans="1:13">
      <c r="A263" s="22">
        <v>1110</v>
      </c>
      <c r="B263" s="22" t="s">
        <v>54</v>
      </c>
      <c r="C263" s="22" t="s">
        <v>45</v>
      </c>
      <c r="D263" s="23">
        <v>0.22</v>
      </c>
      <c r="E263" s="23">
        <v>50.8</v>
      </c>
      <c r="F263" s="23">
        <v>0</v>
      </c>
      <c r="G263" s="23">
        <v>0.96799999999999997</v>
      </c>
      <c r="H263" s="23">
        <v>0.125</v>
      </c>
      <c r="I263" s="23">
        <v>0.28799999999999998</v>
      </c>
      <c r="J263" s="49">
        <v>0.27598414919427799</v>
      </c>
      <c r="K263" s="10">
        <f t="shared" si="12"/>
        <v>0.33647987469766366</v>
      </c>
      <c r="L263" s="10">
        <f t="shared" si="13"/>
        <v>0.9</v>
      </c>
      <c r="M263" s="10">
        <f t="shared" si="14"/>
        <v>0.2</v>
      </c>
    </row>
    <row r="264" spans="1:13">
      <c r="A264" s="22">
        <v>1820</v>
      </c>
      <c r="B264" s="22" t="s">
        <v>54</v>
      </c>
      <c r="C264" s="22" t="s">
        <v>44</v>
      </c>
      <c r="D264" s="23">
        <v>0.22</v>
      </c>
      <c r="E264" s="23">
        <v>50.8</v>
      </c>
      <c r="F264" s="23">
        <v>0</v>
      </c>
      <c r="G264" s="23">
        <v>2.0139999999999998</v>
      </c>
      <c r="H264" s="23">
        <v>0.28699999999999998</v>
      </c>
      <c r="I264" s="23">
        <v>0.28899999999999998</v>
      </c>
      <c r="J264" s="49">
        <v>7.8072358010609797</v>
      </c>
      <c r="K264" s="10">
        <f t="shared" si="12"/>
        <v>9.5516325202113705</v>
      </c>
      <c r="L264" s="10">
        <f t="shared" si="13"/>
        <v>52.3</v>
      </c>
      <c r="M264" s="10">
        <f t="shared" si="14"/>
        <v>9.1999999999999993</v>
      </c>
    </row>
    <row r="265" spans="1:13">
      <c r="A265" s="22">
        <v>1820</v>
      </c>
      <c r="B265" s="22" t="s">
        <v>54</v>
      </c>
      <c r="C265" s="22" t="s">
        <v>46</v>
      </c>
      <c r="D265" s="23">
        <v>0.22</v>
      </c>
      <c r="E265" s="23">
        <v>50.8</v>
      </c>
      <c r="F265" s="23">
        <v>0</v>
      </c>
      <c r="G265" s="23">
        <v>2.0139999999999998</v>
      </c>
      <c r="H265" s="23">
        <v>0.28699999999999998</v>
      </c>
      <c r="I265" s="23">
        <v>0.28899999999999998</v>
      </c>
      <c r="J265" s="49">
        <v>1.03652815230706</v>
      </c>
      <c r="K265" s="10">
        <f t="shared" si="12"/>
        <v>1.2681230924708673</v>
      </c>
      <c r="L265" s="10">
        <f t="shared" si="13"/>
        <v>6.9</v>
      </c>
      <c r="M265" s="10">
        <f t="shared" si="14"/>
        <v>1.2</v>
      </c>
    </row>
    <row r="266" spans="1:13">
      <c r="A266" s="22">
        <v>1820</v>
      </c>
      <c r="B266" s="22" t="s">
        <v>54</v>
      </c>
      <c r="C266" s="22" t="s">
        <v>47</v>
      </c>
      <c r="D266" s="23">
        <v>0.22</v>
      </c>
      <c r="E266" s="23">
        <v>50.8</v>
      </c>
      <c r="F266" s="23">
        <v>0</v>
      </c>
      <c r="G266" s="23">
        <v>2.0139999999999998</v>
      </c>
      <c r="H266" s="23">
        <v>0.28699999999999998</v>
      </c>
      <c r="I266" s="23">
        <v>0.28899999999999998</v>
      </c>
      <c r="J266" s="49">
        <v>0.24487731630069101</v>
      </c>
      <c r="K266" s="10">
        <f t="shared" si="12"/>
        <v>0.29959107133947538</v>
      </c>
      <c r="L266" s="10">
        <f t="shared" si="13"/>
        <v>1.6</v>
      </c>
      <c r="M266" s="10">
        <f t="shared" si="14"/>
        <v>0.3</v>
      </c>
    </row>
    <row r="267" spans="1:13">
      <c r="A267" s="22">
        <v>1210</v>
      </c>
      <c r="B267" s="22" t="s">
        <v>54</v>
      </c>
      <c r="C267" s="22" t="s">
        <v>46</v>
      </c>
      <c r="D267" s="23">
        <v>0.22</v>
      </c>
      <c r="E267" s="23">
        <v>50.8</v>
      </c>
      <c r="F267" s="23">
        <v>0</v>
      </c>
      <c r="G267" s="23">
        <v>1.2450000000000001</v>
      </c>
      <c r="H267" s="23">
        <v>0.21299999999999999</v>
      </c>
      <c r="I267" s="23">
        <v>0.28799999999999998</v>
      </c>
      <c r="J267" s="49">
        <v>0.34385392688210398</v>
      </c>
      <c r="K267" s="10">
        <f t="shared" si="12"/>
        <v>0.41922670765466113</v>
      </c>
      <c r="L267" s="10">
        <f t="shared" si="13"/>
        <v>1.4</v>
      </c>
      <c r="M267" s="10">
        <f t="shared" si="14"/>
        <v>0.3</v>
      </c>
    </row>
    <row r="268" spans="1:13">
      <c r="A268" s="22">
        <v>1210</v>
      </c>
      <c r="B268" s="22" t="s">
        <v>54</v>
      </c>
      <c r="C268" s="22" t="s">
        <v>44</v>
      </c>
      <c r="D268" s="23">
        <v>0.22</v>
      </c>
      <c r="E268" s="23">
        <v>50.8</v>
      </c>
      <c r="F268" s="23">
        <v>0</v>
      </c>
      <c r="G268" s="23">
        <v>1.2450000000000001</v>
      </c>
      <c r="H268" s="23">
        <v>0.21299999999999999</v>
      </c>
      <c r="I268" s="23">
        <v>0.28799999999999998</v>
      </c>
      <c r="J268" s="49">
        <v>1.7641911741218499E-2</v>
      </c>
      <c r="K268" s="10">
        <f t="shared" si="12"/>
        <v>2.150901879489359E-2</v>
      </c>
      <c r="L268" s="10">
        <f t="shared" si="13"/>
        <v>0.1</v>
      </c>
      <c r="M268" s="10">
        <f t="shared" si="14"/>
        <v>0</v>
      </c>
    </row>
    <row r="269" spans="1:13">
      <c r="A269" s="22">
        <v>1210</v>
      </c>
      <c r="B269" s="22" t="s">
        <v>54</v>
      </c>
      <c r="C269" s="22" t="s">
        <v>45</v>
      </c>
      <c r="D269" s="23">
        <v>0.22</v>
      </c>
      <c r="E269" s="23">
        <v>50.8</v>
      </c>
      <c r="F269" s="23">
        <v>0</v>
      </c>
      <c r="G269" s="23">
        <v>1.2450000000000001</v>
      </c>
      <c r="H269" s="23">
        <v>0.21299999999999999</v>
      </c>
      <c r="I269" s="23">
        <v>0.28799999999999998</v>
      </c>
      <c r="J269" s="49">
        <v>1.50956882558045</v>
      </c>
      <c r="K269" s="10">
        <f t="shared" si="12"/>
        <v>1.8404663121476845</v>
      </c>
      <c r="L269" s="10">
        <f t="shared" si="13"/>
        <v>6.2</v>
      </c>
      <c r="M269" s="10">
        <f t="shared" si="14"/>
        <v>1.4</v>
      </c>
    </row>
    <row r="270" spans="1:13">
      <c r="A270" s="22">
        <v>1210</v>
      </c>
      <c r="B270" s="22" t="s">
        <v>54</v>
      </c>
      <c r="C270" s="22" t="s">
        <v>46</v>
      </c>
      <c r="D270" s="23">
        <v>0.22</v>
      </c>
      <c r="E270" s="23">
        <v>50.8</v>
      </c>
      <c r="F270" s="23">
        <v>0</v>
      </c>
      <c r="G270" s="23">
        <v>1.2450000000000001</v>
      </c>
      <c r="H270" s="23">
        <v>0.21299999999999999</v>
      </c>
      <c r="I270" s="23">
        <v>0.28799999999999998</v>
      </c>
      <c r="J270" s="49">
        <v>7.05538968076901</v>
      </c>
      <c r="K270" s="10">
        <f t="shared" si="12"/>
        <v>8.6019310987935764</v>
      </c>
      <c r="L270" s="10">
        <f t="shared" si="13"/>
        <v>29.1</v>
      </c>
      <c r="M270" s="10">
        <f t="shared" si="14"/>
        <v>6.5</v>
      </c>
    </row>
    <row r="271" spans="1:13">
      <c r="A271" s="22">
        <v>1320</v>
      </c>
      <c r="B271" s="22" t="s">
        <v>54</v>
      </c>
      <c r="C271" s="22" t="s">
        <v>45</v>
      </c>
      <c r="D271" s="23">
        <v>0.22</v>
      </c>
      <c r="E271" s="23">
        <v>50.8</v>
      </c>
      <c r="F271" s="23">
        <v>0</v>
      </c>
      <c r="G271" s="23">
        <v>1.395</v>
      </c>
      <c r="H271" s="23">
        <v>0.33900000000000002</v>
      </c>
      <c r="I271" s="23">
        <v>0.39300000000000002</v>
      </c>
      <c r="J271" s="49">
        <v>25.135979040500001</v>
      </c>
      <c r="K271" s="10">
        <f t="shared" si="12"/>
        <v>41.81872832967985</v>
      </c>
      <c r="L271" s="10">
        <f t="shared" si="13"/>
        <v>158.69999999999999</v>
      </c>
      <c r="M271" s="10">
        <f t="shared" si="14"/>
        <v>44.1</v>
      </c>
    </row>
    <row r="272" spans="1:13">
      <c r="A272" s="22">
        <v>1320</v>
      </c>
      <c r="B272" s="22" t="s">
        <v>54</v>
      </c>
      <c r="D272" s="23">
        <v>0.22</v>
      </c>
      <c r="E272" s="23">
        <v>50.8</v>
      </c>
      <c r="F272" s="23">
        <v>0</v>
      </c>
      <c r="G272" s="23">
        <v>1.395</v>
      </c>
      <c r="H272" s="23">
        <v>0.33900000000000002</v>
      </c>
      <c r="I272" s="23">
        <v>0.39300000000000002</v>
      </c>
      <c r="J272" s="49">
        <v>9.2090932254004308E-3</v>
      </c>
      <c r="K272" s="10">
        <f t="shared" si="12"/>
        <v>1.5321168399098696E-2</v>
      </c>
      <c r="L272" s="10">
        <f t="shared" si="13"/>
        <v>0.1</v>
      </c>
      <c r="M272" s="10">
        <f t="shared" si="14"/>
        <v>0</v>
      </c>
    </row>
    <row r="273" spans="1:13">
      <c r="A273" s="22">
        <v>1320</v>
      </c>
      <c r="B273" s="22" t="s">
        <v>54</v>
      </c>
      <c r="C273" s="22" t="s">
        <v>44</v>
      </c>
      <c r="D273" s="23">
        <v>0.22</v>
      </c>
      <c r="E273" s="23">
        <v>50.8</v>
      </c>
      <c r="F273" s="23">
        <v>0</v>
      </c>
      <c r="G273" s="23">
        <v>1.395</v>
      </c>
      <c r="H273" s="23">
        <v>0.33900000000000002</v>
      </c>
      <c r="I273" s="23">
        <v>0.39300000000000002</v>
      </c>
      <c r="J273" s="49">
        <v>8.7777959099593392</v>
      </c>
      <c r="K273" s="10">
        <f t="shared" si="12"/>
        <v>14.603619055399355</v>
      </c>
      <c r="L273" s="10">
        <f t="shared" si="13"/>
        <v>55.4</v>
      </c>
      <c r="M273" s="10">
        <f t="shared" si="14"/>
        <v>15.4</v>
      </c>
    </row>
    <row r="274" spans="1:13">
      <c r="A274" s="22">
        <v>1320</v>
      </c>
      <c r="B274" s="22" t="s">
        <v>54</v>
      </c>
      <c r="C274" s="22" t="s">
        <v>45</v>
      </c>
      <c r="D274" s="23">
        <v>0.22</v>
      </c>
      <c r="E274" s="23">
        <v>50.8</v>
      </c>
      <c r="F274" s="23">
        <v>0</v>
      </c>
      <c r="G274" s="23">
        <v>1.395</v>
      </c>
      <c r="H274" s="23">
        <v>0.33900000000000002</v>
      </c>
      <c r="I274" s="23">
        <v>0.39300000000000002</v>
      </c>
      <c r="J274" s="49">
        <v>7.8725261576588901</v>
      </c>
      <c r="K274" s="10">
        <f t="shared" si="12"/>
        <v>13.097521768497096</v>
      </c>
      <c r="L274" s="10">
        <f t="shared" si="13"/>
        <v>49.7</v>
      </c>
      <c r="M274" s="10">
        <f t="shared" si="14"/>
        <v>13.8</v>
      </c>
    </row>
    <row r="275" spans="1:13">
      <c r="A275" s="22">
        <v>1320</v>
      </c>
      <c r="B275" s="22" t="s">
        <v>54</v>
      </c>
      <c r="C275" s="22" t="s">
        <v>44</v>
      </c>
      <c r="D275" s="23">
        <v>0.22</v>
      </c>
      <c r="E275" s="23">
        <v>50.8</v>
      </c>
      <c r="F275" s="23">
        <v>0</v>
      </c>
      <c r="G275" s="23">
        <v>1.395</v>
      </c>
      <c r="H275" s="23">
        <v>0.33900000000000002</v>
      </c>
      <c r="I275" s="23">
        <v>0.39300000000000002</v>
      </c>
      <c r="J275" s="49">
        <v>4.5190308504077201</v>
      </c>
      <c r="K275" s="10">
        <f t="shared" si="12"/>
        <v>7.5183116258233236</v>
      </c>
      <c r="L275" s="10">
        <f t="shared" si="13"/>
        <v>28.5</v>
      </c>
      <c r="M275" s="10">
        <f t="shared" si="14"/>
        <v>7.9</v>
      </c>
    </row>
    <row r="276" spans="1:13">
      <c r="A276" s="22">
        <v>1320</v>
      </c>
      <c r="B276" s="22" t="s">
        <v>54</v>
      </c>
      <c r="C276" s="22" t="s">
        <v>44</v>
      </c>
      <c r="D276" s="23">
        <v>0.22</v>
      </c>
      <c r="E276" s="23">
        <v>50.8</v>
      </c>
      <c r="F276" s="23">
        <v>0</v>
      </c>
      <c r="G276" s="23">
        <v>1.395</v>
      </c>
      <c r="H276" s="23">
        <v>0.33900000000000002</v>
      </c>
      <c r="I276" s="23">
        <v>0.39300000000000002</v>
      </c>
      <c r="J276" s="49">
        <v>4.7560605816748298</v>
      </c>
      <c r="K276" s="10">
        <f t="shared" si="12"/>
        <v>7.9126579897324154</v>
      </c>
      <c r="L276" s="10">
        <f t="shared" si="13"/>
        <v>30</v>
      </c>
      <c r="M276" s="10">
        <f t="shared" si="14"/>
        <v>8.3000000000000007</v>
      </c>
    </row>
    <row r="277" spans="1:13">
      <c r="A277" s="22">
        <v>1320</v>
      </c>
      <c r="B277" s="22" t="s">
        <v>54</v>
      </c>
      <c r="D277" s="23">
        <v>0.22</v>
      </c>
      <c r="E277" s="23">
        <v>50.8</v>
      </c>
      <c r="F277" s="23">
        <v>0</v>
      </c>
      <c r="G277" s="23">
        <v>1.395</v>
      </c>
      <c r="H277" s="23">
        <v>0.33900000000000002</v>
      </c>
      <c r="I277" s="23">
        <v>0.39300000000000002</v>
      </c>
      <c r="J277" s="49">
        <v>2.89739607626818E-2</v>
      </c>
      <c r="K277" s="10">
        <f t="shared" si="12"/>
        <v>4.8203978520873714E-2</v>
      </c>
      <c r="L277" s="10">
        <f t="shared" si="13"/>
        <v>0.2</v>
      </c>
      <c r="M277" s="10">
        <f t="shared" si="14"/>
        <v>0.1</v>
      </c>
    </row>
    <row r="278" spans="1:13">
      <c r="A278" s="22">
        <v>1320</v>
      </c>
      <c r="B278" s="22" t="s">
        <v>54</v>
      </c>
      <c r="C278" s="22" t="s">
        <v>46</v>
      </c>
      <c r="D278" s="23">
        <v>0.22</v>
      </c>
      <c r="E278" s="23">
        <v>50.8</v>
      </c>
      <c r="F278" s="23">
        <v>0</v>
      </c>
      <c r="G278" s="23">
        <v>1.395</v>
      </c>
      <c r="H278" s="23">
        <v>0.33900000000000002</v>
      </c>
      <c r="I278" s="23">
        <v>0.39300000000000002</v>
      </c>
      <c r="J278" s="49">
        <v>1.50342412523692E-2</v>
      </c>
      <c r="K278" s="10">
        <f t="shared" si="12"/>
        <v>2.5012467171566643E-2</v>
      </c>
      <c r="L278" s="10">
        <f t="shared" si="13"/>
        <v>0.1</v>
      </c>
      <c r="M278" s="10">
        <f t="shared" si="14"/>
        <v>0</v>
      </c>
    </row>
    <row r="279" spans="1:13">
      <c r="A279" s="22">
        <v>1320</v>
      </c>
      <c r="B279" s="22" t="s">
        <v>54</v>
      </c>
      <c r="C279" s="22" t="s">
        <v>44</v>
      </c>
      <c r="D279" s="23">
        <v>0.22</v>
      </c>
      <c r="E279" s="23">
        <v>50.8</v>
      </c>
      <c r="F279" s="23">
        <v>0</v>
      </c>
      <c r="G279" s="23">
        <v>1.395</v>
      </c>
      <c r="H279" s="23">
        <v>0.33900000000000002</v>
      </c>
      <c r="I279" s="23">
        <v>0.39300000000000002</v>
      </c>
      <c r="J279" s="49">
        <v>2.43653171496765</v>
      </c>
      <c r="K279" s="10">
        <f t="shared" si="12"/>
        <v>4.0536578141916797</v>
      </c>
      <c r="L279" s="10">
        <f t="shared" si="13"/>
        <v>15.4</v>
      </c>
      <c r="M279" s="10">
        <f t="shared" si="14"/>
        <v>4.3</v>
      </c>
    </row>
    <row r="280" spans="1:13">
      <c r="A280" s="22">
        <v>1320</v>
      </c>
      <c r="B280" s="22" t="s">
        <v>54</v>
      </c>
      <c r="C280" s="22" t="s">
        <v>46</v>
      </c>
      <c r="D280" s="23">
        <v>0.22</v>
      </c>
      <c r="E280" s="23">
        <v>50.8</v>
      </c>
      <c r="F280" s="23">
        <v>0</v>
      </c>
      <c r="G280" s="23">
        <v>1.395</v>
      </c>
      <c r="H280" s="23">
        <v>0.33900000000000002</v>
      </c>
      <c r="I280" s="23">
        <v>0.39300000000000002</v>
      </c>
      <c r="J280" s="49">
        <v>37.341134296600003</v>
      </c>
      <c r="K280" s="10">
        <f t="shared" si="12"/>
        <v>62.124445129253424</v>
      </c>
      <c r="L280" s="10">
        <f t="shared" si="13"/>
        <v>235.8</v>
      </c>
      <c r="M280" s="10">
        <f t="shared" si="14"/>
        <v>65.5</v>
      </c>
    </row>
    <row r="281" spans="1:13">
      <c r="A281" s="22">
        <v>1320</v>
      </c>
      <c r="B281" s="22" t="s">
        <v>54</v>
      </c>
      <c r="C281" s="22" t="s">
        <v>45</v>
      </c>
      <c r="D281" s="23">
        <v>0.22</v>
      </c>
      <c r="E281" s="23">
        <v>50.8</v>
      </c>
      <c r="F281" s="23">
        <v>0</v>
      </c>
      <c r="G281" s="23">
        <v>1.395</v>
      </c>
      <c r="H281" s="23">
        <v>0.33900000000000002</v>
      </c>
      <c r="I281" s="23">
        <v>0.39300000000000002</v>
      </c>
      <c r="J281" s="49">
        <v>1.55521915692309</v>
      </c>
      <c r="K281" s="10">
        <f t="shared" si="12"/>
        <v>2.5874181113729451</v>
      </c>
      <c r="L281" s="10">
        <f t="shared" si="13"/>
        <v>9.8000000000000007</v>
      </c>
      <c r="M281" s="10">
        <f t="shared" si="14"/>
        <v>2.7</v>
      </c>
    </row>
    <row r="282" spans="1:13">
      <c r="A282" s="22">
        <v>1320</v>
      </c>
      <c r="B282" s="22" t="s">
        <v>54</v>
      </c>
      <c r="C282" s="22" t="s">
        <v>46</v>
      </c>
      <c r="D282" s="23">
        <v>0.22</v>
      </c>
      <c r="E282" s="23">
        <v>50.8</v>
      </c>
      <c r="F282" s="23">
        <v>0</v>
      </c>
      <c r="G282" s="23">
        <v>1.395</v>
      </c>
      <c r="H282" s="23">
        <v>0.33900000000000002</v>
      </c>
      <c r="I282" s="23">
        <v>0.39300000000000002</v>
      </c>
      <c r="J282" s="49">
        <v>2.7779635270071998</v>
      </c>
      <c r="K282" s="10">
        <f t="shared" si="12"/>
        <v>4.6216979198818784</v>
      </c>
      <c r="L282" s="10">
        <f t="shared" si="13"/>
        <v>17.5</v>
      </c>
      <c r="M282" s="10">
        <f t="shared" si="14"/>
        <v>4.9000000000000004</v>
      </c>
    </row>
    <row r="283" spans="1:13">
      <c r="A283" s="22">
        <v>1320</v>
      </c>
      <c r="B283" s="22" t="s">
        <v>54</v>
      </c>
      <c r="D283" s="23">
        <v>0.22</v>
      </c>
      <c r="E283" s="23">
        <v>50.8</v>
      </c>
      <c r="F283" s="23">
        <v>0</v>
      </c>
      <c r="G283" s="23">
        <v>1.395</v>
      </c>
      <c r="H283" s="23">
        <v>0.33900000000000002</v>
      </c>
      <c r="I283" s="23">
        <v>0.39300000000000002</v>
      </c>
      <c r="J283" s="49">
        <v>4.3749955077970601E-3</v>
      </c>
      <c r="K283" s="10">
        <f t="shared" si="12"/>
        <v>7.278680026321969E-3</v>
      </c>
      <c r="L283" s="10">
        <f t="shared" si="13"/>
        <v>0</v>
      </c>
      <c r="M283" s="10">
        <f t="shared" si="14"/>
        <v>0</v>
      </c>
    </row>
    <row r="284" spans="1:13">
      <c r="A284" s="22">
        <v>1320</v>
      </c>
      <c r="B284" s="22" t="s">
        <v>54</v>
      </c>
      <c r="C284" s="22" t="s">
        <v>46</v>
      </c>
      <c r="D284" s="23">
        <v>0.22</v>
      </c>
      <c r="E284" s="23">
        <v>50.8</v>
      </c>
      <c r="F284" s="23">
        <v>0</v>
      </c>
      <c r="G284" s="23">
        <v>1.395</v>
      </c>
      <c r="H284" s="23">
        <v>0.33900000000000002</v>
      </c>
      <c r="I284" s="23">
        <v>0.39300000000000002</v>
      </c>
      <c r="J284" s="49">
        <v>0.88510194772675599</v>
      </c>
      <c r="K284" s="10">
        <f t="shared" si="12"/>
        <v>1.4725441104330041</v>
      </c>
      <c r="L284" s="10">
        <f t="shared" si="13"/>
        <v>5.6</v>
      </c>
      <c r="M284" s="10">
        <f t="shared" si="14"/>
        <v>1.6</v>
      </c>
    </row>
    <row r="285" spans="1:13">
      <c r="A285" s="22">
        <v>1320</v>
      </c>
      <c r="B285" s="22" t="s">
        <v>54</v>
      </c>
      <c r="C285" s="22" t="s">
        <v>46</v>
      </c>
      <c r="D285" s="23">
        <v>0.22</v>
      </c>
      <c r="E285" s="23">
        <v>50.8</v>
      </c>
      <c r="F285" s="23">
        <v>0</v>
      </c>
      <c r="G285" s="23">
        <v>1.395</v>
      </c>
      <c r="H285" s="23">
        <v>0.33900000000000002</v>
      </c>
      <c r="I285" s="23">
        <v>0.39300000000000002</v>
      </c>
      <c r="J285" s="49">
        <v>4.8676310162549496</v>
      </c>
      <c r="K285" s="10">
        <f t="shared" si="12"/>
        <v>8.0982777217433597</v>
      </c>
      <c r="L285" s="10">
        <f t="shared" si="13"/>
        <v>30.7</v>
      </c>
      <c r="M285" s="10">
        <f t="shared" si="14"/>
        <v>8.5</v>
      </c>
    </row>
    <row r="286" spans="1:13">
      <c r="A286" s="22">
        <v>1320</v>
      </c>
      <c r="B286" s="22" t="s">
        <v>54</v>
      </c>
      <c r="D286" s="23">
        <v>0.22</v>
      </c>
      <c r="E286" s="23">
        <v>50.8</v>
      </c>
      <c r="F286" s="23">
        <v>0</v>
      </c>
      <c r="G286" s="23">
        <v>1.395</v>
      </c>
      <c r="H286" s="23">
        <v>0.33900000000000002</v>
      </c>
      <c r="I286" s="23">
        <v>0.39300000000000002</v>
      </c>
      <c r="J286" s="49">
        <v>8.4005555109287394E-2</v>
      </c>
      <c r="K286" s="10">
        <f t="shared" si="12"/>
        <v>0.13976004203532144</v>
      </c>
      <c r="L286" s="10">
        <f t="shared" si="13"/>
        <v>0.5</v>
      </c>
      <c r="M286" s="10">
        <f t="shared" si="14"/>
        <v>0.1</v>
      </c>
    </row>
    <row r="287" spans="1:13">
      <c r="A287" s="22">
        <v>1320</v>
      </c>
      <c r="B287" s="22" t="s">
        <v>54</v>
      </c>
      <c r="C287" s="22" t="s">
        <v>46</v>
      </c>
      <c r="D287" s="23">
        <v>0.22</v>
      </c>
      <c r="E287" s="23">
        <v>50.8</v>
      </c>
      <c r="F287" s="23">
        <v>0</v>
      </c>
      <c r="G287" s="23">
        <v>1.395</v>
      </c>
      <c r="H287" s="23">
        <v>0.33900000000000002</v>
      </c>
      <c r="I287" s="23">
        <v>0.39300000000000002</v>
      </c>
      <c r="J287" s="49">
        <v>2.9407775174249999</v>
      </c>
      <c r="K287" s="10">
        <f t="shared" si="12"/>
        <v>4.8925715557399725</v>
      </c>
      <c r="L287" s="10">
        <f t="shared" si="13"/>
        <v>18.600000000000001</v>
      </c>
      <c r="M287" s="10">
        <f t="shared" si="14"/>
        <v>5.2</v>
      </c>
    </row>
    <row r="288" spans="1:13">
      <c r="A288" s="22">
        <v>1320</v>
      </c>
      <c r="B288" s="22" t="s">
        <v>54</v>
      </c>
      <c r="C288" s="22" t="s">
        <v>44</v>
      </c>
      <c r="D288" s="23">
        <v>0.22</v>
      </c>
      <c r="E288" s="23">
        <v>50.8</v>
      </c>
      <c r="F288" s="23">
        <v>0</v>
      </c>
      <c r="G288" s="23">
        <v>1.395</v>
      </c>
      <c r="H288" s="23">
        <v>0.33900000000000002</v>
      </c>
      <c r="I288" s="23">
        <v>0.39300000000000002</v>
      </c>
      <c r="J288" s="49">
        <v>2.58702757194721</v>
      </c>
      <c r="K288" s="10">
        <f t="shared" si="12"/>
        <v>4.3040377714485736</v>
      </c>
      <c r="L288" s="10">
        <f t="shared" si="13"/>
        <v>16.3</v>
      </c>
      <c r="M288" s="10">
        <f t="shared" si="14"/>
        <v>4.5</v>
      </c>
    </row>
    <row r="289" spans="1:13">
      <c r="A289" s="22">
        <v>1320</v>
      </c>
      <c r="B289" s="22" t="s">
        <v>54</v>
      </c>
      <c r="D289" s="23">
        <v>0.22</v>
      </c>
      <c r="E289" s="23">
        <v>50.8</v>
      </c>
      <c r="F289" s="23">
        <v>0</v>
      </c>
      <c r="G289" s="23">
        <v>1.395</v>
      </c>
      <c r="H289" s="23">
        <v>0.33900000000000002</v>
      </c>
      <c r="I289" s="23">
        <v>0.39300000000000002</v>
      </c>
      <c r="J289" s="49">
        <v>8.3479039941043706E-2</v>
      </c>
      <c r="K289" s="10">
        <f t="shared" si="12"/>
        <v>0.13888407874991443</v>
      </c>
      <c r="L289" s="10">
        <f t="shared" si="13"/>
        <v>0.5</v>
      </c>
      <c r="M289" s="10">
        <f t="shared" si="14"/>
        <v>0.1</v>
      </c>
    </row>
    <row r="290" spans="1:13">
      <c r="A290" s="22">
        <v>1320</v>
      </c>
      <c r="B290" s="22" t="s">
        <v>54</v>
      </c>
      <c r="C290" s="22" t="s">
        <v>44</v>
      </c>
      <c r="D290" s="23">
        <v>0.22</v>
      </c>
      <c r="E290" s="23">
        <v>50.8</v>
      </c>
      <c r="F290" s="23">
        <v>0</v>
      </c>
      <c r="G290" s="23">
        <v>1.395</v>
      </c>
      <c r="H290" s="23">
        <v>0.33900000000000002</v>
      </c>
      <c r="I290" s="23">
        <v>0.39300000000000002</v>
      </c>
      <c r="J290" s="49">
        <v>5.4688987024411304</v>
      </c>
      <c r="K290" s="10">
        <f t="shared" si="12"/>
        <v>9.0986067712513101</v>
      </c>
      <c r="L290" s="10">
        <f t="shared" si="13"/>
        <v>34.5</v>
      </c>
      <c r="M290" s="10">
        <f t="shared" si="14"/>
        <v>9.6</v>
      </c>
    </row>
    <row r="291" spans="1:13">
      <c r="A291" s="22">
        <v>1110</v>
      </c>
      <c r="B291" s="22" t="s">
        <v>54</v>
      </c>
      <c r="C291" s="22" t="s">
        <v>45</v>
      </c>
      <c r="D291" s="23">
        <v>0.22</v>
      </c>
      <c r="E291" s="23">
        <v>50.8</v>
      </c>
      <c r="F291" s="23">
        <v>0</v>
      </c>
      <c r="G291" s="23">
        <v>0.96799999999999997</v>
      </c>
      <c r="H291" s="23">
        <v>0.125</v>
      </c>
      <c r="I291" s="23">
        <v>0.28799999999999998</v>
      </c>
      <c r="J291" s="49">
        <v>2.8757251958191499</v>
      </c>
      <c r="K291" s="10">
        <f t="shared" si="12"/>
        <v>3.506084158742707</v>
      </c>
      <c r="L291" s="10">
        <f t="shared" si="13"/>
        <v>9.1999999999999993</v>
      </c>
      <c r="M291" s="10">
        <f t="shared" si="14"/>
        <v>1.8</v>
      </c>
    </row>
    <row r="292" spans="1:13">
      <c r="A292" s="22">
        <v>1110</v>
      </c>
      <c r="B292" s="22" t="s">
        <v>54</v>
      </c>
      <c r="C292" s="22" t="s">
        <v>44</v>
      </c>
      <c r="D292" s="23">
        <v>0.22</v>
      </c>
      <c r="E292" s="23">
        <v>50.8</v>
      </c>
      <c r="F292" s="23">
        <v>0</v>
      </c>
      <c r="G292" s="23">
        <v>0.96799999999999997</v>
      </c>
      <c r="H292" s="23">
        <v>0.125</v>
      </c>
      <c r="I292" s="23">
        <v>0.28799999999999998</v>
      </c>
      <c r="J292" s="49">
        <v>0.53939002448647</v>
      </c>
      <c r="K292" s="10">
        <f t="shared" si="12"/>
        <v>0.65762431785390418</v>
      </c>
      <c r="L292" s="10">
        <f t="shared" si="13"/>
        <v>1.7</v>
      </c>
      <c r="M292" s="10">
        <f t="shared" si="14"/>
        <v>0.3</v>
      </c>
    </row>
    <row r="293" spans="1:13">
      <c r="A293" s="22">
        <v>1110</v>
      </c>
      <c r="B293" s="22" t="s">
        <v>54</v>
      </c>
      <c r="C293" s="22" t="s">
        <v>44</v>
      </c>
      <c r="D293" s="23">
        <v>0.22</v>
      </c>
      <c r="E293" s="23">
        <v>50.8</v>
      </c>
      <c r="F293" s="23">
        <v>0</v>
      </c>
      <c r="G293" s="23">
        <v>0.96799999999999997</v>
      </c>
      <c r="H293" s="23">
        <v>0.125</v>
      </c>
      <c r="I293" s="23">
        <v>0.28799999999999998</v>
      </c>
      <c r="J293" s="49">
        <v>4.3072097772210501E-2</v>
      </c>
      <c r="K293" s="10">
        <f t="shared" si="12"/>
        <v>5.2513501603879041E-2</v>
      </c>
      <c r="L293" s="10">
        <f t="shared" si="13"/>
        <v>0.1</v>
      </c>
      <c r="M293" s="10">
        <f t="shared" si="14"/>
        <v>0</v>
      </c>
    </row>
    <row r="294" spans="1:13">
      <c r="A294" s="22">
        <v>1210</v>
      </c>
      <c r="B294" s="22" t="s">
        <v>54</v>
      </c>
      <c r="C294" s="22" t="s">
        <v>45</v>
      </c>
      <c r="D294" s="23">
        <v>0.22</v>
      </c>
      <c r="E294" s="23">
        <v>50.8</v>
      </c>
      <c r="F294" s="23">
        <v>0</v>
      </c>
      <c r="G294" s="23">
        <v>1.2450000000000001</v>
      </c>
      <c r="H294" s="23">
        <v>0.21299999999999999</v>
      </c>
      <c r="I294" s="23">
        <v>0.28799999999999998</v>
      </c>
      <c r="J294" s="49">
        <v>6.0069214405264502</v>
      </c>
      <c r="K294" s="10">
        <f t="shared" si="12"/>
        <v>7.3236386202898478</v>
      </c>
      <c r="L294" s="10">
        <f t="shared" si="13"/>
        <v>24.8</v>
      </c>
      <c r="M294" s="10">
        <f t="shared" si="14"/>
        <v>5.6</v>
      </c>
    </row>
    <row r="295" spans="1:13">
      <c r="A295" s="22">
        <v>1210</v>
      </c>
      <c r="B295" s="22" t="s">
        <v>54</v>
      </c>
      <c r="C295" s="22" t="s">
        <v>46</v>
      </c>
      <c r="D295" s="23">
        <v>0.22</v>
      </c>
      <c r="E295" s="23">
        <v>50.8</v>
      </c>
      <c r="F295" s="23">
        <v>0</v>
      </c>
      <c r="G295" s="23">
        <v>1.2450000000000001</v>
      </c>
      <c r="H295" s="23">
        <v>0.21299999999999999</v>
      </c>
      <c r="I295" s="23">
        <v>0.28799999999999998</v>
      </c>
      <c r="J295" s="49">
        <v>1.4379654861958899</v>
      </c>
      <c r="K295" s="10">
        <f t="shared" si="12"/>
        <v>1.7531675207700286</v>
      </c>
      <c r="L295" s="10">
        <f t="shared" si="13"/>
        <v>5.9</v>
      </c>
      <c r="M295" s="10">
        <f t="shared" si="14"/>
        <v>1.3</v>
      </c>
    </row>
    <row r="296" spans="1:13">
      <c r="A296" s="22">
        <v>1210</v>
      </c>
      <c r="B296" s="22" t="s">
        <v>54</v>
      </c>
      <c r="C296" s="22" t="s">
        <v>45</v>
      </c>
      <c r="D296" s="23">
        <v>0.22</v>
      </c>
      <c r="E296" s="23">
        <v>50.8</v>
      </c>
      <c r="F296" s="23">
        <v>0</v>
      </c>
      <c r="G296" s="23">
        <v>1.2450000000000001</v>
      </c>
      <c r="H296" s="23">
        <v>0.21299999999999999</v>
      </c>
      <c r="I296" s="23">
        <v>0.28799999999999998</v>
      </c>
      <c r="J296" s="49">
        <v>0.114959298381366</v>
      </c>
      <c r="K296" s="10">
        <f t="shared" si="12"/>
        <v>0.14015837658656141</v>
      </c>
      <c r="L296" s="10">
        <f t="shared" si="13"/>
        <v>0.5</v>
      </c>
      <c r="M296" s="10">
        <f t="shared" si="14"/>
        <v>0.1</v>
      </c>
    </row>
    <row r="297" spans="1:13">
      <c r="A297" s="22">
        <v>1210</v>
      </c>
      <c r="B297" s="22" t="s">
        <v>54</v>
      </c>
      <c r="C297" s="22" t="s">
        <v>45</v>
      </c>
      <c r="D297" s="23">
        <v>0.22</v>
      </c>
      <c r="E297" s="23">
        <v>50.8</v>
      </c>
      <c r="F297" s="23">
        <v>0</v>
      </c>
      <c r="G297" s="23">
        <v>1.2450000000000001</v>
      </c>
      <c r="H297" s="23">
        <v>0.21299999999999999</v>
      </c>
      <c r="I297" s="23">
        <v>0.28799999999999998</v>
      </c>
      <c r="J297" s="49">
        <v>2.6583892595593999</v>
      </c>
      <c r="K297" s="10">
        <f t="shared" si="12"/>
        <v>3.24110818525482</v>
      </c>
      <c r="L297" s="10">
        <f t="shared" si="13"/>
        <v>11</v>
      </c>
      <c r="M297" s="10">
        <f t="shared" si="14"/>
        <v>2.5</v>
      </c>
    </row>
    <row r="298" spans="1:13">
      <c r="A298" s="22">
        <v>1400</v>
      </c>
      <c r="B298" s="22" t="s">
        <v>54</v>
      </c>
      <c r="C298" s="22" t="s">
        <v>46</v>
      </c>
      <c r="D298" s="23">
        <v>0.22</v>
      </c>
      <c r="E298" s="23">
        <v>50.8</v>
      </c>
      <c r="F298" s="23">
        <v>0</v>
      </c>
      <c r="G298" s="23">
        <v>0.70899999999999996</v>
      </c>
      <c r="H298" s="23">
        <v>0.11700000000000001</v>
      </c>
      <c r="I298" s="23">
        <v>0.43099999999999999</v>
      </c>
      <c r="J298" s="49">
        <v>1.22089051408359</v>
      </c>
      <c r="K298" s="10">
        <f t="shared" si="12"/>
        <v>2.2275961356464489</v>
      </c>
      <c r="L298" s="10">
        <f t="shared" si="13"/>
        <v>4.3</v>
      </c>
      <c r="M298" s="10">
        <f t="shared" si="14"/>
        <v>1</v>
      </c>
    </row>
    <row r="299" spans="1:13">
      <c r="A299" s="22">
        <v>1400</v>
      </c>
      <c r="B299" s="22" t="s">
        <v>54</v>
      </c>
      <c r="C299" s="22" t="s">
        <v>45</v>
      </c>
      <c r="D299" s="23">
        <v>0.22</v>
      </c>
      <c r="E299" s="23">
        <v>50.8</v>
      </c>
      <c r="F299" s="23">
        <v>0</v>
      </c>
      <c r="G299" s="23">
        <v>0.70899999999999996</v>
      </c>
      <c r="H299" s="23">
        <v>0.11700000000000001</v>
      </c>
      <c r="I299" s="23">
        <v>0.43099999999999999</v>
      </c>
      <c r="J299" s="49">
        <v>0.70028780189976503</v>
      </c>
      <c r="K299" s="10">
        <f t="shared" si="12"/>
        <v>1.2777217804195813</v>
      </c>
      <c r="L299" s="10">
        <f t="shared" si="13"/>
        <v>2.5</v>
      </c>
      <c r="M299" s="10">
        <f t="shared" si="14"/>
        <v>0.6</v>
      </c>
    </row>
    <row r="300" spans="1:13">
      <c r="A300" s="22">
        <v>1400</v>
      </c>
      <c r="B300" s="22" t="s">
        <v>54</v>
      </c>
      <c r="C300" s="22" t="s">
        <v>46</v>
      </c>
      <c r="D300" s="23">
        <v>0.22</v>
      </c>
      <c r="E300" s="23">
        <v>50.8</v>
      </c>
      <c r="F300" s="23">
        <v>0</v>
      </c>
      <c r="G300" s="23">
        <v>0.70899999999999996</v>
      </c>
      <c r="H300" s="23">
        <v>0.11700000000000001</v>
      </c>
      <c r="I300" s="23">
        <v>0.43099999999999999</v>
      </c>
      <c r="J300" s="49">
        <v>1.0523249683787399</v>
      </c>
      <c r="K300" s="10">
        <f t="shared" si="12"/>
        <v>1.9200370598049028</v>
      </c>
      <c r="L300" s="10">
        <f t="shared" si="13"/>
        <v>3.7</v>
      </c>
      <c r="M300" s="10">
        <f t="shared" si="14"/>
        <v>0.8</v>
      </c>
    </row>
    <row r="301" spans="1:13">
      <c r="A301" s="22">
        <v>1411</v>
      </c>
      <c r="B301" s="22" t="s">
        <v>54</v>
      </c>
      <c r="C301" s="22" t="s">
        <v>44</v>
      </c>
      <c r="D301" s="23">
        <v>0.22</v>
      </c>
      <c r="E301" s="23">
        <v>50.8</v>
      </c>
      <c r="F301" s="23">
        <v>0</v>
      </c>
      <c r="G301" s="23">
        <v>1.4430000000000001</v>
      </c>
      <c r="H301" s="23">
        <v>0.22500000000000001</v>
      </c>
      <c r="I301" s="23">
        <v>0.43099999999999999</v>
      </c>
      <c r="J301" s="49">
        <v>0.72160373374740105</v>
      </c>
      <c r="K301" s="10">
        <f t="shared" si="12"/>
        <v>1.3166141191377163</v>
      </c>
      <c r="L301" s="10">
        <f t="shared" si="13"/>
        <v>5.2</v>
      </c>
      <c r="M301" s="10">
        <f t="shared" si="14"/>
        <v>1</v>
      </c>
    </row>
    <row r="302" spans="1:13">
      <c r="A302" s="22">
        <v>1411</v>
      </c>
      <c r="B302" s="22" t="s">
        <v>54</v>
      </c>
      <c r="C302" s="22" t="s">
        <v>44</v>
      </c>
      <c r="D302" s="23">
        <v>0.22</v>
      </c>
      <c r="E302" s="23">
        <v>50.8</v>
      </c>
      <c r="F302" s="23">
        <v>0</v>
      </c>
      <c r="G302" s="23">
        <v>1.4430000000000001</v>
      </c>
      <c r="H302" s="23">
        <v>0.22500000000000001</v>
      </c>
      <c r="I302" s="23">
        <v>0.43099999999999999</v>
      </c>
      <c r="J302" s="49">
        <v>2.9797803264358498</v>
      </c>
      <c r="K302" s="10">
        <f t="shared" si="12"/>
        <v>5.43680785760397</v>
      </c>
      <c r="L302" s="10">
        <f t="shared" si="13"/>
        <v>21.3</v>
      </c>
      <c r="M302" s="10">
        <f t="shared" si="14"/>
        <v>4</v>
      </c>
    </row>
    <row r="303" spans="1:13">
      <c r="A303" s="22">
        <v>1411</v>
      </c>
      <c r="B303" s="22" t="s">
        <v>54</v>
      </c>
      <c r="C303" s="22" t="s">
        <v>46</v>
      </c>
      <c r="D303" s="23">
        <v>0.22</v>
      </c>
      <c r="E303" s="23">
        <v>50.8</v>
      </c>
      <c r="F303" s="23">
        <v>0</v>
      </c>
      <c r="G303" s="23">
        <v>1.4430000000000001</v>
      </c>
      <c r="H303" s="23">
        <v>0.22500000000000001</v>
      </c>
      <c r="I303" s="23">
        <v>0.43099999999999999</v>
      </c>
      <c r="J303" s="49">
        <v>0.45399087583091602</v>
      </c>
      <c r="K303" s="10">
        <f t="shared" si="12"/>
        <v>0.82833661901189493</v>
      </c>
      <c r="L303" s="10">
        <f t="shared" si="13"/>
        <v>3.3</v>
      </c>
      <c r="M303" s="10">
        <f t="shared" si="14"/>
        <v>0.6</v>
      </c>
    </row>
    <row r="304" spans="1:13">
      <c r="A304" s="22">
        <v>1320</v>
      </c>
      <c r="B304" s="22" t="s">
        <v>54</v>
      </c>
      <c r="C304" s="22" t="s">
        <v>46</v>
      </c>
      <c r="D304" s="23">
        <v>0.22</v>
      </c>
      <c r="E304" s="23">
        <v>50.8</v>
      </c>
      <c r="F304" s="23">
        <v>0</v>
      </c>
      <c r="G304" s="23">
        <v>1.395</v>
      </c>
      <c r="H304" s="23">
        <v>0.33900000000000002</v>
      </c>
      <c r="I304" s="23">
        <v>0.39300000000000002</v>
      </c>
      <c r="J304" s="49">
        <v>2.3805826668007399</v>
      </c>
      <c r="K304" s="10">
        <f t="shared" si="12"/>
        <v>3.960575382756391</v>
      </c>
      <c r="L304" s="10">
        <f t="shared" si="13"/>
        <v>15</v>
      </c>
      <c r="M304" s="10">
        <f t="shared" si="14"/>
        <v>4.2</v>
      </c>
    </row>
    <row r="305" spans="1:13">
      <c r="A305" s="22">
        <v>1320</v>
      </c>
      <c r="B305" s="22" t="s">
        <v>54</v>
      </c>
      <c r="C305" s="22" t="s">
        <v>45</v>
      </c>
      <c r="D305" s="23">
        <v>0.22</v>
      </c>
      <c r="E305" s="23">
        <v>50.8</v>
      </c>
      <c r="F305" s="23">
        <v>0</v>
      </c>
      <c r="G305" s="23">
        <v>1.395</v>
      </c>
      <c r="H305" s="23">
        <v>0.33900000000000002</v>
      </c>
      <c r="I305" s="23">
        <v>0.39300000000000002</v>
      </c>
      <c r="J305" s="49">
        <v>9.2855925325917701E-2</v>
      </c>
      <c r="K305" s="10">
        <f t="shared" si="12"/>
        <v>0.15448440296472929</v>
      </c>
      <c r="L305" s="10">
        <f t="shared" si="13"/>
        <v>0.6</v>
      </c>
      <c r="M305" s="10">
        <f t="shared" si="14"/>
        <v>0.2</v>
      </c>
    </row>
    <row r="306" spans="1:13">
      <c r="A306" s="22">
        <v>1320</v>
      </c>
      <c r="B306" s="22" t="s">
        <v>54</v>
      </c>
      <c r="C306" s="22" t="s">
        <v>46</v>
      </c>
      <c r="D306" s="23">
        <v>0.22</v>
      </c>
      <c r="E306" s="23">
        <v>50.8</v>
      </c>
      <c r="F306" s="23">
        <v>0</v>
      </c>
      <c r="G306" s="23">
        <v>1.395</v>
      </c>
      <c r="H306" s="23">
        <v>0.33900000000000002</v>
      </c>
      <c r="I306" s="23">
        <v>0.39300000000000002</v>
      </c>
      <c r="J306" s="49">
        <v>34.628409659299997</v>
      </c>
      <c r="K306" s="10">
        <f t="shared" si="12"/>
        <v>57.611285150177416</v>
      </c>
      <c r="L306" s="10">
        <f t="shared" si="13"/>
        <v>218.7</v>
      </c>
      <c r="M306" s="10">
        <f t="shared" si="14"/>
        <v>60.8</v>
      </c>
    </row>
    <row r="307" spans="1:13">
      <c r="A307" s="22">
        <v>1700</v>
      </c>
      <c r="B307" s="22" t="s">
        <v>54</v>
      </c>
      <c r="C307" s="22" t="s">
        <v>46</v>
      </c>
      <c r="D307" s="23">
        <v>0.22</v>
      </c>
      <c r="E307" s="23">
        <v>50.8</v>
      </c>
      <c r="F307" s="23">
        <v>0</v>
      </c>
      <c r="G307" s="23">
        <v>0.96799999999999997</v>
      </c>
      <c r="H307" s="23">
        <v>0.125</v>
      </c>
      <c r="I307" s="23">
        <v>0.34100000000000003</v>
      </c>
      <c r="J307" s="49">
        <v>2.42919626248792</v>
      </c>
      <c r="K307" s="10">
        <f t="shared" si="12"/>
        <v>3.5067067513188115</v>
      </c>
      <c r="L307" s="10">
        <f t="shared" si="13"/>
        <v>9.1999999999999993</v>
      </c>
      <c r="M307" s="10">
        <f t="shared" si="14"/>
        <v>1.7</v>
      </c>
    </row>
    <row r="308" spans="1:13">
      <c r="A308" s="22">
        <v>1700</v>
      </c>
      <c r="B308" s="22" t="s">
        <v>54</v>
      </c>
      <c r="C308" s="22" t="s">
        <v>45</v>
      </c>
      <c r="D308" s="23">
        <v>0.22</v>
      </c>
      <c r="E308" s="23">
        <v>50.8</v>
      </c>
      <c r="F308" s="23">
        <v>0</v>
      </c>
      <c r="G308" s="23">
        <v>0.96799999999999997</v>
      </c>
      <c r="H308" s="23">
        <v>0.125</v>
      </c>
      <c r="I308" s="23">
        <v>0.34100000000000003</v>
      </c>
      <c r="J308" s="49">
        <v>2.9770979786595601E-2</v>
      </c>
      <c r="K308" s="10">
        <f t="shared" si="12"/>
        <v>4.2976394053936523E-2</v>
      </c>
      <c r="L308" s="10">
        <f t="shared" si="13"/>
        <v>0.1</v>
      </c>
      <c r="M308" s="10">
        <f t="shared" si="14"/>
        <v>0</v>
      </c>
    </row>
    <row r="309" spans="1:13">
      <c r="A309" s="22">
        <v>1700</v>
      </c>
      <c r="B309" s="22" t="s">
        <v>54</v>
      </c>
      <c r="C309" s="22" t="s">
        <v>46</v>
      </c>
      <c r="D309" s="23">
        <v>0.22</v>
      </c>
      <c r="E309" s="23">
        <v>50.8</v>
      </c>
      <c r="F309" s="23">
        <v>0</v>
      </c>
      <c r="G309" s="23">
        <v>0.96799999999999997</v>
      </c>
      <c r="H309" s="23">
        <v>0.125</v>
      </c>
      <c r="I309" s="23">
        <v>0.34100000000000003</v>
      </c>
      <c r="J309" s="49">
        <v>0.40659570227978198</v>
      </c>
      <c r="K309" s="10">
        <f t="shared" si="12"/>
        <v>0.58694800262101732</v>
      </c>
      <c r="L309" s="10">
        <f t="shared" si="13"/>
        <v>1.5</v>
      </c>
      <c r="M309" s="10">
        <f t="shared" si="14"/>
        <v>0.3</v>
      </c>
    </row>
    <row r="310" spans="1:13">
      <c r="A310" s="22">
        <v>1210</v>
      </c>
      <c r="B310" s="22" t="s">
        <v>54</v>
      </c>
      <c r="C310" s="22" t="s">
        <v>46</v>
      </c>
      <c r="D310" s="23">
        <v>0.22</v>
      </c>
      <c r="E310" s="23">
        <v>50.8</v>
      </c>
      <c r="F310" s="23">
        <v>0</v>
      </c>
      <c r="G310" s="23">
        <v>1.2450000000000001</v>
      </c>
      <c r="H310" s="23">
        <v>0.21299999999999999</v>
      </c>
      <c r="I310" s="23">
        <v>0.28799999999999998</v>
      </c>
      <c r="J310" s="49">
        <v>4.7355948677294299E-2</v>
      </c>
      <c r="K310" s="10">
        <f t="shared" si="12"/>
        <v>5.7736372627357202E-2</v>
      </c>
      <c r="L310" s="10">
        <f t="shared" si="13"/>
        <v>0.2</v>
      </c>
      <c r="M310" s="10">
        <f t="shared" si="14"/>
        <v>0</v>
      </c>
    </row>
    <row r="311" spans="1:13">
      <c r="A311" s="22">
        <v>1210</v>
      </c>
      <c r="B311" s="22" t="s">
        <v>54</v>
      </c>
      <c r="C311" s="22" t="s">
        <v>44</v>
      </c>
      <c r="D311" s="23">
        <v>0.22</v>
      </c>
      <c r="E311" s="23">
        <v>50.8</v>
      </c>
      <c r="F311" s="23">
        <v>0</v>
      </c>
      <c r="G311" s="23">
        <v>1.2450000000000001</v>
      </c>
      <c r="H311" s="23">
        <v>0.21299999999999999</v>
      </c>
      <c r="I311" s="23">
        <v>0.28799999999999998</v>
      </c>
      <c r="J311" s="49">
        <v>3.3033338743782998</v>
      </c>
      <c r="K311" s="10">
        <f t="shared" si="12"/>
        <v>4.0274246596420227</v>
      </c>
      <c r="L311" s="10">
        <f t="shared" si="13"/>
        <v>13.6</v>
      </c>
      <c r="M311" s="10">
        <f t="shared" si="14"/>
        <v>3.1</v>
      </c>
    </row>
    <row r="312" spans="1:13">
      <c r="A312" s="22">
        <v>1210</v>
      </c>
      <c r="B312" s="22" t="s">
        <v>54</v>
      </c>
      <c r="C312" s="22" t="s">
        <v>44</v>
      </c>
      <c r="D312" s="23">
        <v>0.22</v>
      </c>
      <c r="E312" s="23">
        <v>50.8</v>
      </c>
      <c r="F312" s="23">
        <v>0</v>
      </c>
      <c r="G312" s="23">
        <v>1.2450000000000001</v>
      </c>
      <c r="H312" s="23">
        <v>0.21299999999999999</v>
      </c>
      <c r="I312" s="23">
        <v>0.28799999999999998</v>
      </c>
      <c r="J312" s="49">
        <v>3.26843206400051</v>
      </c>
      <c r="K312" s="10">
        <f t="shared" si="12"/>
        <v>3.9848723724294213</v>
      </c>
      <c r="L312" s="10">
        <f t="shared" si="13"/>
        <v>13.5</v>
      </c>
      <c r="M312" s="10">
        <f t="shared" si="14"/>
        <v>3</v>
      </c>
    </row>
    <row r="313" spans="1:13">
      <c r="A313" s="22">
        <v>1210</v>
      </c>
      <c r="B313" s="22" t="s">
        <v>54</v>
      </c>
      <c r="C313" s="22" t="s">
        <v>46</v>
      </c>
      <c r="D313" s="23">
        <v>0.22</v>
      </c>
      <c r="E313" s="23">
        <v>50.8</v>
      </c>
      <c r="F313" s="23">
        <v>0</v>
      </c>
      <c r="G313" s="23">
        <v>1.2450000000000001</v>
      </c>
      <c r="H313" s="23">
        <v>0.21299999999999999</v>
      </c>
      <c r="I313" s="23">
        <v>0.28799999999999998</v>
      </c>
      <c r="J313" s="49">
        <v>4.8332772119627503</v>
      </c>
      <c r="K313" s="10">
        <f t="shared" si="12"/>
        <v>5.8927315768249846</v>
      </c>
      <c r="L313" s="10">
        <f t="shared" si="13"/>
        <v>20</v>
      </c>
      <c r="M313" s="10">
        <f t="shared" si="14"/>
        <v>4.5</v>
      </c>
    </row>
    <row r="314" spans="1:13">
      <c r="A314" s="22">
        <v>1710</v>
      </c>
      <c r="B314" s="22" t="s">
        <v>54</v>
      </c>
      <c r="C314" s="22" t="s">
        <v>46</v>
      </c>
      <c r="D314" s="23">
        <v>0.22</v>
      </c>
      <c r="E314" s="23">
        <v>50.8</v>
      </c>
      <c r="F314" s="23">
        <v>0</v>
      </c>
      <c r="G314" s="23">
        <v>0.96799999999999997</v>
      </c>
      <c r="H314" s="23">
        <v>0.125</v>
      </c>
      <c r="I314" s="23">
        <v>0.34100000000000003</v>
      </c>
      <c r="J314" s="49">
        <v>1.0020155509779999E-5</v>
      </c>
      <c r="K314" s="10">
        <f t="shared" si="12"/>
        <v>1.446476248873475E-5</v>
      </c>
      <c r="L314" s="10">
        <f t="shared" si="13"/>
        <v>0</v>
      </c>
      <c r="M314" s="10">
        <f t="shared" si="14"/>
        <v>0</v>
      </c>
    </row>
    <row r="315" spans="1:13">
      <c r="A315" s="22">
        <v>1710</v>
      </c>
      <c r="B315" s="22" t="s">
        <v>54</v>
      </c>
      <c r="C315" s="22" t="s">
        <v>46</v>
      </c>
      <c r="D315" s="23">
        <v>0.22</v>
      </c>
      <c r="E315" s="23">
        <v>50.8</v>
      </c>
      <c r="F315" s="23">
        <v>0</v>
      </c>
      <c r="G315" s="23">
        <v>0.96799999999999997</v>
      </c>
      <c r="H315" s="23">
        <v>0.125</v>
      </c>
      <c r="I315" s="23">
        <v>0.34100000000000003</v>
      </c>
      <c r="J315" s="49">
        <v>3.7913860482149397E-2</v>
      </c>
      <c r="K315" s="10">
        <f t="shared" si="12"/>
        <v>5.4731185196681464E-2</v>
      </c>
      <c r="L315" s="10">
        <f t="shared" si="13"/>
        <v>0.1</v>
      </c>
      <c r="M315" s="10">
        <f t="shared" si="14"/>
        <v>0</v>
      </c>
    </row>
    <row r="316" spans="1:13">
      <c r="A316" s="22">
        <v>1850</v>
      </c>
      <c r="B316" s="22" t="s">
        <v>54</v>
      </c>
      <c r="C316" s="22" t="s">
        <v>46</v>
      </c>
      <c r="D316" s="23">
        <v>0.22</v>
      </c>
      <c r="E316" s="23">
        <v>50.8</v>
      </c>
      <c r="F316" s="23">
        <v>0</v>
      </c>
      <c r="G316" s="23">
        <v>0.96799999999999997</v>
      </c>
      <c r="H316" s="23">
        <v>0.125</v>
      </c>
      <c r="I316" s="23">
        <v>0.34100000000000003</v>
      </c>
      <c r="J316" s="49">
        <v>6.8426856735966597</v>
      </c>
      <c r="K316" s="10">
        <f t="shared" si="12"/>
        <v>9.8778729488816861</v>
      </c>
      <c r="L316" s="10">
        <f t="shared" si="13"/>
        <v>26</v>
      </c>
      <c r="M316" s="10">
        <f t="shared" si="14"/>
        <v>4.9000000000000004</v>
      </c>
    </row>
    <row r="317" spans="1:13">
      <c r="A317" s="22">
        <v>1850</v>
      </c>
      <c r="B317" s="22" t="s">
        <v>54</v>
      </c>
      <c r="D317" s="23">
        <v>0.22</v>
      </c>
      <c r="E317" s="23">
        <v>50.8</v>
      </c>
      <c r="F317" s="23">
        <v>0</v>
      </c>
      <c r="G317" s="23">
        <v>0.96799999999999997</v>
      </c>
      <c r="H317" s="23">
        <v>0.125</v>
      </c>
      <c r="I317" s="23">
        <v>0.34100000000000003</v>
      </c>
      <c r="J317" s="49">
        <v>5.32264575594956E-2</v>
      </c>
      <c r="K317" s="10">
        <f t="shared" si="12"/>
        <v>7.6835939917635862E-2</v>
      </c>
      <c r="L317" s="10">
        <f t="shared" si="13"/>
        <v>0.2</v>
      </c>
      <c r="M317" s="10">
        <f t="shared" si="14"/>
        <v>0</v>
      </c>
    </row>
    <row r="318" spans="1:13">
      <c r="A318" s="22">
        <v>1110</v>
      </c>
      <c r="B318" s="22" t="s">
        <v>54</v>
      </c>
      <c r="C318" s="22" t="s">
        <v>44</v>
      </c>
      <c r="D318" s="23">
        <v>0.22</v>
      </c>
      <c r="E318" s="23">
        <v>50.8</v>
      </c>
      <c r="F318" s="23">
        <v>0</v>
      </c>
      <c r="G318" s="23">
        <v>0.96799999999999997</v>
      </c>
      <c r="H318" s="23">
        <v>0.125</v>
      </c>
      <c r="I318" s="23">
        <v>0.28799999999999998</v>
      </c>
      <c r="J318" s="49">
        <v>2.9703062245337502</v>
      </c>
      <c r="K318" s="10">
        <f t="shared" si="12"/>
        <v>3.6213973489515481</v>
      </c>
      <c r="L318" s="10">
        <f t="shared" si="13"/>
        <v>9.5</v>
      </c>
      <c r="M318" s="10">
        <f t="shared" si="14"/>
        <v>1.9</v>
      </c>
    </row>
    <row r="319" spans="1:13">
      <c r="A319" s="22">
        <v>1110</v>
      </c>
      <c r="B319" s="22" t="s">
        <v>54</v>
      </c>
      <c r="C319" s="22" t="s">
        <v>44</v>
      </c>
      <c r="D319" s="23">
        <v>0.22</v>
      </c>
      <c r="E319" s="23">
        <v>50.8</v>
      </c>
      <c r="F319" s="23">
        <v>0</v>
      </c>
      <c r="G319" s="23">
        <v>0.96799999999999997</v>
      </c>
      <c r="H319" s="23">
        <v>0.125</v>
      </c>
      <c r="I319" s="23">
        <v>0.28799999999999998</v>
      </c>
      <c r="J319" s="49">
        <v>0.21129033979084499</v>
      </c>
      <c r="K319" s="10">
        <f t="shared" si="12"/>
        <v>0.25760518227299817</v>
      </c>
      <c r="L319" s="10">
        <f t="shared" si="13"/>
        <v>0.7</v>
      </c>
      <c r="M319" s="10">
        <f t="shared" si="14"/>
        <v>0.1</v>
      </c>
    </row>
    <row r="320" spans="1:13">
      <c r="A320" s="22">
        <v>1110</v>
      </c>
      <c r="B320" s="22" t="s">
        <v>54</v>
      </c>
      <c r="C320" s="22" t="s">
        <v>44</v>
      </c>
      <c r="D320" s="23">
        <v>0.22</v>
      </c>
      <c r="E320" s="23">
        <v>50.8</v>
      </c>
      <c r="F320" s="23">
        <v>0</v>
      </c>
      <c r="G320" s="23">
        <v>0.96799999999999997</v>
      </c>
      <c r="H320" s="23">
        <v>0.125</v>
      </c>
      <c r="I320" s="23">
        <v>0.28799999999999998</v>
      </c>
      <c r="J320" s="49">
        <v>2.2391974217174201E-2</v>
      </c>
      <c r="K320" s="10">
        <f t="shared" si="12"/>
        <v>2.7300294965578783E-2</v>
      </c>
      <c r="L320" s="10">
        <f t="shared" si="13"/>
        <v>0.1</v>
      </c>
      <c r="M320" s="10">
        <f t="shared" si="14"/>
        <v>0</v>
      </c>
    </row>
    <row r="321" spans="1:13">
      <c r="A321" s="22">
        <v>1110</v>
      </c>
      <c r="B321" s="22" t="s">
        <v>54</v>
      </c>
      <c r="C321" s="22" t="s">
        <v>44</v>
      </c>
      <c r="D321" s="23">
        <v>0.22</v>
      </c>
      <c r="E321" s="23">
        <v>50.8</v>
      </c>
      <c r="F321" s="23">
        <v>0</v>
      </c>
      <c r="G321" s="23">
        <v>0.96799999999999997</v>
      </c>
      <c r="H321" s="23">
        <v>0.125</v>
      </c>
      <c r="I321" s="23">
        <v>0.28799999999999998</v>
      </c>
      <c r="J321" s="49">
        <v>0.54450806731594203</v>
      </c>
      <c r="K321" s="10">
        <f t="shared" si="12"/>
        <v>0.66386423567159647</v>
      </c>
      <c r="L321" s="10">
        <f t="shared" si="13"/>
        <v>1.7</v>
      </c>
      <c r="M321" s="10">
        <f t="shared" si="14"/>
        <v>0.3</v>
      </c>
    </row>
    <row r="322" spans="1:13">
      <c r="A322" s="22">
        <v>1400</v>
      </c>
      <c r="B322" s="22" t="s">
        <v>54</v>
      </c>
      <c r="C322" s="22" t="s">
        <v>46</v>
      </c>
      <c r="D322" s="23">
        <v>0.22</v>
      </c>
      <c r="E322" s="23">
        <v>50.8</v>
      </c>
      <c r="F322" s="23">
        <v>0</v>
      </c>
      <c r="G322" s="23">
        <v>0.70899999999999996</v>
      </c>
      <c r="H322" s="23">
        <v>0.11700000000000001</v>
      </c>
      <c r="I322" s="23">
        <v>0.43099999999999999</v>
      </c>
      <c r="J322" s="49">
        <v>2.5908952850195099</v>
      </c>
      <c r="K322" s="10">
        <f t="shared" si="12"/>
        <v>4.7272611738704304</v>
      </c>
      <c r="L322" s="10">
        <f t="shared" si="13"/>
        <v>9.1</v>
      </c>
      <c r="M322" s="10">
        <f t="shared" si="14"/>
        <v>2.1</v>
      </c>
    </row>
    <row r="323" spans="1:13">
      <c r="A323" s="22">
        <v>1400</v>
      </c>
      <c r="B323" s="22" t="s">
        <v>54</v>
      </c>
      <c r="C323" s="22" t="s">
        <v>45</v>
      </c>
      <c r="D323" s="23">
        <v>0.22</v>
      </c>
      <c r="E323" s="23">
        <v>50.8</v>
      </c>
      <c r="F323" s="23">
        <v>0</v>
      </c>
      <c r="G323" s="23">
        <v>0.70899999999999996</v>
      </c>
      <c r="H323" s="23">
        <v>0.11700000000000001</v>
      </c>
      <c r="I323" s="23">
        <v>0.43099999999999999</v>
      </c>
      <c r="J323" s="49">
        <v>1.27868506234892E-2</v>
      </c>
      <c r="K323" s="10">
        <f t="shared" ref="K323:K386" si="15">(E323*I323*J323/12)+(F323*J323)</f>
        <v>2.3330461419264276E-2</v>
      </c>
      <c r="L323" s="10">
        <f t="shared" ref="L323:L386" si="16">ROUND(2.721*G323*K323,1)</f>
        <v>0</v>
      </c>
      <c r="M323" s="10">
        <f t="shared" ref="M323:M386" si="17">ROUND((2.721*H323*K323)+(D323*J323),1)</f>
        <v>0</v>
      </c>
    </row>
    <row r="324" spans="1:13">
      <c r="A324" s="22">
        <v>1700</v>
      </c>
      <c r="B324" s="22" t="s">
        <v>54</v>
      </c>
      <c r="C324" s="22" t="s">
        <v>46</v>
      </c>
      <c r="D324" s="23">
        <v>0.22</v>
      </c>
      <c r="E324" s="23">
        <v>50.8</v>
      </c>
      <c r="F324" s="23">
        <v>0</v>
      </c>
      <c r="G324" s="23">
        <v>0.96799999999999997</v>
      </c>
      <c r="H324" s="23">
        <v>0.125</v>
      </c>
      <c r="I324" s="23">
        <v>0.34100000000000003</v>
      </c>
      <c r="J324" s="49">
        <v>8.7230031327815098E-3</v>
      </c>
      <c r="K324" s="10">
        <f t="shared" si="15"/>
        <v>1.2592236555712295E-2</v>
      </c>
      <c r="L324" s="10">
        <f t="shared" si="16"/>
        <v>0</v>
      </c>
      <c r="M324" s="10">
        <f t="shared" si="17"/>
        <v>0</v>
      </c>
    </row>
    <row r="325" spans="1:13">
      <c r="A325" s="22">
        <v>1700</v>
      </c>
      <c r="B325" s="22" t="s">
        <v>54</v>
      </c>
      <c r="C325" s="22" t="s">
        <v>46</v>
      </c>
      <c r="D325" s="23">
        <v>0.22</v>
      </c>
      <c r="E325" s="23">
        <v>50.8</v>
      </c>
      <c r="F325" s="23">
        <v>0</v>
      </c>
      <c r="G325" s="23">
        <v>0.96799999999999997</v>
      </c>
      <c r="H325" s="23">
        <v>0.125</v>
      </c>
      <c r="I325" s="23">
        <v>0.34100000000000003</v>
      </c>
      <c r="J325" s="49">
        <v>1.21802468714622E-2</v>
      </c>
      <c r="K325" s="10">
        <f t="shared" si="15"/>
        <v>1.7582998375413782E-2</v>
      </c>
      <c r="L325" s="10">
        <f t="shared" si="16"/>
        <v>0</v>
      </c>
      <c r="M325" s="10">
        <f t="shared" si="17"/>
        <v>0</v>
      </c>
    </row>
    <row r="326" spans="1:13">
      <c r="A326" s="22">
        <v>1700</v>
      </c>
      <c r="B326" s="22" t="s">
        <v>54</v>
      </c>
      <c r="C326" s="22" t="s">
        <v>46</v>
      </c>
      <c r="D326" s="23">
        <v>0.22</v>
      </c>
      <c r="E326" s="23">
        <v>50.8</v>
      </c>
      <c r="F326" s="23">
        <v>0</v>
      </c>
      <c r="G326" s="23">
        <v>0.96799999999999997</v>
      </c>
      <c r="H326" s="23">
        <v>0.125</v>
      </c>
      <c r="I326" s="23">
        <v>0.34100000000000003</v>
      </c>
      <c r="J326" s="49">
        <v>7.5723970495456096E-3</v>
      </c>
      <c r="K326" s="10">
        <f t="shared" si="15"/>
        <v>1.0931259967489058E-2</v>
      </c>
      <c r="L326" s="10">
        <f t="shared" si="16"/>
        <v>0</v>
      </c>
      <c r="M326" s="10">
        <f t="shared" si="17"/>
        <v>0</v>
      </c>
    </row>
    <row r="327" spans="1:13">
      <c r="A327" s="22">
        <v>1820</v>
      </c>
      <c r="B327" s="22" t="s">
        <v>54</v>
      </c>
      <c r="D327" s="23">
        <v>0.22</v>
      </c>
      <c r="E327" s="23">
        <v>50.8</v>
      </c>
      <c r="F327" s="23">
        <v>0</v>
      </c>
      <c r="G327" s="23">
        <v>2.0139999999999998</v>
      </c>
      <c r="H327" s="23">
        <v>0.28699999999999998</v>
      </c>
      <c r="I327" s="23">
        <v>0.28899999999999998</v>
      </c>
      <c r="J327" s="49">
        <v>3.3348632279033598E-3</v>
      </c>
      <c r="K327" s="10">
        <f t="shared" si="15"/>
        <v>4.0799828351245669E-3</v>
      </c>
      <c r="L327" s="10">
        <f t="shared" si="16"/>
        <v>0</v>
      </c>
      <c r="M327" s="10">
        <f t="shared" si="17"/>
        <v>0</v>
      </c>
    </row>
    <row r="328" spans="1:13">
      <c r="A328" s="22">
        <v>1820</v>
      </c>
      <c r="B328" s="22" t="s">
        <v>54</v>
      </c>
      <c r="C328" s="22" t="s">
        <v>46</v>
      </c>
      <c r="D328" s="23">
        <v>0.22</v>
      </c>
      <c r="E328" s="23">
        <v>50.8</v>
      </c>
      <c r="F328" s="23">
        <v>0</v>
      </c>
      <c r="G328" s="23">
        <v>2.0139999999999998</v>
      </c>
      <c r="H328" s="23">
        <v>0.28699999999999998</v>
      </c>
      <c r="I328" s="23">
        <v>0.28899999999999998</v>
      </c>
      <c r="J328" s="49">
        <v>0.102740093921338</v>
      </c>
      <c r="K328" s="10">
        <f t="shared" si="15"/>
        <v>0.12569565557316228</v>
      </c>
      <c r="L328" s="10">
        <f t="shared" si="16"/>
        <v>0.7</v>
      </c>
      <c r="M328" s="10">
        <f t="shared" si="17"/>
        <v>0.1</v>
      </c>
    </row>
    <row r="329" spans="1:13">
      <c r="A329" s="22">
        <v>1320</v>
      </c>
      <c r="B329" s="22" t="s">
        <v>54</v>
      </c>
      <c r="D329" s="23">
        <v>0.22</v>
      </c>
      <c r="E329" s="23">
        <v>50.8</v>
      </c>
      <c r="F329" s="23">
        <v>0</v>
      </c>
      <c r="G329" s="23">
        <v>1.395</v>
      </c>
      <c r="H329" s="23">
        <v>0.33900000000000002</v>
      </c>
      <c r="I329" s="23">
        <v>0.39300000000000002</v>
      </c>
      <c r="J329" s="49">
        <v>1.6880791548434301E-2</v>
      </c>
      <c r="K329" s="10">
        <f t="shared" si="15"/>
        <v>2.8084572899130147E-2</v>
      </c>
      <c r="L329" s="10">
        <f t="shared" si="16"/>
        <v>0.1</v>
      </c>
      <c r="M329" s="10">
        <f t="shared" si="17"/>
        <v>0</v>
      </c>
    </row>
    <row r="330" spans="1:13">
      <c r="A330" s="22">
        <v>1320</v>
      </c>
      <c r="B330" s="22" t="s">
        <v>54</v>
      </c>
      <c r="C330" s="22" t="s">
        <v>46</v>
      </c>
      <c r="D330" s="23">
        <v>0.22</v>
      </c>
      <c r="E330" s="23">
        <v>50.8</v>
      </c>
      <c r="F330" s="23">
        <v>0</v>
      </c>
      <c r="G330" s="23">
        <v>1.395</v>
      </c>
      <c r="H330" s="23">
        <v>0.33900000000000002</v>
      </c>
      <c r="I330" s="23">
        <v>0.39300000000000002</v>
      </c>
      <c r="J330" s="49">
        <v>1.65681578373736</v>
      </c>
      <c r="K330" s="10">
        <f t="shared" si="15"/>
        <v>2.7564444194038464</v>
      </c>
      <c r="L330" s="10">
        <f t="shared" si="16"/>
        <v>10.5</v>
      </c>
      <c r="M330" s="10">
        <f t="shared" si="17"/>
        <v>2.9</v>
      </c>
    </row>
    <row r="331" spans="1:13">
      <c r="A331" s="22">
        <v>1320</v>
      </c>
      <c r="B331" s="22" t="s">
        <v>54</v>
      </c>
      <c r="C331" s="22" t="s">
        <v>45</v>
      </c>
      <c r="D331" s="23">
        <v>0.22</v>
      </c>
      <c r="E331" s="23">
        <v>50.8</v>
      </c>
      <c r="F331" s="23">
        <v>0</v>
      </c>
      <c r="G331" s="23">
        <v>1.395</v>
      </c>
      <c r="H331" s="23">
        <v>0.33900000000000002</v>
      </c>
      <c r="I331" s="23">
        <v>0.39300000000000002</v>
      </c>
      <c r="J331" s="49">
        <v>2.7757226662708301</v>
      </c>
      <c r="K331" s="10">
        <f t="shared" si="15"/>
        <v>4.6179697998747802</v>
      </c>
      <c r="L331" s="10">
        <f t="shared" si="16"/>
        <v>17.5</v>
      </c>
      <c r="M331" s="10">
        <f t="shared" si="17"/>
        <v>4.9000000000000004</v>
      </c>
    </row>
    <row r="332" spans="1:13">
      <c r="A332" s="22">
        <v>1320</v>
      </c>
      <c r="B332" s="22" t="s">
        <v>54</v>
      </c>
      <c r="D332" s="23">
        <v>0.22</v>
      </c>
      <c r="E332" s="23">
        <v>50.8</v>
      </c>
      <c r="F332" s="23">
        <v>0</v>
      </c>
      <c r="G332" s="23">
        <v>1.395</v>
      </c>
      <c r="H332" s="23">
        <v>0.33900000000000002</v>
      </c>
      <c r="I332" s="23">
        <v>0.39300000000000002</v>
      </c>
      <c r="J332" s="49">
        <v>2.9369324015013398</v>
      </c>
      <c r="K332" s="10">
        <f t="shared" si="15"/>
        <v>4.8861744363777797</v>
      </c>
      <c r="L332" s="10">
        <f t="shared" si="16"/>
        <v>18.5</v>
      </c>
      <c r="M332" s="10">
        <f t="shared" si="17"/>
        <v>5.2</v>
      </c>
    </row>
    <row r="333" spans="1:13">
      <c r="A333" s="22">
        <v>1320</v>
      </c>
      <c r="B333" s="22" t="s">
        <v>54</v>
      </c>
      <c r="C333" s="22" t="s">
        <v>46</v>
      </c>
      <c r="D333" s="23">
        <v>0.22</v>
      </c>
      <c r="E333" s="23">
        <v>50.8</v>
      </c>
      <c r="F333" s="23">
        <v>0</v>
      </c>
      <c r="G333" s="23">
        <v>1.395</v>
      </c>
      <c r="H333" s="23">
        <v>0.33900000000000002</v>
      </c>
      <c r="I333" s="23">
        <v>0.39300000000000002</v>
      </c>
      <c r="J333" s="49">
        <v>3.65435981851049</v>
      </c>
      <c r="K333" s="10">
        <f t="shared" si="15"/>
        <v>6.0797584300559029</v>
      </c>
      <c r="L333" s="10">
        <f t="shared" si="16"/>
        <v>23.1</v>
      </c>
      <c r="M333" s="10">
        <f t="shared" si="17"/>
        <v>6.4</v>
      </c>
    </row>
    <row r="334" spans="1:13">
      <c r="A334" s="22">
        <v>1320</v>
      </c>
      <c r="B334" s="22" t="s">
        <v>54</v>
      </c>
      <c r="C334" s="22" t="s">
        <v>45</v>
      </c>
      <c r="D334" s="23">
        <v>0.22</v>
      </c>
      <c r="E334" s="23">
        <v>50.8</v>
      </c>
      <c r="F334" s="23">
        <v>0</v>
      </c>
      <c r="G334" s="23">
        <v>1.395</v>
      </c>
      <c r="H334" s="23">
        <v>0.33900000000000002</v>
      </c>
      <c r="I334" s="23">
        <v>0.39300000000000002</v>
      </c>
      <c r="J334" s="49">
        <v>0.32935794236571603</v>
      </c>
      <c r="K334" s="10">
        <f t="shared" si="15"/>
        <v>0.54795280871384178</v>
      </c>
      <c r="L334" s="10">
        <f t="shared" si="16"/>
        <v>2.1</v>
      </c>
      <c r="M334" s="10">
        <f t="shared" si="17"/>
        <v>0.6</v>
      </c>
    </row>
    <row r="335" spans="1:13">
      <c r="A335" s="22">
        <v>1320</v>
      </c>
      <c r="B335" s="22" t="s">
        <v>54</v>
      </c>
      <c r="C335" s="22" t="s">
        <v>46</v>
      </c>
      <c r="D335" s="23">
        <v>0.22</v>
      </c>
      <c r="E335" s="23">
        <v>50.8</v>
      </c>
      <c r="F335" s="23">
        <v>0</v>
      </c>
      <c r="G335" s="23">
        <v>1.395</v>
      </c>
      <c r="H335" s="23">
        <v>0.33900000000000002</v>
      </c>
      <c r="I335" s="23">
        <v>0.39300000000000002</v>
      </c>
      <c r="J335" s="49">
        <v>2.5023732625997401</v>
      </c>
      <c r="K335" s="10">
        <f t="shared" si="15"/>
        <v>4.1631983969871884</v>
      </c>
      <c r="L335" s="10">
        <f t="shared" si="16"/>
        <v>15.8</v>
      </c>
      <c r="M335" s="10">
        <f t="shared" si="17"/>
        <v>4.4000000000000004</v>
      </c>
    </row>
    <row r="336" spans="1:13">
      <c r="A336" s="22">
        <v>1320</v>
      </c>
      <c r="B336" s="22" t="s">
        <v>54</v>
      </c>
      <c r="C336" s="22" t="s">
        <v>46</v>
      </c>
      <c r="D336" s="23">
        <v>0.22</v>
      </c>
      <c r="E336" s="23">
        <v>50.8</v>
      </c>
      <c r="F336" s="23">
        <v>0</v>
      </c>
      <c r="G336" s="23">
        <v>1.395</v>
      </c>
      <c r="H336" s="23">
        <v>0.33900000000000002</v>
      </c>
      <c r="I336" s="23">
        <v>0.39300000000000002</v>
      </c>
      <c r="J336" s="49">
        <v>103.114533166</v>
      </c>
      <c r="K336" s="10">
        <f t="shared" si="15"/>
        <v>171.55164882827421</v>
      </c>
      <c r="L336" s="10">
        <f t="shared" si="16"/>
        <v>651.20000000000005</v>
      </c>
      <c r="M336" s="10">
        <f t="shared" si="17"/>
        <v>180.9</v>
      </c>
    </row>
    <row r="337" spans="1:13">
      <c r="A337" s="22">
        <v>1320</v>
      </c>
      <c r="B337" s="22" t="s">
        <v>54</v>
      </c>
      <c r="D337" s="23">
        <v>0.22</v>
      </c>
      <c r="E337" s="23">
        <v>50.8</v>
      </c>
      <c r="F337" s="23">
        <v>0</v>
      </c>
      <c r="G337" s="23">
        <v>1.395</v>
      </c>
      <c r="H337" s="23">
        <v>0.33900000000000002</v>
      </c>
      <c r="I337" s="23">
        <v>0.39300000000000002</v>
      </c>
      <c r="J337" s="49">
        <v>4.1996992322917301E-2</v>
      </c>
      <c r="K337" s="10">
        <f t="shared" si="15"/>
        <v>6.9870396127637527E-2</v>
      </c>
      <c r="L337" s="10">
        <f t="shared" si="16"/>
        <v>0.3</v>
      </c>
      <c r="M337" s="10">
        <f t="shared" si="17"/>
        <v>0.1</v>
      </c>
    </row>
    <row r="338" spans="1:13">
      <c r="A338" s="22">
        <v>1320</v>
      </c>
      <c r="B338" s="22" t="s">
        <v>54</v>
      </c>
      <c r="D338" s="23">
        <v>0.22</v>
      </c>
      <c r="E338" s="23">
        <v>50.8</v>
      </c>
      <c r="F338" s="23">
        <v>0</v>
      </c>
      <c r="G338" s="23">
        <v>1.395</v>
      </c>
      <c r="H338" s="23">
        <v>0.33900000000000002</v>
      </c>
      <c r="I338" s="23">
        <v>0.39300000000000002</v>
      </c>
      <c r="J338" s="49">
        <v>5.9248128711331897E-3</v>
      </c>
      <c r="K338" s="10">
        <f t="shared" si="15"/>
        <v>9.8571111737042888E-3</v>
      </c>
      <c r="L338" s="10">
        <f t="shared" si="16"/>
        <v>0</v>
      </c>
      <c r="M338" s="10">
        <f t="shared" si="17"/>
        <v>0</v>
      </c>
    </row>
    <row r="339" spans="1:13">
      <c r="A339" s="22">
        <v>8200</v>
      </c>
      <c r="B339" s="22" t="s">
        <v>54</v>
      </c>
      <c r="C339" s="22" t="s">
        <v>46</v>
      </c>
      <c r="D339" s="23">
        <v>0.22</v>
      </c>
      <c r="E339" s="23">
        <v>50.8</v>
      </c>
      <c r="F339" s="23">
        <v>0</v>
      </c>
      <c r="G339" s="23">
        <v>0.72099999999999997</v>
      </c>
      <c r="H339" s="23">
        <v>0.17</v>
      </c>
      <c r="I339" s="23">
        <v>0.43099999999999999</v>
      </c>
      <c r="J339" s="49">
        <v>0.23766665884428501</v>
      </c>
      <c r="K339" s="10">
        <f t="shared" si="15"/>
        <v>0.43363866350532093</v>
      </c>
      <c r="L339" s="10">
        <f t="shared" si="16"/>
        <v>0.9</v>
      </c>
      <c r="M339" s="10">
        <f t="shared" si="17"/>
        <v>0.3</v>
      </c>
    </row>
    <row r="340" spans="1:13">
      <c r="A340" s="22">
        <v>8200</v>
      </c>
      <c r="B340" s="22" t="s">
        <v>54</v>
      </c>
      <c r="C340" s="22" t="s">
        <v>46</v>
      </c>
      <c r="D340" s="23">
        <v>0.22</v>
      </c>
      <c r="E340" s="23">
        <v>50.8</v>
      </c>
      <c r="F340" s="23">
        <v>0</v>
      </c>
      <c r="G340" s="23">
        <v>0.72099999999999997</v>
      </c>
      <c r="H340" s="23">
        <v>0.17</v>
      </c>
      <c r="I340" s="23">
        <v>0.43099999999999999</v>
      </c>
      <c r="J340" s="49">
        <v>0.45348353623651799</v>
      </c>
      <c r="K340" s="10">
        <f t="shared" si="15"/>
        <v>0.82741094409927618</v>
      </c>
      <c r="L340" s="10">
        <f t="shared" si="16"/>
        <v>1.6</v>
      </c>
      <c r="M340" s="10">
        <f t="shared" si="17"/>
        <v>0.5</v>
      </c>
    </row>
    <row r="341" spans="1:13">
      <c r="A341" s="22">
        <v>8200</v>
      </c>
      <c r="B341" s="22" t="s">
        <v>54</v>
      </c>
      <c r="C341" s="22" t="s">
        <v>46</v>
      </c>
      <c r="D341" s="23">
        <v>0.22</v>
      </c>
      <c r="E341" s="23">
        <v>50.8</v>
      </c>
      <c r="F341" s="23">
        <v>0</v>
      </c>
      <c r="G341" s="23">
        <v>0.72099999999999997</v>
      </c>
      <c r="H341" s="23">
        <v>0.17</v>
      </c>
      <c r="I341" s="23">
        <v>0.43099999999999999</v>
      </c>
      <c r="J341" s="49">
        <v>1.89821487714333</v>
      </c>
      <c r="K341" s="10">
        <f t="shared" si="15"/>
        <v>3.4634195910064816</v>
      </c>
      <c r="L341" s="10">
        <f t="shared" si="16"/>
        <v>6.8</v>
      </c>
      <c r="M341" s="10">
        <f t="shared" si="17"/>
        <v>2</v>
      </c>
    </row>
    <row r="342" spans="1:13">
      <c r="A342" s="22">
        <v>1210</v>
      </c>
      <c r="B342" s="22" t="s">
        <v>54</v>
      </c>
      <c r="C342" s="22" t="s">
        <v>45</v>
      </c>
      <c r="D342" s="23">
        <v>0.22</v>
      </c>
      <c r="E342" s="23">
        <v>50.8</v>
      </c>
      <c r="F342" s="23">
        <v>0</v>
      </c>
      <c r="G342" s="23">
        <v>1.2450000000000001</v>
      </c>
      <c r="H342" s="23">
        <v>0.21299999999999999</v>
      </c>
      <c r="I342" s="23">
        <v>0.28799999999999998</v>
      </c>
      <c r="J342" s="49">
        <v>0.45251965407654798</v>
      </c>
      <c r="K342" s="10">
        <f t="shared" si="15"/>
        <v>0.5517119622501272</v>
      </c>
      <c r="L342" s="10">
        <f t="shared" si="16"/>
        <v>1.9</v>
      </c>
      <c r="M342" s="10">
        <f t="shared" si="17"/>
        <v>0.4</v>
      </c>
    </row>
    <row r="343" spans="1:13">
      <c r="A343" s="22">
        <v>1210</v>
      </c>
      <c r="B343" s="22" t="s">
        <v>54</v>
      </c>
      <c r="C343" s="22" t="s">
        <v>45</v>
      </c>
      <c r="D343" s="23">
        <v>0.22</v>
      </c>
      <c r="E343" s="23">
        <v>50.8</v>
      </c>
      <c r="F343" s="23">
        <v>0</v>
      </c>
      <c r="G343" s="23">
        <v>1.2450000000000001</v>
      </c>
      <c r="H343" s="23">
        <v>0.21299999999999999</v>
      </c>
      <c r="I343" s="23">
        <v>0.28799999999999998</v>
      </c>
      <c r="J343" s="49">
        <v>4.6876425808590099E-3</v>
      </c>
      <c r="K343" s="10">
        <f t="shared" si="15"/>
        <v>5.7151738345833049E-3</v>
      </c>
      <c r="L343" s="10">
        <f t="shared" si="16"/>
        <v>0</v>
      </c>
      <c r="M343" s="10">
        <f t="shared" si="17"/>
        <v>0</v>
      </c>
    </row>
    <row r="344" spans="1:13">
      <c r="A344" s="22">
        <v>1210</v>
      </c>
      <c r="B344" s="22" t="s">
        <v>54</v>
      </c>
      <c r="C344" s="22" t="s">
        <v>45</v>
      </c>
      <c r="D344" s="23">
        <v>0.22</v>
      </c>
      <c r="E344" s="23">
        <v>50.8</v>
      </c>
      <c r="F344" s="23">
        <v>0</v>
      </c>
      <c r="G344" s="23">
        <v>1.2450000000000001</v>
      </c>
      <c r="H344" s="23">
        <v>0.21299999999999999</v>
      </c>
      <c r="I344" s="23">
        <v>0.28799999999999998</v>
      </c>
      <c r="J344" s="49">
        <v>2.2603350535734799</v>
      </c>
      <c r="K344" s="10">
        <f t="shared" si="15"/>
        <v>2.7558004973167862</v>
      </c>
      <c r="L344" s="10">
        <f t="shared" si="16"/>
        <v>9.3000000000000007</v>
      </c>
      <c r="M344" s="10">
        <f t="shared" si="17"/>
        <v>2.1</v>
      </c>
    </row>
    <row r="345" spans="1:13">
      <c r="A345" s="22">
        <v>1210</v>
      </c>
      <c r="B345" s="22" t="s">
        <v>54</v>
      </c>
      <c r="C345" s="22" t="s">
        <v>46</v>
      </c>
      <c r="D345" s="23">
        <v>0.22</v>
      </c>
      <c r="E345" s="23">
        <v>50.8</v>
      </c>
      <c r="F345" s="23">
        <v>0</v>
      </c>
      <c r="G345" s="23">
        <v>1.2450000000000001</v>
      </c>
      <c r="H345" s="23">
        <v>0.21299999999999999</v>
      </c>
      <c r="I345" s="23">
        <v>0.28799999999999998</v>
      </c>
      <c r="J345" s="49">
        <v>0.63746803290179799</v>
      </c>
      <c r="K345" s="10">
        <f t="shared" si="15"/>
        <v>0.77720102571387206</v>
      </c>
      <c r="L345" s="10">
        <f t="shared" si="16"/>
        <v>2.6</v>
      </c>
      <c r="M345" s="10">
        <f t="shared" si="17"/>
        <v>0.6</v>
      </c>
    </row>
    <row r="346" spans="1:13">
      <c r="A346" s="22">
        <v>1110</v>
      </c>
      <c r="B346" s="22" t="s">
        <v>54</v>
      </c>
      <c r="C346" s="22" t="s">
        <v>46</v>
      </c>
      <c r="D346" s="23">
        <v>0.22</v>
      </c>
      <c r="E346" s="23">
        <v>50.8</v>
      </c>
      <c r="F346" s="23">
        <v>0</v>
      </c>
      <c r="G346" s="23">
        <v>0.96799999999999997</v>
      </c>
      <c r="H346" s="23">
        <v>0.125</v>
      </c>
      <c r="I346" s="23">
        <v>0.28799999999999998</v>
      </c>
      <c r="J346" s="49">
        <v>0.78520805063159604</v>
      </c>
      <c r="K346" s="10">
        <f t="shared" si="15"/>
        <v>0.95732565533004177</v>
      </c>
      <c r="L346" s="10">
        <f t="shared" si="16"/>
        <v>2.5</v>
      </c>
      <c r="M346" s="10">
        <f t="shared" si="17"/>
        <v>0.5</v>
      </c>
    </row>
    <row r="347" spans="1:13">
      <c r="A347" s="22">
        <v>1110</v>
      </c>
      <c r="B347" s="22" t="s">
        <v>54</v>
      </c>
      <c r="C347" s="22" t="s">
        <v>45</v>
      </c>
      <c r="D347" s="23">
        <v>0.22</v>
      </c>
      <c r="E347" s="23">
        <v>50.8</v>
      </c>
      <c r="F347" s="23">
        <v>0</v>
      </c>
      <c r="G347" s="23">
        <v>0.96799999999999997</v>
      </c>
      <c r="H347" s="23">
        <v>0.125</v>
      </c>
      <c r="I347" s="23">
        <v>0.28799999999999998</v>
      </c>
      <c r="J347" s="49">
        <v>1.9446566489747501</v>
      </c>
      <c r="K347" s="10">
        <f t="shared" si="15"/>
        <v>2.3709253864300153</v>
      </c>
      <c r="L347" s="10">
        <f t="shared" si="16"/>
        <v>6.2</v>
      </c>
      <c r="M347" s="10">
        <f t="shared" si="17"/>
        <v>1.2</v>
      </c>
    </row>
    <row r="348" spans="1:13">
      <c r="A348" s="22">
        <v>1110</v>
      </c>
      <c r="B348" s="22" t="s">
        <v>54</v>
      </c>
      <c r="C348" s="22" t="s">
        <v>46</v>
      </c>
      <c r="D348" s="23">
        <v>0.22</v>
      </c>
      <c r="E348" s="23">
        <v>50.8</v>
      </c>
      <c r="F348" s="23">
        <v>0</v>
      </c>
      <c r="G348" s="23">
        <v>0.96799999999999997</v>
      </c>
      <c r="H348" s="23">
        <v>0.125</v>
      </c>
      <c r="I348" s="23">
        <v>0.28799999999999998</v>
      </c>
      <c r="J348" s="49">
        <v>8.1865431091942206E-2</v>
      </c>
      <c r="K348" s="10">
        <f t="shared" si="15"/>
        <v>9.9810333587295921E-2</v>
      </c>
      <c r="L348" s="10">
        <f t="shared" si="16"/>
        <v>0.3</v>
      </c>
      <c r="M348" s="10">
        <f t="shared" si="17"/>
        <v>0.1</v>
      </c>
    </row>
    <row r="349" spans="1:13">
      <c r="A349" s="22">
        <v>1411</v>
      </c>
      <c r="B349" s="22" t="s">
        <v>54</v>
      </c>
      <c r="C349" s="22" t="s">
        <v>46</v>
      </c>
      <c r="D349" s="23">
        <v>0.22</v>
      </c>
      <c r="E349" s="23">
        <v>50.8</v>
      </c>
      <c r="F349" s="23">
        <v>0</v>
      </c>
      <c r="G349" s="23">
        <v>1.4430000000000001</v>
      </c>
      <c r="H349" s="23">
        <v>0.22500000000000001</v>
      </c>
      <c r="I349" s="23">
        <v>0.43099999999999999</v>
      </c>
      <c r="J349" s="49">
        <v>2.7602670531932998</v>
      </c>
      <c r="K349" s="10">
        <f t="shared" si="15"/>
        <v>5.0362912563547217</v>
      </c>
      <c r="L349" s="10">
        <f t="shared" si="16"/>
        <v>19.8</v>
      </c>
      <c r="M349" s="10">
        <f t="shared" si="17"/>
        <v>3.7</v>
      </c>
    </row>
    <row r="350" spans="1:13">
      <c r="A350" s="22">
        <v>8140</v>
      </c>
      <c r="B350" s="22" t="s">
        <v>48</v>
      </c>
      <c r="C350" s="22" t="s">
        <v>47</v>
      </c>
      <c r="D350" s="23">
        <v>0.63</v>
      </c>
      <c r="E350" s="23">
        <v>53.6</v>
      </c>
      <c r="F350" s="23">
        <v>0.66</v>
      </c>
      <c r="G350" s="23">
        <v>0.98599999999999999</v>
      </c>
      <c r="H350" s="23">
        <v>0.14299999999999999</v>
      </c>
      <c r="I350" s="23">
        <v>0.44600000000000001</v>
      </c>
      <c r="J350" s="49">
        <v>6.3938221107809996E-5</v>
      </c>
      <c r="K350" s="10">
        <f t="shared" si="15"/>
        <v>1.6957268747405983E-4</v>
      </c>
      <c r="L350" s="10">
        <f t="shared" si="16"/>
        <v>0</v>
      </c>
      <c r="M350" s="10">
        <f t="shared" si="17"/>
        <v>0</v>
      </c>
    </row>
    <row r="351" spans="1:13">
      <c r="A351" s="22">
        <v>8140</v>
      </c>
      <c r="B351" s="22" t="s">
        <v>54</v>
      </c>
      <c r="C351" s="22" t="s">
        <v>45</v>
      </c>
      <c r="D351" s="23">
        <v>0.22</v>
      </c>
      <c r="E351" s="23">
        <v>50.8</v>
      </c>
      <c r="F351" s="23">
        <v>0</v>
      </c>
      <c r="G351" s="23">
        <v>0.98599999999999999</v>
      </c>
      <c r="H351" s="23">
        <v>0.14299999999999999</v>
      </c>
      <c r="I351" s="23">
        <v>0.44600000000000001</v>
      </c>
      <c r="J351" s="49">
        <v>2.4158146449622002</v>
      </c>
      <c r="K351" s="10">
        <f t="shared" si="15"/>
        <v>4.5612191039982983</v>
      </c>
      <c r="L351" s="10">
        <f t="shared" si="16"/>
        <v>12.2</v>
      </c>
      <c r="M351" s="10">
        <f t="shared" si="17"/>
        <v>2.2999999999999998</v>
      </c>
    </row>
    <row r="352" spans="1:13">
      <c r="A352" s="22">
        <v>8140</v>
      </c>
      <c r="B352" s="22" t="s">
        <v>54</v>
      </c>
      <c r="C352" s="22" t="s">
        <v>45</v>
      </c>
      <c r="D352" s="23">
        <v>0.22</v>
      </c>
      <c r="E352" s="23">
        <v>50.8</v>
      </c>
      <c r="F352" s="23">
        <v>0</v>
      </c>
      <c r="G352" s="23">
        <v>0.98599999999999999</v>
      </c>
      <c r="H352" s="23">
        <v>0.14299999999999999</v>
      </c>
      <c r="I352" s="23">
        <v>0.44600000000000001</v>
      </c>
      <c r="J352" s="49">
        <v>2.4169686151222298</v>
      </c>
      <c r="K352" s="10">
        <f t="shared" si="15"/>
        <v>4.563397876591778</v>
      </c>
      <c r="L352" s="10">
        <f t="shared" si="16"/>
        <v>12.2</v>
      </c>
      <c r="M352" s="10">
        <f t="shared" si="17"/>
        <v>2.2999999999999998</v>
      </c>
    </row>
    <row r="353" spans="1:13">
      <c r="A353" s="22">
        <v>8140</v>
      </c>
      <c r="B353" s="22" t="s">
        <v>54</v>
      </c>
      <c r="D353" s="23">
        <v>0.22</v>
      </c>
      <c r="E353" s="23">
        <v>50.8</v>
      </c>
      <c r="F353" s="23">
        <v>0</v>
      </c>
      <c r="G353" s="23">
        <v>0.98599999999999999</v>
      </c>
      <c r="H353" s="23">
        <v>0.14299999999999999</v>
      </c>
      <c r="I353" s="23">
        <v>0.44600000000000001</v>
      </c>
      <c r="J353" s="49">
        <v>0.59263008126170602</v>
      </c>
      <c r="K353" s="10">
        <f t="shared" si="15"/>
        <v>1.1189251020941851</v>
      </c>
      <c r="L353" s="10">
        <f t="shared" si="16"/>
        <v>3</v>
      </c>
      <c r="M353" s="10">
        <f t="shared" si="17"/>
        <v>0.6</v>
      </c>
    </row>
    <row r="354" spans="1:13">
      <c r="A354" s="22">
        <v>8140</v>
      </c>
      <c r="B354" s="22" t="s">
        <v>54</v>
      </c>
      <c r="C354" s="22" t="s">
        <v>46</v>
      </c>
      <c r="D354" s="23">
        <v>0.22</v>
      </c>
      <c r="E354" s="23">
        <v>50.8</v>
      </c>
      <c r="F354" s="23">
        <v>0</v>
      </c>
      <c r="G354" s="23">
        <v>0.98599999999999999</v>
      </c>
      <c r="H354" s="23">
        <v>0.14299999999999999</v>
      </c>
      <c r="I354" s="23">
        <v>0.44600000000000001</v>
      </c>
      <c r="J354" s="49">
        <v>0.26542174802345397</v>
      </c>
      <c r="K354" s="10">
        <f t="shared" si="15"/>
        <v>0.50113395505148273</v>
      </c>
      <c r="L354" s="10">
        <f t="shared" si="16"/>
        <v>1.3</v>
      </c>
      <c r="M354" s="10">
        <f t="shared" si="17"/>
        <v>0.3</v>
      </c>
    </row>
    <row r="355" spans="1:13">
      <c r="A355" s="22">
        <v>8140</v>
      </c>
      <c r="B355" s="22" t="s">
        <v>54</v>
      </c>
      <c r="C355" s="22" t="s">
        <v>46</v>
      </c>
      <c r="D355" s="23">
        <v>0.22</v>
      </c>
      <c r="E355" s="23">
        <v>50.8</v>
      </c>
      <c r="F355" s="23">
        <v>0</v>
      </c>
      <c r="G355" s="23">
        <v>0.98599999999999999</v>
      </c>
      <c r="H355" s="23">
        <v>0.14299999999999999</v>
      </c>
      <c r="I355" s="23">
        <v>0.44600000000000001</v>
      </c>
      <c r="J355" s="49">
        <v>5.3434731639960698E-3</v>
      </c>
      <c r="K355" s="10">
        <f t="shared" si="15"/>
        <v>1.0088833565168846E-2</v>
      </c>
      <c r="L355" s="10">
        <f t="shared" si="16"/>
        <v>0</v>
      </c>
      <c r="M355" s="10">
        <f t="shared" si="17"/>
        <v>0</v>
      </c>
    </row>
    <row r="356" spans="1:13">
      <c r="A356" s="22">
        <v>8140</v>
      </c>
      <c r="B356" s="22" t="s">
        <v>54</v>
      </c>
      <c r="C356" s="22" t="s">
        <v>45</v>
      </c>
      <c r="D356" s="23">
        <v>0.22</v>
      </c>
      <c r="E356" s="23">
        <v>50.8</v>
      </c>
      <c r="F356" s="23">
        <v>0</v>
      </c>
      <c r="G356" s="23">
        <v>0.98599999999999999</v>
      </c>
      <c r="H356" s="23">
        <v>0.14299999999999999</v>
      </c>
      <c r="I356" s="23">
        <v>0.44600000000000001</v>
      </c>
      <c r="J356" s="49">
        <v>1.19606309124288</v>
      </c>
      <c r="K356" s="10">
        <f t="shared" si="15"/>
        <v>2.2582468538059737</v>
      </c>
      <c r="L356" s="10">
        <f t="shared" si="16"/>
        <v>6.1</v>
      </c>
      <c r="M356" s="10">
        <f t="shared" si="17"/>
        <v>1.1000000000000001</v>
      </c>
    </row>
    <row r="357" spans="1:13">
      <c r="A357" s="22">
        <v>8140</v>
      </c>
      <c r="B357" s="22" t="s">
        <v>54</v>
      </c>
      <c r="C357" s="22" t="s">
        <v>44</v>
      </c>
      <c r="D357" s="23">
        <v>0.22</v>
      </c>
      <c r="E357" s="23">
        <v>50.8</v>
      </c>
      <c r="F357" s="23">
        <v>0</v>
      </c>
      <c r="G357" s="23">
        <v>0.98599999999999999</v>
      </c>
      <c r="H357" s="23">
        <v>0.14299999999999999</v>
      </c>
      <c r="I357" s="23">
        <v>0.44600000000000001</v>
      </c>
      <c r="J357" s="49">
        <v>7.9138773414267505E-2</v>
      </c>
      <c r="K357" s="10">
        <f t="shared" si="15"/>
        <v>0.14941928012436467</v>
      </c>
      <c r="L357" s="10">
        <f t="shared" si="16"/>
        <v>0.4</v>
      </c>
      <c r="M357" s="10">
        <f t="shared" si="17"/>
        <v>0.1</v>
      </c>
    </row>
    <row r="358" spans="1:13">
      <c r="A358" s="22">
        <v>8140</v>
      </c>
      <c r="B358" s="22" t="s">
        <v>54</v>
      </c>
      <c r="C358" s="22" t="s">
        <v>46</v>
      </c>
      <c r="D358" s="23">
        <v>0.22</v>
      </c>
      <c r="E358" s="23">
        <v>50.8</v>
      </c>
      <c r="F358" s="23">
        <v>0</v>
      </c>
      <c r="G358" s="23">
        <v>0.98599999999999999</v>
      </c>
      <c r="H358" s="23">
        <v>0.14299999999999999</v>
      </c>
      <c r="I358" s="23">
        <v>0.44600000000000001</v>
      </c>
      <c r="J358" s="49">
        <v>0.17032380925905499</v>
      </c>
      <c r="K358" s="10">
        <f t="shared" si="15"/>
        <v>0.32158270680171314</v>
      </c>
      <c r="L358" s="10">
        <f t="shared" si="16"/>
        <v>0.9</v>
      </c>
      <c r="M358" s="10">
        <f t="shared" si="17"/>
        <v>0.2</v>
      </c>
    </row>
    <row r="359" spans="1:13">
      <c r="A359" s="22">
        <v>8140</v>
      </c>
      <c r="B359" s="22" t="s">
        <v>54</v>
      </c>
      <c r="C359" s="22" t="s">
        <v>44</v>
      </c>
      <c r="D359" s="23">
        <v>0.22</v>
      </c>
      <c r="E359" s="23">
        <v>50.8</v>
      </c>
      <c r="F359" s="23">
        <v>0</v>
      </c>
      <c r="G359" s="23">
        <v>0.98599999999999999</v>
      </c>
      <c r="H359" s="23">
        <v>0.14299999999999999</v>
      </c>
      <c r="I359" s="23">
        <v>0.44600000000000001</v>
      </c>
      <c r="J359" s="49">
        <v>9.3034679339458004E-4</v>
      </c>
      <c r="K359" s="10">
        <f t="shared" si="15"/>
        <v>1.7565567690485267E-3</v>
      </c>
      <c r="L359" s="10">
        <f t="shared" si="16"/>
        <v>0</v>
      </c>
      <c r="M359" s="10">
        <f t="shared" si="17"/>
        <v>0</v>
      </c>
    </row>
    <row r="360" spans="1:13">
      <c r="A360" s="22">
        <v>8140</v>
      </c>
      <c r="B360" s="22" t="s">
        <v>54</v>
      </c>
      <c r="C360" s="22" t="s">
        <v>44</v>
      </c>
      <c r="D360" s="23">
        <v>0.22</v>
      </c>
      <c r="E360" s="23">
        <v>50.8</v>
      </c>
      <c r="F360" s="23">
        <v>0</v>
      </c>
      <c r="G360" s="23">
        <v>0.98599999999999999</v>
      </c>
      <c r="H360" s="23">
        <v>0.14299999999999999</v>
      </c>
      <c r="I360" s="23">
        <v>0.44600000000000001</v>
      </c>
      <c r="J360" s="49">
        <v>5.2459676459571001E-3</v>
      </c>
      <c r="K360" s="10">
        <f t="shared" si="15"/>
        <v>9.9047366467434027E-3</v>
      </c>
      <c r="L360" s="10">
        <f t="shared" si="16"/>
        <v>0</v>
      </c>
      <c r="M360" s="10">
        <f t="shared" si="17"/>
        <v>0</v>
      </c>
    </row>
    <row r="361" spans="1:13">
      <c r="A361" s="22">
        <v>8140</v>
      </c>
      <c r="B361" s="22" t="s">
        <v>54</v>
      </c>
      <c r="C361" s="22" t="s">
        <v>46</v>
      </c>
      <c r="D361" s="23">
        <v>0.22</v>
      </c>
      <c r="E361" s="23">
        <v>50.8</v>
      </c>
      <c r="F361" s="23">
        <v>0</v>
      </c>
      <c r="G361" s="23">
        <v>0.98599999999999999</v>
      </c>
      <c r="H361" s="23">
        <v>0.14299999999999999</v>
      </c>
      <c r="I361" s="23">
        <v>0.44600000000000001</v>
      </c>
      <c r="J361" s="49">
        <v>0.41596160874256199</v>
      </c>
      <c r="K361" s="10">
        <f t="shared" si="15"/>
        <v>0.78536324807987323</v>
      </c>
      <c r="L361" s="10">
        <f t="shared" si="16"/>
        <v>2.1</v>
      </c>
      <c r="M361" s="10">
        <f t="shared" si="17"/>
        <v>0.4</v>
      </c>
    </row>
    <row r="362" spans="1:13">
      <c r="A362" s="22">
        <v>8140</v>
      </c>
      <c r="B362" s="22" t="s">
        <v>54</v>
      </c>
      <c r="C362" s="22" t="s">
        <v>46</v>
      </c>
      <c r="D362" s="23">
        <v>0.22</v>
      </c>
      <c r="E362" s="23">
        <v>50.8</v>
      </c>
      <c r="F362" s="23">
        <v>0</v>
      </c>
      <c r="G362" s="23">
        <v>0.98599999999999999</v>
      </c>
      <c r="H362" s="23">
        <v>0.14299999999999999</v>
      </c>
      <c r="I362" s="23">
        <v>0.44600000000000001</v>
      </c>
      <c r="J362" s="49">
        <v>3.8424468722361702E-2</v>
      </c>
      <c r="K362" s="10">
        <f t="shared" si="15"/>
        <v>7.2547958579067054E-2</v>
      </c>
      <c r="L362" s="10">
        <f t="shared" si="16"/>
        <v>0.2</v>
      </c>
      <c r="M362" s="10">
        <f t="shared" si="17"/>
        <v>0</v>
      </c>
    </row>
    <row r="363" spans="1:13">
      <c r="A363" s="22">
        <v>8140</v>
      </c>
      <c r="B363" s="22" t="s">
        <v>54</v>
      </c>
      <c r="C363" s="22" t="s">
        <v>44</v>
      </c>
      <c r="D363" s="23">
        <v>0.22</v>
      </c>
      <c r="E363" s="23">
        <v>50.8</v>
      </c>
      <c r="F363" s="23">
        <v>0</v>
      </c>
      <c r="G363" s="23">
        <v>0.98599999999999999</v>
      </c>
      <c r="H363" s="23">
        <v>0.14299999999999999</v>
      </c>
      <c r="I363" s="23">
        <v>0.44600000000000001</v>
      </c>
      <c r="J363" s="49">
        <v>1.99237455246951</v>
      </c>
      <c r="K363" s="10">
        <f t="shared" si="15"/>
        <v>3.7617359800325993</v>
      </c>
      <c r="L363" s="10">
        <f t="shared" si="16"/>
        <v>10.1</v>
      </c>
      <c r="M363" s="10">
        <f t="shared" si="17"/>
        <v>1.9</v>
      </c>
    </row>
    <row r="364" spans="1:13">
      <c r="A364" s="22">
        <v>8140</v>
      </c>
      <c r="B364" s="22" t="s">
        <v>54</v>
      </c>
      <c r="C364" s="22" t="s">
        <v>46</v>
      </c>
      <c r="D364" s="23">
        <v>0.22</v>
      </c>
      <c r="E364" s="23">
        <v>50.8</v>
      </c>
      <c r="F364" s="23">
        <v>0</v>
      </c>
      <c r="G364" s="23">
        <v>0.98599999999999999</v>
      </c>
      <c r="H364" s="23">
        <v>0.14299999999999999</v>
      </c>
      <c r="I364" s="23">
        <v>0.44600000000000001</v>
      </c>
      <c r="J364" s="49">
        <v>4.84300868349361E-3</v>
      </c>
      <c r="K364" s="10">
        <f t="shared" si="15"/>
        <v>9.1439232616815028E-3</v>
      </c>
      <c r="L364" s="10">
        <f t="shared" si="16"/>
        <v>0</v>
      </c>
      <c r="M364" s="10">
        <f t="shared" si="17"/>
        <v>0</v>
      </c>
    </row>
    <row r="365" spans="1:13">
      <c r="A365" s="22">
        <v>8140</v>
      </c>
      <c r="B365" s="22" t="s">
        <v>54</v>
      </c>
      <c r="C365" s="22" t="s">
        <v>45</v>
      </c>
      <c r="D365" s="23">
        <v>0.22</v>
      </c>
      <c r="E365" s="23">
        <v>50.8</v>
      </c>
      <c r="F365" s="23">
        <v>0</v>
      </c>
      <c r="G365" s="23">
        <v>0.98599999999999999</v>
      </c>
      <c r="H365" s="23">
        <v>0.14299999999999999</v>
      </c>
      <c r="I365" s="23">
        <v>0.44600000000000001</v>
      </c>
      <c r="J365" s="49">
        <v>0.63047833141807497</v>
      </c>
      <c r="K365" s="10">
        <f t="shared" si="15"/>
        <v>1.1903851216060868</v>
      </c>
      <c r="L365" s="10">
        <f t="shared" si="16"/>
        <v>3.2</v>
      </c>
      <c r="M365" s="10">
        <f t="shared" si="17"/>
        <v>0.6</v>
      </c>
    </row>
    <row r="366" spans="1:13">
      <c r="A366" s="22">
        <v>8140</v>
      </c>
      <c r="B366" s="22" t="s">
        <v>54</v>
      </c>
      <c r="C366" s="22" t="s">
        <v>46</v>
      </c>
      <c r="D366" s="23">
        <v>0.22</v>
      </c>
      <c r="E366" s="23">
        <v>50.8</v>
      </c>
      <c r="F366" s="23">
        <v>0</v>
      </c>
      <c r="G366" s="23">
        <v>0.98599999999999999</v>
      </c>
      <c r="H366" s="23">
        <v>0.14299999999999999</v>
      </c>
      <c r="I366" s="23">
        <v>0.44600000000000001</v>
      </c>
      <c r="J366" s="49">
        <v>4.6677351059638897E-2</v>
      </c>
      <c r="K366" s="10">
        <f t="shared" si="15"/>
        <v>8.812995062400221E-2</v>
      </c>
      <c r="L366" s="10">
        <f t="shared" si="16"/>
        <v>0.2</v>
      </c>
      <c r="M366" s="10">
        <f t="shared" si="17"/>
        <v>0</v>
      </c>
    </row>
    <row r="367" spans="1:13">
      <c r="A367" s="22">
        <v>8140</v>
      </c>
      <c r="B367" s="22" t="s">
        <v>54</v>
      </c>
      <c r="C367" s="22" t="s">
        <v>46</v>
      </c>
      <c r="D367" s="23">
        <v>0.22</v>
      </c>
      <c r="E367" s="23">
        <v>50.8</v>
      </c>
      <c r="F367" s="23">
        <v>0</v>
      </c>
      <c r="G367" s="23">
        <v>0.98599999999999999</v>
      </c>
      <c r="H367" s="23">
        <v>0.14299999999999999</v>
      </c>
      <c r="I367" s="23">
        <v>0.44600000000000001</v>
      </c>
      <c r="J367" s="49">
        <v>7.0113128661168798</v>
      </c>
      <c r="K367" s="10">
        <f t="shared" si="15"/>
        <v>13.23782611208641</v>
      </c>
      <c r="L367" s="10">
        <f t="shared" si="16"/>
        <v>35.5</v>
      </c>
      <c r="M367" s="10">
        <f t="shared" si="17"/>
        <v>6.7</v>
      </c>
    </row>
    <row r="368" spans="1:13">
      <c r="A368" s="22">
        <v>8140</v>
      </c>
      <c r="B368" s="22" t="s">
        <v>54</v>
      </c>
      <c r="C368" s="22" t="s">
        <v>44</v>
      </c>
      <c r="D368" s="23">
        <v>0.22</v>
      </c>
      <c r="E368" s="23">
        <v>50.8</v>
      </c>
      <c r="F368" s="23">
        <v>0</v>
      </c>
      <c r="G368" s="23">
        <v>0.98599999999999999</v>
      </c>
      <c r="H368" s="23">
        <v>0.14299999999999999</v>
      </c>
      <c r="I368" s="23">
        <v>0.44600000000000001</v>
      </c>
      <c r="J368" s="49">
        <v>1.42446271004312</v>
      </c>
      <c r="K368" s="10">
        <f t="shared" si="15"/>
        <v>2.68948056074208</v>
      </c>
      <c r="L368" s="10">
        <f t="shared" si="16"/>
        <v>7.2</v>
      </c>
      <c r="M368" s="10">
        <f t="shared" si="17"/>
        <v>1.4</v>
      </c>
    </row>
    <row r="369" spans="1:13">
      <c r="A369" s="22">
        <v>8140</v>
      </c>
      <c r="B369" s="22" t="s">
        <v>54</v>
      </c>
      <c r="C369" s="22" t="s">
        <v>46</v>
      </c>
      <c r="D369" s="23">
        <v>0.22</v>
      </c>
      <c r="E369" s="23">
        <v>50.8</v>
      </c>
      <c r="F369" s="23">
        <v>0</v>
      </c>
      <c r="G369" s="23">
        <v>0.98599999999999999</v>
      </c>
      <c r="H369" s="23">
        <v>0.14299999999999999</v>
      </c>
      <c r="I369" s="23">
        <v>0.44600000000000001</v>
      </c>
      <c r="J369" s="49">
        <v>2.1357350259553799E-2</v>
      </c>
      <c r="K369" s="10">
        <f t="shared" si="15"/>
        <v>4.032410111338821E-2</v>
      </c>
      <c r="L369" s="10">
        <f t="shared" si="16"/>
        <v>0.1</v>
      </c>
      <c r="M369" s="10">
        <f t="shared" si="17"/>
        <v>0</v>
      </c>
    </row>
    <row r="370" spans="1:13">
      <c r="A370" s="22">
        <v>8140</v>
      </c>
      <c r="B370" s="22" t="s">
        <v>54</v>
      </c>
      <c r="C370" s="22" t="s">
        <v>46</v>
      </c>
      <c r="D370" s="23">
        <v>0.22</v>
      </c>
      <c r="E370" s="23">
        <v>50.8</v>
      </c>
      <c r="F370" s="23">
        <v>0</v>
      </c>
      <c r="G370" s="23">
        <v>0.98599999999999999</v>
      </c>
      <c r="H370" s="23">
        <v>0.14299999999999999</v>
      </c>
      <c r="I370" s="23">
        <v>0.44600000000000001</v>
      </c>
      <c r="J370" s="49">
        <v>0.29539676297317302</v>
      </c>
      <c r="K370" s="10">
        <f t="shared" si="15"/>
        <v>0.55772878161088224</v>
      </c>
      <c r="L370" s="10">
        <f t="shared" si="16"/>
        <v>1.5</v>
      </c>
      <c r="M370" s="10">
        <f t="shared" si="17"/>
        <v>0.3</v>
      </c>
    </row>
    <row r="371" spans="1:13">
      <c r="A371" s="22">
        <v>8140</v>
      </c>
      <c r="B371" s="22" t="s">
        <v>54</v>
      </c>
      <c r="C371" s="22" t="s">
        <v>44</v>
      </c>
      <c r="D371" s="23">
        <v>0.22</v>
      </c>
      <c r="E371" s="23">
        <v>50.8</v>
      </c>
      <c r="F371" s="23">
        <v>0</v>
      </c>
      <c r="G371" s="23">
        <v>0.98599999999999999</v>
      </c>
      <c r="H371" s="23">
        <v>0.14299999999999999</v>
      </c>
      <c r="I371" s="23">
        <v>0.44600000000000001</v>
      </c>
      <c r="J371" s="49">
        <v>1.44853932107355</v>
      </c>
      <c r="K371" s="10">
        <f t="shared" si="15"/>
        <v>2.7349388074749341</v>
      </c>
      <c r="L371" s="10">
        <f t="shared" si="16"/>
        <v>7.3</v>
      </c>
      <c r="M371" s="10">
        <f t="shared" si="17"/>
        <v>1.4</v>
      </c>
    </row>
    <row r="372" spans="1:13">
      <c r="A372" s="22">
        <v>8140</v>
      </c>
      <c r="B372" s="22" t="s">
        <v>54</v>
      </c>
      <c r="C372" s="22" t="s">
        <v>44</v>
      </c>
      <c r="D372" s="23">
        <v>0.22</v>
      </c>
      <c r="E372" s="23">
        <v>50.8</v>
      </c>
      <c r="F372" s="23">
        <v>0</v>
      </c>
      <c r="G372" s="23">
        <v>0.98599999999999999</v>
      </c>
      <c r="H372" s="23">
        <v>0.14299999999999999</v>
      </c>
      <c r="I372" s="23">
        <v>0.44600000000000001</v>
      </c>
      <c r="J372" s="49">
        <v>2.4530065777908199</v>
      </c>
      <c r="K372" s="10">
        <f t="shared" si="15"/>
        <v>4.6314399526409202</v>
      </c>
      <c r="L372" s="10">
        <f t="shared" si="16"/>
        <v>12.4</v>
      </c>
      <c r="M372" s="10">
        <f t="shared" si="17"/>
        <v>2.2999999999999998</v>
      </c>
    </row>
    <row r="373" spans="1:13">
      <c r="A373" s="22">
        <v>8140</v>
      </c>
      <c r="B373" s="22" t="s">
        <v>54</v>
      </c>
      <c r="D373" s="23">
        <v>0.22</v>
      </c>
      <c r="E373" s="23">
        <v>50.8</v>
      </c>
      <c r="F373" s="23">
        <v>0</v>
      </c>
      <c r="G373" s="23">
        <v>0.98599999999999999</v>
      </c>
      <c r="H373" s="23">
        <v>0.14299999999999999</v>
      </c>
      <c r="I373" s="23">
        <v>0.44600000000000001</v>
      </c>
      <c r="J373" s="49">
        <v>0.121915156384482</v>
      </c>
      <c r="K373" s="10">
        <f t="shared" si="15"/>
        <v>0.23018394293099431</v>
      </c>
      <c r="L373" s="10">
        <f t="shared" si="16"/>
        <v>0.6</v>
      </c>
      <c r="M373" s="10">
        <f t="shared" si="17"/>
        <v>0.1</v>
      </c>
    </row>
    <row r="374" spans="1:13">
      <c r="A374" s="22">
        <v>8140</v>
      </c>
      <c r="B374" s="22" t="s">
        <v>54</v>
      </c>
      <c r="C374" s="22" t="s">
        <v>46</v>
      </c>
      <c r="D374" s="23">
        <v>0.22</v>
      </c>
      <c r="E374" s="23">
        <v>50.8</v>
      </c>
      <c r="F374" s="23">
        <v>0</v>
      </c>
      <c r="G374" s="23">
        <v>0.98599999999999999</v>
      </c>
      <c r="H374" s="23">
        <v>0.14299999999999999</v>
      </c>
      <c r="I374" s="23">
        <v>0.44600000000000001</v>
      </c>
      <c r="J374" s="49">
        <v>3.61355646930661E-3</v>
      </c>
      <c r="K374" s="10">
        <f t="shared" si="15"/>
        <v>6.8226355178155002E-3</v>
      </c>
      <c r="L374" s="10">
        <f t="shared" si="16"/>
        <v>0</v>
      </c>
      <c r="M374" s="10">
        <f t="shared" si="17"/>
        <v>0</v>
      </c>
    </row>
    <row r="375" spans="1:13">
      <c r="A375" s="22">
        <v>8140</v>
      </c>
      <c r="B375" s="22" t="s">
        <v>54</v>
      </c>
      <c r="C375" s="22" t="s">
        <v>46</v>
      </c>
      <c r="D375" s="23">
        <v>0.22</v>
      </c>
      <c r="E375" s="23">
        <v>50.8</v>
      </c>
      <c r="F375" s="23">
        <v>0</v>
      </c>
      <c r="G375" s="23">
        <v>0.98599999999999999</v>
      </c>
      <c r="H375" s="23">
        <v>0.14299999999999999</v>
      </c>
      <c r="I375" s="23">
        <v>0.44600000000000001</v>
      </c>
      <c r="J375" s="49">
        <v>0.55780857702467301</v>
      </c>
      <c r="K375" s="10">
        <f t="shared" si="15"/>
        <v>1.053179780661051</v>
      </c>
      <c r="L375" s="10">
        <f t="shared" si="16"/>
        <v>2.8</v>
      </c>
      <c r="M375" s="10">
        <f t="shared" si="17"/>
        <v>0.5</v>
      </c>
    </row>
    <row r="376" spans="1:13">
      <c r="A376" s="22">
        <v>8140</v>
      </c>
      <c r="B376" s="22" t="s">
        <v>54</v>
      </c>
      <c r="D376" s="23">
        <v>0.22</v>
      </c>
      <c r="E376" s="23">
        <v>50.8</v>
      </c>
      <c r="F376" s="23">
        <v>0</v>
      </c>
      <c r="G376" s="23">
        <v>0.98599999999999999</v>
      </c>
      <c r="H376" s="23">
        <v>0.14299999999999999</v>
      </c>
      <c r="I376" s="23">
        <v>0.44600000000000001</v>
      </c>
      <c r="J376" s="49">
        <v>1.4579628002789999</v>
      </c>
      <c r="K376" s="10">
        <f t="shared" si="15"/>
        <v>2.7527309644467706</v>
      </c>
      <c r="L376" s="10">
        <f t="shared" si="16"/>
        <v>7.4</v>
      </c>
      <c r="M376" s="10">
        <f t="shared" si="17"/>
        <v>1.4</v>
      </c>
    </row>
    <row r="377" spans="1:13">
      <c r="A377" s="22">
        <v>8140</v>
      </c>
      <c r="B377" s="22" t="s">
        <v>54</v>
      </c>
      <c r="C377" s="22" t="s">
        <v>44</v>
      </c>
      <c r="D377" s="23">
        <v>0.22</v>
      </c>
      <c r="E377" s="23">
        <v>50.8</v>
      </c>
      <c r="F377" s="23">
        <v>0</v>
      </c>
      <c r="G377" s="23">
        <v>0.98599999999999999</v>
      </c>
      <c r="H377" s="23">
        <v>0.14299999999999999</v>
      </c>
      <c r="I377" s="23">
        <v>0.44600000000000001</v>
      </c>
      <c r="J377" s="49">
        <v>0.30715483929195597</v>
      </c>
      <c r="K377" s="10">
        <f t="shared" si="15"/>
        <v>0.57992881357249904</v>
      </c>
      <c r="L377" s="10">
        <f t="shared" si="16"/>
        <v>1.6</v>
      </c>
      <c r="M377" s="10">
        <f t="shared" si="17"/>
        <v>0.3</v>
      </c>
    </row>
    <row r="378" spans="1:13">
      <c r="A378" s="22">
        <v>8140</v>
      </c>
      <c r="B378" s="22" t="s">
        <v>54</v>
      </c>
      <c r="C378" s="22" t="s">
        <v>44</v>
      </c>
      <c r="D378" s="23">
        <v>0.22</v>
      </c>
      <c r="E378" s="23">
        <v>50.8</v>
      </c>
      <c r="F378" s="23">
        <v>0</v>
      </c>
      <c r="G378" s="23">
        <v>0.98599999999999999</v>
      </c>
      <c r="H378" s="23">
        <v>0.14299999999999999</v>
      </c>
      <c r="I378" s="23">
        <v>0.44600000000000001</v>
      </c>
      <c r="J378" s="49">
        <v>2.0756193655656601E-2</v>
      </c>
      <c r="K378" s="10">
        <f t="shared" si="15"/>
        <v>3.9189077368123375E-2</v>
      </c>
      <c r="L378" s="10">
        <f t="shared" si="16"/>
        <v>0.1</v>
      </c>
      <c r="M378" s="10">
        <f t="shared" si="17"/>
        <v>0</v>
      </c>
    </row>
    <row r="379" spans="1:13">
      <c r="A379" s="22">
        <v>8140</v>
      </c>
      <c r="B379" s="22" t="s">
        <v>54</v>
      </c>
      <c r="C379" s="22" t="s">
        <v>45</v>
      </c>
      <c r="D379" s="23">
        <v>0.22</v>
      </c>
      <c r="E379" s="23">
        <v>50.8</v>
      </c>
      <c r="F379" s="23">
        <v>0</v>
      </c>
      <c r="G379" s="23">
        <v>0.98599999999999999</v>
      </c>
      <c r="H379" s="23">
        <v>0.14299999999999999</v>
      </c>
      <c r="I379" s="23">
        <v>0.44600000000000001</v>
      </c>
      <c r="J379" s="49">
        <v>7.9164429729535496E-2</v>
      </c>
      <c r="K379" s="10">
        <f t="shared" si="15"/>
        <v>0.14946772095801167</v>
      </c>
      <c r="L379" s="10">
        <f t="shared" si="16"/>
        <v>0.4</v>
      </c>
      <c r="M379" s="10">
        <f t="shared" si="17"/>
        <v>0.1</v>
      </c>
    </row>
    <row r="380" spans="1:13">
      <c r="A380" s="22">
        <v>1330</v>
      </c>
      <c r="B380" s="22" t="s">
        <v>54</v>
      </c>
      <c r="C380" s="22" t="s">
        <v>46</v>
      </c>
      <c r="D380" s="23">
        <v>0.22</v>
      </c>
      <c r="E380" s="23">
        <v>50.8</v>
      </c>
      <c r="F380" s="23">
        <v>0</v>
      </c>
      <c r="G380" s="23">
        <v>1.395</v>
      </c>
      <c r="H380" s="23">
        <v>0.33900000000000002</v>
      </c>
      <c r="I380" s="23">
        <v>0.39300000000000002</v>
      </c>
      <c r="J380" s="49">
        <v>0.16630699614182301</v>
      </c>
      <c r="K380" s="10">
        <f t="shared" si="15"/>
        <v>0.27668494948115097</v>
      </c>
      <c r="L380" s="10">
        <f t="shared" si="16"/>
        <v>1.1000000000000001</v>
      </c>
      <c r="M380" s="10">
        <f t="shared" si="17"/>
        <v>0.3</v>
      </c>
    </row>
    <row r="381" spans="1:13">
      <c r="A381" s="22">
        <v>1330</v>
      </c>
      <c r="B381" s="22" t="s">
        <v>54</v>
      </c>
      <c r="C381" s="22" t="s">
        <v>45</v>
      </c>
      <c r="D381" s="23">
        <v>0.22</v>
      </c>
      <c r="E381" s="23">
        <v>50.8</v>
      </c>
      <c r="F381" s="23">
        <v>0</v>
      </c>
      <c r="G381" s="23">
        <v>1.395</v>
      </c>
      <c r="H381" s="23">
        <v>0.33900000000000002</v>
      </c>
      <c r="I381" s="23">
        <v>0.39300000000000002</v>
      </c>
      <c r="J381" s="49">
        <v>6.9443512798694904</v>
      </c>
      <c r="K381" s="10">
        <f t="shared" si="15"/>
        <v>11.553317224318873</v>
      </c>
      <c r="L381" s="10">
        <f t="shared" si="16"/>
        <v>43.9</v>
      </c>
      <c r="M381" s="10">
        <f t="shared" si="17"/>
        <v>12.2</v>
      </c>
    </row>
    <row r="382" spans="1:13">
      <c r="A382" s="22">
        <v>1820</v>
      </c>
      <c r="B382" s="22" t="s">
        <v>54</v>
      </c>
      <c r="C382" s="22" t="s">
        <v>46</v>
      </c>
      <c r="D382" s="23">
        <v>0.22</v>
      </c>
      <c r="E382" s="23">
        <v>50.8</v>
      </c>
      <c r="F382" s="23">
        <v>0</v>
      </c>
      <c r="G382" s="23">
        <v>2.0139999999999998</v>
      </c>
      <c r="H382" s="23">
        <v>0.28699999999999998</v>
      </c>
      <c r="I382" s="23">
        <v>0.28899999999999998</v>
      </c>
      <c r="J382" s="49">
        <v>3.5474493708041499</v>
      </c>
      <c r="K382" s="10">
        <f t="shared" si="15"/>
        <v>4.3400678085541573</v>
      </c>
      <c r="L382" s="10">
        <f t="shared" si="16"/>
        <v>23.8</v>
      </c>
      <c r="M382" s="10">
        <f t="shared" si="17"/>
        <v>4.2</v>
      </c>
    </row>
    <row r="383" spans="1:13">
      <c r="A383" s="22">
        <v>1820</v>
      </c>
      <c r="B383" s="22" t="s">
        <v>54</v>
      </c>
      <c r="C383" s="22" t="s">
        <v>46</v>
      </c>
      <c r="D383" s="23">
        <v>0.22</v>
      </c>
      <c r="E383" s="23">
        <v>50.8</v>
      </c>
      <c r="F383" s="23">
        <v>0</v>
      </c>
      <c r="G383" s="23">
        <v>2.0139999999999998</v>
      </c>
      <c r="H383" s="23">
        <v>0.28699999999999998</v>
      </c>
      <c r="I383" s="23">
        <v>0.28899999999999998</v>
      </c>
      <c r="J383" s="49">
        <v>7.8048906885674896</v>
      </c>
      <c r="K383" s="10">
        <f t="shared" si="15"/>
        <v>9.5487634314164183</v>
      </c>
      <c r="L383" s="10">
        <f t="shared" si="16"/>
        <v>52.3</v>
      </c>
      <c r="M383" s="10">
        <f t="shared" si="17"/>
        <v>9.1999999999999993</v>
      </c>
    </row>
    <row r="384" spans="1:13">
      <c r="A384" s="22">
        <v>1330</v>
      </c>
      <c r="B384" s="22" t="s">
        <v>54</v>
      </c>
      <c r="C384" s="22" t="s">
        <v>45</v>
      </c>
      <c r="D384" s="23">
        <v>0.22</v>
      </c>
      <c r="E384" s="23">
        <v>50.8</v>
      </c>
      <c r="F384" s="23">
        <v>0</v>
      </c>
      <c r="G384" s="23">
        <v>1.395</v>
      </c>
      <c r="H384" s="23">
        <v>0.33900000000000002</v>
      </c>
      <c r="I384" s="23">
        <v>0.39300000000000002</v>
      </c>
      <c r="J384" s="49">
        <v>2.5096797275697001E-2</v>
      </c>
      <c r="K384" s="10">
        <f t="shared" si="15"/>
        <v>4.1753541627577107E-2</v>
      </c>
      <c r="L384" s="10">
        <f t="shared" si="16"/>
        <v>0.2</v>
      </c>
      <c r="M384" s="10">
        <f t="shared" si="17"/>
        <v>0</v>
      </c>
    </row>
    <row r="385" spans="1:13">
      <c r="A385" s="22">
        <v>1330</v>
      </c>
      <c r="B385" s="22" t="s">
        <v>54</v>
      </c>
      <c r="C385" s="22" t="s">
        <v>45</v>
      </c>
      <c r="D385" s="23">
        <v>0.22</v>
      </c>
      <c r="E385" s="23">
        <v>50.8</v>
      </c>
      <c r="F385" s="23">
        <v>0</v>
      </c>
      <c r="G385" s="23">
        <v>1.395</v>
      </c>
      <c r="H385" s="23">
        <v>0.33900000000000002</v>
      </c>
      <c r="I385" s="23">
        <v>0.39300000000000002</v>
      </c>
      <c r="J385" s="49">
        <v>3.1100348175248201E-2</v>
      </c>
      <c r="K385" s="10">
        <f t="shared" si="15"/>
        <v>5.1741649259160437E-2</v>
      </c>
      <c r="L385" s="10">
        <f t="shared" si="16"/>
        <v>0.2</v>
      </c>
      <c r="M385" s="10">
        <f t="shared" si="17"/>
        <v>0.1</v>
      </c>
    </row>
    <row r="386" spans="1:13">
      <c r="A386" s="22">
        <v>1330</v>
      </c>
      <c r="B386" s="22" t="s">
        <v>54</v>
      </c>
      <c r="C386" s="22" t="s">
        <v>45</v>
      </c>
      <c r="D386" s="23">
        <v>0.22</v>
      </c>
      <c r="E386" s="23">
        <v>50.8</v>
      </c>
      <c r="F386" s="23">
        <v>0</v>
      </c>
      <c r="G386" s="23">
        <v>1.395</v>
      </c>
      <c r="H386" s="23">
        <v>0.33900000000000002</v>
      </c>
      <c r="I386" s="23">
        <v>0.39300000000000002</v>
      </c>
      <c r="J386" s="49">
        <v>0.70704384670388198</v>
      </c>
      <c r="K386" s="10">
        <f t="shared" si="15"/>
        <v>1.1763088477612487</v>
      </c>
      <c r="L386" s="10">
        <f t="shared" si="16"/>
        <v>4.5</v>
      </c>
      <c r="M386" s="10">
        <f t="shared" si="17"/>
        <v>1.2</v>
      </c>
    </row>
    <row r="387" spans="1:13">
      <c r="A387" s="22">
        <v>1210</v>
      </c>
      <c r="B387" s="22" t="s">
        <v>54</v>
      </c>
      <c r="D387" s="23">
        <v>0.22</v>
      </c>
      <c r="E387" s="23">
        <v>50.8</v>
      </c>
      <c r="F387" s="23">
        <v>0</v>
      </c>
      <c r="G387" s="23">
        <v>1.2450000000000001</v>
      </c>
      <c r="H387" s="23">
        <v>0.21299999999999999</v>
      </c>
      <c r="I387" s="23">
        <v>0.28799999999999998</v>
      </c>
      <c r="J387" s="49">
        <v>6.6229907253137099E-2</v>
      </c>
      <c r="K387" s="10">
        <f t="shared" ref="K387:K450" si="18">(E387*I387*J387/12)+(F387*J387)</f>
        <v>8.0747502923024739E-2</v>
      </c>
      <c r="L387" s="10">
        <f t="shared" ref="L387:L450" si="19">ROUND(2.721*G387*K387,1)</f>
        <v>0.3</v>
      </c>
      <c r="M387" s="10">
        <f t="shared" ref="M387:M450" si="20">ROUND((2.721*H387*K387)+(D387*J387),1)</f>
        <v>0.1</v>
      </c>
    </row>
    <row r="388" spans="1:13">
      <c r="A388" s="22">
        <v>1210</v>
      </c>
      <c r="B388" s="22" t="s">
        <v>54</v>
      </c>
      <c r="C388" s="22" t="s">
        <v>46</v>
      </c>
      <c r="D388" s="23">
        <v>0.22</v>
      </c>
      <c r="E388" s="23">
        <v>50.8</v>
      </c>
      <c r="F388" s="23">
        <v>0</v>
      </c>
      <c r="G388" s="23">
        <v>1.2450000000000001</v>
      </c>
      <c r="H388" s="23">
        <v>0.21299999999999999</v>
      </c>
      <c r="I388" s="23">
        <v>0.28799999999999998</v>
      </c>
      <c r="J388" s="49">
        <v>1.84727002189811</v>
      </c>
      <c r="K388" s="10">
        <f t="shared" si="18"/>
        <v>2.2521916106981754</v>
      </c>
      <c r="L388" s="10">
        <f t="shared" si="19"/>
        <v>7.6</v>
      </c>
      <c r="M388" s="10">
        <f t="shared" si="20"/>
        <v>1.7</v>
      </c>
    </row>
    <row r="389" spans="1:13">
      <c r="A389" s="22">
        <v>1400</v>
      </c>
      <c r="B389" s="22" t="s">
        <v>54</v>
      </c>
      <c r="C389" s="22" t="s">
        <v>46</v>
      </c>
      <c r="D389" s="23">
        <v>0.22</v>
      </c>
      <c r="E389" s="23">
        <v>50.8</v>
      </c>
      <c r="F389" s="23">
        <v>0</v>
      </c>
      <c r="G389" s="23">
        <v>0.70899999999999996</v>
      </c>
      <c r="H389" s="23">
        <v>0.11700000000000001</v>
      </c>
      <c r="I389" s="23">
        <v>0.43099999999999999</v>
      </c>
      <c r="J389" s="49">
        <v>1.2120581299816799</v>
      </c>
      <c r="K389" s="10">
        <f t="shared" si="18"/>
        <v>2.2114808620269071</v>
      </c>
      <c r="L389" s="10">
        <f t="shared" si="19"/>
        <v>4.3</v>
      </c>
      <c r="M389" s="10">
        <f t="shared" si="20"/>
        <v>1</v>
      </c>
    </row>
    <row r="390" spans="1:13">
      <c r="A390" s="22">
        <v>1110</v>
      </c>
      <c r="B390" s="22" t="s">
        <v>54</v>
      </c>
      <c r="C390" s="22" t="s">
        <v>45</v>
      </c>
      <c r="D390" s="23">
        <v>0.22</v>
      </c>
      <c r="E390" s="23">
        <v>50.8</v>
      </c>
      <c r="F390" s="23">
        <v>0</v>
      </c>
      <c r="G390" s="23">
        <v>0.96799999999999997</v>
      </c>
      <c r="H390" s="23">
        <v>0.125</v>
      </c>
      <c r="I390" s="23">
        <v>0.28799999999999998</v>
      </c>
      <c r="J390" s="49">
        <v>7.31215430134044E-2</v>
      </c>
      <c r="K390" s="10">
        <f t="shared" si="18"/>
        <v>8.9149785241942628E-2</v>
      </c>
      <c r="L390" s="10">
        <f t="shared" si="19"/>
        <v>0.2</v>
      </c>
      <c r="M390" s="10">
        <f t="shared" si="20"/>
        <v>0</v>
      </c>
    </row>
    <row r="391" spans="1:13">
      <c r="A391" s="22">
        <v>1110</v>
      </c>
      <c r="B391" s="22" t="s">
        <v>54</v>
      </c>
      <c r="C391" s="22" t="s">
        <v>46</v>
      </c>
      <c r="D391" s="23">
        <v>0.22</v>
      </c>
      <c r="E391" s="23">
        <v>50.8</v>
      </c>
      <c r="F391" s="23">
        <v>0</v>
      </c>
      <c r="G391" s="23">
        <v>0.96799999999999997</v>
      </c>
      <c r="H391" s="23">
        <v>0.125</v>
      </c>
      <c r="I391" s="23">
        <v>0.28799999999999998</v>
      </c>
      <c r="J391" s="49">
        <v>3.90714481518788</v>
      </c>
      <c r="K391" s="10">
        <f t="shared" si="18"/>
        <v>4.7635909586770628</v>
      </c>
      <c r="L391" s="10">
        <f t="shared" si="19"/>
        <v>12.5</v>
      </c>
      <c r="M391" s="10">
        <f t="shared" si="20"/>
        <v>2.5</v>
      </c>
    </row>
    <row r="392" spans="1:13">
      <c r="A392" s="22">
        <v>1411</v>
      </c>
      <c r="B392" s="22" t="s">
        <v>54</v>
      </c>
      <c r="C392" s="22" t="s">
        <v>45</v>
      </c>
      <c r="D392" s="23">
        <v>0.22</v>
      </c>
      <c r="E392" s="23">
        <v>50.8</v>
      </c>
      <c r="F392" s="23">
        <v>0</v>
      </c>
      <c r="G392" s="23">
        <v>1.4430000000000001</v>
      </c>
      <c r="H392" s="23">
        <v>0.22500000000000001</v>
      </c>
      <c r="I392" s="23">
        <v>0.43099999999999999</v>
      </c>
      <c r="J392" s="49">
        <v>1.01556509790822</v>
      </c>
      <c r="K392" s="10">
        <f t="shared" si="18"/>
        <v>1.8529662254734081</v>
      </c>
      <c r="L392" s="10">
        <f t="shared" si="19"/>
        <v>7.3</v>
      </c>
      <c r="M392" s="10">
        <f t="shared" si="20"/>
        <v>1.4</v>
      </c>
    </row>
    <row r="393" spans="1:13">
      <c r="A393" s="22">
        <v>1411</v>
      </c>
      <c r="B393" s="22" t="s">
        <v>54</v>
      </c>
      <c r="C393" s="22" t="s">
        <v>46</v>
      </c>
      <c r="D393" s="23">
        <v>0.22</v>
      </c>
      <c r="E393" s="23">
        <v>50.8</v>
      </c>
      <c r="F393" s="23">
        <v>0</v>
      </c>
      <c r="G393" s="23">
        <v>1.4430000000000001</v>
      </c>
      <c r="H393" s="23">
        <v>0.22500000000000001</v>
      </c>
      <c r="I393" s="23">
        <v>0.43099999999999999</v>
      </c>
      <c r="J393" s="49">
        <v>1.9426999371167799</v>
      </c>
      <c r="K393" s="10">
        <f t="shared" si="18"/>
        <v>3.5445855485987061</v>
      </c>
      <c r="L393" s="10">
        <f t="shared" si="19"/>
        <v>13.9</v>
      </c>
      <c r="M393" s="10">
        <f t="shared" si="20"/>
        <v>2.6</v>
      </c>
    </row>
    <row r="394" spans="1:13">
      <c r="A394" s="22">
        <v>1411</v>
      </c>
      <c r="B394" s="22" t="s">
        <v>54</v>
      </c>
      <c r="C394" s="22" t="s">
        <v>45</v>
      </c>
      <c r="D394" s="23">
        <v>0.22</v>
      </c>
      <c r="E394" s="23">
        <v>50.8</v>
      </c>
      <c r="F394" s="23">
        <v>0</v>
      </c>
      <c r="G394" s="23">
        <v>1.4430000000000001</v>
      </c>
      <c r="H394" s="23">
        <v>0.22500000000000001</v>
      </c>
      <c r="I394" s="23">
        <v>0.43099999999999999</v>
      </c>
      <c r="J394" s="49">
        <v>8.9091890166466001E-2</v>
      </c>
      <c r="K394" s="10">
        <f t="shared" si="18"/>
        <v>0.16255409306806165</v>
      </c>
      <c r="L394" s="10">
        <f t="shared" si="19"/>
        <v>0.6</v>
      </c>
      <c r="M394" s="10">
        <f t="shared" si="20"/>
        <v>0.1</v>
      </c>
    </row>
    <row r="395" spans="1:13">
      <c r="A395" s="22">
        <v>1411</v>
      </c>
      <c r="B395" s="22" t="s">
        <v>54</v>
      </c>
      <c r="C395" s="22" t="s">
        <v>46</v>
      </c>
      <c r="D395" s="23">
        <v>0.22</v>
      </c>
      <c r="E395" s="23">
        <v>50.8</v>
      </c>
      <c r="F395" s="23">
        <v>0</v>
      </c>
      <c r="G395" s="23">
        <v>1.4430000000000001</v>
      </c>
      <c r="H395" s="23">
        <v>0.22500000000000001</v>
      </c>
      <c r="I395" s="23">
        <v>0.43099999999999999</v>
      </c>
      <c r="J395" s="49">
        <v>0.67006386414402896</v>
      </c>
      <c r="K395" s="10">
        <f t="shared" si="18"/>
        <v>1.222576191055057</v>
      </c>
      <c r="L395" s="10">
        <f t="shared" si="19"/>
        <v>4.8</v>
      </c>
      <c r="M395" s="10">
        <f t="shared" si="20"/>
        <v>0.9</v>
      </c>
    </row>
    <row r="396" spans="1:13">
      <c r="A396" s="22">
        <v>1411</v>
      </c>
      <c r="B396" s="22" t="s">
        <v>54</v>
      </c>
      <c r="C396" s="22" t="s">
        <v>45</v>
      </c>
      <c r="D396" s="23">
        <v>0.22</v>
      </c>
      <c r="E396" s="23">
        <v>50.8</v>
      </c>
      <c r="F396" s="23">
        <v>0</v>
      </c>
      <c r="G396" s="23">
        <v>1.4430000000000001</v>
      </c>
      <c r="H396" s="23">
        <v>0.22500000000000001</v>
      </c>
      <c r="I396" s="23">
        <v>0.43099999999999999</v>
      </c>
      <c r="J396" s="49">
        <v>0.50940143819273798</v>
      </c>
      <c r="K396" s="10">
        <f t="shared" si="18"/>
        <v>0.92943688407852998</v>
      </c>
      <c r="L396" s="10">
        <f t="shared" si="19"/>
        <v>3.6</v>
      </c>
      <c r="M396" s="10">
        <f t="shared" si="20"/>
        <v>0.7</v>
      </c>
    </row>
    <row r="397" spans="1:13">
      <c r="A397" s="22">
        <v>1411</v>
      </c>
      <c r="B397" s="22" t="s">
        <v>54</v>
      </c>
      <c r="C397" s="22" t="s">
        <v>46</v>
      </c>
      <c r="D397" s="23">
        <v>0.22</v>
      </c>
      <c r="E397" s="23">
        <v>50.8</v>
      </c>
      <c r="F397" s="23">
        <v>0</v>
      </c>
      <c r="G397" s="23">
        <v>1.4430000000000001</v>
      </c>
      <c r="H397" s="23">
        <v>0.22500000000000001</v>
      </c>
      <c r="I397" s="23">
        <v>0.43099999999999999</v>
      </c>
      <c r="J397" s="49">
        <v>3.1567518164757602</v>
      </c>
      <c r="K397" s="10">
        <f t="shared" si="18"/>
        <v>5.7597041392811228</v>
      </c>
      <c r="L397" s="10">
        <f t="shared" si="19"/>
        <v>22.6</v>
      </c>
      <c r="M397" s="10">
        <f t="shared" si="20"/>
        <v>4.2</v>
      </c>
    </row>
    <row r="398" spans="1:13">
      <c r="A398" s="22">
        <v>1411</v>
      </c>
      <c r="B398" s="22" t="s">
        <v>54</v>
      </c>
      <c r="D398" s="23">
        <v>0.22</v>
      </c>
      <c r="E398" s="23">
        <v>50.8</v>
      </c>
      <c r="F398" s="23">
        <v>0</v>
      </c>
      <c r="G398" s="23">
        <v>1.4430000000000001</v>
      </c>
      <c r="H398" s="23">
        <v>0.22500000000000001</v>
      </c>
      <c r="I398" s="23">
        <v>0.43099999999999999</v>
      </c>
      <c r="J398" s="49">
        <v>10.635740480999999</v>
      </c>
      <c r="K398" s="10">
        <f t="shared" si="18"/>
        <v>19.405617556949899</v>
      </c>
      <c r="L398" s="10">
        <f t="shared" si="19"/>
        <v>76.2</v>
      </c>
      <c r="M398" s="10">
        <f t="shared" si="20"/>
        <v>14.2</v>
      </c>
    </row>
    <row r="399" spans="1:13">
      <c r="A399" s="22">
        <v>1411</v>
      </c>
      <c r="B399" s="22" t="s">
        <v>54</v>
      </c>
      <c r="C399" s="22" t="s">
        <v>46</v>
      </c>
      <c r="D399" s="23">
        <v>0.22</v>
      </c>
      <c r="E399" s="23">
        <v>50.8</v>
      </c>
      <c r="F399" s="23">
        <v>0</v>
      </c>
      <c r="G399" s="23">
        <v>1.4430000000000001</v>
      </c>
      <c r="H399" s="23">
        <v>0.22500000000000001</v>
      </c>
      <c r="I399" s="23">
        <v>0.43099999999999999</v>
      </c>
      <c r="J399" s="49">
        <v>0.41092051846181199</v>
      </c>
      <c r="K399" s="10">
        <f t="shared" si="18"/>
        <v>0.7497518806348068</v>
      </c>
      <c r="L399" s="10">
        <f t="shared" si="19"/>
        <v>2.9</v>
      </c>
      <c r="M399" s="10">
        <f t="shared" si="20"/>
        <v>0.5</v>
      </c>
    </row>
    <row r="400" spans="1:13">
      <c r="A400" s="22">
        <v>1110</v>
      </c>
      <c r="B400" s="22" t="s">
        <v>54</v>
      </c>
      <c r="C400" s="22" t="s">
        <v>44</v>
      </c>
      <c r="D400" s="23">
        <v>0.22</v>
      </c>
      <c r="E400" s="23">
        <v>50.8</v>
      </c>
      <c r="F400" s="23">
        <v>0</v>
      </c>
      <c r="G400" s="23">
        <v>0.96799999999999997</v>
      </c>
      <c r="H400" s="23">
        <v>0.125</v>
      </c>
      <c r="I400" s="23">
        <v>0.28799999999999998</v>
      </c>
      <c r="J400" s="49">
        <v>17.577948422199999</v>
      </c>
      <c r="K400" s="10">
        <f t="shared" si="18"/>
        <v>21.431034716346236</v>
      </c>
      <c r="L400" s="10">
        <f t="shared" si="19"/>
        <v>56.4</v>
      </c>
      <c r="M400" s="10">
        <f t="shared" si="20"/>
        <v>11.2</v>
      </c>
    </row>
    <row r="401" spans="1:13">
      <c r="A401" s="22">
        <v>1110</v>
      </c>
      <c r="B401" s="22" t="s">
        <v>54</v>
      </c>
      <c r="D401" s="23">
        <v>0.22</v>
      </c>
      <c r="E401" s="23">
        <v>50.8</v>
      </c>
      <c r="F401" s="23">
        <v>0</v>
      </c>
      <c r="G401" s="23">
        <v>0.96799999999999997</v>
      </c>
      <c r="H401" s="23">
        <v>0.125</v>
      </c>
      <c r="I401" s="23">
        <v>0.28799999999999998</v>
      </c>
      <c r="J401" s="49">
        <v>2.4847052305869899E-3</v>
      </c>
      <c r="K401" s="10">
        <f t="shared" si="18"/>
        <v>3.0293526171316578E-3</v>
      </c>
      <c r="L401" s="10">
        <f t="shared" si="19"/>
        <v>0</v>
      </c>
      <c r="M401" s="10">
        <f t="shared" si="20"/>
        <v>0</v>
      </c>
    </row>
    <row r="402" spans="1:13">
      <c r="A402" s="22">
        <v>1110</v>
      </c>
      <c r="B402" s="22" t="s">
        <v>54</v>
      </c>
      <c r="C402" s="22" t="s">
        <v>45</v>
      </c>
      <c r="D402" s="23">
        <v>0.22</v>
      </c>
      <c r="E402" s="23">
        <v>50.8</v>
      </c>
      <c r="F402" s="23">
        <v>0</v>
      </c>
      <c r="G402" s="23">
        <v>0.96799999999999997</v>
      </c>
      <c r="H402" s="23">
        <v>0.125</v>
      </c>
      <c r="I402" s="23">
        <v>0.28799999999999998</v>
      </c>
      <c r="J402" s="49">
        <v>0.72055160883143798</v>
      </c>
      <c r="K402" s="10">
        <f t="shared" si="18"/>
        <v>0.87849652148728907</v>
      </c>
      <c r="L402" s="10">
        <f t="shared" si="19"/>
        <v>2.2999999999999998</v>
      </c>
      <c r="M402" s="10">
        <f t="shared" si="20"/>
        <v>0.5</v>
      </c>
    </row>
    <row r="403" spans="1:13">
      <c r="A403" s="22">
        <v>1110</v>
      </c>
      <c r="B403" s="22" t="s">
        <v>54</v>
      </c>
      <c r="C403" s="22" t="s">
        <v>44</v>
      </c>
      <c r="D403" s="23">
        <v>0.22</v>
      </c>
      <c r="E403" s="23">
        <v>50.8</v>
      </c>
      <c r="F403" s="23">
        <v>0</v>
      </c>
      <c r="G403" s="23">
        <v>0.96799999999999997</v>
      </c>
      <c r="H403" s="23">
        <v>0.125</v>
      </c>
      <c r="I403" s="23">
        <v>0.28799999999999998</v>
      </c>
      <c r="J403" s="49">
        <v>0.13587762433991701</v>
      </c>
      <c r="K403" s="10">
        <f t="shared" si="18"/>
        <v>0.16566199959522679</v>
      </c>
      <c r="L403" s="10">
        <f t="shared" si="19"/>
        <v>0.4</v>
      </c>
      <c r="M403" s="10">
        <f t="shared" si="20"/>
        <v>0.1</v>
      </c>
    </row>
    <row r="404" spans="1:13">
      <c r="A404" s="22">
        <v>1110</v>
      </c>
      <c r="B404" s="22" t="s">
        <v>54</v>
      </c>
      <c r="C404" s="22" t="s">
        <v>45</v>
      </c>
      <c r="D404" s="23">
        <v>0.22</v>
      </c>
      <c r="E404" s="23">
        <v>50.8</v>
      </c>
      <c r="F404" s="23">
        <v>0</v>
      </c>
      <c r="G404" s="23">
        <v>0.96799999999999997</v>
      </c>
      <c r="H404" s="23">
        <v>0.125</v>
      </c>
      <c r="I404" s="23">
        <v>0.28799999999999998</v>
      </c>
      <c r="J404" s="49">
        <v>1.9131882974838801</v>
      </c>
      <c r="K404" s="10">
        <f t="shared" si="18"/>
        <v>2.3325591722923464</v>
      </c>
      <c r="L404" s="10">
        <f t="shared" si="19"/>
        <v>6.1</v>
      </c>
      <c r="M404" s="10">
        <f t="shared" si="20"/>
        <v>1.2</v>
      </c>
    </row>
    <row r="405" spans="1:13">
      <c r="A405" s="22">
        <v>1320</v>
      </c>
      <c r="B405" s="22" t="s">
        <v>54</v>
      </c>
      <c r="C405" s="22" t="s">
        <v>46</v>
      </c>
      <c r="D405" s="23">
        <v>0.22</v>
      </c>
      <c r="E405" s="23">
        <v>50.8</v>
      </c>
      <c r="F405" s="23">
        <v>0</v>
      </c>
      <c r="G405" s="23">
        <v>1.395</v>
      </c>
      <c r="H405" s="23">
        <v>0.33900000000000002</v>
      </c>
      <c r="I405" s="23">
        <v>0.39300000000000002</v>
      </c>
      <c r="J405" s="49">
        <v>53.0607818131</v>
      </c>
      <c r="K405" s="10">
        <f t="shared" si="18"/>
        <v>88.27722270245448</v>
      </c>
      <c r="L405" s="10">
        <f t="shared" si="19"/>
        <v>335.1</v>
      </c>
      <c r="M405" s="10">
        <f t="shared" si="20"/>
        <v>93.1</v>
      </c>
    </row>
    <row r="406" spans="1:13">
      <c r="A406" s="22">
        <v>1320</v>
      </c>
      <c r="B406" s="22" t="s">
        <v>54</v>
      </c>
      <c r="D406" s="23">
        <v>0.22</v>
      </c>
      <c r="E406" s="23">
        <v>50.8</v>
      </c>
      <c r="F406" s="23">
        <v>0</v>
      </c>
      <c r="G406" s="23">
        <v>1.395</v>
      </c>
      <c r="H406" s="23">
        <v>0.33900000000000002</v>
      </c>
      <c r="I406" s="23">
        <v>0.39300000000000002</v>
      </c>
      <c r="J406" s="49">
        <v>0.29241345466545998</v>
      </c>
      <c r="K406" s="10">
        <f t="shared" si="18"/>
        <v>0.48648826452692578</v>
      </c>
      <c r="L406" s="10">
        <f t="shared" si="19"/>
        <v>1.8</v>
      </c>
      <c r="M406" s="10">
        <f t="shared" si="20"/>
        <v>0.5</v>
      </c>
    </row>
    <row r="407" spans="1:13">
      <c r="A407" s="22">
        <v>1110</v>
      </c>
      <c r="B407" s="22" t="s">
        <v>54</v>
      </c>
      <c r="C407" s="22" t="s">
        <v>45</v>
      </c>
      <c r="D407" s="23">
        <v>0.22</v>
      </c>
      <c r="E407" s="23">
        <v>50.8</v>
      </c>
      <c r="F407" s="23">
        <v>0</v>
      </c>
      <c r="G407" s="23">
        <v>0.96799999999999997</v>
      </c>
      <c r="H407" s="23">
        <v>0.125</v>
      </c>
      <c r="I407" s="23">
        <v>0.28799999999999998</v>
      </c>
      <c r="J407" s="49">
        <v>2.0259164839516699</v>
      </c>
      <c r="K407" s="10">
        <f t="shared" si="18"/>
        <v>2.4699973772338755</v>
      </c>
      <c r="L407" s="10">
        <f t="shared" si="19"/>
        <v>6.5</v>
      </c>
      <c r="M407" s="10">
        <f t="shared" si="20"/>
        <v>1.3</v>
      </c>
    </row>
    <row r="408" spans="1:13">
      <c r="A408" s="22">
        <v>1110</v>
      </c>
      <c r="B408" s="22" t="s">
        <v>54</v>
      </c>
      <c r="C408" s="22" t="s">
        <v>44</v>
      </c>
      <c r="D408" s="23">
        <v>0.22</v>
      </c>
      <c r="E408" s="23">
        <v>50.8</v>
      </c>
      <c r="F408" s="23">
        <v>0</v>
      </c>
      <c r="G408" s="23">
        <v>0.96799999999999997</v>
      </c>
      <c r="H408" s="23">
        <v>0.125</v>
      </c>
      <c r="I408" s="23">
        <v>0.28799999999999998</v>
      </c>
      <c r="J408" s="49">
        <v>2.3187644761350699</v>
      </c>
      <c r="K408" s="10">
        <f t="shared" si="18"/>
        <v>2.8270376493038767</v>
      </c>
      <c r="L408" s="10">
        <f t="shared" si="19"/>
        <v>7.4</v>
      </c>
      <c r="M408" s="10">
        <f t="shared" si="20"/>
        <v>1.5</v>
      </c>
    </row>
    <row r="409" spans="1:13">
      <c r="A409" s="22">
        <v>1110</v>
      </c>
      <c r="B409" s="22" t="s">
        <v>54</v>
      </c>
      <c r="C409" s="22" t="s">
        <v>45</v>
      </c>
      <c r="D409" s="23">
        <v>0.22</v>
      </c>
      <c r="E409" s="23">
        <v>50.8</v>
      </c>
      <c r="F409" s="23">
        <v>0</v>
      </c>
      <c r="G409" s="23">
        <v>0.96799999999999997</v>
      </c>
      <c r="H409" s="23">
        <v>0.125</v>
      </c>
      <c r="I409" s="23">
        <v>0.28799999999999998</v>
      </c>
      <c r="J409" s="49">
        <v>12.600126981000001</v>
      </c>
      <c r="K409" s="10">
        <f t="shared" si="18"/>
        <v>15.362074815235198</v>
      </c>
      <c r="L409" s="10">
        <f t="shared" si="19"/>
        <v>40.5</v>
      </c>
      <c r="M409" s="10">
        <f t="shared" si="20"/>
        <v>8</v>
      </c>
    </row>
    <row r="410" spans="1:13">
      <c r="A410" s="22">
        <v>1110</v>
      </c>
      <c r="B410" s="22" t="s">
        <v>54</v>
      </c>
      <c r="C410" s="22" t="s">
        <v>44</v>
      </c>
      <c r="D410" s="23">
        <v>0.22</v>
      </c>
      <c r="E410" s="23">
        <v>50.8</v>
      </c>
      <c r="F410" s="23">
        <v>0</v>
      </c>
      <c r="G410" s="23">
        <v>0.96799999999999997</v>
      </c>
      <c r="H410" s="23">
        <v>0.125</v>
      </c>
      <c r="I410" s="23">
        <v>0.28799999999999998</v>
      </c>
      <c r="J410" s="49">
        <v>4.3367176358922404</v>
      </c>
      <c r="K410" s="10">
        <f t="shared" si="18"/>
        <v>5.2873261416798192</v>
      </c>
      <c r="L410" s="10">
        <f t="shared" si="19"/>
        <v>13.9</v>
      </c>
      <c r="M410" s="10">
        <f t="shared" si="20"/>
        <v>2.8</v>
      </c>
    </row>
    <row r="411" spans="1:13">
      <c r="A411" s="22">
        <v>1110</v>
      </c>
      <c r="B411" s="22" t="s">
        <v>54</v>
      </c>
      <c r="C411" s="22" t="s">
        <v>46</v>
      </c>
      <c r="D411" s="23">
        <v>0.22</v>
      </c>
      <c r="E411" s="23">
        <v>50.8</v>
      </c>
      <c r="F411" s="23">
        <v>0</v>
      </c>
      <c r="G411" s="23">
        <v>0.96799999999999997</v>
      </c>
      <c r="H411" s="23">
        <v>0.125</v>
      </c>
      <c r="I411" s="23">
        <v>0.28799999999999998</v>
      </c>
      <c r="J411" s="49">
        <v>2.1011881406532198</v>
      </c>
      <c r="K411" s="10">
        <f t="shared" si="18"/>
        <v>2.5617685810844053</v>
      </c>
      <c r="L411" s="10">
        <f t="shared" si="19"/>
        <v>6.7</v>
      </c>
      <c r="M411" s="10">
        <f t="shared" si="20"/>
        <v>1.3</v>
      </c>
    </row>
    <row r="412" spans="1:13">
      <c r="A412" s="22">
        <v>1110</v>
      </c>
      <c r="B412" s="22" t="s">
        <v>54</v>
      </c>
      <c r="C412" s="22" t="s">
        <v>44</v>
      </c>
      <c r="D412" s="23">
        <v>0.22</v>
      </c>
      <c r="E412" s="23">
        <v>50.8</v>
      </c>
      <c r="F412" s="23">
        <v>0</v>
      </c>
      <c r="G412" s="23">
        <v>0.96799999999999997</v>
      </c>
      <c r="H412" s="23">
        <v>0.125</v>
      </c>
      <c r="I412" s="23">
        <v>0.28799999999999998</v>
      </c>
      <c r="J412" s="49">
        <v>13.571738270000001</v>
      </c>
      <c r="K412" s="10">
        <f t="shared" si="18"/>
        <v>16.546663298784001</v>
      </c>
      <c r="L412" s="10">
        <f t="shared" si="19"/>
        <v>43.6</v>
      </c>
      <c r="M412" s="10">
        <f t="shared" si="20"/>
        <v>8.6</v>
      </c>
    </row>
    <row r="413" spans="1:13">
      <c r="A413" s="22">
        <v>1110</v>
      </c>
      <c r="B413" s="22" t="s">
        <v>54</v>
      </c>
      <c r="C413" s="22" t="s">
        <v>45</v>
      </c>
      <c r="D413" s="23">
        <v>0.22</v>
      </c>
      <c r="E413" s="23">
        <v>50.8</v>
      </c>
      <c r="F413" s="23">
        <v>0</v>
      </c>
      <c r="G413" s="23">
        <v>0.96799999999999997</v>
      </c>
      <c r="H413" s="23">
        <v>0.125</v>
      </c>
      <c r="I413" s="23">
        <v>0.28799999999999998</v>
      </c>
      <c r="J413" s="49">
        <v>4.3584763613093296</v>
      </c>
      <c r="K413" s="10">
        <f t="shared" si="18"/>
        <v>5.3138543797083342</v>
      </c>
      <c r="L413" s="10">
        <f t="shared" si="19"/>
        <v>14</v>
      </c>
      <c r="M413" s="10">
        <f t="shared" si="20"/>
        <v>2.8</v>
      </c>
    </row>
    <row r="414" spans="1:13">
      <c r="A414" s="22">
        <v>1110</v>
      </c>
      <c r="B414" s="22" t="s">
        <v>54</v>
      </c>
      <c r="C414" s="22" t="s">
        <v>44</v>
      </c>
      <c r="D414" s="23">
        <v>0.22</v>
      </c>
      <c r="E414" s="23">
        <v>50.8</v>
      </c>
      <c r="F414" s="23">
        <v>0</v>
      </c>
      <c r="G414" s="23">
        <v>0.96799999999999997</v>
      </c>
      <c r="H414" s="23">
        <v>0.125</v>
      </c>
      <c r="I414" s="23">
        <v>0.28799999999999998</v>
      </c>
      <c r="J414" s="49">
        <v>3.5869550201954601</v>
      </c>
      <c r="K414" s="10">
        <f t="shared" si="18"/>
        <v>4.3732155606223042</v>
      </c>
      <c r="L414" s="10">
        <f t="shared" si="19"/>
        <v>11.5</v>
      </c>
      <c r="M414" s="10">
        <f t="shared" si="20"/>
        <v>2.2999999999999998</v>
      </c>
    </row>
    <row r="415" spans="1:13">
      <c r="A415" s="22">
        <v>1110</v>
      </c>
      <c r="B415" s="22" t="s">
        <v>54</v>
      </c>
      <c r="C415" s="22" t="s">
        <v>46</v>
      </c>
      <c r="D415" s="23">
        <v>0.22</v>
      </c>
      <c r="E415" s="23">
        <v>50.8</v>
      </c>
      <c r="F415" s="23">
        <v>0</v>
      </c>
      <c r="G415" s="23">
        <v>0.96799999999999997</v>
      </c>
      <c r="H415" s="23">
        <v>0.125</v>
      </c>
      <c r="I415" s="23">
        <v>0.28799999999999998</v>
      </c>
      <c r="J415" s="49">
        <v>7.6584365221829299E-3</v>
      </c>
      <c r="K415" s="10">
        <f t="shared" si="18"/>
        <v>9.3371658078454274E-3</v>
      </c>
      <c r="L415" s="10">
        <f t="shared" si="19"/>
        <v>0</v>
      </c>
      <c r="M415" s="10">
        <f t="shared" si="20"/>
        <v>0</v>
      </c>
    </row>
    <row r="416" spans="1:13">
      <c r="A416" s="22">
        <v>1110</v>
      </c>
      <c r="B416" s="22" t="s">
        <v>54</v>
      </c>
      <c r="C416" s="22" t="s">
        <v>45</v>
      </c>
      <c r="D416" s="23">
        <v>0.22</v>
      </c>
      <c r="E416" s="23">
        <v>50.8</v>
      </c>
      <c r="F416" s="23">
        <v>0</v>
      </c>
      <c r="G416" s="23">
        <v>0.96799999999999997</v>
      </c>
      <c r="H416" s="23">
        <v>0.125</v>
      </c>
      <c r="I416" s="23">
        <v>0.28799999999999998</v>
      </c>
      <c r="J416" s="49">
        <v>2.2800356202924901</v>
      </c>
      <c r="K416" s="10">
        <f t="shared" si="18"/>
        <v>2.7798194282606037</v>
      </c>
      <c r="L416" s="10">
        <f t="shared" si="19"/>
        <v>7.3</v>
      </c>
      <c r="M416" s="10">
        <f t="shared" si="20"/>
        <v>1.4</v>
      </c>
    </row>
    <row r="417" spans="1:13">
      <c r="A417" s="22">
        <v>1110</v>
      </c>
      <c r="B417" s="22" t="s">
        <v>54</v>
      </c>
      <c r="C417" s="22" t="s">
        <v>46</v>
      </c>
      <c r="D417" s="23">
        <v>0.22</v>
      </c>
      <c r="E417" s="23">
        <v>50.8</v>
      </c>
      <c r="F417" s="23">
        <v>0</v>
      </c>
      <c r="G417" s="23">
        <v>0.96799999999999997</v>
      </c>
      <c r="H417" s="23">
        <v>0.125</v>
      </c>
      <c r="I417" s="23">
        <v>0.28799999999999998</v>
      </c>
      <c r="J417" s="49">
        <v>5.1582999090176198</v>
      </c>
      <c r="K417" s="10">
        <f t="shared" si="18"/>
        <v>6.2889992490742808</v>
      </c>
      <c r="L417" s="10">
        <f t="shared" si="19"/>
        <v>16.600000000000001</v>
      </c>
      <c r="M417" s="10">
        <f t="shared" si="20"/>
        <v>3.3</v>
      </c>
    </row>
    <row r="418" spans="1:13">
      <c r="A418" s="22">
        <v>1110</v>
      </c>
      <c r="B418" s="22" t="s">
        <v>54</v>
      </c>
      <c r="C418" s="22" t="s">
        <v>45</v>
      </c>
      <c r="D418" s="23">
        <v>0.22</v>
      </c>
      <c r="E418" s="23">
        <v>50.8</v>
      </c>
      <c r="F418" s="23">
        <v>0</v>
      </c>
      <c r="G418" s="23">
        <v>0.96799999999999997</v>
      </c>
      <c r="H418" s="23">
        <v>0.125</v>
      </c>
      <c r="I418" s="23">
        <v>0.28799999999999998</v>
      </c>
      <c r="J418" s="49">
        <v>94.742020891099997</v>
      </c>
      <c r="K418" s="10">
        <f t="shared" si="18"/>
        <v>115.5094718704291</v>
      </c>
      <c r="L418" s="10">
        <f t="shared" si="19"/>
        <v>304.2</v>
      </c>
      <c r="M418" s="10">
        <f t="shared" si="20"/>
        <v>60.1</v>
      </c>
    </row>
    <row r="419" spans="1:13">
      <c r="A419" s="22">
        <v>1110</v>
      </c>
      <c r="B419" s="22" t="s">
        <v>54</v>
      </c>
      <c r="C419" s="22" t="s">
        <v>46</v>
      </c>
      <c r="D419" s="23">
        <v>0.22</v>
      </c>
      <c r="E419" s="23">
        <v>50.8</v>
      </c>
      <c r="F419" s="23">
        <v>0</v>
      </c>
      <c r="G419" s="23">
        <v>0.96799999999999997</v>
      </c>
      <c r="H419" s="23">
        <v>0.125</v>
      </c>
      <c r="I419" s="23">
        <v>0.28799999999999998</v>
      </c>
      <c r="J419" s="49">
        <v>0.83035891723523603</v>
      </c>
      <c r="K419" s="10">
        <f t="shared" si="18"/>
        <v>1.0123735918931998</v>
      </c>
      <c r="L419" s="10">
        <f t="shared" si="19"/>
        <v>2.7</v>
      </c>
      <c r="M419" s="10">
        <f t="shared" si="20"/>
        <v>0.5</v>
      </c>
    </row>
    <row r="420" spans="1:13">
      <c r="A420" s="22">
        <v>1110</v>
      </c>
      <c r="B420" s="22" t="s">
        <v>54</v>
      </c>
      <c r="C420" s="22" t="s">
        <v>44</v>
      </c>
      <c r="D420" s="23">
        <v>0.22</v>
      </c>
      <c r="E420" s="23">
        <v>50.8</v>
      </c>
      <c r="F420" s="23">
        <v>0</v>
      </c>
      <c r="G420" s="23">
        <v>0.96799999999999997</v>
      </c>
      <c r="H420" s="23">
        <v>0.125</v>
      </c>
      <c r="I420" s="23">
        <v>0.28799999999999998</v>
      </c>
      <c r="J420" s="49">
        <v>13.448133259700001</v>
      </c>
      <c r="K420" s="10">
        <f t="shared" si="18"/>
        <v>16.395964070226238</v>
      </c>
      <c r="L420" s="10">
        <f t="shared" si="19"/>
        <v>43.2</v>
      </c>
      <c r="M420" s="10">
        <f t="shared" si="20"/>
        <v>8.5</v>
      </c>
    </row>
    <row r="421" spans="1:13">
      <c r="A421" s="22">
        <v>1110</v>
      </c>
      <c r="B421" s="22" t="s">
        <v>54</v>
      </c>
      <c r="C421" s="22" t="s">
        <v>45</v>
      </c>
      <c r="D421" s="23">
        <v>0.22</v>
      </c>
      <c r="E421" s="23">
        <v>50.8</v>
      </c>
      <c r="F421" s="23">
        <v>0</v>
      </c>
      <c r="G421" s="23">
        <v>0.96799999999999997</v>
      </c>
      <c r="H421" s="23">
        <v>0.125</v>
      </c>
      <c r="I421" s="23">
        <v>0.28799999999999998</v>
      </c>
      <c r="J421" s="49">
        <v>42.0467216837</v>
      </c>
      <c r="K421" s="10">
        <f t="shared" si="18"/>
        <v>51.263363076767035</v>
      </c>
      <c r="L421" s="10">
        <f t="shared" si="19"/>
        <v>135</v>
      </c>
      <c r="M421" s="10">
        <f t="shared" si="20"/>
        <v>26.7</v>
      </c>
    </row>
    <row r="422" spans="1:13">
      <c r="A422" s="22">
        <v>1110</v>
      </c>
      <c r="B422" s="22" t="s">
        <v>54</v>
      </c>
      <c r="C422" s="22" t="s">
        <v>46</v>
      </c>
      <c r="D422" s="23">
        <v>0.22</v>
      </c>
      <c r="E422" s="23">
        <v>50.8</v>
      </c>
      <c r="F422" s="23">
        <v>0</v>
      </c>
      <c r="G422" s="23">
        <v>0.96799999999999997</v>
      </c>
      <c r="H422" s="23">
        <v>0.125</v>
      </c>
      <c r="I422" s="23">
        <v>0.28799999999999998</v>
      </c>
      <c r="J422" s="49">
        <v>427.49442636100002</v>
      </c>
      <c r="K422" s="10">
        <f t="shared" si="18"/>
        <v>521.20120461933118</v>
      </c>
      <c r="L422" s="10">
        <f t="shared" si="19"/>
        <v>1372.8</v>
      </c>
      <c r="M422" s="10">
        <f t="shared" si="20"/>
        <v>271.3</v>
      </c>
    </row>
    <row r="423" spans="1:13">
      <c r="A423" s="22">
        <v>1110</v>
      </c>
      <c r="B423" s="22" t="s">
        <v>54</v>
      </c>
      <c r="C423" s="22" t="s">
        <v>46</v>
      </c>
      <c r="D423" s="23">
        <v>0.22</v>
      </c>
      <c r="E423" s="23">
        <v>50.8</v>
      </c>
      <c r="F423" s="23">
        <v>0</v>
      </c>
      <c r="G423" s="23">
        <v>0.96799999999999997</v>
      </c>
      <c r="H423" s="23">
        <v>0.125</v>
      </c>
      <c r="I423" s="23">
        <v>0.28799999999999998</v>
      </c>
      <c r="J423" s="49">
        <v>1.09757724999734</v>
      </c>
      <c r="K423" s="10">
        <f t="shared" si="18"/>
        <v>1.3381661831967566</v>
      </c>
      <c r="L423" s="10">
        <f t="shared" si="19"/>
        <v>3.5</v>
      </c>
      <c r="M423" s="10">
        <f t="shared" si="20"/>
        <v>0.7</v>
      </c>
    </row>
    <row r="424" spans="1:13">
      <c r="A424" s="22">
        <v>1110</v>
      </c>
      <c r="B424" s="22" t="s">
        <v>54</v>
      </c>
      <c r="C424" s="22" t="s">
        <v>45</v>
      </c>
      <c r="D424" s="23">
        <v>0.22</v>
      </c>
      <c r="E424" s="23">
        <v>50.8</v>
      </c>
      <c r="F424" s="23">
        <v>0</v>
      </c>
      <c r="G424" s="23">
        <v>0.96799999999999997</v>
      </c>
      <c r="H424" s="23">
        <v>0.125</v>
      </c>
      <c r="I424" s="23">
        <v>0.28799999999999998</v>
      </c>
      <c r="J424" s="49">
        <v>0.97533592183543105</v>
      </c>
      <c r="K424" s="10">
        <f t="shared" si="18"/>
        <v>1.1891295559017574</v>
      </c>
      <c r="L424" s="10">
        <f t="shared" si="19"/>
        <v>3.1</v>
      </c>
      <c r="M424" s="10">
        <f t="shared" si="20"/>
        <v>0.6</v>
      </c>
    </row>
    <row r="425" spans="1:13">
      <c r="A425" s="22">
        <v>1110</v>
      </c>
      <c r="B425" s="22" t="s">
        <v>54</v>
      </c>
      <c r="C425" s="22" t="s">
        <v>44</v>
      </c>
      <c r="D425" s="23">
        <v>0.22</v>
      </c>
      <c r="E425" s="23">
        <v>50.8</v>
      </c>
      <c r="F425" s="23">
        <v>0</v>
      </c>
      <c r="G425" s="23">
        <v>0.96799999999999997</v>
      </c>
      <c r="H425" s="23">
        <v>0.125</v>
      </c>
      <c r="I425" s="23">
        <v>0.28799999999999998</v>
      </c>
      <c r="J425" s="49">
        <v>5.7380948468003199</v>
      </c>
      <c r="K425" s="10">
        <f t="shared" si="18"/>
        <v>6.9958852372189488</v>
      </c>
      <c r="L425" s="10">
        <f t="shared" si="19"/>
        <v>18.399999999999999</v>
      </c>
      <c r="M425" s="10">
        <f t="shared" si="20"/>
        <v>3.6</v>
      </c>
    </row>
    <row r="426" spans="1:13">
      <c r="A426" s="22">
        <v>1110</v>
      </c>
      <c r="B426" s="22" t="s">
        <v>54</v>
      </c>
      <c r="C426" s="22" t="s">
        <v>45</v>
      </c>
      <c r="D426" s="23">
        <v>0.22</v>
      </c>
      <c r="E426" s="23">
        <v>50.8</v>
      </c>
      <c r="F426" s="23">
        <v>0</v>
      </c>
      <c r="G426" s="23">
        <v>0.96799999999999997</v>
      </c>
      <c r="H426" s="23">
        <v>0.125</v>
      </c>
      <c r="I426" s="23">
        <v>0.28799999999999998</v>
      </c>
      <c r="J426" s="49">
        <v>0.76149192198308802</v>
      </c>
      <c r="K426" s="10">
        <f t="shared" si="18"/>
        <v>0.92841095128178086</v>
      </c>
      <c r="L426" s="10">
        <f t="shared" si="19"/>
        <v>2.4</v>
      </c>
      <c r="M426" s="10">
        <f t="shared" si="20"/>
        <v>0.5</v>
      </c>
    </row>
    <row r="427" spans="1:13">
      <c r="A427" s="22">
        <v>1110</v>
      </c>
      <c r="B427" s="22" t="s">
        <v>54</v>
      </c>
      <c r="C427" s="22" t="s">
        <v>44</v>
      </c>
      <c r="D427" s="23">
        <v>0.22</v>
      </c>
      <c r="E427" s="23">
        <v>50.8</v>
      </c>
      <c r="F427" s="23">
        <v>0</v>
      </c>
      <c r="G427" s="23">
        <v>0.96799999999999997</v>
      </c>
      <c r="H427" s="23">
        <v>0.125</v>
      </c>
      <c r="I427" s="23">
        <v>0.28799999999999998</v>
      </c>
      <c r="J427" s="49">
        <v>3.40943261883635</v>
      </c>
      <c r="K427" s="10">
        <f t="shared" si="18"/>
        <v>4.1567802488852772</v>
      </c>
      <c r="L427" s="10">
        <f t="shared" si="19"/>
        <v>10.9</v>
      </c>
      <c r="M427" s="10">
        <f t="shared" si="20"/>
        <v>2.2000000000000002</v>
      </c>
    </row>
    <row r="428" spans="1:13">
      <c r="A428" s="22">
        <v>1320</v>
      </c>
      <c r="B428" s="22" t="s">
        <v>54</v>
      </c>
      <c r="C428" s="22" t="s">
        <v>44</v>
      </c>
      <c r="D428" s="23">
        <v>0.22</v>
      </c>
      <c r="E428" s="23">
        <v>50.8</v>
      </c>
      <c r="F428" s="23">
        <v>0</v>
      </c>
      <c r="G428" s="23">
        <v>1.395</v>
      </c>
      <c r="H428" s="23">
        <v>0.33900000000000002</v>
      </c>
      <c r="I428" s="23">
        <v>0.39300000000000002</v>
      </c>
      <c r="J428" s="49">
        <v>2.69135335534385E-2</v>
      </c>
      <c r="K428" s="10">
        <f t="shared" si="18"/>
        <v>4.4776045772855634E-2</v>
      </c>
      <c r="L428" s="10">
        <f t="shared" si="19"/>
        <v>0.2</v>
      </c>
      <c r="M428" s="10">
        <f t="shared" si="20"/>
        <v>0</v>
      </c>
    </row>
    <row r="429" spans="1:13">
      <c r="A429" s="22">
        <v>1550</v>
      </c>
      <c r="B429" s="22" t="s">
        <v>54</v>
      </c>
      <c r="C429" s="22" t="s">
        <v>46</v>
      </c>
      <c r="D429" s="23">
        <v>0.22</v>
      </c>
      <c r="E429" s="23">
        <v>50.8</v>
      </c>
      <c r="F429" s="23">
        <v>0</v>
      </c>
      <c r="G429" s="23">
        <v>0.72099999999999997</v>
      </c>
      <c r="H429" s="23">
        <v>0.17</v>
      </c>
      <c r="I429" s="23">
        <v>0.34100000000000003</v>
      </c>
      <c r="J429" s="49">
        <v>1.23234470409352</v>
      </c>
      <c r="K429" s="10">
        <f t="shared" si="18"/>
        <v>1.7789717366726026</v>
      </c>
      <c r="L429" s="10">
        <f t="shared" si="19"/>
        <v>3.5</v>
      </c>
      <c r="M429" s="10">
        <f t="shared" si="20"/>
        <v>1.1000000000000001</v>
      </c>
    </row>
    <row r="430" spans="1:13">
      <c r="A430" s="22">
        <v>1550</v>
      </c>
      <c r="B430" s="22" t="s">
        <v>54</v>
      </c>
      <c r="C430" s="22" t="s">
        <v>46</v>
      </c>
      <c r="D430" s="23">
        <v>0.22</v>
      </c>
      <c r="E430" s="23">
        <v>50.8</v>
      </c>
      <c r="F430" s="23">
        <v>0</v>
      </c>
      <c r="G430" s="23">
        <v>0.72099999999999997</v>
      </c>
      <c r="H430" s="23">
        <v>0.17</v>
      </c>
      <c r="I430" s="23">
        <v>0.34100000000000003</v>
      </c>
      <c r="J430" s="49">
        <v>4.6004837589458303</v>
      </c>
      <c r="K430" s="10">
        <f t="shared" si="18"/>
        <v>6.6411050049555698</v>
      </c>
      <c r="L430" s="10">
        <f t="shared" si="19"/>
        <v>13</v>
      </c>
      <c r="M430" s="10">
        <f t="shared" si="20"/>
        <v>4.0999999999999996</v>
      </c>
    </row>
    <row r="431" spans="1:13">
      <c r="A431" s="22">
        <v>1400</v>
      </c>
      <c r="B431" s="22" t="s">
        <v>54</v>
      </c>
      <c r="C431" s="22" t="s">
        <v>46</v>
      </c>
      <c r="D431" s="23">
        <v>0.22</v>
      </c>
      <c r="E431" s="23">
        <v>50.8</v>
      </c>
      <c r="F431" s="23">
        <v>0</v>
      </c>
      <c r="G431" s="23">
        <v>0.70899999999999996</v>
      </c>
      <c r="H431" s="23">
        <v>0.11700000000000001</v>
      </c>
      <c r="I431" s="23">
        <v>0.43099999999999999</v>
      </c>
      <c r="J431" s="49">
        <v>1.4155291249089801</v>
      </c>
      <c r="K431" s="10">
        <f t="shared" si="18"/>
        <v>2.5827272570047612</v>
      </c>
      <c r="L431" s="10">
        <f t="shared" si="19"/>
        <v>5</v>
      </c>
      <c r="M431" s="10">
        <f t="shared" si="20"/>
        <v>1.1000000000000001</v>
      </c>
    </row>
    <row r="432" spans="1:13">
      <c r="A432" s="22">
        <v>1400</v>
      </c>
      <c r="B432" s="22" t="s">
        <v>54</v>
      </c>
      <c r="C432" s="22" t="s">
        <v>46</v>
      </c>
      <c r="D432" s="23">
        <v>0.22</v>
      </c>
      <c r="E432" s="23">
        <v>50.8</v>
      </c>
      <c r="F432" s="23">
        <v>0</v>
      </c>
      <c r="G432" s="23">
        <v>0.70899999999999996</v>
      </c>
      <c r="H432" s="23">
        <v>0.11700000000000001</v>
      </c>
      <c r="I432" s="23">
        <v>0.43099999999999999</v>
      </c>
      <c r="J432" s="49">
        <v>7.7880688979860704</v>
      </c>
      <c r="K432" s="10">
        <f t="shared" si="18"/>
        <v>14.209850908968784</v>
      </c>
      <c r="L432" s="10">
        <f t="shared" si="19"/>
        <v>27.4</v>
      </c>
      <c r="M432" s="10">
        <f t="shared" si="20"/>
        <v>6.2</v>
      </c>
    </row>
    <row r="433" spans="1:13">
      <c r="A433" s="22">
        <v>1400</v>
      </c>
      <c r="B433" s="22" t="s">
        <v>54</v>
      </c>
      <c r="C433" s="22" t="s">
        <v>45</v>
      </c>
      <c r="D433" s="23">
        <v>0.22</v>
      </c>
      <c r="E433" s="23">
        <v>50.8</v>
      </c>
      <c r="F433" s="23">
        <v>0</v>
      </c>
      <c r="G433" s="23">
        <v>0.70899999999999996</v>
      </c>
      <c r="H433" s="23">
        <v>0.11700000000000001</v>
      </c>
      <c r="I433" s="23">
        <v>0.43099999999999999</v>
      </c>
      <c r="J433" s="49">
        <v>7.1359595604752997</v>
      </c>
      <c r="K433" s="10">
        <f t="shared" si="18"/>
        <v>13.020033948724548</v>
      </c>
      <c r="L433" s="10">
        <f t="shared" si="19"/>
        <v>25.1</v>
      </c>
      <c r="M433" s="10">
        <f t="shared" si="20"/>
        <v>5.7</v>
      </c>
    </row>
    <row r="434" spans="1:13">
      <c r="A434" s="22">
        <v>1110</v>
      </c>
      <c r="B434" s="22" t="s">
        <v>54</v>
      </c>
      <c r="D434" s="23">
        <v>0.22</v>
      </c>
      <c r="E434" s="23">
        <v>50.8</v>
      </c>
      <c r="F434" s="23">
        <v>0</v>
      </c>
      <c r="G434" s="23">
        <v>0.96799999999999997</v>
      </c>
      <c r="H434" s="23">
        <v>0.125</v>
      </c>
      <c r="I434" s="23">
        <v>0.28799999999999998</v>
      </c>
      <c r="J434" s="49">
        <v>5.6480551936218697E-2</v>
      </c>
      <c r="K434" s="10">
        <f t="shared" si="18"/>
        <v>6.8861088920637817E-2</v>
      </c>
      <c r="L434" s="10">
        <f t="shared" si="19"/>
        <v>0.2</v>
      </c>
      <c r="M434" s="10">
        <f t="shared" si="20"/>
        <v>0</v>
      </c>
    </row>
    <row r="435" spans="1:13">
      <c r="A435" s="22">
        <v>1110</v>
      </c>
      <c r="B435" s="22" t="s">
        <v>54</v>
      </c>
      <c r="C435" s="22" t="s">
        <v>45</v>
      </c>
      <c r="D435" s="23">
        <v>0.22</v>
      </c>
      <c r="E435" s="23">
        <v>50.8</v>
      </c>
      <c r="F435" s="23">
        <v>0</v>
      </c>
      <c r="G435" s="23">
        <v>0.96799999999999997</v>
      </c>
      <c r="H435" s="23">
        <v>0.125</v>
      </c>
      <c r="I435" s="23">
        <v>0.28799999999999998</v>
      </c>
      <c r="J435" s="49">
        <v>9.8362034377702003E-3</v>
      </c>
      <c r="K435" s="10">
        <f t="shared" si="18"/>
        <v>1.1992299231329426E-2</v>
      </c>
      <c r="L435" s="10">
        <f t="shared" si="19"/>
        <v>0</v>
      </c>
      <c r="M435" s="10">
        <f t="shared" si="20"/>
        <v>0</v>
      </c>
    </row>
    <row r="436" spans="1:13">
      <c r="A436" s="22">
        <v>1110</v>
      </c>
      <c r="B436" s="22" t="s">
        <v>54</v>
      </c>
      <c r="C436" s="22" t="s">
        <v>44</v>
      </c>
      <c r="D436" s="23">
        <v>0.22</v>
      </c>
      <c r="E436" s="23">
        <v>50.8</v>
      </c>
      <c r="F436" s="23">
        <v>0</v>
      </c>
      <c r="G436" s="23">
        <v>0.96799999999999997</v>
      </c>
      <c r="H436" s="23">
        <v>0.125</v>
      </c>
      <c r="I436" s="23">
        <v>0.28799999999999998</v>
      </c>
      <c r="J436" s="49">
        <v>0.90498556668708996</v>
      </c>
      <c r="K436" s="10">
        <f t="shared" si="18"/>
        <v>1.1033584029048999</v>
      </c>
      <c r="L436" s="10">
        <f t="shared" si="19"/>
        <v>2.9</v>
      </c>
      <c r="M436" s="10">
        <f t="shared" si="20"/>
        <v>0.6</v>
      </c>
    </row>
    <row r="437" spans="1:13">
      <c r="A437" s="22">
        <v>1110</v>
      </c>
      <c r="B437" s="22" t="s">
        <v>54</v>
      </c>
      <c r="C437" s="22" t="s">
        <v>44</v>
      </c>
      <c r="D437" s="23">
        <v>0.22</v>
      </c>
      <c r="E437" s="23">
        <v>50.8</v>
      </c>
      <c r="F437" s="23">
        <v>0</v>
      </c>
      <c r="G437" s="23">
        <v>0.96799999999999997</v>
      </c>
      <c r="H437" s="23">
        <v>0.125</v>
      </c>
      <c r="I437" s="23">
        <v>0.28799999999999998</v>
      </c>
      <c r="J437" s="49">
        <v>6.9018490834401396</v>
      </c>
      <c r="K437" s="10">
        <f t="shared" si="18"/>
        <v>8.4147344025302164</v>
      </c>
      <c r="L437" s="10">
        <f t="shared" si="19"/>
        <v>22.2</v>
      </c>
      <c r="M437" s="10">
        <f t="shared" si="20"/>
        <v>4.4000000000000004</v>
      </c>
    </row>
    <row r="438" spans="1:13">
      <c r="A438" s="22">
        <v>1110</v>
      </c>
      <c r="B438" s="22" t="s">
        <v>54</v>
      </c>
      <c r="C438" s="22" t="s">
        <v>45</v>
      </c>
      <c r="D438" s="23">
        <v>0.22</v>
      </c>
      <c r="E438" s="23">
        <v>50.8</v>
      </c>
      <c r="F438" s="23">
        <v>0</v>
      </c>
      <c r="G438" s="23">
        <v>0.96799999999999997</v>
      </c>
      <c r="H438" s="23">
        <v>0.125</v>
      </c>
      <c r="I438" s="23">
        <v>0.28799999999999998</v>
      </c>
      <c r="J438" s="49">
        <v>6.8028647853353101</v>
      </c>
      <c r="K438" s="10">
        <f t="shared" si="18"/>
        <v>8.2940527462808085</v>
      </c>
      <c r="L438" s="10">
        <f t="shared" si="19"/>
        <v>21.8</v>
      </c>
      <c r="M438" s="10">
        <f t="shared" si="20"/>
        <v>4.3</v>
      </c>
    </row>
    <row r="439" spans="1:13">
      <c r="A439" s="22">
        <v>1110</v>
      </c>
      <c r="B439" s="22" t="s">
        <v>54</v>
      </c>
      <c r="C439" s="22" t="s">
        <v>45</v>
      </c>
      <c r="D439" s="23">
        <v>0.22</v>
      </c>
      <c r="E439" s="23">
        <v>50.8</v>
      </c>
      <c r="F439" s="23">
        <v>0</v>
      </c>
      <c r="G439" s="23">
        <v>0.96799999999999997</v>
      </c>
      <c r="H439" s="23">
        <v>0.125</v>
      </c>
      <c r="I439" s="23">
        <v>0.28799999999999998</v>
      </c>
      <c r="J439" s="49">
        <v>25.274589618099998</v>
      </c>
      <c r="K439" s="10">
        <f t="shared" si="18"/>
        <v>30.814779662387512</v>
      </c>
      <c r="L439" s="10">
        <f t="shared" si="19"/>
        <v>81.2</v>
      </c>
      <c r="M439" s="10">
        <f t="shared" si="20"/>
        <v>16</v>
      </c>
    </row>
    <row r="440" spans="1:13">
      <c r="A440" s="22">
        <v>1110</v>
      </c>
      <c r="B440" s="22" t="s">
        <v>54</v>
      </c>
      <c r="C440" s="22" t="s">
        <v>44</v>
      </c>
      <c r="D440" s="23">
        <v>0.22</v>
      </c>
      <c r="E440" s="23">
        <v>50.8</v>
      </c>
      <c r="F440" s="23">
        <v>0</v>
      </c>
      <c r="G440" s="23">
        <v>0.96799999999999997</v>
      </c>
      <c r="H440" s="23">
        <v>0.125</v>
      </c>
      <c r="I440" s="23">
        <v>0.28799999999999998</v>
      </c>
      <c r="J440" s="49">
        <v>3.5907760699278701</v>
      </c>
      <c r="K440" s="10">
        <f t="shared" si="18"/>
        <v>4.3778741844560587</v>
      </c>
      <c r="L440" s="10">
        <f t="shared" si="19"/>
        <v>11.5</v>
      </c>
      <c r="M440" s="10">
        <f t="shared" si="20"/>
        <v>2.2999999999999998</v>
      </c>
    </row>
    <row r="441" spans="1:13">
      <c r="A441" s="22">
        <v>1110</v>
      </c>
      <c r="B441" s="22" t="s">
        <v>54</v>
      </c>
      <c r="C441" s="22" t="s">
        <v>44</v>
      </c>
      <c r="D441" s="23">
        <v>0.22</v>
      </c>
      <c r="E441" s="23">
        <v>50.8</v>
      </c>
      <c r="F441" s="23">
        <v>0</v>
      </c>
      <c r="G441" s="23">
        <v>0.96799999999999997</v>
      </c>
      <c r="H441" s="23">
        <v>0.125</v>
      </c>
      <c r="I441" s="23">
        <v>0.28799999999999998</v>
      </c>
      <c r="J441" s="49">
        <v>0.80110016561640895</v>
      </c>
      <c r="K441" s="10">
        <f t="shared" si="18"/>
        <v>0.97670132191952563</v>
      </c>
      <c r="L441" s="10">
        <f t="shared" si="19"/>
        <v>2.6</v>
      </c>
      <c r="M441" s="10">
        <f t="shared" si="20"/>
        <v>0.5</v>
      </c>
    </row>
    <row r="442" spans="1:13">
      <c r="A442" s="22">
        <v>1110</v>
      </c>
      <c r="B442" s="22" t="s">
        <v>54</v>
      </c>
      <c r="C442" s="22" t="s">
        <v>44</v>
      </c>
      <c r="D442" s="23">
        <v>0.22</v>
      </c>
      <c r="E442" s="23">
        <v>50.8</v>
      </c>
      <c r="F442" s="23">
        <v>0</v>
      </c>
      <c r="G442" s="23">
        <v>0.96799999999999997</v>
      </c>
      <c r="H442" s="23">
        <v>0.125</v>
      </c>
      <c r="I442" s="23">
        <v>0.28799999999999998</v>
      </c>
      <c r="J442" s="49">
        <v>4.8845498756492498</v>
      </c>
      <c r="K442" s="10">
        <f t="shared" si="18"/>
        <v>5.9552432083915647</v>
      </c>
      <c r="L442" s="10">
        <f t="shared" si="19"/>
        <v>15.7</v>
      </c>
      <c r="M442" s="10">
        <f t="shared" si="20"/>
        <v>3.1</v>
      </c>
    </row>
    <row r="443" spans="1:13">
      <c r="A443" s="22">
        <v>1110</v>
      </c>
      <c r="B443" s="22" t="s">
        <v>54</v>
      </c>
      <c r="C443" s="22" t="s">
        <v>45</v>
      </c>
      <c r="D443" s="23">
        <v>0.22</v>
      </c>
      <c r="E443" s="23">
        <v>50.8</v>
      </c>
      <c r="F443" s="23">
        <v>0</v>
      </c>
      <c r="G443" s="23">
        <v>0.96799999999999997</v>
      </c>
      <c r="H443" s="23">
        <v>0.125</v>
      </c>
      <c r="I443" s="23">
        <v>0.28799999999999998</v>
      </c>
      <c r="J443" s="49">
        <v>0.23131657897943</v>
      </c>
      <c r="K443" s="10">
        <f t="shared" si="18"/>
        <v>0.28202117309172103</v>
      </c>
      <c r="L443" s="10">
        <f t="shared" si="19"/>
        <v>0.7</v>
      </c>
      <c r="M443" s="10">
        <f t="shared" si="20"/>
        <v>0.1</v>
      </c>
    </row>
    <row r="444" spans="1:13">
      <c r="A444" s="22">
        <v>1330</v>
      </c>
      <c r="B444" s="22" t="s">
        <v>54</v>
      </c>
      <c r="C444" s="22" t="s">
        <v>45</v>
      </c>
      <c r="D444" s="23">
        <v>0.22</v>
      </c>
      <c r="E444" s="23">
        <v>50.8</v>
      </c>
      <c r="F444" s="23">
        <v>0</v>
      </c>
      <c r="G444" s="23">
        <v>1.395</v>
      </c>
      <c r="H444" s="23">
        <v>0.33900000000000002</v>
      </c>
      <c r="I444" s="23">
        <v>0.39300000000000002</v>
      </c>
      <c r="J444" s="49">
        <v>1.65074920806883</v>
      </c>
      <c r="K444" s="10">
        <f t="shared" si="18"/>
        <v>2.746351457464113</v>
      </c>
      <c r="L444" s="10">
        <f t="shared" si="19"/>
        <v>10.4</v>
      </c>
      <c r="M444" s="10">
        <f t="shared" si="20"/>
        <v>2.9</v>
      </c>
    </row>
    <row r="445" spans="1:13">
      <c r="A445" s="22">
        <v>1330</v>
      </c>
      <c r="B445" s="22" t="s">
        <v>54</v>
      </c>
      <c r="C445" s="22" t="s">
        <v>46</v>
      </c>
      <c r="D445" s="23">
        <v>0.22</v>
      </c>
      <c r="E445" s="23">
        <v>50.8</v>
      </c>
      <c r="F445" s="23">
        <v>0</v>
      </c>
      <c r="G445" s="23">
        <v>1.395</v>
      </c>
      <c r="H445" s="23">
        <v>0.33900000000000002</v>
      </c>
      <c r="I445" s="23">
        <v>0.39300000000000002</v>
      </c>
      <c r="J445" s="49">
        <v>0.35321243726420998</v>
      </c>
      <c r="K445" s="10">
        <f t="shared" si="18"/>
        <v>0.58763953187646611</v>
      </c>
      <c r="L445" s="10">
        <f t="shared" si="19"/>
        <v>2.2000000000000002</v>
      </c>
      <c r="M445" s="10">
        <f t="shared" si="20"/>
        <v>0.6</v>
      </c>
    </row>
    <row r="446" spans="1:13">
      <c r="A446" s="22">
        <v>1330</v>
      </c>
      <c r="B446" s="22" t="s">
        <v>54</v>
      </c>
      <c r="C446" s="22" t="s">
        <v>45</v>
      </c>
      <c r="D446" s="23">
        <v>0.22</v>
      </c>
      <c r="E446" s="23">
        <v>50.8</v>
      </c>
      <c r="F446" s="23">
        <v>0</v>
      </c>
      <c r="G446" s="23">
        <v>1.395</v>
      </c>
      <c r="H446" s="23">
        <v>0.33900000000000002</v>
      </c>
      <c r="I446" s="23">
        <v>0.39300000000000002</v>
      </c>
      <c r="J446" s="49">
        <v>0.116497909965056</v>
      </c>
      <c r="K446" s="10">
        <f t="shared" si="18"/>
        <v>0.19381757280886369</v>
      </c>
      <c r="L446" s="10">
        <f t="shared" si="19"/>
        <v>0.7</v>
      </c>
      <c r="M446" s="10">
        <f t="shared" si="20"/>
        <v>0.2</v>
      </c>
    </row>
    <row r="447" spans="1:13">
      <c r="A447" s="22">
        <v>1700</v>
      </c>
      <c r="B447" s="22" t="s">
        <v>54</v>
      </c>
      <c r="C447" s="22" t="s">
        <v>46</v>
      </c>
      <c r="D447" s="23">
        <v>0.22</v>
      </c>
      <c r="E447" s="23">
        <v>50.8</v>
      </c>
      <c r="F447" s="23">
        <v>0</v>
      </c>
      <c r="G447" s="23">
        <v>0.96799999999999997</v>
      </c>
      <c r="H447" s="23">
        <v>0.125</v>
      </c>
      <c r="I447" s="23">
        <v>0.34100000000000003</v>
      </c>
      <c r="J447" s="49">
        <v>4.9279650148895904</v>
      </c>
      <c r="K447" s="10">
        <f t="shared" si="18"/>
        <v>7.1138460299941171</v>
      </c>
      <c r="L447" s="10">
        <f t="shared" si="19"/>
        <v>18.7</v>
      </c>
      <c r="M447" s="10">
        <f t="shared" si="20"/>
        <v>3.5</v>
      </c>
    </row>
    <row r="448" spans="1:13">
      <c r="A448" s="22">
        <v>1700</v>
      </c>
      <c r="B448" s="22" t="s">
        <v>54</v>
      </c>
      <c r="C448" s="22" t="s">
        <v>46</v>
      </c>
      <c r="D448" s="23">
        <v>0.22</v>
      </c>
      <c r="E448" s="23">
        <v>50.8</v>
      </c>
      <c r="F448" s="23">
        <v>0</v>
      </c>
      <c r="G448" s="23">
        <v>0.96799999999999997</v>
      </c>
      <c r="H448" s="23">
        <v>0.125</v>
      </c>
      <c r="I448" s="23">
        <v>0.34100000000000003</v>
      </c>
      <c r="J448" s="49">
        <v>2.2245379723120302</v>
      </c>
      <c r="K448" s="10">
        <f t="shared" si="18"/>
        <v>3.2112688655639032</v>
      </c>
      <c r="L448" s="10">
        <f t="shared" si="19"/>
        <v>8.5</v>
      </c>
      <c r="M448" s="10">
        <f t="shared" si="20"/>
        <v>1.6</v>
      </c>
    </row>
    <row r="449" spans="1:13">
      <c r="A449" s="22">
        <v>1400</v>
      </c>
      <c r="B449" s="22" t="s">
        <v>54</v>
      </c>
      <c r="C449" s="22" t="s">
        <v>45</v>
      </c>
      <c r="D449" s="23">
        <v>0.22</v>
      </c>
      <c r="E449" s="23">
        <v>50.8</v>
      </c>
      <c r="F449" s="23">
        <v>0</v>
      </c>
      <c r="G449" s="23">
        <v>0.70899999999999996</v>
      </c>
      <c r="H449" s="23">
        <v>0.11700000000000001</v>
      </c>
      <c r="I449" s="23">
        <v>0.43099999999999999</v>
      </c>
      <c r="J449" s="49">
        <v>3.44480130486106</v>
      </c>
      <c r="K449" s="10">
        <f t="shared" si="18"/>
        <v>6.2852696341393282</v>
      </c>
      <c r="L449" s="10">
        <f t="shared" si="19"/>
        <v>12.1</v>
      </c>
      <c r="M449" s="10">
        <f t="shared" si="20"/>
        <v>2.8</v>
      </c>
    </row>
    <row r="450" spans="1:13">
      <c r="A450" s="22">
        <v>1400</v>
      </c>
      <c r="B450" s="22" t="s">
        <v>54</v>
      </c>
      <c r="C450" s="22" t="s">
        <v>46</v>
      </c>
      <c r="D450" s="23">
        <v>0.22</v>
      </c>
      <c r="E450" s="23">
        <v>50.8</v>
      </c>
      <c r="F450" s="23">
        <v>0</v>
      </c>
      <c r="G450" s="23">
        <v>0.70899999999999996</v>
      </c>
      <c r="H450" s="23">
        <v>0.11700000000000001</v>
      </c>
      <c r="I450" s="23">
        <v>0.43099999999999999</v>
      </c>
      <c r="J450" s="49">
        <v>0.40439069277881601</v>
      </c>
      <c r="K450" s="10">
        <f t="shared" si="18"/>
        <v>0.7378377783544684</v>
      </c>
      <c r="L450" s="10">
        <f t="shared" si="19"/>
        <v>1.4</v>
      </c>
      <c r="M450" s="10">
        <f t="shared" si="20"/>
        <v>0.3</v>
      </c>
    </row>
    <row r="451" spans="1:13">
      <c r="A451" s="22">
        <v>1400</v>
      </c>
      <c r="B451" s="22" t="s">
        <v>54</v>
      </c>
      <c r="C451" s="22" t="s">
        <v>44</v>
      </c>
      <c r="D451" s="23">
        <v>0.22</v>
      </c>
      <c r="E451" s="23">
        <v>50.8</v>
      </c>
      <c r="F451" s="23">
        <v>0</v>
      </c>
      <c r="G451" s="23">
        <v>0.70899999999999996</v>
      </c>
      <c r="H451" s="23">
        <v>0.11700000000000001</v>
      </c>
      <c r="I451" s="23">
        <v>0.43099999999999999</v>
      </c>
      <c r="J451" s="49">
        <v>6.7042977527895106E-2</v>
      </c>
      <c r="K451" s="10">
        <f t="shared" ref="K451:K514" si="21">(E451*I451*J451/12)+(F451*J451)</f>
        <v>0.12232438203147981</v>
      </c>
      <c r="L451" s="10">
        <f t="shared" ref="L451:L514" si="22">ROUND(2.721*G451*K451,1)</f>
        <v>0.2</v>
      </c>
      <c r="M451" s="10">
        <f t="shared" ref="M451:M514" si="23">ROUND((2.721*H451*K451)+(D451*J451),1)</f>
        <v>0.1</v>
      </c>
    </row>
    <row r="452" spans="1:13">
      <c r="A452" s="22">
        <v>1400</v>
      </c>
      <c r="B452" s="22" t="s">
        <v>54</v>
      </c>
      <c r="C452" s="22" t="s">
        <v>44</v>
      </c>
      <c r="D452" s="23">
        <v>0.22</v>
      </c>
      <c r="E452" s="23">
        <v>50.8</v>
      </c>
      <c r="F452" s="23">
        <v>0</v>
      </c>
      <c r="G452" s="23">
        <v>0.70899999999999996</v>
      </c>
      <c r="H452" s="23">
        <v>0.11700000000000001</v>
      </c>
      <c r="I452" s="23">
        <v>0.43099999999999999</v>
      </c>
      <c r="J452" s="49">
        <v>0.20175612696762599</v>
      </c>
      <c r="K452" s="10">
        <f t="shared" si="21"/>
        <v>0.36811750406089816</v>
      </c>
      <c r="L452" s="10">
        <f t="shared" si="22"/>
        <v>0.7</v>
      </c>
      <c r="M452" s="10">
        <f t="shared" si="23"/>
        <v>0.2</v>
      </c>
    </row>
    <row r="453" spans="1:13">
      <c r="A453" s="22">
        <v>1400</v>
      </c>
      <c r="B453" s="22" t="s">
        <v>54</v>
      </c>
      <c r="C453" s="22" t="s">
        <v>45</v>
      </c>
      <c r="D453" s="23">
        <v>0.22</v>
      </c>
      <c r="E453" s="23">
        <v>50.8</v>
      </c>
      <c r="F453" s="23">
        <v>0</v>
      </c>
      <c r="G453" s="23">
        <v>0.70899999999999996</v>
      </c>
      <c r="H453" s="23">
        <v>0.11700000000000001</v>
      </c>
      <c r="I453" s="23">
        <v>0.43099999999999999</v>
      </c>
      <c r="J453" s="49">
        <v>1.26790152054404</v>
      </c>
      <c r="K453" s="10">
        <f t="shared" si="21"/>
        <v>2.3133708510006374</v>
      </c>
      <c r="L453" s="10">
        <f t="shared" si="22"/>
        <v>4.5</v>
      </c>
      <c r="M453" s="10">
        <f t="shared" si="23"/>
        <v>1</v>
      </c>
    </row>
    <row r="454" spans="1:13">
      <c r="A454" s="22">
        <v>1400</v>
      </c>
      <c r="B454" s="22" t="s">
        <v>54</v>
      </c>
      <c r="C454" s="22" t="s">
        <v>44</v>
      </c>
      <c r="D454" s="23">
        <v>0.22</v>
      </c>
      <c r="E454" s="23">
        <v>50.8</v>
      </c>
      <c r="F454" s="23">
        <v>0</v>
      </c>
      <c r="G454" s="23">
        <v>0.70899999999999996</v>
      </c>
      <c r="H454" s="23">
        <v>0.11700000000000001</v>
      </c>
      <c r="I454" s="23">
        <v>0.43099999999999999</v>
      </c>
      <c r="J454" s="49">
        <v>0.229112295067879</v>
      </c>
      <c r="K454" s="10">
        <f t="shared" si="21"/>
        <v>0.41803065650434973</v>
      </c>
      <c r="L454" s="10">
        <f t="shared" si="22"/>
        <v>0.8</v>
      </c>
      <c r="M454" s="10">
        <f t="shared" si="23"/>
        <v>0.2</v>
      </c>
    </row>
    <row r="455" spans="1:13">
      <c r="A455" s="22">
        <v>1800</v>
      </c>
      <c r="B455" s="22" t="s">
        <v>54</v>
      </c>
      <c r="C455" s="22" t="s">
        <v>45</v>
      </c>
      <c r="D455" s="23">
        <v>0.22</v>
      </c>
      <c r="E455" s="23">
        <v>50.8</v>
      </c>
      <c r="F455" s="23">
        <v>0</v>
      </c>
      <c r="G455" s="23">
        <v>1.2450000000000001</v>
      </c>
      <c r="H455" s="23">
        <v>0.21299999999999999</v>
      </c>
      <c r="I455" s="23">
        <v>0.28899999999999998</v>
      </c>
      <c r="J455" s="49">
        <v>7.6748522149596798</v>
      </c>
      <c r="K455" s="10">
        <f t="shared" si="21"/>
        <v>9.3896700281888368</v>
      </c>
      <c r="L455" s="10">
        <f t="shared" si="22"/>
        <v>31.8</v>
      </c>
      <c r="M455" s="10">
        <f t="shared" si="23"/>
        <v>7.1</v>
      </c>
    </row>
    <row r="456" spans="1:13">
      <c r="A456" s="22">
        <v>1800</v>
      </c>
      <c r="B456" s="22" t="s">
        <v>54</v>
      </c>
      <c r="C456" s="22" t="s">
        <v>44</v>
      </c>
      <c r="D456" s="23">
        <v>0.22</v>
      </c>
      <c r="E456" s="23">
        <v>50.8</v>
      </c>
      <c r="F456" s="23">
        <v>0</v>
      </c>
      <c r="G456" s="23">
        <v>1.2450000000000001</v>
      </c>
      <c r="H456" s="23">
        <v>0.21299999999999999</v>
      </c>
      <c r="I456" s="23">
        <v>0.28899999999999998</v>
      </c>
      <c r="J456" s="49">
        <v>3.6071194879774899</v>
      </c>
      <c r="K456" s="10">
        <f t="shared" si="21"/>
        <v>4.4130702189079267</v>
      </c>
      <c r="L456" s="10">
        <f t="shared" si="22"/>
        <v>14.9</v>
      </c>
      <c r="M456" s="10">
        <f t="shared" si="23"/>
        <v>3.4</v>
      </c>
    </row>
    <row r="457" spans="1:13">
      <c r="A457" s="22">
        <v>1210</v>
      </c>
      <c r="B457" s="22" t="s">
        <v>54</v>
      </c>
      <c r="D457" s="23">
        <v>0.22</v>
      </c>
      <c r="E457" s="23">
        <v>50.8</v>
      </c>
      <c r="F457" s="23">
        <v>0</v>
      </c>
      <c r="G457" s="23">
        <v>1.2450000000000001</v>
      </c>
      <c r="H457" s="23">
        <v>0.21299999999999999</v>
      </c>
      <c r="I457" s="23">
        <v>0.28799999999999998</v>
      </c>
      <c r="J457" s="49">
        <v>0.21744944695002399</v>
      </c>
      <c r="K457" s="10">
        <f t="shared" si="21"/>
        <v>0.26511436572146924</v>
      </c>
      <c r="L457" s="10">
        <f t="shared" si="22"/>
        <v>0.9</v>
      </c>
      <c r="M457" s="10">
        <f t="shared" si="23"/>
        <v>0.2</v>
      </c>
    </row>
    <row r="458" spans="1:13">
      <c r="A458" s="22">
        <v>1210</v>
      </c>
      <c r="B458" s="22" t="s">
        <v>54</v>
      </c>
      <c r="C458" s="22" t="s">
        <v>47</v>
      </c>
      <c r="D458" s="23">
        <v>0.22</v>
      </c>
      <c r="E458" s="23">
        <v>50.8</v>
      </c>
      <c r="F458" s="23">
        <v>0</v>
      </c>
      <c r="G458" s="23">
        <v>1.2450000000000001</v>
      </c>
      <c r="H458" s="23">
        <v>0.21299999999999999</v>
      </c>
      <c r="I458" s="23">
        <v>0.28799999999999998</v>
      </c>
      <c r="J458" s="49">
        <v>1.8964958186632001E-4</v>
      </c>
      <c r="K458" s="10">
        <f t="shared" si="21"/>
        <v>2.3122077021141732E-4</v>
      </c>
      <c r="L458" s="10">
        <f t="shared" si="22"/>
        <v>0</v>
      </c>
      <c r="M458" s="10">
        <f t="shared" si="23"/>
        <v>0</v>
      </c>
    </row>
    <row r="459" spans="1:13">
      <c r="A459" s="22">
        <v>1210</v>
      </c>
      <c r="B459" s="22" t="s">
        <v>54</v>
      </c>
      <c r="C459" s="22" t="s">
        <v>46</v>
      </c>
      <c r="D459" s="23">
        <v>0.22</v>
      </c>
      <c r="E459" s="23">
        <v>50.8</v>
      </c>
      <c r="F459" s="23">
        <v>0</v>
      </c>
      <c r="G459" s="23">
        <v>1.2450000000000001</v>
      </c>
      <c r="H459" s="23">
        <v>0.21299999999999999</v>
      </c>
      <c r="I459" s="23">
        <v>0.28799999999999998</v>
      </c>
      <c r="J459" s="49">
        <v>4.2648865207870799</v>
      </c>
      <c r="K459" s="10">
        <f t="shared" si="21"/>
        <v>5.1997496461436068</v>
      </c>
      <c r="L459" s="10">
        <f t="shared" si="22"/>
        <v>17.600000000000001</v>
      </c>
      <c r="M459" s="10">
        <f t="shared" si="23"/>
        <v>4</v>
      </c>
    </row>
    <row r="460" spans="1:13">
      <c r="A460" s="22">
        <v>1210</v>
      </c>
      <c r="B460" s="22" t="s">
        <v>54</v>
      </c>
      <c r="C460" s="22" t="s">
        <v>46</v>
      </c>
      <c r="D460" s="23">
        <v>0.22</v>
      </c>
      <c r="E460" s="23">
        <v>50.8</v>
      </c>
      <c r="F460" s="23">
        <v>0</v>
      </c>
      <c r="G460" s="23">
        <v>1.2450000000000001</v>
      </c>
      <c r="H460" s="23">
        <v>0.21299999999999999</v>
      </c>
      <c r="I460" s="23">
        <v>0.28799999999999998</v>
      </c>
      <c r="J460" s="49">
        <v>3.7191489738194599</v>
      </c>
      <c r="K460" s="10">
        <f t="shared" si="21"/>
        <v>4.5343864288806843</v>
      </c>
      <c r="L460" s="10">
        <f t="shared" si="22"/>
        <v>15.4</v>
      </c>
      <c r="M460" s="10">
        <f t="shared" si="23"/>
        <v>3.4</v>
      </c>
    </row>
    <row r="461" spans="1:13">
      <c r="A461" s="22">
        <v>1210</v>
      </c>
      <c r="B461" s="22" t="s">
        <v>54</v>
      </c>
      <c r="C461" s="22" t="s">
        <v>44</v>
      </c>
      <c r="D461" s="23">
        <v>0.22</v>
      </c>
      <c r="E461" s="23">
        <v>50.8</v>
      </c>
      <c r="F461" s="23">
        <v>0</v>
      </c>
      <c r="G461" s="23">
        <v>1.2450000000000001</v>
      </c>
      <c r="H461" s="23">
        <v>0.21299999999999999</v>
      </c>
      <c r="I461" s="23">
        <v>0.28799999999999998</v>
      </c>
      <c r="J461" s="49">
        <v>1.5696606571580202E-2</v>
      </c>
      <c r="K461" s="10">
        <f t="shared" si="21"/>
        <v>1.913730273207058E-2</v>
      </c>
      <c r="L461" s="10">
        <f t="shared" si="22"/>
        <v>0.1</v>
      </c>
      <c r="M461" s="10">
        <f t="shared" si="23"/>
        <v>0</v>
      </c>
    </row>
    <row r="462" spans="1:13">
      <c r="A462" s="22">
        <v>1210</v>
      </c>
      <c r="B462" s="22" t="s">
        <v>54</v>
      </c>
      <c r="C462" s="22" t="s">
        <v>44</v>
      </c>
      <c r="D462" s="23">
        <v>0.22</v>
      </c>
      <c r="E462" s="23">
        <v>50.8</v>
      </c>
      <c r="F462" s="23">
        <v>0</v>
      </c>
      <c r="G462" s="23">
        <v>1.2450000000000001</v>
      </c>
      <c r="H462" s="23">
        <v>0.21299999999999999</v>
      </c>
      <c r="I462" s="23">
        <v>0.28799999999999998</v>
      </c>
      <c r="J462" s="49">
        <v>3.1454975512533997E-2</v>
      </c>
      <c r="K462" s="10">
        <f t="shared" si="21"/>
        <v>3.8349906144881443E-2</v>
      </c>
      <c r="L462" s="10">
        <f t="shared" si="22"/>
        <v>0.1</v>
      </c>
      <c r="M462" s="10">
        <f t="shared" si="23"/>
        <v>0</v>
      </c>
    </row>
    <row r="463" spans="1:13">
      <c r="A463" s="22">
        <v>1210</v>
      </c>
      <c r="B463" s="22" t="s">
        <v>54</v>
      </c>
      <c r="C463" s="22" t="s">
        <v>46</v>
      </c>
      <c r="D463" s="23">
        <v>0.22</v>
      </c>
      <c r="E463" s="23">
        <v>50.8</v>
      </c>
      <c r="F463" s="23">
        <v>0</v>
      </c>
      <c r="G463" s="23">
        <v>1.2450000000000001</v>
      </c>
      <c r="H463" s="23">
        <v>0.21299999999999999</v>
      </c>
      <c r="I463" s="23">
        <v>0.28799999999999998</v>
      </c>
      <c r="J463" s="49">
        <v>85.442383685300001</v>
      </c>
      <c r="K463" s="10">
        <f t="shared" si="21"/>
        <v>104.17135418911774</v>
      </c>
      <c r="L463" s="10">
        <f t="shared" si="22"/>
        <v>352.9</v>
      </c>
      <c r="M463" s="10">
        <f t="shared" si="23"/>
        <v>79.2</v>
      </c>
    </row>
    <row r="464" spans="1:13">
      <c r="A464" s="22">
        <v>1210</v>
      </c>
      <c r="B464" s="22" t="s">
        <v>54</v>
      </c>
      <c r="C464" s="22" t="s">
        <v>46</v>
      </c>
      <c r="D464" s="23">
        <v>0.22</v>
      </c>
      <c r="E464" s="23">
        <v>50.8</v>
      </c>
      <c r="F464" s="23">
        <v>0</v>
      </c>
      <c r="G464" s="23">
        <v>1.2450000000000001</v>
      </c>
      <c r="H464" s="23">
        <v>0.21299999999999999</v>
      </c>
      <c r="I464" s="23">
        <v>0.28799999999999998</v>
      </c>
      <c r="J464" s="49">
        <v>1.45684193486661</v>
      </c>
      <c r="K464" s="10">
        <f t="shared" si="21"/>
        <v>1.7761816869893705</v>
      </c>
      <c r="L464" s="10">
        <f t="shared" si="22"/>
        <v>6</v>
      </c>
      <c r="M464" s="10">
        <f t="shared" si="23"/>
        <v>1.3</v>
      </c>
    </row>
    <row r="465" spans="1:13">
      <c r="A465" s="22">
        <v>1210</v>
      </c>
      <c r="B465" s="22" t="s">
        <v>54</v>
      </c>
      <c r="C465" s="22" t="s">
        <v>46</v>
      </c>
      <c r="D465" s="23">
        <v>0.22</v>
      </c>
      <c r="E465" s="23">
        <v>50.8</v>
      </c>
      <c r="F465" s="23">
        <v>0</v>
      </c>
      <c r="G465" s="23">
        <v>1.2450000000000001</v>
      </c>
      <c r="H465" s="23">
        <v>0.21299999999999999</v>
      </c>
      <c r="I465" s="23">
        <v>0.28799999999999998</v>
      </c>
      <c r="J465" s="49">
        <v>1.3255649536040499</v>
      </c>
      <c r="K465" s="10">
        <f t="shared" si="21"/>
        <v>1.6161287914340574</v>
      </c>
      <c r="L465" s="10">
        <f t="shared" si="22"/>
        <v>5.5</v>
      </c>
      <c r="M465" s="10">
        <f t="shared" si="23"/>
        <v>1.2</v>
      </c>
    </row>
    <row r="466" spans="1:13">
      <c r="A466" s="22">
        <v>1210</v>
      </c>
      <c r="B466" s="22" t="s">
        <v>54</v>
      </c>
      <c r="C466" s="22" t="s">
        <v>44</v>
      </c>
      <c r="D466" s="23">
        <v>0.22</v>
      </c>
      <c r="E466" s="23">
        <v>50.8</v>
      </c>
      <c r="F466" s="23">
        <v>0</v>
      </c>
      <c r="G466" s="23">
        <v>1.2450000000000001</v>
      </c>
      <c r="H466" s="23">
        <v>0.21299999999999999</v>
      </c>
      <c r="I466" s="23">
        <v>0.28799999999999998</v>
      </c>
      <c r="J466" s="49">
        <v>18.530687005499999</v>
      </c>
      <c r="K466" s="10">
        <f t="shared" si="21"/>
        <v>22.592613597105597</v>
      </c>
      <c r="L466" s="10">
        <f t="shared" si="22"/>
        <v>76.5</v>
      </c>
      <c r="M466" s="10">
        <f t="shared" si="23"/>
        <v>17.2</v>
      </c>
    </row>
    <row r="467" spans="1:13">
      <c r="A467" s="22">
        <v>1210</v>
      </c>
      <c r="B467" s="22" t="s">
        <v>54</v>
      </c>
      <c r="C467" s="22" t="s">
        <v>44</v>
      </c>
      <c r="D467" s="23">
        <v>0.22</v>
      </c>
      <c r="E467" s="23">
        <v>50.8</v>
      </c>
      <c r="F467" s="23">
        <v>0</v>
      </c>
      <c r="G467" s="23">
        <v>1.2450000000000001</v>
      </c>
      <c r="H467" s="23">
        <v>0.21299999999999999</v>
      </c>
      <c r="I467" s="23">
        <v>0.28799999999999998</v>
      </c>
      <c r="J467" s="49">
        <v>37.711678848600002</v>
      </c>
      <c r="K467" s="10">
        <f t="shared" si="21"/>
        <v>45.978078852213116</v>
      </c>
      <c r="L467" s="10">
        <f t="shared" si="22"/>
        <v>155.80000000000001</v>
      </c>
      <c r="M467" s="10">
        <f t="shared" si="23"/>
        <v>34.9</v>
      </c>
    </row>
    <row r="468" spans="1:13">
      <c r="A468" s="22">
        <v>1400</v>
      </c>
      <c r="B468" s="22" t="s">
        <v>54</v>
      </c>
      <c r="C468" s="22" t="s">
        <v>45</v>
      </c>
      <c r="D468" s="23">
        <v>0.22</v>
      </c>
      <c r="E468" s="23">
        <v>50.8</v>
      </c>
      <c r="F468" s="23">
        <v>0</v>
      </c>
      <c r="G468" s="23">
        <v>0.70899999999999996</v>
      </c>
      <c r="H468" s="23">
        <v>0.11700000000000001</v>
      </c>
      <c r="I468" s="23">
        <v>0.43099999999999999</v>
      </c>
      <c r="J468" s="49">
        <v>1.3000444732259</v>
      </c>
      <c r="K468" s="10">
        <f t="shared" si="21"/>
        <v>2.3720178110322032</v>
      </c>
      <c r="L468" s="10">
        <f t="shared" si="22"/>
        <v>4.5999999999999996</v>
      </c>
      <c r="M468" s="10">
        <f t="shared" si="23"/>
        <v>1</v>
      </c>
    </row>
    <row r="469" spans="1:13">
      <c r="A469" s="22">
        <v>1400</v>
      </c>
      <c r="B469" s="22" t="s">
        <v>54</v>
      </c>
      <c r="C469" s="22" t="s">
        <v>44</v>
      </c>
      <c r="D469" s="23">
        <v>0.22</v>
      </c>
      <c r="E469" s="23">
        <v>50.8</v>
      </c>
      <c r="F469" s="23">
        <v>0</v>
      </c>
      <c r="G469" s="23">
        <v>0.70899999999999996</v>
      </c>
      <c r="H469" s="23">
        <v>0.11700000000000001</v>
      </c>
      <c r="I469" s="23">
        <v>0.43099999999999999</v>
      </c>
      <c r="J469" s="49">
        <v>1.34445053462667</v>
      </c>
      <c r="K469" s="10">
        <f t="shared" si="21"/>
        <v>2.4530396304620012</v>
      </c>
      <c r="L469" s="10">
        <f t="shared" si="22"/>
        <v>4.7</v>
      </c>
      <c r="M469" s="10">
        <f t="shared" si="23"/>
        <v>1.1000000000000001</v>
      </c>
    </row>
    <row r="470" spans="1:13">
      <c r="A470" s="22">
        <v>1400</v>
      </c>
      <c r="B470" s="22" t="s">
        <v>54</v>
      </c>
      <c r="C470" s="22" t="s">
        <v>46</v>
      </c>
      <c r="D470" s="23">
        <v>0.22</v>
      </c>
      <c r="E470" s="23">
        <v>50.8</v>
      </c>
      <c r="F470" s="23">
        <v>0</v>
      </c>
      <c r="G470" s="23">
        <v>0.70899999999999996</v>
      </c>
      <c r="H470" s="23">
        <v>0.11700000000000001</v>
      </c>
      <c r="I470" s="23">
        <v>0.43099999999999999</v>
      </c>
      <c r="J470" s="49">
        <v>2.6205066386071101</v>
      </c>
      <c r="K470" s="10">
        <f t="shared" si="21"/>
        <v>4.7812890625812461</v>
      </c>
      <c r="L470" s="10">
        <f t="shared" si="22"/>
        <v>9.1999999999999993</v>
      </c>
      <c r="M470" s="10">
        <f t="shared" si="23"/>
        <v>2.1</v>
      </c>
    </row>
    <row r="471" spans="1:13">
      <c r="A471" s="22">
        <v>1400</v>
      </c>
      <c r="B471" s="22" t="s">
        <v>54</v>
      </c>
      <c r="D471" s="23">
        <v>0.22</v>
      </c>
      <c r="E471" s="23">
        <v>50.8</v>
      </c>
      <c r="F471" s="23">
        <v>0</v>
      </c>
      <c r="G471" s="23">
        <v>0.70899999999999996</v>
      </c>
      <c r="H471" s="23">
        <v>0.11700000000000001</v>
      </c>
      <c r="I471" s="23">
        <v>0.43099999999999999</v>
      </c>
      <c r="J471" s="49">
        <v>2.5365773390015298</v>
      </c>
      <c r="K471" s="10">
        <f t="shared" si="21"/>
        <v>4.6281544601642244</v>
      </c>
      <c r="L471" s="10">
        <f t="shared" si="22"/>
        <v>8.9</v>
      </c>
      <c r="M471" s="10">
        <f t="shared" si="23"/>
        <v>2</v>
      </c>
    </row>
    <row r="472" spans="1:13">
      <c r="A472" s="22">
        <v>1330</v>
      </c>
      <c r="B472" s="22" t="s">
        <v>54</v>
      </c>
      <c r="C472" s="22" t="s">
        <v>46</v>
      </c>
      <c r="D472" s="23">
        <v>0.22</v>
      </c>
      <c r="E472" s="23">
        <v>50.8</v>
      </c>
      <c r="F472" s="23">
        <v>0</v>
      </c>
      <c r="G472" s="23">
        <v>1.395</v>
      </c>
      <c r="H472" s="23">
        <v>0.33900000000000002</v>
      </c>
      <c r="I472" s="23">
        <v>0.39300000000000002</v>
      </c>
      <c r="J472" s="49">
        <v>0.23839291262305601</v>
      </c>
      <c r="K472" s="10">
        <f t="shared" si="21"/>
        <v>0.39661428873097831</v>
      </c>
      <c r="L472" s="10">
        <f t="shared" si="22"/>
        <v>1.5</v>
      </c>
      <c r="M472" s="10">
        <f t="shared" si="23"/>
        <v>0.4</v>
      </c>
    </row>
    <row r="473" spans="1:13">
      <c r="A473" s="22">
        <v>1400</v>
      </c>
      <c r="B473" s="22" t="s">
        <v>54</v>
      </c>
      <c r="C473" s="22" t="s">
        <v>46</v>
      </c>
      <c r="D473" s="23">
        <v>0.22</v>
      </c>
      <c r="E473" s="23">
        <v>50.8</v>
      </c>
      <c r="F473" s="23">
        <v>0</v>
      </c>
      <c r="G473" s="23">
        <v>0.70899999999999996</v>
      </c>
      <c r="H473" s="23">
        <v>0.11700000000000001</v>
      </c>
      <c r="I473" s="23">
        <v>0.43099999999999999</v>
      </c>
      <c r="J473" s="49">
        <v>2.3511310468643001</v>
      </c>
      <c r="K473" s="10">
        <f t="shared" si="21"/>
        <v>4.2897953370737065</v>
      </c>
      <c r="L473" s="10">
        <f t="shared" si="22"/>
        <v>8.3000000000000007</v>
      </c>
      <c r="M473" s="10">
        <f t="shared" si="23"/>
        <v>1.9</v>
      </c>
    </row>
    <row r="474" spans="1:13">
      <c r="A474" s="22">
        <v>1330</v>
      </c>
      <c r="B474" s="22" t="s">
        <v>54</v>
      </c>
      <c r="C474" s="22" t="s">
        <v>46</v>
      </c>
      <c r="D474" s="23">
        <v>0.22</v>
      </c>
      <c r="E474" s="23">
        <v>50.8</v>
      </c>
      <c r="F474" s="23">
        <v>0</v>
      </c>
      <c r="G474" s="23">
        <v>1.395</v>
      </c>
      <c r="H474" s="23">
        <v>0.33900000000000002</v>
      </c>
      <c r="I474" s="23">
        <v>0.39300000000000002</v>
      </c>
      <c r="J474" s="49">
        <v>2.2016111302188901</v>
      </c>
      <c r="K474" s="10">
        <f t="shared" si="21"/>
        <v>3.6628204373451676</v>
      </c>
      <c r="L474" s="10">
        <f t="shared" si="22"/>
        <v>13.9</v>
      </c>
      <c r="M474" s="10">
        <f t="shared" si="23"/>
        <v>3.9</v>
      </c>
    </row>
    <row r="475" spans="1:13">
      <c r="A475" s="22">
        <v>1330</v>
      </c>
      <c r="B475" s="22" t="s">
        <v>54</v>
      </c>
      <c r="C475" s="22" t="s">
        <v>45</v>
      </c>
      <c r="D475" s="23">
        <v>0.22</v>
      </c>
      <c r="E475" s="23">
        <v>50.8</v>
      </c>
      <c r="F475" s="23">
        <v>0</v>
      </c>
      <c r="G475" s="23">
        <v>1.395</v>
      </c>
      <c r="H475" s="23">
        <v>0.33900000000000002</v>
      </c>
      <c r="I475" s="23">
        <v>0.39300000000000002</v>
      </c>
      <c r="J475" s="49">
        <v>1.40012893766902</v>
      </c>
      <c r="K475" s="10">
        <f t="shared" si="21"/>
        <v>2.3293945135999485</v>
      </c>
      <c r="L475" s="10">
        <f t="shared" si="22"/>
        <v>8.8000000000000007</v>
      </c>
      <c r="M475" s="10">
        <f t="shared" si="23"/>
        <v>2.5</v>
      </c>
    </row>
    <row r="476" spans="1:13">
      <c r="A476" s="22">
        <v>1400</v>
      </c>
      <c r="B476" s="22" t="s">
        <v>54</v>
      </c>
      <c r="C476" s="22" t="s">
        <v>46</v>
      </c>
      <c r="D476" s="23">
        <v>0.22</v>
      </c>
      <c r="E476" s="23">
        <v>50.8</v>
      </c>
      <c r="F476" s="23">
        <v>0</v>
      </c>
      <c r="G476" s="23">
        <v>0.70899999999999996</v>
      </c>
      <c r="H476" s="23">
        <v>0.11700000000000001</v>
      </c>
      <c r="I476" s="23">
        <v>0.43099999999999999</v>
      </c>
      <c r="J476" s="49">
        <v>7.0160898226877402</v>
      </c>
      <c r="K476" s="10">
        <f t="shared" si="21"/>
        <v>12.801323620815294</v>
      </c>
      <c r="L476" s="10">
        <f t="shared" si="22"/>
        <v>24.7</v>
      </c>
      <c r="M476" s="10">
        <f t="shared" si="23"/>
        <v>5.6</v>
      </c>
    </row>
    <row r="477" spans="1:13">
      <c r="A477" s="22">
        <v>1700</v>
      </c>
      <c r="B477" s="22" t="s">
        <v>54</v>
      </c>
      <c r="C477" s="22" t="s">
        <v>46</v>
      </c>
      <c r="D477" s="23">
        <v>0.22</v>
      </c>
      <c r="E477" s="23">
        <v>50.8</v>
      </c>
      <c r="F477" s="23">
        <v>0</v>
      </c>
      <c r="G477" s="23">
        <v>0.96799999999999997</v>
      </c>
      <c r="H477" s="23">
        <v>0.125</v>
      </c>
      <c r="I477" s="23">
        <v>0.34100000000000003</v>
      </c>
      <c r="J477" s="49">
        <v>10.9795923391</v>
      </c>
      <c r="K477" s="10">
        <f t="shared" si="21"/>
        <v>15.849773514313457</v>
      </c>
      <c r="L477" s="10">
        <f t="shared" si="22"/>
        <v>41.7</v>
      </c>
      <c r="M477" s="10">
        <f t="shared" si="23"/>
        <v>7.8</v>
      </c>
    </row>
    <row r="478" spans="1:13">
      <c r="A478" s="22">
        <v>1330</v>
      </c>
      <c r="B478" s="22" t="s">
        <v>54</v>
      </c>
      <c r="C478" s="22" t="s">
        <v>46</v>
      </c>
      <c r="D478" s="23">
        <v>0.22</v>
      </c>
      <c r="E478" s="23">
        <v>50.8</v>
      </c>
      <c r="F478" s="23">
        <v>0</v>
      </c>
      <c r="G478" s="23">
        <v>1.395</v>
      </c>
      <c r="H478" s="23">
        <v>0.33900000000000002</v>
      </c>
      <c r="I478" s="23">
        <v>0.39300000000000002</v>
      </c>
      <c r="J478" s="49">
        <v>2.5133100605860399</v>
      </c>
      <c r="K478" s="10">
        <f t="shared" si="21"/>
        <v>4.1813939477969946</v>
      </c>
      <c r="L478" s="10">
        <f t="shared" si="22"/>
        <v>15.9</v>
      </c>
      <c r="M478" s="10">
        <f t="shared" si="23"/>
        <v>4.4000000000000004</v>
      </c>
    </row>
    <row r="479" spans="1:13">
      <c r="A479" s="22">
        <v>1330</v>
      </c>
      <c r="B479" s="22" t="s">
        <v>54</v>
      </c>
      <c r="C479" s="22" t="s">
        <v>46</v>
      </c>
      <c r="D479" s="23">
        <v>0.22</v>
      </c>
      <c r="E479" s="23">
        <v>50.8</v>
      </c>
      <c r="F479" s="23">
        <v>0</v>
      </c>
      <c r="G479" s="23">
        <v>1.395</v>
      </c>
      <c r="H479" s="23">
        <v>0.33900000000000002</v>
      </c>
      <c r="I479" s="23">
        <v>0.39300000000000002</v>
      </c>
      <c r="J479" s="49">
        <v>1.4217599088728201</v>
      </c>
      <c r="K479" s="10">
        <f t="shared" si="21"/>
        <v>2.3653819603917108</v>
      </c>
      <c r="L479" s="10">
        <f t="shared" si="22"/>
        <v>9</v>
      </c>
      <c r="M479" s="10">
        <f t="shared" si="23"/>
        <v>2.5</v>
      </c>
    </row>
    <row r="480" spans="1:13">
      <c r="A480" s="22">
        <v>1330</v>
      </c>
      <c r="B480" s="22" t="s">
        <v>54</v>
      </c>
      <c r="C480" s="22" t="s">
        <v>46</v>
      </c>
      <c r="D480" s="23">
        <v>0.22</v>
      </c>
      <c r="E480" s="23">
        <v>50.8</v>
      </c>
      <c r="F480" s="23">
        <v>0</v>
      </c>
      <c r="G480" s="23">
        <v>1.395</v>
      </c>
      <c r="H480" s="23">
        <v>0.33900000000000002</v>
      </c>
      <c r="I480" s="23">
        <v>0.39300000000000002</v>
      </c>
      <c r="J480" s="49">
        <v>7.5872314732869404</v>
      </c>
      <c r="K480" s="10">
        <f t="shared" si="21"/>
        <v>12.622877002107485</v>
      </c>
      <c r="L480" s="10">
        <f t="shared" si="22"/>
        <v>47.9</v>
      </c>
      <c r="M480" s="10">
        <f t="shared" si="23"/>
        <v>13.3</v>
      </c>
    </row>
    <row r="481" spans="1:13">
      <c r="A481" s="22">
        <v>1330</v>
      </c>
      <c r="B481" s="22" t="s">
        <v>54</v>
      </c>
      <c r="C481" s="22" t="s">
        <v>46</v>
      </c>
      <c r="D481" s="23">
        <v>0.22</v>
      </c>
      <c r="E481" s="23">
        <v>50.8</v>
      </c>
      <c r="F481" s="23">
        <v>0</v>
      </c>
      <c r="G481" s="23">
        <v>1.395</v>
      </c>
      <c r="H481" s="23">
        <v>0.33900000000000002</v>
      </c>
      <c r="I481" s="23">
        <v>0.39300000000000002</v>
      </c>
      <c r="J481" s="49">
        <v>0.65975972287283902</v>
      </c>
      <c r="K481" s="10">
        <f t="shared" si="21"/>
        <v>1.0976422509435424</v>
      </c>
      <c r="L481" s="10">
        <f t="shared" si="22"/>
        <v>4.2</v>
      </c>
      <c r="M481" s="10">
        <f t="shared" si="23"/>
        <v>1.2</v>
      </c>
    </row>
    <row r="482" spans="1:13">
      <c r="A482" s="22">
        <v>8200</v>
      </c>
      <c r="B482" s="22" t="s">
        <v>54</v>
      </c>
      <c r="C482" s="22" t="s">
        <v>44</v>
      </c>
      <c r="D482" s="23">
        <v>0.22</v>
      </c>
      <c r="E482" s="23">
        <v>50.8</v>
      </c>
      <c r="F482" s="23">
        <v>0</v>
      </c>
      <c r="G482" s="23">
        <v>0.72099999999999997</v>
      </c>
      <c r="H482" s="23">
        <v>0.17</v>
      </c>
      <c r="I482" s="23">
        <v>0.43099999999999999</v>
      </c>
      <c r="J482" s="49">
        <v>4.5879361081783698E-3</v>
      </c>
      <c r="K482" s="10">
        <f t="shared" si="21"/>
        <v>8.3709952917786472E-3</v>
      </c>
      <c r="L482" s="10">
        <f t="shared" si="22"/>
        <v>0</v>
      </c>
      <c r="M482" s="10">
        <f t="shared" si="23"/>
        <v>0</v>
      </c>
    </row>
    <row r="483" spans="1:13">
      <c r="A483" s="22">
        <v>8200</v>
      </c>
      <c r="B483" s="22" t="s">
        <v>54</v>
      </c>
      <c r="D483" s="23">
        <v>0.22</v>
      </c>
      <c r="E483" s="23">
        <v>50.8</v>
      </c>
      <c r="F483" s="23">
        <v>0</v>
      </c>
      <c r="G483" s="23">
        <v>0.72099999999999997</v>
      </c>
      <c r="H483" s="23">
        <v>0.17</v>
      </c>
      <c r="I483" s="23">
        <v>0.43099999999999999</v>
      </c>
      <c r="J483" s="49">
        <v>5.59770572492626E-2</v>
      </c>
      <c r="K483" s="10">
        <f t="shared" si="21"/>
        <v>0.10213387275509624</v>
      </c>
      <c r="L483" s="10">
        <f t="shared" si="22"/>
        <v>0.2</v>
      </c>
      <c r="M483" s="10">
        <f t="shared" si="23"/>
        <v>0.1</v>
      </c>
    </row>
    <row r="484" spans="1:13">
      <c r="A484" s="22">
        <v>8200</v>
      </c>
      <c r="B484" s="22" t="s">
        <v>54</v>
      </c>
      <c r="D484" s="23">
        <v>0.22</v>
      </c>
      <c r="E484" s="23">
        <v>50.8</v>
      </c>
      <c r="F484" s="23">
        <v>0</v>
      </c>
      <c r="G484" s="23">
        <v>0.72099999999999997</v>
      </c>
      <c r="H484" s="23">
        <v>0.17</v>
      </c>
      <c r="I484" s="23">
        <v>0.43099999999999999</v>
      </c>
      <c r="J484" s="49">
        <v>0.120521921989956</v>
      </c>
      <c r="K484" s="10">
        <f t="shared" si="21"/>
        <v>0.21990028146547405</v>
      </c>
      <c r="L484" s="10">
        <f t="shared" si="22"/>
        <v>0.4</v>
      </c>
      <c r="M484" s="10">
        <f t="shared" si="23"/>
        <v>0.1</v>
      </c>
    </row>
    <row r="485" spans="1:13">
      <c r="A485" s="22">
        <v>1210</v>
      </c>
      <c r="B485" s="22" t="s">
        <v>54</v>
      </c>
      <c r="C485" s="22" t="s">
        <v>44</v>
      </c>
      <c r="D485" s="23">
        <v>0.22</v>
      </c>
      <c r="E485" s="23">
        <v>50.8</v>
      </c>
      <c r="F485" s="23">
        <v>0</v>
      </c>
      <c r="G485" s="23">
        <v>1.2450000000000001</v>
      </c>
      <c r="H485" s="23">
        <v>0.21299999999999999</v>
      </c>
      <c r="I485" s="23">
        <v>0.28799999999999998</v>
      </c>
      <c r="J485" s="49">
        <v>3.0758984275763801</v>
      </c>
      <c r="K485" s="10">
        <f t="shared" si="21"/>
        <v>3.7501353629011223</v>
      </c>
      <c r="L485" s="10">
        <f t="shared" si="22"/>
        <v>12.7</v>
      </c>
      <c r="M485" s="10">
        <f t="shared" si="23"/>
        <v>2.9</v>
      </c>
    </row>
    <row r="486" spans="1:13">
      <c r="A486" s="22">
        <v>1210</v>
      </c>
      <c r="B486" s="22" t="s">
        <v>54</v>
      </c>
      <c r="C486" s="22" t="s">
        <v>44</v>
      </c>
      <c r="D486" s="23">
        <v>0.22</v>
      </c>
      <c r="E486" s="23">
        <v>50.8</v>
      </c>
      <c r="F486" s="23">
        <v>0</v>
      </c>
      <c r="G486" s="23">
        <v>1.2450000000000001</v>
      </c>
      <c r="H486" s="23">
        <v>0.21299999999999999</v>
      </c>
      <c r="I486" s="23">
        <v>0.28799999999999998</v>
      </c>
      <c r="J486" s="49">
        <v>24.848094445099999</v>
      </c>
      <c r="K486" s="10">
        <f t="shared" si="21"/>
        <v>30.294796747465913</v>
      </c>
      <c r="L486" s="10">
        <f t="shared" si="22"/>
        <v>102.6</v>
      </c>
      <c r="M486" s="10">
        <f t="shared" si="23"/>
        <v>23</v>
      </c>
    </row>
    <row r="487" spans="1:13">
      <c r="A487" s="22">
        <v>1210</v>
      </c>
      <c r="B487" s="22" t="s">
        <v>54</v>
      </c>
      <c r="C487" s="22" t="s">
        <v>44</v>
      </c>
      <c r="D487" s="23">
        <v>0.22</v>
      </c>
      <c r="E487" s="23">
        <v>50.8</v>
      </c>
      <c r="F487" s="23">
        <v>0</v>
      </c>
      <c r="G487" s="23">
        <v>1.2450000000000001</v>
      </c>
      <c r="H487" s="23">
        <v>0.21299999999999999</v>
      </c>
      <c r="I487" s="23">
        <v>0.28799999999999998</v>
      </c>
      <c r="J487" s="49">
        <v>8.3007261505657901</v>
      </c>
      <c r="K487" s="10">
        <f t="shared" si="21"/>
        <v>10.12024532276981</v>
      </c>
      <c r="L487" s="10">
        <f t="shared" si="22"/>
        <v>34.299999999999997</v>
      </c>
      <c r="M487" s="10">
        <f t="shared" si="23"/>
        <v>7.7</v>
      </c>
    </row>
    <row r="488" spans="1:13">
      <c r="A488" s="22">
        <v>1210</v>
      </c>
      <c r="B488" s="22" t="s">
        <v>54</v>
      </c>
      <c r="C488" s="22" t="s">
        <v>46</v>
      </c>
      <c r="D488" s="23">
        <v>0.22</v>
      </c>
      <c r="E488" s="23">
        <v>50.8</v>
      </c>
      <c r="F488" s="23">
        <v>0</v>
      </c>
      <c r="G488" s="23">
        <v>1.2450000000000001</v>
      </c>
      <c r="H488" s="23">
        <v>0.21299999999999999</v>
      </c>
      <c r="I488" s="23">
        <v>0.28799999999999998</v>
      </c>
      <c r="J488" s="49">
        <v>4.9082760285366698</v>
      </c>
      <c r="K488" s="10">
        <f t="shared" si="21"/>
        <v>5.9841701339919071</v>
      </c>
      <c r="L488" s="10">
        <f t="shared" si="22"/>
        <v>20.3</v>
      </c>
      <c r="M488" s="10">
        <f t="shared" si="23"/>
        <v>4.5</v>
      </c>
    </row>
    <row r="489" spans="1:13">
      <c r="A489" s="22">
        <v>1210</v>
      </c>
      <c r="B489" s="22" t="s">
        <v>54</v>
      </c>
      <c r="C489" s="22" t="s">
        <v>46</v>
      </c>
      <c r="D489" s="23">
        <v>0.22</v>
      </c>
      <c r="E489" s="23">
        <v>50.8</v>
      </c>
      <c r="F489" s="23">
        <v>0</v>
      </c>
      <c r="G489" s="23">
        <v>1.2450000000000001</v>
      </c>
      <c r="H489" s="23">
        <v>0.21299999999999999</v>
      </c>
      <c r="I489" s="23">
        <v>0.28799999999999998</v>
      </c>
      <c r="J489" s="49">
        <v>0.98531174035285796</v>
      </c>
      <c r="K489" s="10">
        <f t="shared" si="21"/>
        <v>1.2012920738382042</v>
      </c>
      <c r="L489" s="10">
        <f t="shared" si="22"/>
        <v>4.0999999999999996</v>
      </c>
      <c r="M489" s="10">
        <f t="shared" si="23"/>
        <v>0.9</v>
      </c>
    </row>
    <row r="490" spans="1:13">
      <c r="A490" s="22">
        <v>1210</v>
      </c>
      <c r="B490" s="22" t="s">
        <v>54</v>
      </c>
      <c r="D490" s="23">
        <v>0.22</v>
      </c>
      <c r="E490" s="23">
        <v>50.8</v>
      </c>
      <c r="F490" s="23">
        <v>0</v>
      </c>
      <c r="G490" s="23">
        <v>1.2450000000000001</v>
      </c>
      <c r="H490" s="23">
        <v>0.21299999999999999</v>
      </c>
      <c r="I490" s="23">
        <v>0.28799999999999998</v>
      </c>
      <c r="J490" s="49">
        <v>4.5461085509235499E-3</v>
      </c>
      <c r="K490" s="10">
        <f t="shared" si="21"/>
        <v>5.5426155452859916E-3</v>
      </c>
      <c r="L490" s="10">
        <f t="shared" si="22"/>
        <v>0</v>
      </c>
      <c r="M490" s="10">
        <f t="shared" si="23"/>
        <v>0</v>
      </c>
    </row>
    <row r="491" spans="1:13">
      <c r="A491" s="22">
        <v>1210</v>
      </c>
      <c r="B491" s="22" t="s">
        <v>54</v>
      </c>
      <c r="C491" s="22" t="s">
        <v>45</v>
      </c>
      <c r="D491" s="23">
        <v>0.22</v>
      </c>
      <c r="E491" s="23">
        <v>50.8</v>
      </c>
      <c r="F491" s="23">
        <v>0</v>
      </c>
      <c r="G491" s="23">
        <v>1.2450000000000001</v>
      </c>
      <c r="H491" s="23">
        <v>0.21299999999999999</v>
      </c>
      <c r="I491" s="23">
        <v>0.28799999999999998</v>
      </c>
      <c r="J491" s="49">
        <v>0.68038333606999002</v>
      </c>
      <c r="K491" s="10">
        <f t="shared" si="21"/>
        <v>0.82952336333653165</v>
      </c>
      <c r="L491" s="10">
        <f t="shared" si="22"/>
        <v>2.8</v>
      </c>
      <c r="M491" s="10">
        <f t="shared" si="23"/>
        <v>0.6</v>
      </c>
    </row>
    <row r="492" spans="1:13">
      <c r="A492" s="22">
        <v>1210</v>
      </c>
      <c r="B492" s="22" t="s">
        <v>54</v>
      </c>
      <c r="C492" s="22" t="s">
        <v>46</v>
      </c>
      <c r="D492" s="23">
        <v>0.22</v>
      </c>
      <c r="E492" s="23">
        <v>50.8</v>
      </c>
      <c r="F492" s="23">
        <v>0</v>
      </c>
      <c r="G492" s="23">
        <v>1.2450000000000001</v>
      </c>
      <c r="H492" s="23">
        <v>0.21299999999999999</v>
      </c>
      <c r="I492" s="23">
        <v>0.28799999999999998</v>
      </c>
      <c r="J492" s="49">
        <v>0.84805468965592901</v>
      </c>
      <c r="K492" s="10">
        <f t="shared" si="21"/>
        <v>1.0339482776285085</v>
      </c>
      <c r="L492" s="10">
        <f t="shared" si="22"/>
        <v>3.5</v>
      </c>
      <c r="M492" s="10">
        <f t="shared" si="23"/>
        <v>0.8</v>
      </c>
    </row>
    <row r="493" spans="1:13">
      <c r="A493" s="22">
        <v>1210</v>
      </c>
      <c r="B493" s="22" t="s">
        <v>54</v>
      </c>
      <c r="D493" s="23">
        <v>0.22</v>
      </c>
      <c r="E493" s="23">
        <v>50.8</v>
      </c>
      <c r="F493" s="23">
        <v>0</v>
      </c>
      <c r="G493" s="23">
        <v>1.2450000000000001</v>
      </c>
      <c r="H493" s="23">
        <v>0.21299999999999999</v>
      </c>
      <c r="I493" s="23">
        <v>0.28799999999999998</v>
      </c>
      <c r="J493" s="49">
        <v>6.3103121131038798E-3</v>
      </c>
      <c r="K493" s="10">
        <f t="shared" si="21"/>
        <v>7.6935325282962491E-3</v>
      </c>
      <c r="L493" s="10">
        <f t="shared" si="22"/>
        <v>0</v>
      </c>
      <c r="M493" s="10">
        <f t="shared" si="23"/>
        <v>0</v>
      </c>
    </row>
    <row r="494" spans="1:13">
      <c r="A494" s="22">
        <v>1210</v>
      </c>
      <c r="B494" s="22" t="s">
        <v>54</v>
      </c>
      <c r="D494" s="23">
        <v>0.22</v>
      </c>
      <c r="E494" s="23">
        <v>50.8</v>
      </c>
      <c r="F494" s="23">
        <v>0</v>
      </c>
      <c r="G494" s="23">
        <v>1.2450000000000001</v>
      </c>
      <c r="H494" s="23">
        <v>0.21299999999999999</v>
      </c>
      <c r="I494" s="23">
        <v>0.28799999999999998</v>
      </c>
      <c r="J494" s="49">
        <v>5.3076817514286598E-2</v>
      </c>
      <c r="K494" s="10">
        <f t="shared" si="21"/>
        <v>6.4711255913418211E-2</v>
      </c>
      <c r="L494" s="10">
        <f t="shared" si="22"/>
        <v>0.2</v>
      </c>
      <c r="M494" s="10">
        <f t="shared" si="23"/>
        <v>0</v>
      </c>
    </row>
    <row r="495" spans="1:13">
      <c r="A495" s="22">
        <v>1210</v>
      </c>
      <c r="B495" s="22" t="s">
        <v>54</v>
      </c>
      <c r="C495" s="22" t="s">
        <v>45</v>
      </c>
      <c r="D495" s="23">
        <v>0.22</v>
      </c>
      <c r="E495" s="23">
        <v>50.8</v>
      </c>
      <c r="F495" s="23">
        <v>0</v>
      </c>
      <c r="G495" s="23">
        <v>1.2450000000000001</v>
      </c>
      <c r="H495" s="23">
        <v>0.21299999999999999</v>
      </c>
      <c r="I495" s="23">
        <v>0.28799999999999998</v>
      </c>
      <c r="J495" s="49">
        <v>3.4408027272266</v>
      </c>
      <c r="K495" s="10">
        <f t="shared" si="21"/>
        <v>4.1950266850346702</v>
      </c>
      <c r="L495" s="10">
        <f t="shared" si="22"/>
        <v>14.2</v>
      </c>
      <c r="M495" s="10">
        <f t="shared" si="23"/>
        <v>3.2</v>
      </c>
    </row>
    <row r="496" spans="1:13">
      <c r="A496" s="22">
        <v>1210</v>
      </c>
      <c r="B496" s="22" t="s">
        <v>54</v>
      </c>
      <c r="C496" s="22" t="s">
        <v>45</v>
      </c>
      <c r="D496" s="23">
        <v>0.22</v>
      </c>
      <c r="E496" s="23">
        <v>50.8</v>
      </c>
      <c r="F496" s="23">
        <v>0</v>
      </c>
      <c r="G496" s="23">
        <v>1.2450000000000001</v>
      </c>
      <c r="H496" s="23">
        <v>0.21299999999999999</v>
      </c>
      <c r="I496" s="23">
        <v>0.28799999999999998</v>
      </c>
      <c r="J496" s="49">
        <v>0.29803234701143899</v>
      </c>
      <c r="K496" s="10">
        <f t="shared" si="21"/>
        <v>0.36336103747634635</v>
      </c>
      <c r="L496" s="10">
        <f t="shared" si="22"/>
        <v>1.2</v>
      </c>
      <c r="M496" s="10">
        <f t="shared" si="23"/>
        <v>0.3</v>
      </c>
    </row>
    <row r="497" spans="1:13">
      <c r="A497" s="22">
        <v>1210</v>
      </c>
      <c r="B497" s="22" t="s">
        <v>54</v>
      </c>
      <c r="C497" s="22" t="s">
        <v>44</v>
      </c>
      <c r="D497" s="23">
        <v>0.22</v>
      </c>
      <c r="E497" s="23">
        <v>50.8</v>
      </c>
      <c r="F497" s="23">
        <v>0</v>
      </c>
      <c r="G497" s="23">
        <v>1.2450000000000001</v>
      </c>
      <c r="H497" s="23">
        <v>0.21299999999999999</v>
      </c>
      <c r="I497" s="23">
        <v>0.28799999999999998</v>
      </c>
      <c r="J497" s="49">
        <v>1.6343663620180799</v>
      </c>
      <c r="K497" s="10">
        <f t="shared" si="21"/>
        <v>1.9926194685724428</v>
      </c>
      <c r="L497" s="10">
        <f t="shared" si="22"/>
        <v>6.8</v>
      </c>
      <c r="M497" s="10">
        <f t="shared" si="23"/>
        <v>1.5</v>
      </c>
    </row>
    <row r="498" spans="1:13">
      <c r="A498" s="22">
        <v>1210</v>
      </c>
      <c r="B498" s="22" t="s">
        <v>54</v>
      </c>
      <c r="C498" s="22" t="s">
        <v>45</v>
      </c>
      <c r="D498" s="23">
        <v>0.22</v>
      </c>
      <c r="E498" s="23">
        <v>50.8</v>
      </c>
      <c r="F498" s="23">
        <v>0</v>
      </c>
      <c r="G498" s="23">
        <v>1.2450000000000001</v>
      </c>
      <c r="H498" s="23">
        <v>0.21299999999999999</v>
      </c>
      <c r="I498" s="23">
        <v>0.28799999999999998</v>
      </c>
      <c r="J498" s="49">
        <v>0.32578078031080299</v>
      </c>
      <c r="K498" s="10">
        <f t="shared" si="21"/>
        <v>0.39719192735493092</v>
      </c>
      <c r="L498" s="10">
        <f t="shared" si="22"/>
        <v>1.3</v>
      </c>
      <c r="M498" s="10">
        <f t="shared" si="23"/>
        <v>0.3</v>
      </c>
    </row>
    <row r="499" spans="1:13">
      <c r="A499" s="22">
        <v>1210</v>
      </c>
      <c r="B499" s="22" t="s">
        <v>54</v>
      </c>
      <c r="C499" s="22" t="s">
        <v>45</v>
      </c>
      <c r="D499" s="23">
        <v>0.22</v>
      </c>
      <c r="E499" s="23">
        <v>50.8</v>
      </c>
      <c r="F499" s="23">
        <v>0</v>
      </c>
      <c r="G499" s="23">
        <v>1.2450000000000001</v>
      </c>
      <c r="H499" s="23">
        <v>0.21299999999999999</v>
      </c>
      <c r="I499" s="23">
        <v>0.28799999999999998</v>
      </c>
      <c r="J499" s="49">
        <v>0.468506538109496</v>
      </c>
      <c r="K499" s="10">
        <f t="shared" si="21"/>
        <v>0.5712031712630975</v>
      </c>
      <c r="L499" s="10">
        <f t="shared" si="22"/>
        <v>1.9</v>
      </c>
      <c r="M499" s="10">
        <f t="shared" si="23"/>
        <v>0.4</v>
      </c>
    </row>
    <row r="500" spans="1:13">
      <c r="A500" s="22">
        <v>1210</v>
      </c>
      <c r="B500" s="22" t="s">
        <v>54</v>
      </c>
      <c r="C500" s="22" t="s">
        <v>46</v>
      </c>
      <c r="D500" s="23">
        <v>0.22</v>
      </c>
      <c r="E500" s="23">
        <v>50.8</v>
      </c>
      <c r="F500" s="23">
        <v>0</v>
      </c>
      <c r="G500" s="23">
        <v>1.2450000000000001</v>
      </c>
      <c r="H500" s="23">
        <v>0.21299999999999999</v>
      </c>
      <c r="I500" s="23">
        <v>0.28799999999999998</v>
      </c>
      <c r="J500" s="49">
        <v>1.2777453424476899</v>
      </c>
      <c r="K500" s="10">
        <f t="shared" si="21"/>
        <v>1.5578271215122232</v>
      </c>
      <c r="L500" s="10">
        <f t="shared" si="22"/>
        <v>5.3</v>
      </c>
      <c r="M500" s="10">
        <f t="shared" si="23"/>
        <v>1.2</v>
      </c>
    </row>
    <row r="501" spans="1:13">
      <c r="A501" s="22">
        <v>1210</v>
      </c>
      <c r="B501" s="22" t="s">
        <v>54</v>
      </c>
      <c r="C501" s="22" t="s">
        <v>46</v>
      </c>
      <c r="D501" s="23">
        <v>0.22</v>
      </c>
      <c r="E501" s="23">
        <v>50.8</v>
      </c>
      <c r="F501" s="23">
        <v>0</v>
      </c>
      <c r="G501" s="23">
        <v>1.2450000000000001</v>
      </c>
      <c r="H501" s="23">
        <v>0.21299999999999999</v>
      </c>
      <c r="I501" s="23">
        <v>0.28799999999999998</v>
      </c>
      <c r="J501" s="49">
        <v>45.082763603899998</v>
      </c>
      <c r="K501" s="10">
        <f t="shared" si="21"/>
        <v>54.964905385874864</v>
      </c>
      <c r="L501" s="10">
        <f t="shared" si="22"/>
        <v>186.2</v>
      </c>
      <c r="M501" s="10">
        <f t="shared" si="23"/>
        <v>41.8</v>
      </c>
    </row>
    <row r="502" spans="1:13">
      <c r="A502" s="22">
        <v>1210</v>
      </c>
      <c r="B502" s="22" t="s">
        <v>54</v>
      </c>
      <c r="C502" s="22" t="s">
        <v>44</v>
      </c>
      <c r="D502" s="23">
        <v>0.22</v>
      </c>
      <c r="E502" s="23">
        <v>50.8</v>
      </c>
      <c r="F502" s="23">
        <v>0</v>
      </c>
      <c r="G502" s="23">
        <v>1.2450000000000001</v>
      </c>
      <c r="H502" s="23">
        <v>0.21299999999999999</v>
      </c>
      <c r="I502" s="23">
        <v>0.28799999999999998</v>
      </c>
      <c r="J502" s="49">
        <v>1.1401459434341099</v>
      </c>
      <c r="K502" s="10">
        <f t="shared" si="21"/>
        <v>1.3900659342348665</v>
      </c>
      <c r="L502" s="10">
        <f t="shared" si="22"/>
        <v>4.7</v>
      </c>
      <c r="M502" s="10">
        <f t="shared" si="23"/>
        <v>1.1000000000000001</v>
      </c>
    </row>
    <row r="503" spans="1:13">
      <c r="A503" s="22">
        <v>1210</v>
      </c>
      <c r="B503" s="22" t="s">
        <v>54</v>
      </c>
      <c r="C503" s="22" t="s">
        <v>46</v>
      </c>
      <c r="D503" s="23">
        <v>0.22</v>
      </c>
      <c r="E503" s="23">
        <v>50.8</v>
      </c>
      <c r="F503" s="23">
        <v>0</v>
      </c>
      <c r="G503" s="23">
        <v>1.2450000000000001</v>
      </c>
      <c r="H503" s="23">
        <v>0.21299999999999999</v>
      </c>
      <c r="I503" s="23">
        <v>0.28799999999999998</v>
      </c>
      <c r="J503" s="49">
        <v>0.499005747434282</v>
      </c>
      <c r="K503" s="10">
        <f t="shared" si="21"/>
        <v>0.60838780727187658</v>
      </c>
      <c r="L503" s="10">
        <f t="shared" si="22"/>
        <v>2.1</v>
      </c>
      <c r="M503" s="10">
        <f t="shared" si="23"/>
        <v>0.5</v>
      </c>
    </row>
    <row r="504" spans="1:13">
      <c r="A504" s="22">
        <v>1210</v>
      </c>
      <c r="B504" s="22" t="s">
        <v>54</v>
      </c>
      <c r="C504" s="22" t="s">
        <v>44</v>
      </c>
      <c r="D504" s="23">
        <v>0.22</v>
      </c>
      <c r="E504" s="23">
        <v>50.8</v>
      </c>
      <c r="F504" s="23">
        <v>0</v>
      </c>
      <c r="G504" s="23">
        <v>1.2450000000000001</v>
      </c>
      <c r="H504" s="23">
        <v>0.21299999999999999</v>
      </c>
      <c r="I504" s="23">
        <v>0.28799999999999998</v>
      </c>
      <c r="J504" s="49">
        <v>0.68703757071270199</v>
      </c>
      <c r="K504" s="10">
        <f t="shared" si="21"/>
        <v>0.83763620621292612</v>
      </c>
      <c r="L504" s="10">
        <f t="shared" si="22"/>
        <v>2.8</v>
      </c>
      <c r="M504" s="10">
        <f t="shared" si="23"/>
        <v>0.6</v>
      </c>
    </row>
    <row r="505" spans="1:13">
      <c r="A505" s="22">
        <v>1210</v>
      </c>
      <c r="B505" s="22" t="s">
        <v>54</v>
      </c>
      <c r="D505" s="23">
        <v>0.22</v>
      </c>
      <c r="E505" s="23">
        <v>50.8</v>
      </c>
      <c r="F505" s="23">
        <v>0</v>
      </c>
      <c r="G505" s="23">
        <v>1.2450000000000001</v>
      </c>
      <c r="H505" s="23">
        <v>0.21299999999999999</v>
      </c>
      <c r="I505" s="23">
        <v>0.28799999999999998</v>
      </c>
      <c r="J505" s="49">
        <v>0.149830868223333</v>
      </c>
      <c r="K505" s="10">
        <f t="shared" si="21"/>
        <v>0.18267379453788757</v>
      </c>
      <c r="L505" s="10">
        <f t="shared" si="22"/>
        <v>0.6</v>
      </c>
      <c r="M505" s="10">
        <f t="shared" si="23"/>
        <v>0.1</v>
      </c>
    </row>
    <row r="506" spans="1:13">
      <c r="A506" s="22">
        <v>1210</v>
      </c>
      <c r="B506" s="22" t="s">
        <v>54</v>
      </c>
      <c r="C506" s="22" t="s">
        <v>46</v>
      </c>
      <c r="D506" s="23">
        <v>0.22</v>
      </c>
      <c r="E506" s="23">
        <v>50.8</v>
      </c>
      <c r="F506" s="23">
        <v>0</v>
      </c>
      <c r="G506" s="23">
        <v>1.2450000000000001</v>
      </c>
      <c r="H506" s="23">
        <v>0.21299999999999999</v>
      </c>
      <c r="I506" s="23">
        <v>0.28799999999999998</v>
      </c>
      <c r="J506" s="49">
        <v>1.4871564584905099</v>
      </c>
      <c r="K506" s="10">
        <f t="shared" si="21"/>
        <v>1.8131411541916294</v>
      </c>
      <c r="L506" s="10">
        <f t="shared" si="22"/>
        <v>6.1</v>
      </c>
      <c r="M506" s="10">
        <f t="shared" si="23"/>
        <v>1.4</v>
      </c>
    </row>
    <row r="507" spans="1:13">
      <c r="A507" s="22">
        <v>1210</v>
      </c>
      <c r="B507" s="22" t="s">
        <v>54</v>
      </c>
      <c r="C507" s="22" t="s">
        <v>45</v>
      </c>
      <c r="D507" s="23">
        <v>0.22</v>
      </c>
      <c r="E507" s="23">
        <v>50.8</v>
      </c>
      <c r="F507" s="23">
        <v>0</v>
      </c>
      <c r="G507" s="23">
        <v>1.2450000000000001</v>
      </c>
      <c r="H507" s="23">
        <v>0.21299999999999999</v>
      </c>
      <c r="I507" s="23">
        <v>0.28799999999999998</v>
      </c>
      <c r="J507" s="49">
        <v>0.164943296097151</v>
      </c>
      <c r="K507" s="10">
        <f t="shared" si="21"/>
        <v>0.20109886660164647</v>
      </c>
      <c r="L507" s="10">
        <f t="shared" si="22"/>
        <v>0.7</v>
      </c>
      <c r="M507" s="10">
        <f t="shared" si="23"/>
        <v>0.2</v>
      </c>
    </row>
    <row r="508" spans="1:13">
      <c r="A508" s="22">
        <v>1210</v>
      </c>
      <c r="B508" s="22" t="s">
        <v>54</v>
      </c>
      <c r="C508" s="22" t="s">
        <v>44</v>
      </c>
      <c r="D508" s="23">
        <v>0.22</v>
      </c>
      <c r="E508" s="23">
        <v>50.8</v>
      </c>
      <c r="F508" s="23">
        <v>0</v>
      </c>
      <c r="G508" s="23">
        <v>1.2450000000000001</v>
      </c>
      <c r="H508" s="23">
        <v>0.21299999999999999</v>
      </c>
      <c r="I508" s="23">
        <v>0.28799999999999998</v>
      </c>
      <c r="J508" s="49">
        <v>2.3198236556215299</v>
      </c>
      <c r="K508" s="10">
        <f t="shared" si="21"/>
        <v>2.8283290009337687</v>
      </c>
      <c r="L508" s="10">
        <f t="shared" si="22"/>
        <v>9.6</v>
      </c>
      <c r="M508" s="10">
        <f t="shared" si="23"/>
        <v>2.1</v>
      </c>
    </row>
    <row r="509" spans="1:13">
      <c r="A509" s="22">
        <v>1210</v>
      </c>
      <c r="B509" s="22" t="s">
        <v>54</v>
      </c>
      <c r="C509" s="22" t="s">
        <v>46</v>
      </c>
      <c r="D509" s="23">
        <v>0.22</v>
      </c>
      <c r="E509" s="23">
        <v>50.8</v>
      </c>
      <c r="F509" s="23">
        <v>0</v>
      </c>
      <c r="G509" s="23">
        <v>1.2450000000000001</v>
      </c>
      <c r="H509" s="23">
        <v>0.21299999999999999</v>
      </c>
      <c r="I509" s="23">
        <v>0.28799999999999998</v>
      </c>
      <c r="J509" s="49">
        <v>0.85308241828181297</v>
      </c>
      <c r="K509" s="10">
        <f t="shared" si="21"/>
        <v>1.0400780843691864</v>
      </c>
      <c r="L509" s="10">
        <f t="shared" si="22"/>
        <v>3.5</v>
      </c>
      <c r="M509" s="10">
        <f t="shared" si="23"/>
        <v>0.8</v>
      </c>
    </row>
    <row r="510" spans="1:13">
      <c r="A510" s="22">
        <v>1210</v>
      </c>
      <c r="B510" s="22" t="s">
        <v>54</v>
      </c>
      <c r="C510" s="22" t="s">
        <v>45</v>
      </c>
      <c r="D510" s="23">
        <v>0.22</v>
      </c>
      <c r="E510" s="23">
        <v>50.8</v>
      </c>
      <c r="F510" s="23">
        <v>0</v>
      </c>
      <c r="G510" s="23">
        <v>1.2450000000000001</v>
      </c>
      <c r="H510" s="23">
        <v>0.21299999999999999</v>
      </c>
      <c r="I510" s="23">
        <v>0.28799999999999998</v>
      </c>
      <c r="J510" s="49">
        <v>2.4855456051671201</v>
      </c>
      <c r="K510" s="10">
        <f t="shared" si="21"/>
        <v>3.0303772018197521</v>
      </c>
      <c r="L510" s="10">
        <f t="shared" si="22"/>
        <v>10.3</v>
      </c>
      <c r="M510" s="10">
        <f t="shared" si="23"/>
        <v>2.2999999999999998</v>
      </c>
    </row>
    <row r="511" spans="1:13">
      <c r="A511" s="22">
        <v>1210</v>
      </c>
      <c r="B511" s="22" t="s">
        <v>54</v>
      </c>
      <c r="C511" s="22" t="s">
        <v>45</v>
      </c>
      <c r="D511" s="23">
        <v>0.22</v>
      </c>
      <c r="E511" s="23">
        <v>50.8</v>
      </c>
      <c r="F511" s="23">
        <v>0</v>
      </c>
      <c r="G511" s="23">
        <v>1.2450000000000001</v>
      </c>
      <c r="H511" s="23">
        <v>0.21299999999999999</v>
      </c>
      <c r="I511" s="23">
        <v>0.28799999999999998</v>
      </c>
      <c r="J511" s="49">
        <v>21.2749612386</v>
      </c>
      <c r="K511" s="10">
        <f t="shared" si="21"/>
        <v>25.938432742101117</v>
      </c>
      <c r="L511" s="10">
        <f t="shared" si="22"/>
        <v>87.9</v>
      </c>
      <c r="M511" s="10">
        <f t="shared" si="23"/>
        <v>19.7</v>
      </c>
    </row>
    <row r="512" spans="1:13">
      <c r="A512" s="22">
        <v>1411</v>
      </c>
      <c r="B512" s="22" t="s">
        <v>54</v>
      </c>
      <c r="C512" s="22" t="s">
        <v>45</v>
      </c>
      <c r="D512" s="23">
        <v>0.22</v>
      </c>
      <c r="E512" s="23">
        <v>50.8</v>
      </c>
      <c r="F512" s="23">
        <v>0</v>
      </c>
      <c r="G512" s="23">
        <v>1.4430000000000001</v>
      </c>
      <c r="H512" s="23">
        <v>0.22500000000000001</v>
      </c>
      <c r="I512" s="23">
        <v>0.43099999999999999</v>
      </c>
      <c r="J512" s="49">
        <v>8.5889593384084903E-2</v>
      </c>
      <c r="K512" s="10">
        <f t="shared" si="21"/>
        <v>0.15671128910215518</v>
      </c>
      <c r="L512" s="10">
        <f t="shared" si="22"/>
        <v>0.6</v>
      </c>
      <c r="M512" s="10">
        <f t="shared" si="23"/>
        <v>0.1</v>
      </c>
    </row>
    <row r="513" spans="1:13">
      <c r="A513" s="22">
        <v>1411</v>
      </c>
      <c r="B513" s="22" t="s">
        <v>54</v>
      </c>
      <c r="D513" s="23">
        <v>0.22</v>
      </c>
      <c r="E513" s="23">
        <v>50.8</v>
      </c>
      <c r="F513" s="23">
        <v>0</v>
      </c>
      <c r="G513" s="23">
        <v>1.4430000000000001</v>
      </c>
      <c r="H513" s="23">
        <v>0.22500000000000001</v>
      </c>
      <c r="I513" s="23">
        <v>0.43099999999999999</v>
      </c>
      <c r="J513" s="49">
        <v>2.3865378019450398</v>
      </c>
      <c r="K513" s="10">
        <f t="shared" si="21"/>
        <v>4.3543973221688548</v>
      </c>
      <c r="L513" s="10">
        <f t="shared" si="22"/>
        <v>17.100000000000001</v>
      </c>
      <c r="M513" s="10">
        <f t="shared" si="23"/>
        <v>3.2</v>
      </c>
    </row>
    <row r="514" spans="1:13">
      <c r="A514" s="22">
        <v>1390</v>
      </c>
      <c r="B514" s="22" t="s">
        <v>54</v>
      </c>
      <c r="C514" s="22" t="s">
        <v>46</v>
      </c>
      <c r="D514" s="23">
        <v>0.22</v>
      </c>
      <c r="E514" s="23">
        <v>50.8</v>
      </c>
      <c r="F514" s="23">
        <v>0</v>
      </c>
      <c r="G514" s="23">
        <v>1.395</v>
      </c>
      <c r="H514" s="23">
        <v>0.33900000000000002</v>
      </c>
      <c r="I514" s="23">
        <v>0.39300000000000002</v>
      </c>
      <c r="J514" s="49">
        <v>2.6559119282097901</v>
      </c>
      <c r="K514" s="10">
        <f t="shared" si="21"/>
        <v>4.4186406749626279</v>
      </c>
      <c r="L514" s="10">
        <f t="shared" si="22"/>
        <v>16.8</v>
      </c>
      <c r="M514" s="10">
        <f t="shared" si="23"/>
        <v>4.7</v>
      </c>
    </row>
    <row r="515" spans="1:13">
      <c r="A515" s="22">
        <v>1390</v>
      </c>
      <c r="B515" s="22" t="s">
        <v>54</v>
      </c>
      <c r="C515" s="22" t="s">
        <v>46</v>
      </c>
      <c r="D515" s="23">
        <v>0.22</v>
      </c>
      <c r="E515" s="23">
        <v>50.8</v>
      </c>
      <c r="F515" s="23">
        <v>0</v>
      </c>
      <c r="G515" s="23">
        <v>1.395</v>
      </c>
      <c r="H515" s="23">
        <v>0.33900000000000002</v>
      </c>
      <c r="I515" s="23">
        <v>0.39300000000000002</v>
      </c>
      <c r="J515" s="49">
        <v>4.0443194912592304</v>
      </c>
      <c r="K515" s="10">
        <f t="shared" ref="K515:K578" si="24">(E515*I515*J515/12)+(F515*J515)</f>
        <v>6.7285343376079823</v>
      </c>
      <c r="L515" s="10">
        <f t="shared" ref="L515:L578" si="25">ROUND(2.721*G515*K515,1)</f>
        <v>25.5</v>
      </c>
      <c r="M515" s="10">
        <f t="shared" ref="M515:M578" si="26">ROUND((2.721*H515*K515)+(D515*J515),1)</f>
        <v>7.1</v>
      </c>
    </row>
    <row r="516" spans="1:13">
      <c r="A516" s="22">
        <v>1110</v>
      </c>
      <c r="B516" s="22" t="s">
        <v>54</v>
      </c>
      <c r="C516" s="22" t="s">
        <v>46</v>
      </c>
      <c r="D516" s="23">
        <v>0.22</v>
      </c>
      <c r="E516" s="23">
        <v>50.8</v>
      </c>
      <c r="F516" s="23">
        <v>0</v>
      </c>
      <c r="G516" s="23">
        <v>0.96799999999999997</v>
      </c>
      <c r="H516" s="23">
        <v>0.125</v>
      </c>
      <c r="I516" s="23">
        <v>0.28799999999999998</v>
      </c>
      <c r="J516" s="49">
        <v>4.5065505275258502E-2</v>
      </c>
      <c r="K516" s="10">
        <f t="shared" si="24"/>
        <v>5.4943864031595159E-2</v>
      </c>
      <c r="L516" s="10">
        <f t="shared" si="25"/>
        <v>0.1</v>
      </c>
      <c r="M516" s="10">
        <f t="shared" si="26"/>
        <v>0</v>
      </c>
    </row>
    <row r="517" spans="1:13">
      <c r="A517" s="22">
        <v>1400</v>
      </c>
      <c r="B517" s="22" t="s">
        <v>54</v>
      </c>
      <c r="C517" s="22" t="s">
        <v>45</v>
      </c>
      <c r="D517" s="23">
        <v>0.22</v>
      </c>
      <c r="E517" s="23">
        <v>50.8</v>
      </c>
      <c r="F517" s="23">
        <v>0</v>
      </c>
      <c r="G517" s="23">
        <v>0.70899999999999996</v>
      </c>
      <c r="H517" s="23">
        <v>0.11700000000000001</v>
      </c>
      <c r="I517" s="23">
        <v>0.43099999999999999</v>
      </c>
      <c r="J517" s="49">
        <v>1.58456263904393</v>
      </c>
      <c r="K517" s="10">
        <f t="shared" si="24"/>
        <v>2.8911401724449202</v>
      </c>
      <c r="L517" s="10">
        <f t="shared" si="25"/>
        <v>5.6</v>
      </c>
      <c r="M517" s="10">
        <f t="shared" si="26"/>
        <v>1.3</v>
      </c>
    </row>
    <row r="518" spans="1:13">
      <c r="A518" s="22">
        <v>1400</v>
      </c>
      <c r="B518" s="22" t="s">
        <v>54</v>
      </c>
      <c r="D518" s="23">
        <v>0.22</v>
      </c>
      <c r="E518" s="23">
        <v>50.8</v>
      </c>
      <c r="F518" s="23">
        <v>0</v>
      </c>
      <c r="G518" s="23">
        <v>0.70899999999999996</v>
      </c>
      <c r="H518" s="23">
        <v>0.11700000000000001</v>
      </c>
      <c r="I518" s="23">
        <v>0.43099999999999999</v>
      </c>
      <c r="J518" s="49">
        <v>0.47035814090412498</v>
      </c>
      <c r="K518" s="10">
        <f t="shared" si="24"/>
        <v>0.85819978528896967</v>
      </c>
      <c r="L518" s="10">
        <f t="shared" si="25"/>
        <v>1.7</v>
      </c>
      <c r="M518" s="10">
        <f t="shared" si="26"/>
        <v>0.4</v>
      </c>
    </row>
    <row r="519" spans="1:13">
      <c r="A519" s="22">
        <v>1110</v>
      </c>
      <c r="B519" s="22" t="s">
        <v>54</v>
      </c>
      <c r="D519" s="23">
        <v>0.22</v>
      </c>
      <c r="E519" s="23">
        <v>50.8</v>
      </c>
      <c r="F519" s="23">
        <v>0</v>
      </c>
      <c r="G519" s="23">
        <v>0.96799999999999997</v>
      </c>
      <c r="H519" s="23">
        <v>0.125</v>
      </c>
      <c r="I519" s="23">
        <v>0.28799999999999998</v>
      </c>
      <c r="J519" s="49">
        <v>2.3375154073984699E-2</v>
      </c>
      <c r="K519" s="10">
        <f t="shared" si="24"/>
        <v>2.8498987847002142E-2</v>
      </c>
      <c r="L519" s="10">
        <f t="shared" si="25"/>
        <v>0.1</v>
      </c>
      <c r="M519" s="10">
        <f t="shared" si="26"/>
        <v>0</v>
      </c>
    </row>
    <row r="520" spans="1:13">
      <c r="A520" s="22">
        <v>1110</v>
      </c>
      <c r="B520" s="22" t="s">
        <v>54</v>
      </c>
      <c r="D520" s="23">
        <v>0.22</v>
      </c>
      <c r="E520" s="23">
        <v>50.8</v>
      </c>
      <c r="F520" s="23">
        <v>0</v>
      </c>
      <c r="G520" s="23">
        <v>0.96799999999999997</v>
      </c>
      <c r="H520" s="23">
        <v>0.125</v>
      </c>
      <c r="I520" s="23">
        <v>0.28799999999999998</v>
      </c>
      <c r="J520" s="49">
        <v>0.13997530556020199</v>
      </c>
      <c r="K520" s="10">
        <f t="shared" si="24"/>
        <v>0.17065789253899824</v>
      </c>
      <c r="L520" s="10">
        <f t="shared" si="25"/>
        <v>0.4</v>
      </c>
      <c r="M520" s="10">
        <f t="shared" si="26"/>
        <v>0.1</v>
      </c>
    </row>
    <row r="521" spans="1:13">
      <c r="A521" s="22">
        <v>1110</v>
      </c>
      <c r="B521" s="22" t="s">
        <v>54</v>
      </c>
      <c r="D521" s="23">
        <v>0.22</v>
      </c>
      <c r="E521" s="23">
        <v>50.8</v>
      </c>
      <c r="F521" s="23">
        <v>0</v>
      </c>
      <c r="G521" s="23">
        <v>0.96799999999999997</v>
      </c>
      <c r="H521" s="23">
        <v>0.125</v>
      </c>
      <c r="I521" s="23">
        <v>0.28799999999999998</v>
      </c>
      <c r="J521" s="49">
        <v>5.9880544127957597E-2</v>
      </c>
      <c r="K521" s="10">
        <f t="shared" si="24"/>
        <v>7.3006359400805895E-2</v>
      </c>
      <c r="L521" s="10">
        <f t="shared" si="25"/>
        <v>0.2</v>
      </c>
      <c r="M521" s="10">
        <f t="shared" si="26"/>
        <v>0</v>
      </c>
    </row>
    <row r="522" spans="1:13">
      <c r="A522" s="22">
        <v>1110</v>
      </c>
      <c r="B522" s="22" t="s">
        <v>54</v>
      </c>
      <c r="C522" s="22" t="s">
        <v>44</v>
      </c>
      <c r="D522" s="23">
        <v>0.22</v>
      </c>
      <c r="E522" s="23">
        <v>50.8</v>
      </c>
      <c r="F522" s="23">
        <v>0</v>
      </c>
      <c r="G522" s="23">
        <v>0.96799999999999997</v>
      </c>
      <c r="H522" s="23">
        <v>0.125</v>
      </c>
      <c r="I522" s="23">
        <v>0.28799999999999998</v>
      </c>
      <c r="J522" s="49">
        <v>1.0506901456790501</v>
      </c>
      <c r="K522" s="10">
        <f t="shared" si="24"/>
        <v>1.2810014256118978</v>
      </c>
      <c r="L522" s="10">
        <f t="shared" si="25"/>
        <v>3.4</v>
      </c>
      <c r="M522" s="10">
        <f t="shared" si="26"/>
        <v>0.7</v>
      </c>
    </row>
    <row r="523" spans="1:13">
      <c r="A523" s="22">
        <v>1110</v>
      </c>
      <c r="B523" s="22" t="s">
        <v>54</v>
      </c>
      <c r="C523" s="22" t="s">
        <v>46</v>
      </c>
      <c r="D523" s="23">
        <v>0.22</v>
      </c>
      <c r="E523" s="23">
        <v>50.8</v>
      </c>
      <c r="F523" s="23">
        <v>0</v>
      </c>
      <c r="G523" s="23">
        <v>0.96799999999999997</v>
      </c>
      <c r="H523" s="23">
        <v>0.125</v>
      </c>
      <c r="I523" s="23">
        <v>0.28799999999999998</v>
      </c>
      <c r="J523" s="49">
        <v>51.681016404600001</v>
      </c>
      <c r="K523" s="10">
        <f t="shared" si="24"/>
        <v>63.009495200488317</v>
      </c>
      <c r="L523" s="10">
        <f t="shared" si="25"/>
        <v>166</v>
      </c>
      <c r="M523" s="10">
        <f t="shared" si="26"/>
        <v>32.799999999999997</v>
      </c>
    </row>
    <row r="524" spans="1:13">
      <c r="A524" s="22">
        <v>1110</v>
      </c>
      <c r="B524" s="22" t="s">
        <v>54</v>
      </c>
      <c r="C524" s="22" t="s">
        <v>44</v>
      </c>
      <c r="D524" s="23">
        <v>0.22</v>
      </c>
      <c r="E524" s="23">
        <v>50.8</v>
      </c>
      <c r="F524" s="23">
        <v>0</v>
      </c>
      <c r="G524" s="23">
        <v>0.96799999999999997</v>
      </c>
      <c r="H524" s="23">
        <v>0.125</v>
      </c>
      <c r="I524" s="23">
        <v>0.28799999999999998</v>
      </c>
      <c r="J524" s="49">
        <v>24.279520091599998</v>
      </c>
      <c r="K524" s="10">
        <f t="shared" si="24"/>
        <v>29.601590895678715</v>
      </c>
      <c r="L524" s="10">
        <f t="shared" si="25"/>
        <v>78</v>
      </c>
      <c r="M524" s="10">
        <f t="shared" si="26"/>
        <v>15.4</v>
      </c>
    </row>
    <row r="525" spans="1:13">
      <c r="A525" s="22">
        <v>1110</v>
      </c>
      <c r="B525" s="22" t="s">
        <v>54</v>
      </c>
      <c r="C525" s="22" t="s">
        <v>44</v>
      </c>
      <c r="D525" s="23">
        <v>0.22</v>
      </c>
      <c r="E525" s="23">
        <v>50.8</v>
      </c>
      <c r="F525" s="23">
        <v>0</v>
      </c>
      <c r="G525" s="23">
        <v>0.96799999999999997</v>
      </c>
      <c r="H525" s="23">
        <v>0.125</v>
      </c>
      <c r="I525" s="23">
        <v>0.28799999999999998</v>
      </c>
      <c r="J525" s="49">
        <v>8.7434370791082099</v>
      </c>
      <c r="K525" s="10">
        <f t="shared" si="24"/>
        <v>10.659998486848728</v>
      </c>
      <c r="L525" s="10">
        <f t="shared" si="25"/>
        <v>28.1</v>
      </c>
      <c r="M525" s="10">
        <f t="shared" si="26"/>
        <v>5.5</v>
      </c>
    </row>
    <row r="526" spans="1:13">
      <c r="A526" s="22">
        <v>1110</v>
      </c>
      <c r="B526" s="22" t="s">
        <v>54</v>
      </c>
      <c r="C526" s="22" t="s">
        <v>46</v>
      </c>
      <c r="D526" s="23">
        <v>0.22</v>
      </c>
      <c r="E526" s="23">
        <v>50.8</v>
      </c>
      <c r="F526" s="23">
        <v>0</v>
      </c>
      <c r="G526" s="23">
        <v>0.96799999999999997</v>
      </c>
      <c r="H526" s="23">
        <v>0.125</v>
      </c>
      <c r="I526" s="23">
        <v>0.28799999999999998</v>
      </c>
      <c r="J526" s="49">
        <v>1.2793284911735301</v>
      </c>
      <c r="K526" s="10">
        <f t="shared" si="24"/>
        <v>1.5597572964387678</v>
      </c>
      <c r="L526" s="10">
        <f t="shared" si="25"/>
        <v>4.0999999999999996</v>
      </c>
      <c r="M526" s="10">
        <f t="shared" si="26"/>
        <v>0.8</v>
      </c>
    </row>
    <row r="527" spans="1:13">
      <c r="A527" s="22">
        <v>1110</v>
      </c>
      <c r="B527" s="22" t="s">
        <v>54</v>
      </c>
      <c r="D527" s="23">
        <v>0.22</v>
      </c>
      <c r="E527" s="23">
        <v>50.8</v>
      </c>
      <c r="F527" s="23">
        <v>0</v>
      </c>
      <c r="G527" s="23">
        <v>0.96799999999999997</v>
      </c>
      <c r="H527" s="23">
        <v>0.125</v>
      </c>
      <c r="I527" s="23">
        <v>0.28799999999999998</v>
      </c>
      <c r="J527" s="49">
        <v>0.70300233857637195</v>
      </c>
      <c r="K527" s="10">
        <f t="shared" si="24"/>
        <v>0.85710045119231248</v>
      </c>
      <c r="L527" s="10">
        <f t="shared" si="25"/>
        <v>2.2999999999999998</v>
      </c>
      <c r="M527" s="10">
        <f t="shared" si="26"/>
        <v>0.4</v>
      </c>
    </row>
    <row r="528" spans="1:13">
      <c r="A528" s="22">
        <v>1110</v>
      </c>
      <c r="B528" s="22" t="s">
        <v>54</v>
      </c>
      <c r="C528" s="22" t="s">
        <v>45</v>
      </c>
      <c r="D528" s="23">
        <v>0.22</v>
      </c>
      <c r="E528" s="23">
        <v>50.8</v>
      </c>
      <c r="F528" s="23">
        <v>0</v>
      </c>
      <c r="G528" s="23">
        <v>0.96799999999999997</v>
      </c>
      <c r="H528" s="23">
        <v>0.125</v>
      </c>
      <c r="I528" s="23">
        <v>0.28799999999999998</v>
      </c>
      <c r="J528" s="49">
        <v>0.52910261226634903</v>
      </c>
      <c r="K528" s="10">
        <f t="shared" si="24"/>
        <v>0.64508190487513262</v>
      </c>
      <c r="L528" s="10">
        <f t="shared" si="25"/>
        <v>1.7</v>
      </c>
      <c r="M528" s="10">
        <f t="shared" si="26"/>
        <v>0.3</v>
      </c>
    </row>
    <row r="529" spans="1:13">
      <c r="A529" s="22">
        <v>1110</v>
      </c>
      <c r="B529" s="22" t="s">
        <v>54</v>
      </c>
      <c r="C529" s="22" t="s">
        <v>46</v>
      </c>
      <c r="D529" s="23">
        <v>0.22</v>
      </c>
      <c r="E529" s="23">
        <v>50.8</v>
      </c>
      <c r="F529" s="23">
        <v>0</v>
      </c>
      <c r="G529" s="23">
        <v>0.96799999999999997</v>
      </c>
      <c r="H529" s="23">
        <v>0.125</v>
      </c>
      <c r="I529" s="23">
        <v>0.28799999999999998</v>
      </c>
      <c r="J529" s="49">
        <v>26.1960428515</v>
      </c>
      <c r="K529" s="10">
        <f t="shared" si="24"/>
        <v>31.938215444548792</v>
      </c>
      <c r="L529" s="10">
        <f t="shared" si="25"/>
        <v>84.1</v>
      </c>
      <c r="M529" s="10">
        <f t="shared" si="26"/>
        <v>16.600000000000001</v>
      </c>
    </row>
    <row r="530" spans="1:13">
      <c r="A530" s="22">
        <v>1110</v>
      </c>
      <c r="B530" s="22" t="s">
        <v>54</v>
      </c>
      <c r="C530" s="22" t="s">
        <v>45</v>
      </c>
      <c r="D530" s="23">
        <v>0.22</v>
      </c>
      <c r="E530" s="23">
        <v>50.8</v>
      </c>
      <c r="F530" s="23">
        <v>0</v>
      </c>
      <c r="G530" s="23">
        <v>0.96799999999999997</v>
      </c>
      <c r="H530" s="23">
        <v>0.125</v>
      </c>
      <c r="I530" s="23">
        <v>0.28799999999999998</v>
      </c>
      <c r="J530" s="49">
        <v>4.4273504735558598E-2</v>
      </c>
      <c r="K530" s="10">
        <f t="shared" si="24"/>
        <v>5.3978256973593035E-2</v>
      </c>
      <c r="L530" s="10">
        <f t="shared" si="25"/>
        <v>0.1</v>
      </c>
      <c r="M530" s="10">
        <f t="shared" si="26"/>
        <v>0</v>
      </c>
    </row>
    <row r="531" spans="1:13">
      <c r="A531" s="22">
        <v>1110</v>
      </c>
      <c r="B531" s="22" t="s">
        <v>54</v>
      </c>
      <c r="D531" s="23">
        <v>0.22</v>
      </c>
      <c r="E531" s="23">
        <v>50.8</v>
      </c>
      <c r="F531" s="23">
        <v>0</v>
      </c>
      <c r="G531" s="23">
        <v>0.96799999999999997</v>
      </c>
      <c r="H531" s="23">
        <v>0.125</v>
      </c>
      <c r="I531" s="23">
        <v>0.28799999999999998</v>
      </c>
      <c r="J531" s="49">
        <v>3.5175969717635001E-2</v>
      </c>
      <c r="K531" s="10">
        <f t="shared" si="24"/>
        <v>4.2886542279740592E-2</v>
      </c>
      <c r="L531" s="10">
        <f t="shared" si="25"/>
        <v>0.1</v>
      </c>
      <c r="M531" s="10">
        <f t="shared" si="26"/>
        <v>0</v>
      </c>
    </row>
    <row r="532" spans="1:13">
      <c r="A532" s="22">
        <v>1110</v>
      </c>
      <c r="B532" s="22" t="s">
        <v>54</v>
      </c>
      <c r="C532" s="22" t="s">
        <v>45</v>
      </c>
      <c r="D532" s="23">
        <v>0.22</v>
      </c>
      <c r="E532" s="23">
        <v>50.8</v>
      </c>
      <c r="F532" s="23">
        <v>0</v>
      </c>
      <c r="G532" s="23">
        <v>0.96799999999999997</v>
      </c>
      <c r="H532" s="23">
        <v>0.125</v>
      </c>
      <c r="I532" s="23">
        <v>0.28799999999999998</v>
      </c>
      <c r="J532" s="49">
        <v>5.7299234106888504</v>
      </c>
      <c r="K532" s="10">
        <f t="shared" si="24"/>
        <v>6.985922622311846</v>
      </c>
      <c r="L532" s="10">
        <f t="shared" si="25"/>
        <v>18.399999999999999</v>
      </c>
      <c r="M532" s="10">
        <f t="shared" si="26"/>
        <v>3.6</v>
      </c>
    </row>
    <row r="533" spans="1:13">
      <c r="A533" s="22">
        <v>1110</v>
      </c>
      <c r="B533" s="22" t="s">
        <v>54</v>
      </c>
      <c r="C533" s="22" t="s">
        <v>45</v>
      </c>
      <c r="D533" s="23">
        <v>0.22</v>
      </c>
      <c r="E533" s="23">
        <v>50.8</v>
      </c>
      <c r="F533" s="23">
        <v>0</v>
      </c>
      <c r="G533" s="23">
        <v>0.96799999999999997</v>
      </c>
      <c r="H533" s="23">
        <v>0.125</v>
      </c>
      <c r="I533" s="23">
        <v>0.28799999999999998</v>
      </c>
      <c r="J533" s="49">
        <v>4.8224534559608401E-2</v>
      </c>
      <c r="K533" s="10">
        <f t="shared" si="24"/>
        <v>5.8795352535074556E-2</v>
      </c>
      <c r="L533" s="10">
        <f t="shared" si="25"/>
        <v>0.2</v>
      </c>
      <c r="M533" s="10">
        <f t="shared" si="26"/>
        <v>0</v>
      </c>
    </row>
    <row r="534" spans="1:13">
      <c r="A534" s="22">
        <v>1110</v>
      </c>
      <c r="B534" s="22" t="s">
        <v>54</v>
      </c>
      <c r="D534" s="23">
        <v>0.22</v>
      </c>
      <c r="E534" s="23">
        <v>50.8</v>
      </c>
      <c r="F534" s="23">
        <v>0</v>
      </c>
      <c r="G534" s="23">
        <v>0.96799999999999997</v>
      </c>
      <c r="H534" s="23">
        <v>0.125</v>
      </c>
      <c r="I534" s="23">
        <v>0.28799999999999998</v>
      </c>
      <c r="J534" s="49">
        <v>8.7007563053519296E-2</v>
      </c>
      <c r="K534" s="10">
        <f t="shared" si="24"/>
        <v>0.10607962087485072</v>
      </c>
      <c r="L534" s="10">
        <f t="shared" si="25"/>
        <v>0.3</v>
      </c>
      <c r="M534" s="10">
        <f t="shared" si="26"/>
        <v>0.1</v>
      </c>
    </row>
    <row r="535" spans="1:13">
      <c r="A535" s="22">
        <v>1110</v>
      </c>
      <c r="B535" s="22" t="s">
        <v>54</v>
      </c>
      <c r="C535" s="22" t="s">
        <v>46</v>
      </c>
      <c r="D535" s="23">
        <v>0.22</v>
      </c>
      <c r="E535" s="23">
        <v>50.8</v>
      </c>
      <c r="F535" s="23">
        <v>0</v>
      </c>
      <c r="G535" s="23">
        <v>0.96799999999999997</v>
      </c>
      <c r="H535" s="23">
        <v>0.125</v>
      </c>
      <c r="I535" s="23">
        <v>0.28799999999999998</v>
      </c>
      <c r="J535" s="49">
        <v>5.0619185955124999E-3</v>
      </c>
      <c r="K535" s="10">
        <f t="shared" si="24"/>
        <v>6.1714911516488396E-3</v>
      </c>
      <c r="L535" s="10">
        <f t="shared" si="25"/>
        <v>0</v>
      </c>
      <c r="M535" s="10">
        <f t="shared" si="26"/>
        <v>0</v>
      </c>
    </row>
    <row r="536" spans="1:13">
      <c r="A536" s="22">
        <v>1411</v>
      </c>
      <c r="B536" s="22" t="s">
        <v>54</v>
      </c>
      <c r="C536" s="22" t="s">
        <v>46</v>
      </c>
      <c r="D536" s="23">
        <v>0.22</v>
      </c>
      <c r="E536" s="23">
        <v>50.8</v>
      </c>
      <c r="F536" s="23">
        <v>0</v>
      </c>
      <c r="G536" s="23">
        <v>1.4430000000000001</v>
      </c>
      <c r="H536" s="23">
        <v>0.22500000000000001</v>
      </c>
      <c r="I536" s="23">
        <v>0.43099999999999999</v>
      </c>
      <c r="J536" s="49">
        <v>2.1414871859123399E-2</v>
      </c>
      <c r="K536" s="10">
        <f t="shared" si="24"/>
        <v>3.9072861365094587E-2</v>
      </c>
      <c r="L536" s="10">
        <f t="shared" si="25"/>
        <v>0.2</v>
      </c>
      <c r="M536" s="10">
        <f t="shared" si="26"/>
        <v>0</v>
      </c>
    </row>
    <row r="537" spans="1:13">
      <c r="A537" s="22">
        <v>1411</v>
      </c>
      <c r="B537" s="22" t="s">
        <v>54</v>
      </c>
      <c r="C537" s="22" t="s">
        <v>46</v>
      </c>
      <c r="D537" s="23">
        <v>0.22</v>
      </c>
      <c r="E537" s="23">
        <v>50.8</v>
      </c>
      <c r="F537" s="23">
        <v>0</v>
      </c>
      <c r="G537" s="23">
        <v>1.4430000000000001</v>
      </c>
      <c r="H537" s="23">
        <v>0.22500000000000001</v>
      </c>
      <c r="I537" s="23">
        <v>0.43099999999999999</v>
      </c>
      <c r="J537" s="49">
        <v>0.21295537991104899</v>
      </c>
      <c r="K537" s="10">
        <f t="shared" si="24"/>
        <v>0.38855128767303632</v>
      </c>
      <c r="L537" s="10">
        <f t="shared" si="25"/>
        <v>1.5</v>
      </c>
      <c r="M537" s="10">
        <f t="shared" si="26"/>
        <v>0.3</v>
      </c>
    </row>
    <row r="538" spans="1:13">
      <c r="A538" s="22">
        <v>1411</v>
      </c>
      <c r="B538" s="22" t="s">
        <v>54</v>
      </c>
      <c r="C538" s="22" t="s">
        <v>46</v>
      </c>
      <c r="D538" s="23">
        <v>0.22</v>
      </c>
      <c r="E538" s="23">
        <v>50.8</v>
      </c>
      <c r="F538" s="23">
        <v>0</v>
      </c>
      <c r="G538" s="23">
        <v>1.4430000000000001</v>
      </c>
      <c r="H538" s="23">
        <v>0.22500000000000001</v>
      </c>
      <c r="I538" s="23">
        <v>0.43099999999999999</v>
      </c>
      <c r="J538" s="49">
        <v>0.90177255927141897</v>
      </c>
      <c r="K538" s="10">
        <f t="shared" si="24"/>
        <v>1.6453441525613222</v>
      </c>
      <c r="L538" s="10">
        <f t="shared" si="25"/>
        <v>6.5</v>
      </c>
      <c r="M538" s="10">
        <f t="shared" si="26"/>
        <v>1.2</v>
      </c>
    </row>
    <row r="539" spans="1:13">
      <c r="A539" s="22">
        <v>1310</v>
      </c>
      <c r="B539" s="22" t="s">
        <v>54</v>
      </c>
      <c r="C539" s="22" t="s">
        <v>45</v>
      </c>
      <c r="D539" s="23">
        <v>0.22</v>
      </c>
      <c r="E539" s="23">
        <v>50.8</v>
      </c>
      <c r="F539" s="23">
        <v>0</v>
      </c>
      <c r="G539" s="23">
        <v>1.2450000000000001</v>
      </c>
      <c r="H539" s="23">
        <v>0.21299999999999999</v>
      </c>
      <c r="I539" s="23">
        <v>0.39300000000000002</v>
      </c>
      <c r="J539" s="49">
        <v>3.9436887773590801</v>
      </c>
      <c r="K539" s="10">
        <f t="shared" si="24"/>
        <v>6.561115018892302</v>
      </c>
      <c r="L539" s="10">
        <f t="shared" si="25"/>
        <v>22.2</v>
      </c>
      <c r="M539" s="10">
        <f t="shared" si="26"/>
        <v>4.7</v>
      </c>
    </row>
    <row r="540" spans="1:13">
      <c r="A540" s="22">
        <v>1310</v>
      </c>
      <c r="B540" s="22" t="s">
        <v>54</v>
      </c>
      <c r="C540" s="22" t="s">
        <v>46</v>
      </c>
      <c r="D540" s="23">
        <v>0.22</v>
      </c>
      <c r="E540" s="23">
        <v>50.8</v>
      </c>
      <c r="F540" s="23">
        <v>0</v>
      </c>
      <c r="G540" s="23">
        <v>1.2450000000000001</v>
      </c>
      <c r="H540" s="23">
        <v>0.21299999999999999</v>
      </c>
      <c r="I540" s="23">
        <v>0.39300000000000002</v>
      </c>
      <c r="J540" s="49">
        <v>1.8958871519228499E-2</v>
      </c>
      <c r="K540" s="10">
        <f t="shared" si="24"/>
        <v>3.1541874546540456E-2</v>
      </c>
      <c r="L540" s="10">
        <f t="shared" si="25"/>
        <v>0.1</v>
      </c>
      <c r="M540" s="10">
        <f t="shared" si="26"/>
        <v>0</v>
      </c>
    </row>
    <row r="541" spans="1:13">
      <c r="A541" s="22">
        <v>1310</v>
      </c>
      <c r="B541" s="22" t="s">
        <v>54</v>
      </c>
      <c r="C541" s="22" t="s">
        <v>46</v>
      </c>
      <c r="D541" s="23">
        <v>0.22</v>
      </c>
      <c r="E541" s="23">
        <v>50.8</v>
      </c>
      <c r="F541" s="23">
        <v>0</v>
      </c>
      <c r="G541" s="23">
        <v>1.2450000000000001</v>
      </c>
      <c r="H541" s="23">
        <v>0.21299999999999999</v>
      </c>
      <c r="I541" s="23">
        <v>0.39300000000000002</v>
      </c>
      <c r="J541" s="49">
        <v>1.8774087608155099</v>
      </c>
      <c r="K541" s="10">
        <f t="shared" si="24"/>
        <v>3.1234449553687642</v>
      </c>
      <c r="L541" s="10">
        <f t="shared" si="25"/>
        <v>10.6</v>
      </c>
      <c r="M541" s="10">
        <f t="shared" si="26"/>
        <v>2.2000000000000002</v>
      </c>
    </row>
    <row r="542" spans="1:13">
      <c r="A542" s="22">
        <v>1110</v>
      </c>
      <c r="B542" s="22" t="s">
        <v>54</v>
      </c>
      <c r="C542" s="22" t="s">
        <v>45</v>
      </c>
      <c r="D542" s="23">
        <v>0.22</v>
      </c>
      <c r="E542" s="23">
        <v>50.8</v>
      </c>
      <c r="F542" s="23">
        <v>0</v>
      </c>
      <c r="G542" s="23">
        <v>0.96799999999999997</v>
      </c>
      <c r="H542" s="23">
        <v>0.125</v>
      </c>
      <c r="I542" s="23">
        <v>0.28799999999999998</v>
      </c>
      <c r="J542" s="49">
        <v>1.25713065638883</v>
      </c>
      <c r="K542" s="10">
        <f t="shared" si="24"/>
        <v>1.5326936962692612</v>
      </c>
      <c r="L542" s="10">
        <f t="shared" si="25"/>
        <v>4</v>
      </c>
      <c r="M542" s="10">
        <f t="shared" si="26"/>
        <v>0.8</v>
      </c>
    </row>
    <row r="543" spans="1:13">
      <c r="A543" s="22">
        <v>1110</v>
      </c>
      <c r="B543" s="22" t="s">
        <v>54</v>
      </c>
      <c r="C543" s="22" t="s">
        <v>46</v>
      </c>
      <c r="D543" s="23">
        <v>0.22</v>
      </c>
      <c r="E543" s="23">
        <v>50.8</v>
      </c>
      <c r="F543" s="23">
        <v>0</v>
      </c>
      <c r="G543" s="23">
        <v>0.96799999999999997</v>
      </c>
      <c r="H543" s="23">
        <v>0.125</v>
      </c>
      <c r="I543" s="23">
        <v>0.28799999999999998</v>
      </c>
      <c r="J543" s="49">
        <v>0.25581840491129898</v>
      </c>
      <c r="K543" s="10">
        <f t="shared" si="24"/>
        <v>0.31189379926785571</v>
      </c>
      <c r="L543" s="10">
        <f t="shared" si="25"/>
        <v>0.8</v>
      </c>
      <c r="M543" s="10">
        <f t="shared" si="26"/>
        <v>0.2</v>
      </c>
    </row>
    <row r="544" spans="1:13">
      <c r="A544" s="22">
        <v>1110</v>
      </c>
      <c r="B544" s="22" t="s">
        <v>54</v>
      </c>
      <c r="C544" s="22" t="s">
        <v>46</v>
      </c>
      <c r="D544" s="23">
        <v>0.22</v>
      </c>
      <c r="E544" s="23">
        <v>50.8</v>
      </c>
      <c r="F544" s="23">
        <v>0</v>
      </c>
      <c r="G544" s="23">
        <v>0.96799999999999997</v>
      </c>
      <c r="H544" s="23">
        <v>0.125</v>
      </c>
      <c r="I544" s="23">
        <v>0.28799999999999998</v>
      </c>
      <c r="J544" s="49">
        <v>7.3764152592900496</v>
      </c>
      <c r="K544" s="10">
        <f t="shared" si="24"/>
        <v>8.9933254841264283</v>
      </c>
      <c r="L544" s="10">
        <f t="shared" si="25"/>
        <v>23.7</v>
      </c>
      <c r="M544" s="10">
        <f t="shared" si="26"/>
        <v>4.7</v>
      </c>
    </row>
    <row r="545" spans="1:13">
      <c r="A545" s="22">
        <v>1110</v>
      </c>
      <c r="B545" s="22" t="s">
        <v>54</v>
      </c>
      <c r="C545" s="22" t="s">
        <v>45</v>
      </c>
      <c r="D545" s="23">
        <v>0.22</v>
      </c>
      <c r="E545" s="23">
        <v>50.8</v>
      </c>
      <c r="F545" s="23">
        <v>0</v>
      </c>
      <c r="G545" s="23">
        <v>0.96799999999999997</v>
      </c>
      <c r="H545" s="23">
        <v>0.125</v>
      </c>
      <c r="I545" s="23">
        <v>0.28799999999999998</v>
      </c>
      <c r="J545" s="49">
        <v>3.75281037624281</v>
      </c>
      <c r="K545" s="10">
        <f t="shared" si="24"/>
        <v>4.5754264107152336</v>
      </c>
      <c r="L545" s="10">
        <f t="shared" si="25"/>
        <v>12.1</v>
      </c>
      <c r="M545" s="10">
        <f t="shared" si="26"/>
        <v>2.4</v>
      </c>
    </row>
    <row r="546" spans="1:13">
      <c r="A546" s="22">
        <v>1320</v>
      </c>
      <c r="B546" s="22" t="s">
        <v>54</v>
      </c>
      <c r="D546" s="23">
        <v>0.22</v>
      </c>
      <c r="E546" s="23">
        <v>50.8</v>
      </c>
      <c r="F546" s="23">
        <v>0</v>
      </c>
      <c r="G546" s="23">
        <v>1.395</v>
      </c>
      <c r="H546" s="23">
        <v>0.33900000000000002</v>
      </c>
      <c r="I546" s="23">
        <v>0.39300000000000002</v>
      </c>
      <c r="J546" s="49">
        <v>0.10912570330035801</v>
      </c>
      <c r="K546" s="10">
        <f t="shared" si="24"/>
        <v>0.18155243258080564</v>
      </c>
      <c r="L546" s="10">
        <f t="shared" si="25"/>
        <v>0.7</v>
      </c>
      <c r="M546" s="10">
        <f t="shared" si="26"/>
        <v>0.2</v>
      </c>
    </row>
    <row r="547" spans="1:13">
      <c r="A547" s="22">
        <v>1320</v>
      </c>
      <c r="B547" s="22" t="s">
        <v>54</v>
      </c>
      <c r="C547" s="22" t="s">
        <v>46</v>
      </c>
      <c r="D547" s="23">
        <v>0.22</v>
      </c>
      <c r="E547" s="23">
        <v>50.8</v>
      </c>
      <c r="F547" s="23">
        <v>0</v>
      </c>
      <c r="G547" s="23">
        <v>1.395</v>
      </c>
      <c r="H547" s="23">
        <v>0.33900000000000002</v>
      </c>
      <c r="I547" s="23">
        <v>0.39300000000000002</v>
      </c>
      <c r="J547" s="49">
        <v>1.50081518386962</v>
      </c>
      <c r="K547" s="10">
        <f t="shared" si="24"/>
        <v>2.4969062214038868</v>
      </c>
      <c r="L547" s="10">
        <f t="shared" si="25"/>
        <v>9.5</v>
      </c>
      <c r="M547" s="10">
        <f t="shared" si="26"/>
        <v>2.6</v>
      </c>
    </row>
    <row r="548" spans="1:13">
      <c r="A548" s="22">
        <v>1320</v>
      </c>
      <c r="B548" s="22" t="s">
        <v>54</v>
      </c>
      <c r="C548" s="22" t="s">
        <v>46</v>
      </c>
      <c r="D548" s="23">
        <v>0.22</v>
      </c>
      <c r="E548" s="23">
        <v>50.8</v>
      </c>
      <c r="F548" s="23">
        <v>0</v>
      </c>
      <c r="G548" s="23">
        <v>1.395</v>
      </c>
      <c r="H548" s="23">
        <v>0.33900000000000002</v>
      </c>
      <c r="I548" s="23">
        <v>0.39300000000000002</v>
      </c>
      <c r="J548" s="49">
        <v>16.051677825999999</v>
      </c>
      <c r="K548" s="10">
        <f t="shared" si="24"/>
        <v>26.705176399116198</v>
      </c>
      <c r="L548" s="10">
        <f t="shared" si="25"/>
        <v>101.4</v>
      </c>
      <c r="M548" s="10">
        <f t="shared" si="26"/>
        <v>28.2</v>
      </c>
    </row>
    <row r="549" spans="1:13">
      <c r="A549" s="22">
        <v>1320</v>
      </c>
      <c r="B549" s="22" t="s">
        <v>54</v>
      </c>
      <c r="D549" s="23">
        <v>0.22</v>
      </c>
      <c r="E549" s="23">
        <v>50.8</v>
      </c>
      <c r="F549" s="23">
        <v>0</v>
      </c>
      <c r="G549" s="23">
        <v>1.395</v>
      </c>
      <c r="H549" s="23">
        <v>0.33900000000000002</v>
      </c>
      <c r="I549" s="23">
        <v>0.39300000000000002</v>
      </c>
      <c r="J549" s="49">
        <v>3.1618548662732601E-2</v>
      </c>
      <c r="K549" s="10">
        <f t="shared" si="24"/>
        <v>5.2603779410188234E-2</v>
      </c>
      <c r="L549" s="10">
        <f t="shared" si="25"/>
        <v>0.2</v>
      </c>
      <c r="M549" s="10">
        <f t="shared" si="26"/>
        <v>0.1</v>
      </c>
    </row>
    <row r="550" spans="1:13">
      <c r="A550" s="22">
        <v>1110</v>
      </c>
      <c r="B550" s="22" t="s">
        <v>54</v>
      </c>
      <c r="C550" s="22" t="s">
        <v>44</v>
      </c>
      <c r="D550" s="23">
        <v>0.22</v>
      </c>
      <c r="E550" s="23">
        <v>50.8</v>
      </c>
      <c r="F550" s="23">
        <v>0</v>
      </c>
      <c r="G550" s="23">
        <v>0.96799999999999997</v>
      </c>
      <c r="H550" s="23">
        <v>0.125</v>
      </c>
      <c r="I550" s="23">
        <v>0.28799999999999998</v>
      </c>
      <c r="J550" s="49">
        <v>2.5008124552878E-2</v>
      </c>
      <c r="K550" s="10">
        <f t="shared" si="24"/>
        <v>3.0489905454868852E-2</v>
      </c>
      <c r="L550" s="10">
        <f t="shared" si="25"/>
        <v>0.1</v>
      </c>
      <c r="M550" s="10">
        <f t="shared" si="26"/>
        <v>0</v>
      </c>
    </row>
    <row r="551" spans="1:13">
      <c r="A551" s="22">
        <v>1550</v>
      </c>
      <c r="B551" s="22" t="s">
        <v>54</v>
      </c>
      <c r="C551" s="22" t="s">
        <v>46</v>
      </c>
      <c r="D551" s="23">
        <v>0.22</v>
      </c>
      <c r="E551" s="23">
        <v>50.8</v>
      </c>
      <c r="F551" s="23">
        <v>0</v>
      </c>
      <c r="G551" s="23">
        <v>0.72099999999999997</v>
      </c>
      <c r="H551" s="23">
        <v>0.17</v>
      </c>
      <c r="I551" s="23">
        <v>0.34100000000000003</v>
      </c>
      <c r="J551" s="49">
        <v>1.5079686075771701</v>
      </c>
      <c r="K551" s="10">
        <f t="shared" si="24"/>
        <v>2.1768532162781504</v>
      </c>
      <c r="L551" s="10">
        <f t="shared" si="25"/>
        <v>4.3</v>
      </c>
      <c r="M551" s="10">
        <f t="shared" si="26"/>
        <v>1.3</v>
      </c>
    </row>
    <row r="552" spans="1:13">
      <c r="A552" s="22">
        <v>1550</v>
      </c>
      <c r="B552" s="22" t="s">
        <v>54</v>
      </c>
      <c r="C552" s="22" t="s">
        <v>44</v>
      </c>
      <c r="D552" s="23">
        <v>0.22</v>
      </c>
      <c r="E552" s="23">
        <v>50.8</v>
      </c>
      <c r="F552" s="23">
        <v>0</v>
      </c>
      <c r="G552" s="23">
        <v>0.72099999999999997</v>
      </c>
      <c r="H552" s="23">
        <v>0.17</v>
      </c>
      <c r="I552" s="23">
        <v>0.34100000000000003</v>
      </c>
      <c r="J552" s="49">
        <v>7.9631120740819294E-3</v>
      </c>
      <c r="K552" s="10">
        <f t="shared" si="24"/>
        <v>1.1495283153075539E-2</v>
      </c>
      <c r="L552" s="10">
        <f t="shared" si="25"/>
        <v>0</v>
      </c>
      <c r="M552" s="10">
        <f t="shared" si="26"/>
        <v>0</v>
      </c>
    </row>
    <row r="553" spans="1:13">
      <c r="A553" s="22">
        <v>1550</v>
      </c>
      <c r="B553" s="22" t="s">
        <v>54</v>
      </c>
      <c r="C553" s="22" t="s">
        <v>46</v>
      </c>
      <c r="D553" s="23">
        <v>0.22</v>
      </c>
      <c r="E553" s="23">
        <v>50.8</v>
      </c>
      <c r="F553" s="23">
        <v>0</v>
      </c>
      <c r="G553" s="23">
        <v>0.72099999999999997</v>
      </c>
      <c r="H553" s="23">
        <v>0.17</v>
      </c>
      <c r="I553" s="23">
        <v>0.34100000000000003</v>
      </c>
      <c r="J553" s="49">
        <v>0.68419733893017498</v>
      </c>
      <c r="K553" s="10">
        <f t="shared" si="24"/>
        <v>0.98768447190163633</v>
      </c>
      <c r="L553" s="10">
        <f t="shared" si="25"/>
        <v>1.9</v>
      </c>
      <c r="M553" s="10">
        <f t="shared" si="26"/>
        <v>0.6</v>
      </c>
    </row>
    <row r="554" spans="1:13">
      <c r="A554" s="22">
        <v>1550</v>
      </c>
      <c r="B554" s="22" t="s">
        <v>54</v>
      </c>
      <c r="C554" s="22" t="s">
        <v>46</v>
      </c>
      <c r="D554" s="23">
        <v>0.22</v>
      </c>
      <c r="E554" s="23">
        <v>50.8</v>
      </c>
      <c r="F554" s="23">
        <v>0</v>
      </c>
      <c r="G554" s="23">
        <v>0.72099999999999997</v>
      </c>
      <c r="H554" s="23">
        <v>0.17</v>
      </c>
      <c r="I554" s="23">
        <v>0.34100000000000003</v>
      </c>
      <c r="J554" s="49">
        <v>2.0975781557125699</v>
      </c>
      <c r="K554" s="10">
        <f t="shared" si="24"/>
        <v>3.0279939063148089</v>
      </c>
      <c r="L554" s="10">
        <f t="shared" si="25"/>
        <v>5.9</v>
      </c>
      <c r="M554" s="10">
        <f t="shared" si="26"/>
        <v>1.9</v>
      </c>
    </row>
    <row r="555" spans="1:13">
      <c r="A555" s="22">
        <v>1550</v>
      </c>
      <c r="B555" s="22" t="s">
        <v>54</v>
      </c>
      <c r="C555" s="22" t="s">
        <v>46</v>
      </c>
      <c r="D555" s="23">
        <v>0.22</v>
      </c>
      <c r="E555" s="23">
        <v>50.8</v>
      </c>
      <c r="F555" s="23">
        <v>0</v>
      </c>
      <c r="G555" s="23">
        <v>0.72099999999999997</v>
      </c>
      <c r="H555" s="23">
        <v>0.17</v>
      </c>
      <c r="I555" s="23">
        <v>0.34100000000000003</v>
      </c>
      <c r="J555" s="49">
        <v>5.42709055434812</v>
      </c>
      <c r="K555" s="10">
        <f t="shared" si="24"/>
        <v>7.8343670212384682</v>
      </c>
      <c r="L555" s="10">
        <f t="shared" si="25"/>
        <v>15.4</v>
      </c>
      <c r="M555" s="10">
        <f t="shared" si="26"/>
        <v>4.8</v>
      </c>
    </row>
    <row r="556" spans="1:13">
      <c r="A556" s="22">
        <v>1550</v>
      </c>
      <c r="B556" s="22" t="s">
        <v>54</v>
      </c>
      <c r="D556" s="23">
        <v>0.22</v>
      </c>
      <c r="E556" s="23">
        <v>50.8</v>
      </c>
      <c r="F556" s="23">
        <v>0</v>
      </c>
      <c r="G556" s="23">
        <v>0.72099999999999997</v>
      </c>
      <c r="H556" s="23">
        <v>0.17</v>
      </c>
      <c r="I556" s="23">
        <v>0.34100000000000003</v>
      </c>
      <c r="J556" s="49">
        <v>1.89042944523539</v>
      </c>
      <c r="K556" s="10">
        <f t="shared" si="24"/>
        <v>2.7289609328269679</v>
      </c>
      <c r="L556" s="10">
        <f t="shared" si="25"/>
        <v>5.4</v>
      </c>
      <c r="M556" s="10">
        <f t="shared" si="26"/>
        <v>1.7</v>
      </c>
    </row>
    <row r="557" spans="1:13">
      <c r="A557" s="22">
        <v>1550</v>
      </c>
      <c r="B557" s="22" t="s">
        <v>54</v>
      </c>
      <c r="C557" s="22" t="s">
        <v>45</v>
      </c>
      <c r="D557" s="23">
        <v>0.22</v>
      </c>
      <c r="E557" s="23">
        <v>50.8</v>
      </c>
      <c r="F557" s="23">
        <v>0</v>
      </c>
      <c r="G557" s="23">
        <v>0.72099999999999997</v>
      </c>
      <c r="H557" s="23">
        <v>0.17</v>
      </c>
      <c r="I557" s="23">
        <v>0.34100000000000003</v>
      </c>
      <c r="J557" s="49">
        <v>9.0220289784574206</v>
      </c>
      <c r="K557" s="10">
        <f t="shared" si="24"/>
        <v>13.023900299001852</v>
      </c>
      <c r="L557" s="10">
        <f t="shared" si="25"/>
        <v>25.6</v>
      </c>
      <c r="M557" s="10">
        <f t="shared" si="26"/>
        <v>8</v>
      </c>
    </row>
    <row r="558" spans="1:13">
      <c r="A558" s="22">
        <v>1550</v>
      </c>
      <c r="B558" s="22" t="s">
        <v>54</v>
      </c>
      <c r="C558" s="22" t="s">
        <v>45</v>
      </c>
      <c r="D558" s="23">
        <v>0.22</v>
      </c>
      <c r="E558" s="23">
        <v>50.8</v>
      </c>
      <c r="F558" s="23">
        <v>0</v>
      </c>
      <c r="G558" s="23">
        <v>0.72099999999999997</v>
      </c>
      <c r="H558" s="23">
        <v>0.17</v>
      </c>
      <c r="I558" s="23">
        <v>0.34100000000000003</v>
      </c>
      <c r="J558" s="49">
        <v>4.4566995257934101</v>
      </c>
      <c r="K558" s="10">
        <f t="shared" si="24"/>
        <v>6.4335428787845075</v>
      </c>
      <c r="L558" s="10">
        <f t="shared" si="25"/>
        <v>12.6</v>
      </c>
      <c r="M558" s="10">
        <f t="shared" si="26"/>
        <v>4</v>
      </c>
    </row>
    <row r="559" spans="1:13">
      <c r="A559" s="22">
        <v>1550</v>
      </c>
      <c r="B559" s="22" t="s">
        <v>54</v>
      </c>
      <c r="C559" s="22" t="s">
        <v>46</v>
      </c>
      <c r="D559" s="23">
        <v>0.22</v>
      </c>
      <c r="E559" s="23">
        <v>50.8</v>
      </c>
      <c r="F559" s="23">
        <v>0</v>
      </c>
      <c r="G559" s="23">
        <v>0.72099999999999997</v>
      </c>
      <c r="H559" s="23">
        <v>0.17</v>
      </c>
      <c r="I559" s="23">
        <v>0.34100000000000003</v>
      </c>
      <c r="J559" s="49">
        <v>23.849085303399999</v>
      </c>
      <c r="K559" s="10">
        <f t="shared" si="24"/>
        <v>34.427744574478126</v>
      </c>
      <c r="L559" s="10">
        <f t="shared" si="25"/>
        <v>67.5</v>
      </c>
      <c r="M559" s="10">
        <f t="shared" si="26"/>
        <v>21.2</v>
      </c>
    </row>
    <row r="560" spans="1:13">
      <c r="A560" s="22">
        <v>1550</v>
      </c>
      <c r="B560" s="22" t="s">
        <v>54</v>
      </c>
      <c r="D560" s="23">
        <v>0.22</v>
      </c>
      <c r="E560" s="23">
        <v>50.8</v>
      </c>
      <c r="F560" s="23">
        <v>0</v>
      </c>
      <c r="G560" s="23">
        <v>0.72099999999999997</v>
      </c>
      <c r="H560" s="23">
        <v>0.17</v>
      </c>
      <c r="I560" s="23">
        <v>0.34100000000000003</v>
      </c>
      <c r="J560" s="49">
        <v>1.19551018918079</v>
      </c>
      <c r="K560" s="10">
        <f t="shared" si="24"/>
        <v>1.7257986587617491</v>
      </c>
      <c r="L560" s="10">
        <f t="shared" si="25"/>
        <v>3.4</v>
      </c>
      <c r="M560" s="10">
        <f t="shared" si="26"/>
        <v>1.1000000000000001</v>
      </c>
    </row>
    <row r="561" spans="1:13">
      <c r="A561" s="22">
        <v>1550</v>
      </c>
      <c r="B561" s="22" t="s">
        <v>54</v>
      </c>
      <c r="C561" s="22" t="s">
        <v>45</v>
      </c>
      <c r="D561" s="23">
        <v>0.22</v>
      </c>
      <c r="E561" s="23">
        <v>50.8</v>
      </c>
      <c r="F561" s="23">
        <v>0</v>
      </c>
      <c r="G561" s="23">
        <v>0.72099999999999997</v>
      </c>
      <c r="H561" s="23">
        <v>0.17</v>
      </c>
      <c r="I561" s="23">
        <v>0.34100000000000003</v>
      </c>
      <c r="J561" s="49">
        <v>2.1853978258623101</v>
      </c>
      <c r="K561" s="10">
        <f t="shared" si="24"/>
        <v>3.1547674548206359</v>
      </c>
      <c r="L561" s="10">
        <f t="shared" si="25"/>
        <v>6.2</v>
      </c>
      <c r="M561" s="10">
        <f t="shared" si="26"/>
        <v>1.9</v>
      </c>
    </row>
    <row r="562" spans="1:13">
      <c r="A562" s="22">
        <v>1550</v>
      </c>
      <c r="B562" s="22" t="s">
        <v>54</v>
      </c>
      <c r="D562" s="23">
        <v>0.22</v>
      </c>
      <c r="E562" s="23">
        <v>50.8</v>
      </c>
      <c r="F562" s="23">
        <v>0</v>
      </c>
      <c r="G562" s="23">
        <v>0.72099999999999997</v>
      </c>
      <c r="H562" s="23">
        <v>0.17</v>
      </c>
      <c r="I562" s="23">
        <v>0.34100000000000003</v>
      </c>
      <c r="J562" s="49">
        <v>3.6898540109411901</v>
      </c>
      <c r="K562" s="10">
        <f t="shared" si="24"/>
        <v>5.3265502550610044</v>
      </c>
      <c r="L562" s="10">
        <f t="shared" si="25"/>
        <v>10.4</v>
      </c>
      <c r="M562" s="10">
        <f t="shared" si="26"/>
        <v>3.3</v>
      </c>
    </row>
    <row r="563" spans="1:13">
      <c r="A563" s="22">
        <v>1550</v>
      </c>
      <c r="B563" s="22" t="s">
        <v>54</v>
      </c>
      <c r="C563" s="22" t="s">
        <v>44</v>
      </c>
      <c r="D563" s="23">
        <v>0.22</v>
      </c>
      <c r="E563" s="23">
        <v>50.8</v>
      </c>
      <c r="F563" s="23">
        <v>0</v>
      </c>
      <c r="G563" s="23">
        <v>0.72099999999999997</v>
      </c>
      <c r="H563" s="23">
        <v>0.17</v>
      </c>
      <c r="I563" s="23">
        <v>0.34100000000000003</v>
      </c>
      <c r="J563" s="49">
        <v>0.46768784089920901</v>
      </c>
      <c r="K563" s="10">
        <f t="shared" si="24"/>
        <v>0.67513857752740147</v>
      </c>
      <c r="L563" s="10">
        <f t="shared" si="25"/>
        <v>1.3</v>
      </c>
      <c r="M563" s="10">
        <f t="shared" si="26"/>
        <v>0.4</v>
      </c>
    </row>
    <row r="564" spans="1:13">
      <c r="A564" s="22">
        <v>1400</v>
      </c>
      <c r="B564" s="22" t="s">
        <v>54</v>
      </c>
      <c r="C564" s="22" t="s">
        <v>46</v>
      </c>
      <c r="D564" s="23">
        <v>0.22</v>
      </c>
      <c r="E564" s="23">
        <v>50.8</v>
      </c>
      <c r="F564" s="23">
        <v>0</v>
      </c>
      <c r="G564" s="23">
        <v>0.70899999999999996</v>
      </c>
      <c r="H564" s="23">
        <v>0.11700000000000001</v>
      </c>
      <c r="I564" s="23">
        <v>0.43099999999999999</v>
      </c>
      <c r="J564" s="49">
        <v>0.21191815144279499</v>
      </c>
      <c r="K564" s="10">
        <f t="shared" si="24"/>
        <v>0.38665879518414231</v>
      </c>
      <c r="L564" s="10">
        <f t="shared" si="25"/>
        <v>0.7</v>
      </c>
      <c r="M564" s="10">
        <f t="shared" si="26"/>
        <v>0.2</v>
      </c>
    </row>
    <row r="565" spans="1:13">
      <c r="A565" s="22">
        <v>1400</v>
      </c>
      <c r="B565" s="22" t="s">
        <v>54</v>
      </c>
      <c r="C565" s="22" t="s">
        <v>46</v>
      </c>
      <c r="D565" s="23">
        <v>0.22</v>
      </c>
      <c r="E565" s="23">
        <v>50.8</v>
      </c>
      <c r="F565" s="23">
        <v>0</v>
      </c>
      <c r="G565" s="23">
        <v>0.70899999999999996</v>
      </c>
      <c r="H565" s="23">
        <v>0.11700000000000001</v>
      </c>
      <c r="I565" s="23">
        <v>0.43099999999999999</v>
      </c>
      <c r="J565" s="49">
        <v>1.0639959876279299</v>
      </c>
      <c r="K565" s="10">
        <f t="shared" si="24"/>
        <v>1.941331612493</v>
      </c>
      <c r="L565" s="10">
        <f t="shared" si="25"/>
        <v>3.7</v>
      </c>
      <c r="M565" s="10">
        <f t="shared" si="26"/>
        <v>0.9</v>
      </c>
    </row>
    <row r="566" spans="1:13">
      <c r="A566" s="22">
        <v>1400</v>
      </c>
      <c r="B566" s="22" t="s">
        <v>54</v>
      </c>
      <c r="D566" s="23">
        <v>0.22</v>
      </c>
      <c r="E566" s="23">
        <v>50.8</v>
      </c>
      <c r="F566" s="23">
        <v>0</v>
      </c>
      <c r="G566" s="23">
        <v>0.70899999999999996</v>
      </c>
      <c r="H566" s="23">
        <v>0.11700000000000001</v>
      </c>
      <c r="I566" s="23">
        <v>0.43099999999999999</v>
      </c>
      <c r="J566" s="49">
        <v>0.348530182401455</v>
      </c>
      <c r="K566" s="10">
        <f t="shared" si="24"/>
        <v>0.63591655313694806</v>
      </c>
      <c r="L566" s="10">
        <f t="shared" si="25"/>
        <v>1.2</v>
      </c>
      <c r="M566" s="10">
        <f t="shared" si="26"/>
        <v>0.3</v>
      </c>
    </row>
    <row r="567" spans="1:13">
      <c r="A567" s="22">
        <v>1400</v>
      </c>
      <c r="B567" s="22" t="s">
        <v>54</v>
      </c>
      <c r="C567" s="22" t="s">
        <v>45</v>
      </c>
      <c r="D567" s="23">
        <v>0.22</v>
      </c>
      <c r="E567" s="23">
        <v>50.8</v>
      </c>
      <c r="F567" s="23">
        <v>0</v>
      </c>
      <c r="G567" s="23">
        <v>0.70899999999999996</v>
      </c>
      <c r="H567" s="23">
        <v>0.11700000000000001</v>
      </c>
      <c r="I567" s="23">
        <v>0.43099999999999999</v>
      </c>
      <c r="J567" s="49">
        <v>0.23260996811812201</v>
      </c>
      <c r="K567" s="10">
        <f t="shared" si="24"/>
        <v>0.42441239416272153</v>
      </c>
      <c r="L567" s="10">
        <f t="shared" si="25"/>
        <v>0.8</v>
      </c>
      <c r="M567" s="10">
        <f t="shared" si="26"/>
        <v>0.2</v>
      </c>
    </row>
    <row r="568" spans="1:13">
      <c r="A568" s="22">
        <v>1400</v>
      </c>
      <c r="B568" s="22" t="s">
        <v>54</v>
      </c>
      <c r="C568" s="22" t="s">
        <v>46</v>
      </c>
      <c r="D568" s="23">
        <v>0.22</v>
      </c>
      <c r="E568" s="23">
        <v>50.8</v>
      </c>
      <c r="F568" s="23">
        <v>0</v>
      </c>
      <c r="G568" s="23">
        <v>0.70899999999999996</v>
      </c>
      <c r="H568" s="23">
        <v>0.11700000000000001</v>
      </c>
      <c r="I568" s="23">
        <v>0.43099999999999999</v>
      </c>
      <c r="J568" s="49">
        <v>6.21159721044826</v>
      </c>
      <c r="K568" s="10">
        <f t="shared" si="24"/>
        <v>11.333473216943547</v>
      </c>
      <c r="L568" s="10">
        <f t="shared" si="25"/>
        <v>21.9</v>
      </c>
      <c r="M568" s="10">
        <f t="shared" si="26"/>
        <v>5</v>
      </c>
    </row>
    <row r="569" spans="1:13">
      <c r="A569" s="22">
        <v>1400</v>
      </c>
      <c r="B569" s="22" t="s">
        <v>54</v>
      </c>
      <c r="C569" s="22" t="s">
        <v>45</v>
      </c>
      <c r="D569" s="23">
        <v>0.22</v>
      </c>
      <c r="E569" s="23">
        <v>50.8</v>
      </c>
      <c r="F569" s="23">
        <v>0</v>
      </c>
      <c r="G569" s="23">
        <v>0.70899999999999996</v>
      </c>
      <c r="H569" s="23">
        <v>0.11700000000000001</v>
      </c>
      <c r="I569" s="23">
        <v>0.43099999999999999</v>
      </c>
      <c r="J569" s="49">
        <v>1.1103316008909201</v>
      </c>
      <c r="K569" s="10">
        <f t="shared" si="24"/>
        <v>2.0258740279322098</v>
      </c>
      <c r="L569" s="10">
        <f t="shared" si="25"/>
        <v>3.9</v>
      </c>
      <c r="M569" s="10">
        <f t="shared" si="26"/>
        <v>0.9</v>
      </c>
    </row>
    <row r="570" spans="1:13">
      <c r="A570" s="22">
        <v>1850</v>
      </c>
      <c r="B570" s="22" t="s">
        <v>54</v>
      </c>
      <c r="C570" s="22" t="s">
        <v>45</v>
      </c>
      <c r="D570" s="23">
        <v>0.22</v>
      </c>
      <c r="E570" s="23">
        <v>50.8</v>
      </c>
      <c r="F570" s="23">
        <v>0</v>
      </c>
      <c r="G570" s="23">
        <v>0.96799999999999997</v>
      </c>
      <c r="H570" s="23">
        <v>0.125</v>
      </c>
      <c r="I570" s="23">
        <v>0.34100000000000003</v>
      </c>
      <c r="J570" s="49">
        <v>1.1744542276881599E-2</v>
      </c>
      <c r="K570" s="10">
        <f t="shared" si="24"/>
        <v>1.6954029746163713E-2</v>
      </c>
      <c r="L570" s="10">
        <f t="shared" si="25"/>
        <v>0</v>
      </c>
      <c r="M570" s="10">
        <f t="shared" si="26"/>
        <v>0</v>
      </c>
    </row>
    <row r="571" spans="1:13">
      <c r="A571" s="22">
        <v>8200</v>
      </c>
      <c r="B571" s="22" t="s">
        <v>54</v>
      </c>
      <c r="C571" s="22" t="s">
        <v>46</v>
      </c>
      <c r="D571" s="23">
        <v>0.22</v>
      </c>
      <c r="E571" s="23">
        <v>50.8</v>
      </c>
      <c r="F571" s="23">
        <v>0</v>
      </c>
      <c r="G571" s="23">
        <v>0.72099999999999997</v>
      </c>
      <c r="H571" s="23">
        <v>0.17</v>
      </c>
      <c r="I571" s="23">
        <v>0.43099999999999999</v>
      </c>
      <c r="J571" s="49">
        <v>9.4767948920358405E-2</v>
      </c>
      <c r="K571" s="10">
        <f t="shared" si="24"/>
        <v>0.17291044066845526</v>
      </c>
      <c r="L571" s="10">
        <f t="shared" si="25"/>
        <v>0.3</v>
      </c>
      <c r="M571" s="10">
        <f t="shared" si="26"/>
        <v>0.1</v>
      </c>
    </row>
    <row r="572" spans="1:13">
      <c r="A572" s="22">
        <v>1210</v>
      </c>
      <c r="B572" s="22" t="s">
        <v>54</v>
      </c>
      <c r="C572" s="22" t="s">
        <v>46</v>
      </c>
      <c r="D572" s="23">
        <v>0.22</v>
      </c>
      <c r="E572" s="23">
        <v>50.8</v>
      </c>
      <c r="F572" s="23">
        <v>0</v>
      </c>
      <c r="G572" s="23">
        <v>1.2450000000000001</v>
      </c>
      <c r="H572" s="23">
        <v>0.21299999999999999</v>
      </c>
      <c r="I572" s="23">
        <v>0.28799999999999998</v>
      </c>
      <c r="J572" s="49">
        <v>9.9522408290345601E-2</v>
      </c>
      <c r="K572" s="10">
        <f t="shared" si="24"/>
        <v>0.12133772018758933</v>
      </c>
      <c r="L572" s="10">
        <f t="shared" si="25"/>
        <v>0.4</v>
      </c>
      <c r="M572" s="10">
        <f t="shared" si="26"/>
        <v>0.1</v>
      </c>
    </row>
    <row r="573" spans="1:13">
      <c r="A573" s="22">
        <v>1210</v>
      </c>
      <c r="B573" s="22" t="s">
        <v>54</v>
      </c>
      <c r="C573" s="22" t="s">
        <v>45</v>
      </c>
      <c r="D573" s="23">
        <v>0.22</v>
      </c>
      <c r="E573" s="23">
        <v>50.8</v>
      </c>
      <c r="F573" s="23">
        <v>0</v>
      </c>
      <c r="G573" s="23">
        <v>1.2450000000000001</v>
      </c>
      <c r="H573" s="23">
        <v>0.21299999999999999</v>
      </c>
      <c r="I573" s="23">
        <v>0.28799999999999998</v>
      </c>
      <c r="J573" s="49">
        <v>4.9804000042400002E-5</v>
      </c>
      <c r="K573" s="10">
        <f t="shared" si="24"/>
        <v>6.0721036851694077E-5</v>
      </c>
      <c r="L573" s="10">
        <f t="shared" si="25"/>
        <v>0</v>
      </c>
      <c r="M573" s="10">
        <f t="shared" si="26"/>
        <v>0</v>
      </c>
    </row>
    <row r="574" spans="1:13">
      <c r="A574" s="22">
        <v>1210</v>
      </c>
      <c r="B574" s="22" t="s">
        <v>54</v>
      </c>
      <c r="C574" s="22" t="s">
        <v>46</v>
      </c>
      <c r="D574" s="23">
        <v>0.22</v>
      </c>
      <c r="E574" s="23">
        <v>50.8</v>
      </c>
      <c r="F574" s="23">
        <v>0</v>
      </c>
      <c r="G574" s="23">
        <v>1.2450000000000001</v>
      </c>
      <c r="H574" s="23">
        <v>0.21299999999999999</v>
      </c>
      <c r="I574" s="23">
        <v>0.28799999999999998</v>
      </c>
      <c r="J574" s="49">
        <v>1.949758817313</v>
      </c>
      <c r="K574" s="10">
        <f t="shared" si="24"/>
        <v>2.3771459500680092</v>
      </c>
      <c r="L574" s="10">
        <f t="shared" si="25"/>
        <v>8.1</v>
      </c>
      <c r="M574" s="10">
        <f t="shared" si="26"/>
        <v>1.8</v>
      </c>
    </row>
    <row r="575" spans="1:13">
      <c r="A575" s="22">
        <v>1210</v>
      </c>
      <c r="B575" s="22" t="s">
        <v>54</v>
      </c>
      <c r="C575" s="22" t="s">
        <v>46</v>
      </c>
      <c r="D575" s="23">
        <v>0.22</v>
      </c>
      <c r="E575" s="23">
        <v>50.8</v>
      </c>
      <c r="F575" s="23">
        <v>0</v>
      </c>
      <c r="G575" s="23">
        <v>1.2450000000000001</v>
      </c>
      <c r="H575" s="23">
        <v>0.21299999999999999</v>
      </c>
      <c r="I575" s="23">
        <v>0.28799999999999998</v>
      </c>
      <c r="J575" s="49">
        <v>0.22217036923245101</v>
      </c>
      <c r="K575" s="10">
        <f t="shared" si="24"/>
        <v>0.27087011416820422</v>
      </c>
      <c r="L575" s="10">
        <f t="shared" si="25"/>
        <v>0.9</v>
      </c>
      <c r="M575" s="10">
        <f t="shared" si="26"/>
        <v>0.2</v>
      </c>
    </row>
    <row r="576" spans="1:13">
      <c r="A576" s="22">
        <v>1330</v>
      </c>
      <c r="B576" s="22" t="s">
        <v>54</v>
      </c>
      <c r="C576" s="22" t="s">
        <v>45</v>
      </c>
      <c r="D576" s="23">
        <v>0.22</v>
      </c>
      <c r="E576" s="23">
        <v>50.8</v>
      </c>
      <c r="F576" s="23">
        <v>0</v>
      </c>
      <c r="G576" s="23">
        <v>1.395</v>
      </c>
      <c r="H576" s="23">
        <v>0.33900000000000002</v>
      </c>
      <c r="I576" s="23">
        <v>0.39300000000000002</v>
      </c>
      <c r="J576" s="49">
        <v>1.44089566039013</v>
      </c>
      <c r="K576" s="10">
        <f t="shared" si="24"/>
        <v>2.3972181101910595</v>
      </c>
      <c r="L576" s="10">
        <f t="shared" si="25"/>
        <v>9.1</v>
      </c>
      <c r="M576" s="10">
        <f t="shared" si="26"/>
        <v>2.5</v>
      </c>
    </row>
    <row r="577" spans="1:13">
      <c r="A577" s="22">
        <v>1330</v>
      </c>
      <c r="B577" s="22" t="s">
        <v>54</v>
      </c>
      <c r="C577" s="22" t="s">
        <v>46</v>
      </c>
      <c r="D577" s="23">
        <v>0.22</v>
      </c>
      <c r="E577" s="23">
        <v>50.8</v>
      </c>
      <c r="F577" s="23">
        <v>0</v>
      </c>
      <c r="G577" s="23">
        <v>1.395</v>
      </c>
      <c r="H577" s="23">
        <v>0.33900000000000002</v>
      </c>
      <c r="I577" s="23">
        <v>0.39300000000000002</v>
      </c>
      <c r="J577" s="49">
        <v>68.649706995900004</v>
      </c>
      <c r="K577" s="10">
        <f t="shared" si="24"/>
        <v>114.21251752907885</v>
      </c>
      <c r="L577" s="10">
        <f t="shared" si="25"/>
        <v>433.5</v>
      </c>
      <c r="M577" s="10">
        <f t="shared" si="26"/>
        <v>120.5</v>
      </c>
    </row>
    <row r="578" spans="1:13">
      <c r="A578" s="22">
        <v>1330</v>
      </c>
      <c r="B578" s="22" t="s">
        <v>54</v>
      </c>
      <c r="C578" s="22" t="s">
        <v>45</v>
      </c>
      <c r="D578" s="23">
        <v>0.22</v>
      </c>
      <c r="E578" s="23">
        <v>50.8</v>
      </c>
      <c r="F578" s="23">
        <v>0</v>
      </c>
      <c r="G578" s="23">
        <v>1.395</v>
      </c>
      <c r="H578" s="23">
        <v>0.33900000000000002</v>
      </c>
      <c r="I578" s="23">
        <v>0.39300000000000002</v>
      </c>
      <c r="J578" s="49">
        <v>1.0601345243368301</v>
      </c>
      <c r="K578" s="10">
        <f t="shared" si="24"/>
        <v>1.7637458081391844</v>
      </c>
      <c r="L578" s="10">
        <f t="shared" si="25"/>
        <v>6.7</v>
      </c>
      <c r="M578" s="10">
        <f t="shared" si="26"/>
        <v>1.9</v>
      </c>
    </row>
    <row r="579" spans="1:13">
      <c r="A579" s="22">
        <v>1330</v>
      </c>
      <c r="B579" s="22" t="s">
        <v>54</v>
      </c>
      <c r="D579" s="23">
        <v>0.22</v>
      </c>
      <c r="E579" s="23">
        <v>50.8</v>
      </c>
      <c r="F579" s="23">
        <v>0</v>
      </c>
      <c r="G579" s="23">
        <v>1.395</v>
      </c>
      <c r="H579" s="23">
        <v>0.33900000000000002</v>
      </c>
      <c r="I579" s="23">
        <v>0.39300000000000002</v>
      </c>
      <c r="J579" s="49">
        <v>0.51300100819438998</v>
      </c>
      <c r="K579" s="10">
        <f t="shared" ref="K579:K614" si="27">(E579*I579*J579/12)+(F579*J579)</f>
        <v>0.85347977733300662</v>
      </c>
      <c r="L579" s="10">
        <f t="shared" ref="L579:L614" si="28">ROUND(2.721*G579*K579,1)</f>
        <v>3.2</v>
      </c>
      <c r="M579" s="10">
        <f t="shared" ref="M579:M614" si="29">ROUND((2.721*H579*K579)+(D579*J579),1)</f>
        <v>0.9</v>
      </c>
    </row>
    <row r="580" spans="1:13">
      <c r="A580" s="22">
        <v>1330</v>
      </c>
      <c r="B580" s="22" t="s">
        <v>54</v>
      </c>
      <c r="C580" s="22" t="s">
        <v>46</v>
      </c>
      <c r="D580" s="23">
        <v>0.22</v>
      </c>
      <c r="E580" s="23">
        <v>50.8</v>
      </c>
      <c r="F580" s="23">
        <v>0</v>
      </c>
      <c r="G580" s="23">
        <v>1.395</v>
      </c>
      <c r="H580" s="23">
        <v>0.33900000000000002</v>
      </c>
      <c r="I580" s="23">
        <v>0.39300000000000002</v>
      </c>
      <c r="J580" s="49">
        <v>15.6323281349</v>
      </c>
      <c r="K580" s="10">
        <f t="shared" si="27"/>
        <v>26.007504318033131</v>
      </c>
      <c r="L580" s="10">
        <f t="shared" si="28"/>
        <v>98.7</v>
      </c>
      <c r="M580" s="10">
        <f t="shared" si="29"/>
        <v>27.4</v>
      </c>
    </row>
    <row r="581" spans="1:13">
      <c r="A581" s="22">
        <v>1330</v>
      </c>
      <c r="B581" s="22" t="s">
        <v>54</v>
      </c>
      <c r="D581" s="23">
        <v>0.22</v>
      </c>
      <c r="E581" s="23">
        <v>50.8</v>
      </c>
      <c r="F581" s="23">
        <v>0</v>
      </c>
      <c r="G581" s="23">
        <v>1.395</v>
      </c>
      <c r="H581" s="23">
        <v>0.33900000000000002</v>
      </c>
      <c r="I581" s="23">
        <v>0.39300000000000002</v>
      </c>
      <c r="J581" s="49">
        <v>0.28594078335622802</v>
      </c>
      <c r="K581" s="10">
        <f t="shared" si="27"/>
        <v>0.47571968126975661</v>
      </c>
      <c r="L581" s="10">
        <f t="shared" si="28"/>
        <v>1.8</v>
      </c>
      <c r="M581" s="10">
        <f t="shared" si="29"/>
        <v>0.5</v>
      </c>
    </row>
    <row r="582" spans="1:13">
      <c r="A582" s="22">
        <v>1330</v>
      </c>
      <c r="B582" s="22" t="s">
        <v>54</v>
      </c>
      <c r="C582" s="22" t="s">
        <v>46</v>
      </c>
      <c r="D582" s="23">
        <v>0.22</v>
      </c>
      <c r="E582" s="23">
        <v>50.8</v>
      </c>
      <c r="F582" s="23">
        <v>0</v>
      </c>
      <c r="G582" s="23">
        <v>1.395</v>
      </c>
      <c r="H582" s="23">
        <v>0.33900000000000002</v>
      </c>
      <c r="I582" s="23">
        <v>0.39300000000000002</v>
      </c>
      <c r="J582" s="49">
        <v>2.28928355119147</v>
      </c>
      <c r="K582" s="10">
        <f t="shared" si="27"/>
        <v>3.8086810441172489</v>
      </c>
      <c r="L582" s="10">
        <f t="shared" si="28"/>
        <v>14.5</v>
      </c>
      <c r="M582" s="10">
        <f t="shared" si="29"/>
        <v>4</v>
      </c>
    </row>
    <row r="583" spans="1:13">
      <c r="A583" s="22">
        <v>1850</v>
      </c>
      <c r="B583" s="22" t="s">
        <v>54</v>
      </c>
      <c r="C583" s="22" t="s">
        <v>45</v>
      </c>
      <c r="D583" s="23">
        <v>0.22</v>
      </c>
      <c r="E583" s="23">
        <v>50.8</v>
      </c>
      <c r="F583" s="23">
        <v>0</v>
      </c>
      <c r="G583" s="23">
        <v>0.96799999999999997</v>
      </c>
      <c r="H583" s="23">
        <v>0.125</v>
      </c>
      <c r="I583" s="23">
        <v>0.34100000000000003</v>
      </c>
      <c r="J583" s="49">
        <v>0.54612010925476395</v>
      </c>
      <c r="K583" s="10">
        <f t="shared" si="27"/>
        <v>0.78836078571653545</v>
      </c>
      <c r="L583" s="10">
        <f t="shared" si="28"/>
        <v>2.1</v>
      </c>
      <c r="M583" s="10">
        <f t="shared" si="29"/>
        <v>0.4</v>
      </c>
    </row>
    <row r="584" spans="1:13">
      <c r="A584" s="22">
        <v>1850</v>
      </c>
      <c r="B584" s="22" t="s">
        <v>54</v>
      </c>
      <c r="D584" s="23">
        <v>0.22</v>
      </c>
      <c r="E584" s="23">
        <v>50.8</v>
      </c>
      <c r="F584" s="23">
        <v>0</v>
      </c>
      <c r="G584" s="23">
        <v>0.96799999999999997</v>
      </c>
      <c r="H584" s="23">
        <v>0.125</v>
      </c>
      <c r="I584" s="23">
        <v>0.34100000000000003</v>
      </c>
      <c r="J584" s="49">
        <v>0.20364209869576899</v>
      </c>
      <c r="K584" s="10">
        <f t="shared" si="27"/>
        <v>0.29397094560725562</v>
      </c>
      <c r="L584" s="10">
        <f t="shared" si="28"/>
        <v>0.8</v>
      </c>
      <c r="M584" s="10">
        <f t="shared" si="29"/>
        <v>0.1</v>
      </c>
    </row>
    <row r="585" spans="1:13">
      <c r="A585" s="22">
        <v>1850</v>
      </c>
      <c r="B585" s="22" t="s">
        <v>54</v>
      </c>
      <c r="C585" s="22" t="s">
        <v>45</v>
      </c>
      <c r="D585" s="23">
        <v>0.22</v>
      </c>
      <c r="E585" s="23">
        <v>50.8</v>
      </c>
      <c r="F585" s="23">
        <v>0</v>
      </c>
      <c r="G585" s="23">
        <v>0.96799999999999997</v>
      </c>
      <c r="H585" s="23">
        <v>0.125</v>
      </c>
      <c r="I585" s="23">
        <v>0.34100000000000003</v>
      </c>
      <c r="J585" s="49">
        <v>1.3206246073360499</v>
      </c>
      <c r="K585" s="10">
        <f t="shared" si="27"/>
        <v>1.9064096623300772</v>
      </c>
      <c r="L585" s="10">
        <f t="shared" si="28"/>
        <v>5</v>
      </c>
      <c r="M585" s="10">
        <f t="shared" si="29"/>
        <v>0.9</v>
      </c>
    </row>
    <row r="586" spans="1:13">
      <c r="A586" s="22">
        <v>1850</v>
      </c>
      <c r="B586" s="22" t="s">
        <v>54</v>
      </c>
      <c r="C586" s="22" t="s">
        <v>44</v>
      </c>
      <c r="D586" s="23">
        <v>0.22</v>
      </c>
      <c r="E586" s="23">
        <v>50.8</v>
      </c>
      <c r="F586" s="23">
        <v>0</v>
      </c>
      <c r="G586" s="23">
        <v>0.96799999999999997</v>
      </c>
      <c r="H586" s="23">
        <v>0.125</v>
      </c>
      <c r="I586" s="23">
        <v>0.34100000000000003</v>
      </c>
      <c r="J586" s="49">
        <v>5.3258962745577003</v>
      </c>
      <c r="K586" s="10">
        <f t="shared" si="27"/>
        <v>7.6882863320756778</v>
      </c>
      <c r="L586" s="10">
        <f t="shared" si="28"/>
        <v>20.3</v>
      </c>
      <c r="M586" s="10">
        <f t="shared" si="29"/>
        <v>3.8</v>
      </c>
    </row>
    <row r="587" spans="1:13">
      <c r="A587" s="22">
        <v>1411</v>
      </c>
      <c r="B587" s="22" t="s">
        <v>54</v>
      </c>
      <c r="C587" s="22" t="s">
        <v>44</v>
      </c>
      <c r="D587" s="23">
        <v>0.22</v>
      </c>
      <c r="E587" s="23">
        <v>50.8</v>
      </c>
      <c r="F587" s="23">
        <v>0</v>
      </c>
      <c r="G587" s="23">
        <v>1.4430000000000001</v>
      </c>
      <c r="H587" s="23">
        <v>0.22500000000000001</v>
      </c>
      <c r="I587" s="23">
        <v>0.43099999999999999</v>
      </c>
      <c r="J587" s="49">
        <v>1.3793537465013801</v>
      </c>
      <c r="K587" s="10">
        <f t="shared" si="27"/>
        <v>2.5167228674082014</v>
      </c>
      <c r="L587" s="10">
        <f t="shared" si="28"/>
        <v>9.9</v>
      </c>
      <c r="M587" s="10">
        <f t="shared" si="29"/>
        <v>1.8</v>
      </c>
    </row>
    <row r="588" spans="1:13">
      <c r="A588" s="22">
        <v>1411</v>
      </c>
      <c r="B588" s="22" t="s">
        <v>54</v>
      </c>
      <c r="C588" s="22" t="s">
        <v>44</v>
      </c>
      <c r="D588" s="23">
        <v>0.22</v>
      </c>
      <c r="E588" s="23">
        <v>50.8</v>
      </c>
      <c r="F588" s="23">
        <v>0</v>
      </c>
      <c r="G588" s="23">
        <v>1.4430000000000001</v>
      </c>
      <c r="H588" s="23">
        <v>0.22500000000000001</v>
      </c>
      <c r="I588" s="23">
        <v>0.43099999999999999</v>
      </c>
      <c r="J588" s="49">
        <v>1.2769873552868301</v>
      </c>
      <c r="K588" s="10">
        <f t="shared" si="27"/>
        <v>2.329948562211174</v>
      </c>
      <c r="L588" s="10">
        <f t="shared" si="28"/>
        <v>9.1</v>
      </c>
      <c r="M588" s="10">
        <f t="shared" si="29"/>
        <v>1.7</v>
      </c>
    </row>
    <row r="589" spans="1:13">
      <c r="A589" s="22">
        <v>1411</v>
      </c>
      <c r="B589" s="22" t="s">
        <v>54</v>
      </c>
      <c r="C589" s="22" t="s">
        <v>46</v>
      </c>
      <c r="D589" s="23">
        <v>0.22</v>
      </c>
      <c r="E589" s="23">
        <v>50.8</v>
      </c>
      <c r="F589" s="23">
        <v>0</v>
      </c>
      <c r="G589" s="23">
        <v>1.4430000000000001</v>
      </c>
      <c r="H589" s="23">
        <v>0.22500000000000001</v>
      </c>
      <c r="I589" s="23">
        <v>0.43099999999999999</v>
      </c>
      <c r="J589" s="49">
        <v>2.1406313535176</v>
      </c>
      <c r="K589" s="10">
        <f t="shared" si="27"/>
        <v>3.9057246132497627</v>
      </c>
      <c r="L589" s="10">
        <f t="shared" si="28"/>
        <v>15.3</v>
      </c>
      <c r="M589" s="10">
        <f t="shared" si="29"/>
        <v>2.9</v>
      </c>
    </row>
    <row r="590" spans="1:13">
      <c r="A590" s="22">
        <v>1320</v>
      </c>
      <c r="B590" s="22" t="s">
        <v>54</v>
      </c>
      <c r="C590" s="22" t="s">
        <v>45</v>
      </c>
      <c r="D590" s="23">
        <v>0.22</v>
      </c>
      <c r="E590" s="23">
        <v>50.8</v>
      </c>
      <c r="F590" s="23">
        <v>0</v>
      </c>
      <c r="G590" s="23">
        <v>1.395</v>
      </c>
      <c r="H590" s="23">
        <v>0.33900000000000002</v>
      </c>
      <c r="I590" s="23">
        <v>0.39300000000000002</v>
      </c>
      <c r="J590" s="49">
        <v>0.27159886405010503</v>
      </c>
      <c r="K590" s="10">
        <f t="shared" si="27"/>
        <v>0.45185903012015977</v>
      </c>
      <c r="L590" s="10">
        <f t="shared" si="28"/>
        <v>1.7</v>
      </c>
      <c r="M590" s="10">
        <f t="shared" si="29"/>
        <v>0.5</v>
      </c>
    </row>
    <row r="591" spans="1:13">
      <c r="A591" s="22">
        <v>1320</v>
      </c>
      <c r="B591" s="22" t="s">
        <v>54</v>
      </c>
      <c r="C591" s="22" t="s">
        <v>46</v>
      </c>
      <c r="D591" s="23">
        <v>0.22</v>
      </c>
      <c r="E591" s="23">
        <v>50.8</v>
      </c>
      <c r="F591" s="23">
        <v>0</v>
      </c>
      <c r="G591" s="23">
        <v>1.395</v>
      </c>
      <c r="H591" s="23">
        <v>0.33900000000000002</v>
      </c>
      <c r="I591" s="23">
        <v>0.39300000000000002</v>
      </c>
      <c r="J591" s="49">
        <v>4.0265309036482204</v>
      </c>
      <c r="K591" s="10">
        <f t="shared" si="27"/>
        <v>6.6989394643995448</v>
      </c>
      <c r="L591" s="10">
        <f t="shared" si="28"/>
        <v>25.4</v>
      </c>
      <c r="M591" s="10">
        <f t="shared" si="29"/>
        <v>7.1</v>
      </c>
    </row>
    <row r="592" spans="1:13">
      <c r="A592" s="22">
        <v>1320</v>
      </c>
      <c r="B592" s="22" t="s">
        <v>54</v>
      </c>
      <c r="C592" s="22" t="s">
        <v>46</v>
      </c>
      <c r="D592" s="23">
        <v>0.22</v>
      </c>
      <c r="E592" s="23">
        <v>50.8</v>
      </c>
      <c r="F592" s="23">
        <v>0</v>
      </c>
      <c r="G592" s="23">
        <v>1.395</v>
      </c>
      <c r="H592" s="23">
        <v>0.33900000000000002</v>
      </c>
      <c r="I592" s="23">
        <v>0.39300000000000002</v>
      </c>
      <c r="J592" s="49">
        <v>4.0369224051824197</v>
      </c>
      <c r="K592" s="10">
        <f t="shared" si="27"/>
        <v>6.7162278055019913</v>
      </c>
      <c r="L592" s="10">
        <f t="shared" si="28"/>
        <v>25.5</v>
      </c>
      <c r="M592" s="10">
        <f t="shared" si="29"/>
        <v>7.1</v>
      </c>
    </row>
    <row r="593" spans="1:13">
      <c r="A593" s="22">
        <v>1320</v>
      </c>
      <c r="B593" s="22" t="s">
        <v>54</v>
      </c>
      <c r="C593" s="22" t="s">
        <v>46</v>
      </c>
      <c r="D593" s="23">
        <v>0.22</v>
      </c>
      <c r="E593" s="23">
        <v>50.8</v>
      </c>
      <c r="F593" s="23">
        <v>0</v>
      </c>
      <c r="G593" s="23">
        <v>1.395</v>
      </c>
      <c r="H593" s="23">
        <v>0.33900000000000002</v>
      </c>
      <c r="I593" s="23">
        <v>0.39300000000000002</v>
      </c>
      <c r="J593" s="49">
        <v>105.474164387</v>
      </c>
      <c r="K593" s="10">
        <f t="shared" si="27"/>
        <v>175.47736729065193</v>
      </c>
      <c r="L593" s="10">
        <f t="shared" si="28"/>
        <v>666.1</v>
      </c>
      <c r="M593" s="10">
        <f t="shared" si="29"/>
        <v>185.1</v>
      </c>
    </row>
    <row r="594" spans="1:13">
      <c r="A594" s="22">
        <v>1320</v>
      </c>
      <c r="B594" s="22" t="s">
        <v>54</v>
      </c>
      <c r="C594" s="22" t="s">
        <v>44</v>
      </c>
      <c r="D594" s="23">
        <v>0.22</v>
      </c>
      <c r="E594" s="23">
        <v>50.8</v>
      </c>
      <c r="F594" s="23">
        <v>0</v>
      </c>
      <c r="G594" s="23">
        <v>1.395</v>
      </c>
      <c r="H594" s="23">
        <v>0.33900000000000002</v>
      </c>
      <c r="I594" s="23">
        <v>0.39300000000000002</v>
      </c>
      <c r="J594" s="49">
        <v>2.3564342990843201</v>
      </c>
      <c r="K594" s="10">
        <f t="shared" si="27"/>
        <v>3.9203997433865836</v>
      </c>
      <c r="L594" s="10">
        <f t="shared" si="28"/>
        <v>14.9</v>
      </c>
      <c r="M594" s="10">
        <f t="shared" si="29"/>
        <v>4.0999999999999996</v>
      </c>
    </row>
    <row r="595" spans="1:13">
      <c r="A595" s="22">
        <v>1320</v>
      </c>
      <c r="B595" s="22" t="s">
        <v>54</v>
      </c>
      <c r="D595" s="23">
        <v>0.22</v>
      </c>
      <c r="E595" s="23">
        <v>50.8</v>
      </c>
      <c r="F595" s="23">
        <v>0</v>
      </c>
      <c r="G595" s="23">
        <v>1.395</v>
      </c>
      <c r="H595" s="23">
        <v>0.33900000000000002</v>
      </c>
      <c r="I595" s="23">
        <v>0.39300000000000002</v>
      </c>
      <c r="J595" s="49">
        <v>3.3542694645922702E-2</v>
      </c>
      <c r="K595" s="10">
        <f t="shared" si="27"/>
        <v>5.5804981082421601E-2</v>
      </c>
      <c r="L595" s="10">
        <f t="shared" si="28"/>
        <v>0.2</v>
      </c>
      <c r="M595" s="10">
        <f t="shared" si="29"/>
        <v>0.1</v>
      </c>
    </row>
    <row r="596" spans="1:13">
      <c r="A596" s="22">
        <v>1320</v>
      </c>
      <c r="B596" s="22" t="s">
        <v>54</v>
      </c>
      <c r="C596" s="22" t="s">
        <v>45</v>
      </c>
      <c r="D596" s="23">
        <v>0.22</v>
      </c>
      <c r="E596" s="23">
        <v>50.8</v>
      </c>
      <c r="F596" s="23">
        <v>0</v>
      </c>
      <c r="G596" s="23">
        <v>1.395</v>
      </c>
      <c r="H596" s="23">
        <v>0.33900000000000002</v>
      </c>
      <c r="I596" s="23">
        <v>0.39300000000000002</v>
      </c>
      <c r="J596" s="49">
        <v>2.62561537288811</v>
      </c>
      <c r="K596" s="10">
        <f t="shared" si="27"/>
        <v>4.3682362958739489</v>
      </c>
      <c r="L596" s="10">
        <f t="shared" si="28"/>
        <v>16.600000000000001</v>
      </c>
      <c r="M596" s="10">
        <f t="shared" si="29"/>
        <v>4.5999999999999996</v>
      </c>
    </row>
    <row r="597" spans="1:13">
      <c r="A597" s="22">
        <v>1320</v>
      </c>
      <c r="B597" s="22" t="s">
        <v>54</v>
      </c>
      <c r="C597" s="22" t="s">
        <v>46</v>
      </c>
      <c r="D597" s="23">
        <v>0.22</v>
      </c>
      <c r="E597" s="23">
        <v>50.8</v>
      </c>
      <c r="F597" s="23">
        <v>0</v>
      </c>
      <c r="G597" s="23">
        <v>1.395</v>
      </c>
      <c r="H597" s="23">
        <v>0.33900000000000002</v>
      </c>
      <c r="I597" s="23">
        <v>0.39300000000000002</v>
      </c>
      <c r="J597" s="49">
        <v>1.8975270559717701</v>
      </c>
      <c r="K597" s="10">
        <f t="shared" si="27"/>
        <v>3.1569157630202338</v>
      </c>
      <c r="L597" s="10">
        <f t="shared" si="28"/>
        <v>12</v>
      </c>
      <c r="M597" s="10">
        <f t="shared" si="29"/>
        <v>3.3</v>
      </c>
    </row>
    <row r="598" spans="1:13">
      <c r="A598" s="22">
        <v>1320</v>
      </c>
      <c r="B598" s="22" t="s">
        <v>54</v>
      </c>
      <c r="C598" s="22" t="s">
        <v>46</v>
      </c>
      <c r="D598" s="23">
        <v>0.22</v>
      </c>
      <c r="E598" s="23">
        <v>50.8</v>
      </c>
      <c r="F598" s="23">
        <v>0</v>
      </c>
      <c r="G598" s="23">
        <v>1.395</v>
      </c>
      <c r="H598" s="23">
        <v>0.33900000000000002</v>
      </c>
      <c r="I598" s="23">
        <v>0.39300000000000002</v>
      </c>
      <c r="J598" s="49">
        <v>3.14239693445362</v>
      </c>
      <c r="K598" s="10">
        <f t="shared" si="27"/>
        <v>5.2280057798504878</v>
      </c>
      <c r="L598" s="10">
        <f t="shared" si="28"/>
        <v>19.8</v>
      </c>
      <c r="M598" s="10">
        <f t="shared" si="29"/>
        <v>5.5</v>
      </c>
    </row>
    <row r="599" spans="1:13">
      <c r="A599" s="22">
        <v>1320</v>
      </c>
      <c r="B599" s="22" t="s">
        <v>54</v>
      </c>
      <c r="C599" s="22" t="s">
        <v>44</v>
      </c>
      <c r="D599" s="23">
        <v>0.22</v>
      </c>
      <c r="E599" s="23">
        <v>50.8</v>
      </c>
      <c r="F599" s="23">
        <v>0</v>
      </c>
      <c r="G599" s="23">
        <v>1.395</v>
      </c>
      <c r="H599" s="23">
        <v>0.33900000000000002</v>
      </c>
      <c r="I599" s="23">
        <v>0.39300000000000002</v>
      </c>
      <c r="J599" s="49">
        <v>10.944084661</v>
      </c>
      <c r="K599" s="10">
        <f t="shared" si="27"/>
        <v>18.207673650505701</v>
      </c>
      <c r="L599" s="10">
        <f t="shared" si="28"/>
        <v>69.099999999999994</v>
      </c>
      <c r="M599" s="10">
        <f t="shared" si="29"/>
        <v>19.2</v>
      </c>
    </row>
    <row r="600" spans="1:13">
      <c r="A600" s="22">
        <v>1320</v>
      </c>
      <c r="B600" s="22" t="s">
        <v>54</v>
      </c>
      <c r="C600" s="22" t="s">
        <v>46</v>
      </c>
      <c r="D600" s="23">
        <v>0.22</v>
      </c>
      <c r="E600" s="23">
        <v>50.8</v>
      </c>
      <c r="F600" s="23">
        <v>0</v>
      </c>
      <c r="G600" s="23">
        <v>1.395</v>
      </c>
      <c r="H600" s="23">
        <v>0.33900000000000002</v>
      </c>
      <c r="I600" s="23">
        <v>0.39300000000000002</v>
      </c>
      <c r="J600" s="49">
        <v>27.309076457</v>
      </c>
      <c r="K600" s="10">
        <f t="shared" si="27"/>
        <v>45.434110501510901</v>
      </c>
      <c r="L600" s="10">
        <f t="shared" si="28"/>
        <v>172.5</v>
      </c>
      <c r="M600" s="10">
        <f t="shared" si="29"/>
        <v>47.9</v>
      </c>
    </row>
    <row r="601" spans="1:13">
      <c r="A601" s="22">
        <v>1400</v>
      </c>
      <c r="B601" s="22" t="s">
        <v>54</v>
      </c>
      <c r="C601" s="22" t="s">
        <v>46</v>
      </c>
      <c r="D601" s="23">
        <v>0.22</v>
      </c>
      <c r="E601" s="23">
        <v>50.8</v>
      </c>
      <c r="F601" s="23">
        <v>0</v>
      </c>
      <c r="G601" s="23">
        <v>0.70899999999999996</v>
      </c>
      <c r="H601" s="23">
        <v>0.11700000000000001</v>
      </c>
      <c r="I601" s="23">
        <v>0.43099999999999999</v>
      </c>
      <c r="J601" s="49">
        <v>1.81755162802989</v>
      </c>
      <c r="K601" s="10">
        <f t="shared" si="27"/>
        <v>3.3162441154490696</v>
      </c>
      <c r="L601" s="10">
        <f t="shared" si="28"/>
        <v>6.4</v>
      </c>
      <c r="M601" s="10">
        <f t="shared" si="29"/>
        <v>1.5</v>
      </c>
    </row>
    <row r="602" spans="1:13">
      <c r="A602" s="22">
        <v>1320</v>
      </c>
      <c r="B602" s="22" t="s">
        <v>54</v>
      </c>
      <c r="D602" s="23">
        <v>0.22</v>
      </c>
      <c r="E602" s="23">
        <v>50.8</v>
      </c>
      <c r="F602" s="23">
        <v>0</v>
      </c>
      <c r="G602" s="23">
        <v>1.395</v>
      </c>
      <c r="H602" s="23">
        <v>0.33900000000000002</v>
      </c>
      <c r="I602" s="23">
        <v>0.39300000000000002</v>
      </c>
      <c r="J602" s="49">
        <v>1.40494724790709E-2</v>
      </c>
      <c r="K602" s="10">
        <f t="shared" si="27"/>
        <v>2.337410736343026E-2</v>
      </c>
      <c r="L602" s="10">
        <f t="shared" si="28"/>
        <v>0.1</v>
      </c>
      <c r="M602" s="10">
        <f t="shared" si="29"/>
        <v>0</v>
      </c>
    </row>
    <row r="603" spans="1:13">
      <c r="A603" s="22">
        <v>1320</v>
      </c>
      <c r="B603" s="22" t="s">
        <v>54</v>
      </c>
      <c r="C603" s="22" t="s">
        <v>46</v>
      </c>
      <c r="D603" s="23">
        <v>0.22</v>
      </c>
      <c r="E603" s="23">
        <v>50.8</v>
      </c>
      <c r="F603" s="23">
        <v>0</v>
      </c>
      <c r="G603" s="23">
        <v>1.395</v>
      </c>
      <c r="H603" s="23">
        <v>0.33900000000000002</v>
      </c>
      <c r="I603" s="23">
        <v>0.39300000000000002</v>
      </c>
      <c r="J603" s="49">
        <v>1.34017037072326</v>
      </c>
      <c r="K603" s="10">
        <f t="shared" si="27"/>
        <v>2.229641445772288</v>
      </c>
      <c r="L603" s="10">
        <f t="shared" si="28"/>
        <v>8.5</v>
      </c>
      <c r="M603" s="10">
        <f t="shared" si="29"/>
        <v>2.4</v>
      </c>
    </row>
    <row r="604" spans="1:13">
      <c r="A604" s="22">
        <v>1320</v>
      </c>
      <c r="B604" s="22" t="s">
        <v>54</v>
      </c>
      <c r="C604" s="22" t="s">
        <v>46</v>
      </c>
      <c r="D604" s="23">
        <v>0.22</v>
      </c>
      <c r="E604" s="23">
        <v>50.8</v>
      </c>
      <c r="F604" s="23">
        <v>0</v>
      </c>
      <c r="G604" s="23">
        <v>1.395</v>
      </c>
      <c r="H604" s="23">
        <v>0.33900000000000002</v>
      </c>
      <c r="I604" s="23">
        <v>0.39300000000000002</v>
      </c>
      <c r="J604" s="49">
        <v>2.8424425952019798</v>
      </c>
      <c r="K604" s="10">
        <f t="shared" si="27"/>
        <v>4.7289717456375344</v>
      </c>
      <c r="L604" s="10">
        <f t="shared" si="28"/>
        <v>18</v>
      </c>
      <c r="M604" s="10">
        <f t="shared" si="29"/>
        <v>5</v>
      </c>
    </row>
    <row r="605" spans="1:13">
      <c r="A605" s="22">
        <v>1320</v>
      </c>
      <c r="B605" s="22" t="s">
        <v>54</v>
      </c>
      <c r="C605" s="22" t="s">
        <v>46</v>
      </c>
      <c r="D605" s="23">
        <v>0.22</v>
      </c>
      <c r="E605" s="23">
        <v>50.8</v>
      </c>
      <c r="F605" s="23">
        <v>0</v>
      </c>
      <c r="G605" s="23">
        <v>1.395</v>
      </c>
      <c r="H605" s="23">
        <v>0.33900000000000002</v>
      </c>
      <c r="I605" s="23">
        <v>0.39300000000000002</v>
      </c>
      <c r="J605" s="49">
        <v>5.9316000648561102</v>
      </c>
      <c r="K605" s="10">
        <f t="shared" si="27"/>
        <v>9.8684030279011115</v>
      </c>
      <c r="L605" s="10">
        <f t="shared" si="28"/>
        <v>37.5</v>
      </c>
      <c r="M605" s="10">
        <f t="shared" si="29"/>
        <v>10.4</v>
      </c>
    </row>
    <row r="606" spans="1:13">
      <c r="A606" s="22">
        <v>1320</v>
      </c>
      <c r="B606" s="22" t="s">
        <v>54</v>
      </c>
      <c r="C606" s="22" t="s">
        <v>45</v>
      </c>
      <c r="D606" s="23">
        <v>0.22</v>
      </c>
      <c r="E606" s="23">
        <v>50.8</v>
      </c>
      <c r="F606" s="23">
        <v>0</v>
      </c>
      <c r="G606" s="23">
        <v>1.395</v>
      </c>
      <c r="H606" s="23">
        <v>0.33900000000000002</v>
      </c>
      <c r="I606" s="23">
        <v>0.39300000000000002</v>
      </c>
      <c r="J606" s="49">
        <v>1.29500031242253</v>
      </c>
      <c r="K606" s="10">
        <f t="shared" si="27"/>
        <v>2.1544920197773632</v>
      </c>
      <c r="L606" s="10">
        <f t="shared" si="28"/>
        <v>8.1999999999999993</v>
      </c>
      <c r="M606" s="10">
        <f t="shared" si="29"/>
        <v>2.2999999999999998</v>
      </c>
    </row>
    <row r="607" spans="1:13">
      <c r="A607" s="22">
        <v>1400</v>
      </c>
      <c r="B607" s="22" t="s">
        <v>54</v>
      </c>
      <c r="C607" s="22" t="s">
        <v>44</v>
      </c>
      <c r="D607" s="23">
        <v>0.22</v>
      </c>
      <c r="E607" s="23">
        <v>50.8</v>
      </c>
      <c r="F607" s="23">
        <v>0</v>
      </c>
      <c r="G607" s="23">
        <v>0.70899999999999996</v>
      </c>
      <c r="H607" s="23">
        <v>0.11700000000000001</v>
      </c>
      <c r="I607" s="23">
        <v>0.43099999999999999</v>
      </c>
      <c r="J607" s="49">
        <v>0.50585772883200797</v>
      </c>
      <c r="K607" s="10">
        <f t="shared" si="27"/>
        <v>0.92297115010258735</v>
      </c>
      <c r="L607" s="10">
        <f t="shared" si="28"/>
        <v>1.8</v>
      </c>
      <c r="M607" s="10">
        <f t="shared" si="29"/>
        <v>0.4</v>
      </c>
    </row>
    <row r="608" spans="1:13">
      <c r="A608" s="22">
        <v>1400</v>
      </c>
      <c r="B608" s="22" t="s">
        <v>54</v>
      </c>
      <c r="C608" s="22" t="s">
        <v>45</v>
      </c>
      <c r="D608" s="23">
        <v>0.22</v>
      </c>
      <c r="E608" s="23">
        <v>50.8</v>
      </c>
      <c r="F608" s="23">
        <v>0</v>
      </c>
      <c r="G608" s="23">
        <v>0.70899999999999996</v>
      </c>
      <c r="H608" s="23">
        <v>0.11700000000000001</v>
      </c>
      <c r="I608" s="23">
        <v>0.43099999999999999</v>
      </c>
      <c r="J608" s="49">
        <v>0.61759049192515703</v>
      </c>
      <c r="K608" s="10">
        <f t="shared" si="27"/>
        <v>1.1268350252169108</v>
      </c>
      <c r="L608" s="10">
        <f t="shared" si="28"/>
        <v>2.2000000000000002</v>
      </c>
      <c r="M608" s="10">
        <f t="shared" si="29"/>
        <v>0.5</v>
      </c>
    </row>
    <row r="609" spans="1:13">
      <c r="A609" s="22">
        <v>1400</v>
      </c>
      <c r="B609" s="22" t="s">
        <v>54</v>
      </c>
      <c r="C609" s="22" t="s">
        <v>46</v>
      </c>
      <c r="D609" s="23">
        <v>0.22</v>
      </c>
      <c r="E609" s="23">
        <v>50.8</v>
      </c>
      <c r="F609" s="23">
        <v>0</v>
      </c>
      <c r="G609" s="23">
        <v>0.70899999999999996</v>
      </c>
      <c r="H609" s="23">
        <v>0.11700000000000001</v>
      </c>
      <c r="I609" s="23">
        <v>0.43099999999999999</v>
      </c>
      <c r="J609" s="49">
        <v>0.65744073565851002</v>
      </c>
      <c r="K609" s="10">
        <f t="shared" si="27"/>
        <v>1.1995444515913287</v>
      </c>
      <c r="L609" s="10">
        <f t="shared" si="28"/>
        <v>2.2999999999999998</v>
      </c>
      <c r="M609" s="10">
        <f t="shared" si="29"/>
        <v>0.5</v>
      </c>
    </row>
    <row r="610" spans="1:13">
      <c r="A610" s="22">
        <v>1400</v>
      </c>
      <c r="B610" s="22" t="s">
        <v>54</v>
      </c>
      <c r="D610" s="23">
        <v>0.22</v>
      </c>
      <c r="E610" s="23">
        <v>50.8</v>
      </c>
      <c r="F610" s="23">
        <v>0</v>
      </c>
      <c r="G610" s="23">
        <v>0.70899999999999996</v>
      </c>
      <c r="H610" s="23">
        <v>0.11700000000000001</v>
      </c>
      <c r="I610" s="23">
        <v>0.43099999999999999</v>
      </c>
      <c r="J610" s="49">
        <v>0.76622226298389995</v>
      </c>
      <c r="K610" s="10">
        <f t="shared" si="27"/>
        <v>1.3980236002983244</v>
      </c>
      <c r="L610" s="10">
        <f t="shared" si="28"/>
        <v>2.7</v>
      </c>
      <c r="M610" s="10">
        <f t="shared" si="29"/>
        <v>0.6</v>
      </c>
    </row>
    <row r="611" spans="1:13">
      <c r="A611" s="22">
        <v>1400</v>
      </c>
      <c r="B611" s="22" t="s">
        <v>54</v>
      </c>
      <c r="C611" s="22" t="s">
        <v>45</v>
      </c>
      <c r="D611" s="23">
        <v>0.22</v>
      </c>
      <c r="E611" s="23">
        <v>50.8</v>
      </c>
      <c r="F611" s="23">
        <v>0</v>
      </c>
      <c r="G611" s="23">
        <v>0.70899999999999996</v>
      </c>
      <c r="H611" s="23">
        <v>0.11700000000000001</v>
      </c>
      <c r="I611" s="23">
        <v>0.43099999999999999</v>
      </c>
      <c r="J611" s="49">
        <v>0.501378907596156</v>
      </c>
      <c r="K611" s="10">
        <f t="shared" si="27"/>
        <v>0.91479924216969299</v>
      </c>
      <c r="L611" s="10">
        <f t="shared" si="28"/>
        <v>1.8</v>
      </c>
      <c r="M611" s="10">
        <f t="shared" si="29"/>
        <v>0.4</v>
      </c>
    </row>
    <row r="612" spans="1:13">
      <c r="A612" s="22">
        <v>1400</v>
      </c>
      <c r="B612" s="22" t="s">
        <v>54</v>
      </c>
      <c r="C612" s="22" t="s">
        <v>46</v>
      </c>
      <c r="D612" s="23">
        <v>0.22</v>
      </c>
      <c r="E612" s="23">
        <v>50.8</v>
      </c>
      <c r="F612" s="23">
        <v>0</v>
      </c>
      <c r="G612" s="23">
        <v>0.70899999999999996</v>
      </c>
      <c r="H612" s="23">
        <v>0.11700000000000001</v>
      </c>
      <c r="I612" s="23">
        <v>0.43099999999999999</v>
      </c>
      <c r="J612" s="49">
        <v>6.3985429130891697E-2</v>
      </c>
      <c r="K612" s="10">
        <f t="shared" si="27"/>
        <v>0.11674568114458729</v>
      </c>
      <c r="L612" s="10">
        <f t="shared" si="28"/>
        <v>0.2</v>
      </c>
      <c r="M612" s="10">
        <f t="shared" si="29"/>
        <v>0.1</v>
      </c>
    </row>
    <row r="613" spans="1:13">
      <c r="A613" s="22">
        <v>1400</v>
      </c>
      <c r="B613" s="22" t="s">
        <v>54</v>
      </c>
      <c r="C613" s="22" t="s">
        <v>46</v>
      </c>
      <c r="D613" s="23">
        <v>0.22</v>
      </c>
      <c r="E613" s="23">
        <v>50.8</v>
      </c>
      <c r="F613" s="23">
        <v>0</v>
      </c>
      <c r="G613" s="23">
        <v>0.70899999999999996</v>
      </c>
      <c r="H613" s="23">
        <v>0.11700000000000001</v>
      </c>
      <c r="I613" s="23">
        <v>0.43099999999999999</v>
      </c>
      <c r="J613" s="49">
        <v>0.123771922122926</v>
      </c>
      <c r="K613" s="10">
        <f t="shared" si="27"/>
        <v>0.22583012337475336</v>
      </c>
      <c r="L613" s="10">
        <f t="shared" si="28"/>
        <v>0.4</v>
      </c>
      <c r="M613" s="10">
        <f t="shared" si="29"/>
        <v>0.1</v>
      </c>
    </row>
    <row r="614" spans="1:13">
      <c r="A614" s="22">
        <v>1820</v>
      </c>
      <c r="B614" s="22" t="s">
        <v>54</v>
      </c>
      <c r="C614" s="22" t="s">
        <v>46</v>
      </c>
      <c r="D614" s="23">
        <v>0.22</v>
      </c>
      <c r="E614" s="23">
        <v>50.8</v>
      </c>
      <c r="F614" s="23">
        <v>0</v>
      </c>
      <c r="G614" s="23">
        <v>2.0139999999999998</v>
      </c>
      <c r="H614" s="23">
        <v>0.28699999999999998</v>
      </c>
      <c r="I614" s="23">
        <v>0.28899999999999998</v>
      </c>
      <c r="J614" s="49">
        <v>0.16733168448267599</v>
      </c>
      <c r="K614" s="10">
        <f t="shared" si="27"/>
        <v>0.20471916051892189</v>
      </c>
      <c r="L614" s="10">
        <f t="shared" si="28"/>
        <v>1.1000000000000001</v>
      </c>
      <c r="M614" s="10">
        <f t="shared" si="29"/>
        <v>0.2</v>
      </c>
    </row>
    <row r="615" spans="1:13">
      <c r="L615" s="10">
        <f>SUM(L2:L614)</f>
        <v>18114.000000000018</v>
      </c>
      <c r="M615" s="10">
        <f>SUM(M2:M614)</f>
        <v>4126.9999999999945</v>
      </c>
    </row>
  </sheetData>
  <sortState ref="A2:L145">
    <sortCondition ref="C1"/>
  </sortState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B5"/>
  <sheetViews>
    <sheetView workbookViewId="0">
      <selection activeCell="A6" sqref="A6"/>
    </sheetView>
  </sheetViews>
  <sheetFormatPr defaultRowHeight="15"/>
  <sheetData>
    <row r="1" spans="1:2">
      <c r="A1" s="10">
        <v>430</v>
      </c>
      <c r="B1" s="10" t="s">
        <v>26</v>
      </c>
    </row>
    <row r="2" spans="1:2">
      <c r="A2">
        <f>A1/2</f>
        <v>215</v>
      </c>
      <c r="B2" s="10" t="s">
        <v>25</v>
      </c>
    </row>
    <row r="3" spans="1:2">
      <c r="A3" s="20">
        <f>A2*2000</f>
        <v>430000</v>
      </c>
      <c r="B3" s="10" t="s">
        <v>27</v>
      </c>
    </row>
    <row r="5" spans="1:2">
      <c r="A5" s="10" t="s">
        <v>28</v>
      </c>
    </row>
  </sheetData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Summary</vt:lpstr>
      <vt:lpstr>Wet Pond Calculations</vt:lpstr>
      <vt:lpstr>Platt's Creek</vt:lpstr>
      <vt:lpstr>Indian River Estates</vt:lpstr>
      <vt:lpstr>Prima Vista</vt:lpstr>
      <vt:lpstr>Bay Street</vt:lpstr>
      <vt:lpstr>Education MS4</vt:lpstr>
      <vt:lpstr>Street Sweeping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Marcy Policastro</dc:creator>
  <cp:lastModifiedBy>Marcy Policastro</cp:lastModifiedBy>
  <cp:lastPrinted>2012-08-15T19:42:40Z</cp:lastPrinted>
  <dcterms:created xsi:type="dcterms:W3CDTF">2012-06-19T20:04:39Z</dcterms:created>
  <dcterms:modified xsi:type="dcterms:W3CDTF">2013-01-25T18:47:22Z</dcterms:modified>
</cp:coreProperties>
</file>