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19320" windowHeight="12120"/>
  </bookViews>
  <sheets>
    <sheet name="Summary" sheetId="1" r:id="rId1"/>
    <sheet name="Wet Detention Calcs" sheetId="20" r:id="rId2"/>
    <sheet name="Retention Calcs" sheetId="21" r:id="rId3"/>
    <sheet name="Poppleton Creek" sheetId="2" r:id="rId4"/>
    <sheet name="Haney Creek" sheetId="3" r:id="rId5"/>
    <sheet name="Fraizer Creek" sheetId="4" r:id="rId6"/>
    <sheet name="Aiport Ditch" sheetId="5" r:id="rId7"/>
    <sheet name="Crescent Basin" sheetId="6" r:id="rId8"/>
    <sheet name="Krueger Creek" sheetId="7" r:id="rId9"/>
    <sheet name="North Point" sheetId="8" r:id="rId10"/>
    <sheet name="Education" sheetId="19" r:id="rId11"/>
    <sheet name="Anchorage" sheetId="9" r:id="rId12"/>
    <sheet name="Fork Road" sheetId="10" r:id="rId13"/>
    <sheet name="Downtown" sheetId="11" r:id="rId14"/>
    <sheet name="Hildebrad" sheetId="12" r:id="rId15"/>
    <sheet name="Landfill" sheetId="13" r:id="rId16"/>
    <sheet name="Woods Point" sheetId="14" r:id="rId17"/>
    <sheet name="South Fork" sheetId="15" r:id="rId18"/>
    <sheet name="Eldorado" sheetId="22" r:id="rId19"/>
  </sheets>
  <definedNames>
    <definedName name="_xlnm._FilterDatabase" localSheetId="10" hidden="1">Education!$A$1:$J$438</definedName>
    <definedName name="_xlnm._FilterDatabase" localSheetId="3" hidden="1">'Poppleton Creek'!$A$1:$N$55</definedName>
  </definedNames>
  <calcPr calcId="125725"/>
</workbook>
</file>

<file path=xl/calcChain.xml><?xml version="1.0" encoding="utf-8"?>
<calcChain xmlns="http://schemas.openxmlformats.org/spreadsheetml/2006/main">
  <c r="J24" i="1"/>
  <c r="G24"/>
  <c r="J21"/>
  <c r="G21"/>
  <c r="H21"/>
  <c r="E21"/>
  <c r="D21"/>
  <c r="K13" i="22"/>
  <c r="L13"/>
  <c r="M13"/>
  <c r="N13"/>
  <c r="N3"/>
  <c r="N4"/>
  <c r="N5"/>
  <c r="N6"/>
  <c r="N7"/>
  <c r="N8"/>
  <c r="N9"/>
  <c r="N10"/>
  <c r="N11"/>
  <c r="N12"/>
  <c r="M3"/>
  <c r="M4"/>
  <c r="M5"/>
  <c r="M6"/>
  <c r="M7"/>
  <c r="M8"/>
  <c r="M9"/>
  <c r="M10"/>
  <c r="M11"/>
  <c r="M12"/>
  <c r="L3"/>
  <c r="L4"/>
  <c r="L5"/>
  <c r="L6"/>
  <c r="L7"/>
  <c r="L8"/>
  <c r="L9"/>
  <c r="L10"/>
  <c r="L11"/>
  <c r="L12"/>
  <c r="L2"/>
  <c r="M2" s="1"/>
  <c r="H11" i="1"/>
  <c r="E11"/>
  <c r="L439" i="19"/>
  <c r="M439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352"/>
  <c r="M353"/>
  <c r="M354"/>
  <c r="M355"/>
  <c r="M356"/>
  <c r="M357"/>
  <c r="M358"/>
  <c r="M359"/>
  <c r="M360"/>
  <c r="M361"/>
  <c r="M362"/>
  <c r="M363"/>
  <c r="M364"/>
  <c r="M365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0"/>
  <c r="M401"/>
  <c r="M402"/>
  <c r="M403"/>
  <c r="M404"/>
  <c r="M405"/>
  <c r="M406"/>
  <c r="M407"/>
  <c r="M408"/>
  <c r="M409"/>
  <c r="M410"/>
  <c r="M411"/>
  <c r="M412"/>
  <c r="M413"/>
  <c r="M414"/>
  <c r="M415"/>
  <c r="M416"/>
  <c r="M417"/>
  <c r="M418"/>
  <c r="M419"/>
  <c r="M420"/>
  <c r="M421"/>
  <c r="M422"/>
  <c r="M423"/>
  <c r="M424"/>
  <c r="M425"/>
  <c r="M426"/>
  <c r="M427"/>
  <c r="M428"/>
  <c r="M429"/>
  <c r="M430"/>
  <c r="M431"/>
  <c r="M432"/>
  <c r="M433"/>
  <c r="M434"/>
  <c r="M435"/>
  <c r="M436"/>
  <c r="M437"/>
  <c r="M438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264"/>
  <c r="L265"/>
  <c r="L266"/>
  <c r="L267"/>
  <c r="L268"/>
  <c r="L269"/>
  <c r="L270"/>
  <c r="L271"/>
  <c r="L272"/>
  <c r="L273"/>
  <c r="L274"/>
  <c r="L275"/>
  <c r="L276"/>
  <c r="L277"/>
  <c r="L278"/>
  <c r="L279"/>
  <c r="L280"/>
  <c r="L281"/>
  <c r="L282"/>
  <c r="L283"/>
  <c r="L284"/>
  <c r="L285"/>
  <c r="L286"/>
  <c r="L287"/>
  <c r="L288"/>
  <c r="L289"/>
  <c r="L290"/>
  <c r="L291"/>
  <c r="L292"/>
  <c r="L293"/>
  <c r="L294"/>
  <c r="L295"/>
  <c r="L296"/>
  <c r="L297"/>
  <c r="L298"/>
  <c r="L299"/>
  <c r="L300"/>
  <c r="L301"/>
  <c r="L302"/>
  <c r="L303"/>
  <c r="L304"/>
  <c r="L305"/>
  <c r="L306"/>
  <c r="L307"/>
  <c r="L308"/>
  <c r="L309"/>
  <c r="L310"/>
  <c r="L311"/>
  <c r="L312"/>
  <c r="L313"/>
  <c r="L314"/>
  <c r="L315"/>
  <c r="L316"/>
  <c r="L317"/>
  <c r="L318"/>
  <c r="L319"/>
  <c r="L320"/>
  <c r="L321"/>
  <c r="L322"/>
  <c r="L323"/>
  <c r="L324"/>
  <c r="L325"/>
  <c r="L326"/>
  <c r="L327"/>
  <c r="L328"/>
  <c r="L329"/>
  <c r="L330"/>
  <c r="L331"/>
  <c r="L332"/>
  <c r="L333"/>
  <c r="L334"/>
  <c r="L335"/>
  <c r="L336"/>
  <c r="L337"/>
  <c r="L338"/>
  <c r="L339"/>
  <c r="L340"/>
  <c r="L341"/>
  <c r="L342"/>
  <c r="L343"/>
  <c r="L344"/>
  <c r="L345"/>
  <c r="L346"/>
  <c r="L347"/>
  <c r="L348"/>
  <c r="L349"/>
  <c r="L350"/>
  <c r="L351"/>
  <c r="L352"/>
  <c r="L353"/>
  <c r="L354"/>
  <c r="L355"/>
  <c r="L356"/>
  <c r="L357"/>
  <c r="L358"/>
  <c r="L359"/>
  <c r="L360"/>
  <c r="L361"/>
  <c r="L362"/>
  <c r="L363"/>
  <c r="L364"/>
  <c r="L365"/>
  <c r="L366"/>
  <c r="L367"/>
  <c r="L368"/>
  <c r="L369"/>
  <c r="L370"/>
  <c r="L371"/>
  <c r="L372"/>
  <c r="L373"/>
  <c r="L374"/>
  <c r="L375"/>
  <c r="L376"/>
  <c r="L377"/>
  <c r="L378"/>
  <c r="L379"/>
  <c r="L380"/>
  <c r="L381"/>
  <c r="L382"/>
  <c r="L383"/>
  <c r="L384"/>
  <c r="L385"/>
  <c r="L386"/>
  <c r="L387"/>
  <c r="L388"/>
  <c r="L389"/>
  <c r="L390"/>
  <c r="L391"/>
  <c r="L392"/>
  <c r="L393"/>
  <c r="L394"/>
  <c r="L395"/>
  <c r="L396"/>
  <c r="L397"/>
  <c r="L398"/>
  <c r="L399"/>
  <c r="L400"/>
  <c r="L401"/>
  <c r="L402"/>
  <c r="L403"/>
  <c r="L404"/>
  <c r="L405"/>
  <c r="L406"/>
  <c r="L407"/>
  <c r="L408"/>
  <c r="L409"/>
  <c r="L410"/>
  <c r="L411"/>
  <c r="L412"/>
  <c r="L413"/>
  <c r="L414"/>
  <c r="L415"/>
  <c r="L416"/>
  <c r="L417"/>
  <c r="L418"/>
  <c r="L419"/>
  <c r="L420"/>
  <c r="L421"/>
  <c r="L422"/>
  <c r="L423"/>
  <c r="L424"/>
  <c r="L425"/>
  <c r="L426"/>
  <c r="L427"/>
  <c r="L428"/>
  <c r="L429"/>
  <c r="L430"/>
  <c r="L431"/>
  <c r="L432"/>
  <c r="L433"/>
  <c r="L434"/>
  <c r="L435"/>
  <c r="L436"/>
  <c r="L437"/>
  <c r="L438"/>
  <c r="K3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26"/>
  <c r="K127"/>
  <c r="K128"/>
  <c r="K129"/>
  <c r="K130"/>
  <c r="K131"/>
  <c r="K132"/>
  <c r="K133"/>
  <c r="K134"/>
  <c r="K135"/>
  <c r="K136"/>
  <c r="K137"/>
  <c r="K138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80"/>
  <c r="K181"/>
  <c r="K182"/>
  <c r="K183"/>
  <c r="K184"/>
  <c r="K185"/>
  <c r="K186"/>
  <c r="K187"/>
  <c r="K188"/>
  <c r="K189"/>
  <c r="K190"/>
  <c r="K191"/>
  <c r="K192"/>
  <c r="K193"/>
  <c r="K194"/>
  <c r="K195"/>
  <c r="K196"/>
  <c r="K197"/>
  <c r="K198"/>
  <c r="K199"/>
  <c r="K200"/>
  <c r="K201"/>
  <c r="K202"/>
  <c r="K203"/>
  <c r="K204"/>
  <c r="K205"/>
  <c r="K206"/>
  <c r="K207"/>
  <c r="K208"/>
  <c r="K209"/>
  <c r="K210"/>
  <c r="K211"/>
  <c r="K212"/>
  <c r="K213"/>
  <c r="K214"/>
  <c r="K215"/>
  <c r="K216"/>
  <c r="K217"/>
  <c r="K218"/>
  <c r="K219"/>
  <c r="K220"/>
  <c r="K221"/>
  <c r="K222"/>
  <c r="K223"/>
  <c r="K224"/>
  <c r="K225"/>
  <c r="K226"/>
  <c r="K227"/>
  <c r="K228"/>
  <c r="K229"/>
  <c r="K230"/>
  <c r="K231"/>
  <c r="K232"/>
  <c r="K233"/>
  <c r="K234"/>
  <c r="K235"/>
  <c r="K236"/>
  <c r="K237"/>
  <c r="K238"/>
  <c r="K239"/>
  <c r="K240"/>
  <c r="K241"/>
  <c r="K242"/>
  <c r="K243"/>
  <c r="K244"/>
  <c r="K245"/>
  <c r="K246"/>
  <c r="K247"/>
  <c r="K248"/>
  <c r="K249"/>
  <c r="K250"/>
  <c r="K251"/>
  <c r="K252"/>
  <c r="K253"/>
  <c r="K254"/>
  <c r="K255"/>
  <c r="K256"/>
  <c r="K257"/>
  <c r="K258"/>
  <c r="K259"/>
  <c r="K260"/>
  <c r="K261"/>
  <c r="K262"/>
  <c r="K263"/>
  <c r="K264"/>
  <c r="K265"/>
  <c r="K266"/>
  <c r="K267"/>
  <c r="K268"/>
  <c r="K269"/>
  <c r="K270"/>
  <c r="K271"/>
  <c r="K272"/>
  <c r="K273"/>
  <c r="K274"/>
  <c r="K275"/>
  <c r="K276"/>
  <c r="K277"/>
  <c r="K278"/>
  <c r="K279"/>
  <c r="K280"/>
  <c r="K281"/>
  <c r="K282"/>
  <c r="K283"/>
  <c r="K284"/>
  <c r="K285"/>
  <c r="K286"/>
  <c r="K287"/>
  <c r="K288"/>
  <c r="K289"/>
  <c r="K290"/>
  <c r="K291"/>
  <c r="K292"/>
  <c r="K293"/>
  <c r="K294"/>
  <c r="K295"/>
  <c r="K296"/>
  <c r="K297"/>
  <c r="K298"/>
  <c r="K299"/>
  <c r="K300"/>
  <c r="K301"/>
  <c r="K302"/>
  <c r="K303"/>
  <c r="K304"/>
  <c r="K305"/>
  <c r="K306"/>
  <c r="K307"/>
  <c r="K308"/>
  <c r="K309"/>
  <c r="K310"/>
  <c r="K311"/>
  <c r="K312"/>
  <c r="K313"/>
  <c r="K314"/>
  <c r="K315"/>
  <c r="K316"/>
  <c r="K317"/>
  <c r="K318"/>
  <c r="K319"/>
  <c r="K320"/>
  <c r="K321"/>
  <c r="K322"/>
  <c r="K323"/>
  <c r="K324"/>
  <c r="K325"/>
  <c r="K326"/>
  <c r="K327"/>
  <c r="K328"/>
  <c r="K329"/>
  <c r="K330"/>
  <c r="K331"/>
  <c r="K332"/>
  <c r="K333"/>
  <c r="K334"/>
  <c r="K335"/>
  <c r="K336"/>
  <c r="K337"/>
  <c r="K338"/>
  <c r="K339"/>
  <c r="K340"/>
  <c r="K341"/>
  <c r="K342"/>
  <c r="K343"/>
  <c r="K344"/>
  <c r="K345"/>
  <c r="K346"/>
  <c r="K347"/>
  <c r="K348"/>
  <c r="K349"/>
  <c r="K350"/>
  <c r="K351"/>
  <c r="K352"/>
  <c r="K353"/>
  <c r="K354"/>
  <c r="K355"/>
  <c r="K356"/>
  <c r="K357"/>
  <c r="K358"/>
  <c r="K359"/>
  <c r="K360"/>
  <c r="K361"/>
  <c r="K362"/>
  <c r="K363"/>
  <c r="K364"/>
  <c r="K365"/>
  <c r="K366"/>
  <c r="K367"/>
  <c r="K368"/>
  <c r="K369"/>
  <c r="K370"/>
  <c r="K371"/>
  <c r="K372"/>
  <c r="K373"/>
  <c r="K374"/>
  <c r="K375"/>
  <c r="K376"/>
  <c r="K377"/>
  <c r="K378"/>
  <c r="K379"/>
  <c r="K380"/>
  <c r="K381"/>
  <c r="K382"/>
  <c r="K383"/>
  <c r="K384"/>
  <c r="K385"/>
  <c r="K386"/>
  <c r="K387"/>
  <c r="K388"/>
  <c r="K389"/>
  <c r="K390"/>
  <c r="K391"/>
  <c r="K392"/>
  <c r="K393"/>
  <c r="K394"/>
  <c r="K395"/>
  <c r="K396"/>
  <c r="K397"/>
  <c r="K398"/>
  <c r="K399"/>
  <c r="K400"/>
  <c r="K401"/>
  <c r="K402"/>
  <c r="K403"/>
  <c r="K404"/>
  <c r="K405"/>
  <c r="K406"/>
  <c r="K407"/>
  <c r="K408"/>
  <c r="K409"/>
  <c r="K410"/>
  <c r="K411"/>
  <c r="K412"/>
  <c r="K413"/>
  <c r="K414"/>
  <c r="K415"/>
  <c r="K416"/>
  <c r="K417"/>
  <c r="K418"/>
  <c r="K419"/>
  <c r="K420"/>
  <c r="K421"/>
  <c r="K422"/>
  <c r="K423"/>
  <c r="K424"/>
  <c r="K425"/>
  <c r="K426"/>
  <c r="K427"/>
  <c r="K428"/>
  <c r="K429"/>
  <c r="K430"/>
  <c r="K431"/>
  <c r="K432"/>
  <c r="K433"/>
  <c r="K434"/>
  <c r="K435"/>
  <c r="K436"/>
  <c r="K437"/>
  <c r="K438"/>
  <c r="K2"/>
  <c r="L2"/>
  <c r="I21" i="1"/>
  <c r="F21"/>
  <c r="F8" i="21"/>
  <c r="D8"/>
  <c r="B8"/>
  <c r="F7"/>
  <c r="H19" i="1"/>
  <c r="E19"/>
  <c r="D19"/>
  <c r="K72" i="15"/>
  <c r="L72"/>
  <c r="M72"/>
  <c r="N72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M2"/>
  <c r="L2"/>
  <c r="N2" s="1"/>
  <c r="H18" i="1"/>
  <c r="E18"/>
  <c r="D18"/>
  <c r="K22" i="14"/>
  <c r="L22"/>
  <c r="M22"/>
  <c r="N22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M2"/>
  <c r="L2"/>
  <c r="N2" s="1"/>
  <c r="H17" i="1"/>
  <c r="E17"/>
  <c r="D17"/>
  <c r="K13" i="13"/>
  <c r="L13"/>
  <c r="M13"/>
  <c r="N13"/>
  <c r="N3"/>
  <c r="N4"/>
  <c r="N5"/>
  <c r="N6"/>
  <c r="N7"/>
  <c r="N8"/>
  <c r="N9"/>
  <c r="N10"/>
  <c r="N11"/>
  <c r="N12"/>
  <c r="M3"/>
  <c r="M4"/>
  <c r="M5"/>
  <c r="M6"/>
  <c r="M7"/>
  <c r="M8"/>
  <c r="M9"/>
  <c r="M10"/>
  <c r="M11"/>
  <c r="M12"/>
  <c r="L3"/>
  <c r="L4"/>
  <c r="L5"/>
  <c r="L6"/>
  <c r="L7"/>
  <c r="L8"/>
  <c r="L9"/>
  <c r="L10"/>
  <c r="L11"/>
  <c r="L12"/>
  <c r="M2"/>
  <c r="L2"/>
  <c r="N2" s="1"/>
  <c r="H16" i="1"/>
  <c r="E16"/>
  <c r="D16"/>
  <c r="K10" i="12"/>
  <c r="L10"/>
  <c r="M10"/>
  <c r="N10"/>
  <c r="N3"/>
  <c r="N4"/>
  <c r="N5"/>
  <c r="N6"/>
  <c r="N7"/>
  <c r="N8"/>
  <c r="N9"/>
  <c r="M3"/>
  <c r="M4"/>
  <c r="M5"/>
  <c r="M6"/>
  <c r="M7"/>
  <c r="M8"/>
  <c r="M9"/>
  <c r="L3"/>
  <c r="L4"/>
  <c r="L5"/>
  <c r="L6"/>
  <c r="L7"/>
  <c r="L8"/>
  <c r="L9"/>
  <c r="M2"/>
  <c r="L2"/>
  <c r="N2" s="1"/>
  <c r="H15" i="1"/>
  <c r="E15"/>
  <c r="D15"/>
  <c r="K12" i="11"/>
  <c r="L12"/>
  <c r="M12"/>
  <c r="N12"/>
  <c r="N3"/>
  <c r="N4"/>
  <c r="N5"/>
  <c r="N6"/>
  <c r="N7"/>
  <c r="N8"/>
  <c r="N9"/>
  <c r="N10"/>
  <c r="N11"/>
  <c r="M3"/>
  <c r="M4"/>
  <c r="M5"/>
  <c r="M6"/>
  <c r="M7"/>
  <c r="M8"/>
  <c r="M9"/>
  <c r="M10"/>
  <c r="M11"/>
  <c r="L3"/>
  <c r="L4"/>
  <c r="L5"/>
  <c r="L6"/>
  <c r="L7"/>
  <c r="L8"/>
  <c r="L9"/>
  <c r="L10"/>
  <c r="L11"/>
  <c r="M2"/>
  <c r="L2"/>
  <c r="N2" s="1"/>
  <c r="H14" i="1"/>
  <c r="E14"/>
  <c r="D14"/>
  <c r="K14" i="10"/>
  <c r="L14"/>
  <c r="M14"/>
  <c r="N14"/>
  <c r="N3"/>
  <c r="N4"/>
  <c r="N5"/>
  <c r="N6"/>
  <c r="N7"/>
  <c r="N8"/>
  <c r="N9"/>
  <c r="N10"/>
  <c r="N11"/>
  <c r="N12"/>
  <c r="N13"/>
  <c r="M3"/>
  <c r="M4"/>
  <c r="M5"/>
  <c r="M6"/>
  <c r="M7"/>
  <c r="M8"/>
  <c r="M9"/>
  <c r="M10"/>
  <c r="M11"/>
  <c r="M12"/>
  <c r="M13"/>
  <c r="L3"/>
  <c r="L4"/>
  <c r="L5"/>
  <c r="L6"/>
  <c r="L7"/>
  <c r="L8"/>
  <c r="L9"/>
  <c r="L10"/>
  <c r="L11"/>
  <c r="L12"/>
  <c r="L13"/>
  <c r="L2"/>
  <c r="M2" s="1"/>
  <c r="H13" i="1"/>
  <c r="E13"/>
  <c r="D13"/>
  <c r="K6" i="9"/>
  <c r="L6"/>
  <c r="M6"/>
  <c r="N6"/>
  <c r="N3"/>
  <c r="N4"/>
  <c r="N5"/>
  <c r="M3"/>
  <c r="M4"/>
  <c r="M5"/>
  <c r="L3"/>
  <c r="L4"/>
  <c r="L5"/>
  <c r="M2"/>
  <c r="L2"/>
  <c r="N2" s="1"/>
  <c r="H12" i="1"/>
  <c r="E12"/>
  <c r="D12"/>
  <c r="K68" i="8"/>
  <c r="L68"/>
  <c r="M68"/>
  <c r="N68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M2"/>
  <c r="L2"/>
  <c r="N2" s="1"/>
  <c r="H7" i="1"/>
  <c r="E7"/>
  <c r="D7"/>
  <c r="K19" i="7"/>
  <c r="L19"/>
  <c r="M19"/>
  <c r="N19"/>
  <c r="N3"/>
  <c r="N4"/>
  <c r="N5"/>
  <c r="N6"/>
  <c r="N7"/>
  <c r="N8"/>
  <c r="N9"/>
  <c r="N10"/>
  <c r="N11"/>
  <c r="N12"/>
  <c r="N13"/>
  <c r="N14"/>
  <c r="N15"/>
  <c r="N16"/>
  <c r="N17"/>
  <c r="N18"/>
  <c r="M3"/>
  <c r="M4"/>
  <c r="M5"/>
  <c r="M6"/>
  <c r="M7"/>
  <c r="M8"/>
  <c r="M9"/>
  <c r="M10"/>
  <c r="M11"/>
  <c r="M12"/>
  <c r="M13"/>
  <c r="M14"/>
  <c r="M15"/>
  <c r="M16"/>
  <c r="M17"/>
  <c r="M18"/>
  <c r="L3"/>
  <c r="L4"/>
  <c r="L5"/>
  <c r="L6"/>
  <c r="L7"/>
  <c r="L8"/>
  <c r="L9"/>
  <c r="L10"/>
  <c r="L11"/>
  <c r="L12"/>
  <c r="L13"/>
  <c r="L14"/>
  <c r="L15"/>
  <c r="L16"/>
  <c r="L17"/>
  <c r="L18"/>
  <c r="L2"/>
  <c r="M2" s="1"/>
  <c r="H6" i="1"/>
  <c r="E6"/>
  <c r="D6"/>
  <c r="K11" i="6"/>
  <c r="L11"/>
  <c r="M11"/>
  <c r="N11"/>
  <c r="N3"/>
  <c r="N4"/>
  <c r="N5"/>
  <c r="N6"/>
  <c r="N7"/>
  <c r="N8"/>
  <c r="N9"/>
  <c r="N10"/>
  <c r="M3"/>
  <c r="M4"/>
  <c r="M5"/>
  <c r="M6"/>
  <c r="M7"/>
  <c r="M8"/>
  <c r="M9"/>
  <c r="M10"/>
  <c r="L3"/>
  <c r="L4"/>
  <c r="L5"/>
  <c r="L6"/>
  <c r="L7"/>
  <c r="L8"/>
  <c r="L9"/>
  <c r="L10"/>
  <c r="L2"/>
  <c r="M2" s="1"/>
  <c r="H5" i="1"/>
  <c r="E5"/>
  <c r="D5"/>
  <c r="K49" i="5"/>
  <c r="L49"/>
  <c r="M49"/>
  <c r="N49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M2"/>
  <c r="L2"/>
  <c r="N2" s="1"/>
  <c r="N2" i="22" l="1"/>
  <c r="M2" i="19"/>
  <c r="N2" i="10"/>
  <c r="N2" i="7"/>
  <c r="N2" i="6"/>
  <c r="H4" i="1"/>
  <c r="E4"/>
  <c r="D4"/>
  <c r="K43" i="4"/>
  <c r="L43"/>
  <c r="M43"/>
  <c r="N43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2"/>
  <c r="M2" s="1"/>
  <c r="N2" l="1"/>
  <c r="H3" i="1"/>
  <c r="E3"/>
  <c r="D3"/>
  <c r="K66" i="3"/>
  <c r="L66"/>
  <c r="M66"/>
  <c r="N66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2"/>
  <c r="M2" s="1"/>
  <c r="N2" l="1"/>
  <c r="H2" i="1"/>
  <c r="E2"/>
  <c r="D2"/>
  <c r="K56" i="2"/>
  <c r="L56"/>
  <c r="M56"/>
  <c r="N56"/>
  <c r="N3"/>
  <c r="N4"/>
  <c r="N5"/>
  <c r="M3"/>
  <c r="M4"/>
  <c r="M5"/>
  <c r="M7"/>
  <c r="M9"/>
  <c r="M11"/>
  <c r="M13"/>
  <c r="M15"/>
  <c r="M17"/>
  <c r="M19"/>
  <c r="M21"/>
  <c r="M23"/>
  <c r="M25"/>
  <c r="M27"/>
  <c r="M29"/>
  <c r="M31"/>
  <c r="M33"/>
  <c r="M35"/>
  <c r="M37"/>
  <c r="M39"/>
  <c r="M41"/>
  <c r="M43"/>
  <c r="M45"/>
  <c r="M47"/>
  <c r="M49"/>
  <c r="M51"/>
  <c r="M53"/>
  <c r="M55"/>
  <c r="L3"/>
  <c r="L4"/>
  <c r="L5"/>
  <c r="L6"/>
  <c r="N6" s="1"/>
  <c r="L7"/>
  <c r="N7" s="1"/>
  <c r="L8"/>
  <c r="N8" s="1"/>
  <c r="L9"/>
  <c r="N9" s="1"/>
  <c r="L10"/>
  <c r="N10" s="1"/>
  <c r="L11"/>
  <c r="N11" s="1"/>
  <c r="L12"/>
  <c r="N12" s="1"/>
  <c r="L13"/>
  <c r="N13" s="1"/>
  <c r="L14"/>
  <c r="N14" s="1"/>
  <c r="L15"/>
  <c r="N15" s="1"/>
  <c r="L16"/>
  <c r="N16" s="1"/>
  <c r="L17"/>
  <c r="N17" s="1"/>
  <c r="L18"/>
  <c r="N18" s="1"/>
  <c r="L19"/>
  <c r="N19" s="1"/>
  <c r="L20"/>
  <c r="N20" s="1"/>
  <c r="L21"/>
  <c r="N21" s="1"/>
  <c r="L22"/>
  <c r="N22" s="1"/>
  <c r="L23"/>
  <c r="N23" s="1"/>
  <c r="L24"/>
  <c r="N24" s="1"/>
  <c r="L25"/>
  <c r="N25" s="1"/>
  <c r="L26"/>
  <c r="N26" s="1"/>
  <c r="L27"/>
  <c r="N27" s="1"/>
  <c r="L28"/>
  <c r="N28" s="1"/>
  <c r="L29"/>
  <c r="N29" s="1"/>
  <c r="L30"/>
  <c r="N30" s="1"/>
  <c r="L31"/>
  <c r="N31" s="1"/>
  <c r="L32"/>
  <c r="N32" s="1"/>
  <c r="L33"/>
  <c r="N33" s="1"/>
  <c r="L34"/>
  <c r="N34" s="1"/>
  <c r="L35"/>
  <c r="N35" s="1"/>
  <c r="L36"/>
  <c r="N36" s="1"/>
  <c r="L37"/>
  <c r="N37" s="1"/>
  <c r="L38"/>
  <c r="N38" s="1"/>
  <c r="L39"/>
  <c r="N39" s="1"/>
  <c r="L40"/>
  <c r="N40" s="1"/>
  <c r="L41"/>
  <c r="N41" s="1"/>
  <c r="L42"/>
  <c r="N42" s="1"/>
  <c r="L43"/>
  <c r="N43" s="1"/>
  <c r="L44"/>
  <c r="N44" s="1"/>
  <c r="L45"/>
  <c r="N45" s="1"/>
  <c r="L46"/>
  <c r="N46" s="1"/>
  <c r="L47"/>
  <c r="N47" s="1"/>
  <c r="L48"/>
  <c r="N48" s="1"/>
  <c r="L49"/>
  <c r="N49" s="1"/>
  <c r="L50"/>
  <c r="N50" s="1"/>
  <c r="L51"/>
  <c r="N51" s="1"/>
  <c r="L52"/>
  <c r="N52" s="1"/>
  <c r="L53"/>
  <c r="N53" s="1"/>
  <c r="L54"/>
  <c r="N54" s="1"/>
  <c r="L55"/>
  <c r="N55" s="1"/>
  <c r="M2"/>
  <c r="L2"/>
  <c r="N2" s="1"/>
  <c r="M54" l="1"/>
  <c r="M52"/>
  <c r="M50"/>
  <c r="M48"/>
  <c r="M46"/>
  <c r="M44"/>
  <c r="M42"/>
  <c r="M40"/>
  <c r="M38"/>
  <c r="M36"/>
  <c r="M34"/>
  <c r="M32"/>
  <c r="M30"/>
  <c r="M28"/>
  <c r="M26"/>
  <c r="M24"/>
  <c r="M22"/>
  <c r="M20"/>
  <c r="M18"/>
  <c r="M16"/>
  <c r="M14"/>
  <c r="M12"/>
  <c r="M10"/>
  <c r="M8"/>
  <c r="M6"/>
  <c r="I6" i="1" l="1"/>
  <c r="J6" s="1"/>
  <c r="F6"/>
  <c r="G6" s="1"/>
  <c r="B3" i="21"/>
  <c r="B5" i="20" l="1"/>
  <c r="F2" i="1" s="1"/>
  <c r="B6" i="20"/>
  <c r="I2" i="1" s="1"/>
  <c r="J19" l="1"/>
  <c r="G19"/>
  <c r="J17" l="1"/>
  <c r="G17"/>
  <c r="J16"/>
  <c r="G16"/>
  <c r="J15"/>
  <c r="G15"/>
  <c r="J13"/>
  <c r="G13"/>
  <c r="J12"/>
  <c r="G12"/>
  <c r="J7" l="1"/>
  <c r="G7"/>
  <c r="J5"/>
  <c r="G5"/>
  <c r="J3"/>
  <c r="G3"/>
  <c r="J2" l="1"/>
  <c r="G2"/>
  <c r="J11" l="1"/>
  <c r="G11"/>
  <c r="J26" l="1"/>
  <c r="G26"/>
</calcChain>
</file>

<file path=xl/sharedStrings.xml><?xml version="1.0" encoding="utf-8"?>
<sst xmlns="http://schemas.openxmlformats.org/spreadsheetml/2006/main" count="2322" uniqueCount="130">
  <si>
    <t>Project Name</t>
  </si>
  <si>
    <t>Project Type</t>
  </si>
  <si>
    <t>Haney Creek Project</t>
  </si>
  <si>
    <t>Fraizer Creek Project</t>
  </si>
  <si>
    <t>Crescent Basin Project</t>
  </si>
  <si>
    <t>Stormwater retention</t>
  </si>
  <si>
    <t>Krueger Creek Project</t>
  </si>
  <si>
    <t>City Wide Baffle Box Project</t>
  </si>
  <si>
    <t>Project Number</t>
  </si>
  <si>
    <t>S-1</t>
  </si>
  <si>
    <t>S-2</t>
  </si>
  <si>
    <t>S-3</t>
  </si>
  <si>
    <t>S-4</t>
  </si>
  <si>
    <t>S-5</t>
  </si>
  <si>
    <t>S-6</t>
  </si>
  <si>
    <t>S-7</t>
  </si>
  <si>
    <t>S-8</t>
  </si>
  <si>
    <t>S-9</t>
  </si>
  <si>
    <t>S-10</t>
  </si>
  <si>
    <t>Acres Treated</t>
  </si>
  <si>
    <t>Education and outreach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</si>
  <si>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</si>
  <si>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</si>
  <si>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</si>
  <si>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</si>
  <si>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</si>
  <si>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</si>
  <si>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TN (lbs/yr)</t>
  </si>
  <si>
    <t>TP (lbs/yr)</t>
  </si>
  <si>
    <t>Total Credit</t>
  </si>
  <si>
    <t>Total Required Reduction</t>
  </si>
  <si>
    <t>% Reduction Achieved</t>
  </si>
  <si>
    <t>BMP clean out</t>
  </si>
  <si>
    <t>Street sweeping</t>
  </si>
  <si>
    <t>N/A</t>
  </si>
  <si>
    <t>Sediment Removal from Storm Systems - 50 tons/yr</t>
  </si>
  <si>
    <t>Retention/detention</t>
  </si>
  <si>
    <t>Airport Ditch Project</t>
  </si>
  <si>
    <t>Retention/detention pond</t>
  </si>
  <si>
    <t>no credit - appears to use existing wetlands on the site to reroute stormwater for treatment</t>
  </si>
  <si>
    <t>need information on ac-ft of storage or residence time - no permit info online</t>
  </si>
  <si>
    <t>1st generation baffle boxes</t>
  </si>
  <si>
    <t>1st and 2nd generation baffle boxes on all 34 direct piped outfalls</t>
  </si>
  <si>
    <t>will need area treated for each baffle box and note of baffle box type</t>
  </si>
  <si>
    <t xml:space="preserve">Flow-through marsh, wetlands, control structures </t>
  </si>
  <si>
    <t>Street Sweeping - 260 tons/yr</t>
  </si>
  <si>
    <t>S-11</t>
  </si>
  <si>
    <t>S-12</t>
  </si>
  <si>
    <t>S-13</t>
  </si>
  <si>
    <t>S-14</t>
  </si>
  <si>
    <t>S-15</t>
  </si>
  <si>
    <t>S-16</t>
  </si>
  <si>
    <t>S-17</t>
  </si>
  <si>
    <t>S-18</t>
  </si>
  <si>
    <t>S-19</t>
  </si>
  <si>
    <t>1st generation baffle box</t>
  </si>
  <si>
    <t>Anchorage Drainage Basin</t>
  </si>
  <si>
    <t>North Point CRA Drainage Basin</t>
  </si>
  <si>
    <t>Fork Road Drainage Basin</t>
  </si>
  <si>
    <t>Storm sewer system</t>
  </si>
  <si>
    <t>Downtown Drainage Basin</t>
  </si>
  <si>
    <t>Hildebrad Basin</t>
  </si>
  <si>
    <t>CDS unit</t>
  </si>
  <si>
    <t>Landfill Basin</t>
  </si>
  <si>
    <t>Closed basin</t>
  </si>
  <si>
    <t>Woods Point Basin</t>
  </si>
  <si>
    <t>South Fork Drainage Basin</t>
  </si>
  <si>
    <t>Neighborhood Initiated Sewer Expansion Program</t>
  </si>
  <si>
    <t>Removal of septic tanks</t>
  </si>
  <si>
    <t>A</t>
  </si>
  <si>
    <t>A/D</t>
  </si>
  <si>
    <t>C/D</t>
  </si>
  <si>
    <t>use septic tank model</t>
  </si>
  <si>
    <t>Acres</t>
  </si>
  <si>
    <t>What type of storm sewer system?  Need permit number and year completed.</t>
  </si>
  <si>
    <t>Poppleton Creek - Phase II and III</t>
  </si>
  <si>
    <t>Wet detention pond</t>
  </si>
  <si>
    <t xml:space="preserve">residence time = </t>
  </si>
  <si>
    <t>(wet pond volume)/(annual runoff)*365</t>
  </si>
  <si>
    <t>Provided</t>
  </si>
  <si>
    <t>residence time</t>
  </si>
  <si>
    <t>days</t>
  </si>
  <si>
    <t>TN efficiency</t>
  </si>
  <si>
    <t>TP efficiency</t>
  </si>
  <si>
    <t>Poppleton Creek</t>
  </si>
  <si>
    <t>from monitoring report</t>
  </si>
  <si>
    <t>FYN; landscaping, irrigation, fertilizer, pet waste ordinances; brochure, website, information inserts, city calendar, doggie pot stations, neighborhood clean up program</t>
  </si>
  <si>
    <t>retention</t>
  </si>
  <si>
    <t>inches</t>
  </si>
  <si>
    <t>efficiency</t>
  </si>
  <si>
    <t>BASIN</t>
  </si>
  <si>
    <t>LAND_COVER</t>
  </si>
  <si>
    <t>SLRWPP_WSH</t>
  </si>
  <si>
    <t>HYDGRP</t>
  </si>
  <si>
    <t>TP_ADD</t>
  </si>
  <si>
    <t>RAIN_IN</t>
  </si>
  <si>
    <t>BASEFLW_FT</t>
  </si>
  <si>
    <t>TN_EMC</t>
  </si>
  <si>
    <t>TP_EMC</t>
  </si>
  <si>
    <t>ROC</t>
  </si>
  <si>
    <t>SUM_ACRES</t>
  </si>
  <si>
    <t>SOUTH FORK</t>
  </si>
  <si>
    <t>Anchorage Basin</t>
  </si>
  <si>
    <t>Crescent Basin</t>
  </si>
  <si>
    <t>Downtown Basin</t>
  </si>
  <si>
    <t>Fork Road Basin</t>
  </si>
  <si>
    <t>NORTH FORK</t>
  </si>
  <si>
    <t>Frazier Creek Basin</t>
  </si>
  <si>
    <t>Haney Creek Basin</t>
  </si>
  <si>
    <t>Hildabrad Basin</t>
  </si>
  <si>
    <t>Krueger Creek Basin</t>
  </si>
  <si>
    <t>North Airport Basin</t>
  </si>
  <si>
    <t>North Point CRA Basin</t>
  </si>
  <si>
    <t>Poppleton Creek Basin</t>
  </si>
  <si>
    <t>South Fork Basin</t>
  </si>
  <si>
    <t>Runoff Ac-ft</t>
  </si>
  <si>
    <t>TN lbs/yr</t>
  </si>
  <si>
    <t>TP lbs/yr</t>
  </si>
  <si>
    <t>S-20</t>
  </si>
  <si>
    <t>Eldorado Heights</t>
  </si>
  <si>
    <t>Retention</t>
  </si>
  <si>
    <t>El Dorado</t>
  </si>
  <si>
    <t>Required</t>
  </si>
  <si>
    <t>Difference</t>
  </si>
  <si>
    <t>TP_Add</t>
  </si>
  <si>
    <t>Rain_in</t>
  </si>
  <si>
    <t>Baseflw_ft</t>
  </si>
  <si>
    <t>Subbasin</t>
  </si>
  <si>
    <t>NAME</t>
  </si>
  <si>
    <t>Eldorado</t>
  </si>
</sst>
</file>

<file path=xl/styles.xml><?xml version="1.0" encoding="utf-8"?>
<styleSheet xmlns="http://schemas.openxmlformats.org/spreadsheetml/2006/main">
  <numFmts count="6">
    <numFmt numFmtId="43" formatCode="_(* #,##0.00_);_(* \(#,##0.00\);_(* &quot;-&quot;??_);_(@_)"/>
    <numFmt numFmtId="164" formatCode="#,##0.0"/>
    <numFmt numFmtId="165" formatCode="0.0%"/>
    <numFmt numFmtId="166" formatCode="0.000"/>
    <numFmt numFmtId="167" formatCode="0.00000000000000000"/>
    <numFmt numFmtId="168" formatCode="0.00000000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6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</cellStyleXfs>
  <cellXfs count="54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center" wrapText="1"/>
    </xf>
    <xf numFmtId="0" fontId="3" fillId="0" borderId="0" xfId="1" applyFont="1" applyBorder="1" applyAlignment="1">
      <alignment horizontal="left"/>
    </xf>
    <xf numFmtId="0" fontId="6" fillId="0" borderId="0" xfId="0" applyFont="1"/>
    <xf numFmtId="164" fontId="7" fillId="3" borderId="1" xfId="0" applyNumberFormat="1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 wrapText="1"/>
    </xf>
    <xf numFmtId="3" fontId="7" fillId="3" borderId="1" xfId="0" applyNumberFormat="1" applyFont="1" applyFill="1" applyBorder="1" applyAlignment="1">
      <alignment horizontal="center" wrapText="1"/>
    </xf>
    <xf numFmtId="0" fontId="0" fillId="0" borderId="0" xfId="0"/>
    <xf numFmtId="3" fontId="7" fillId="0" borderId="0" xfId="0" applyNumberFormat="1" applyFont="1" applyFill="1" applyBorder="1" applyAlignment="1">
      <alignment horizontal="center"/>
    </xf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6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right"/>
    </xf>
    <xf numFmtId="164" fontId="7" fillId="0" borderId="0" xfId="0" applyNumberFormat="1" applyFont="1" applyFill="1" applyBorder="1"/>
    <xf numFmtId="164" fontId="6" fillId="0" borderId="0" xfId="0" applyNumberFormat="1" applyFont="1"/>
    <xf numFmtId="164" fontId="7" fillId="0" borderId="0" xfId="0" applyNumberFormat="1" applyFont="1"/>
    <xf numFmtId="165" fontId="7" fillId="0" borderId="0" xfId="0" applyNumberFormat="1" applyFont="1"/>
    <xf numFmtId="11" fontId="0" fillId="0" borderId="0" xfId="0" applyNumberFormat="1"/>
    <xf numFmtId="0" fontId="6" fillId="0" borderId="4" xfId="0" applyFont="1" applyFill="1" applyBorder="1"/>
    <xf numFmtId="0" fontId="6" fillId="0" borderId="4" xfId="0" applyFont="1" applyBorder="1"/>
    <xf numFmtId="165" fontId="6" fillId="0" borderId="1" xfId="0" applyNumberFormat="1" applyFont="1" applyBorder="1" applyAlignment="1">
      <alignment horizontal="right"/>
    </xf>
    <xf numFmtId="164" fontId="6" fillId="0" borderId="1" xfId="0" applyNumberFormat="1" applyFont="1" applyFill="1" applyBorder="1" applyAlignment="1">
      <alignment horizontal="right"/>
    </xf>
    <xf numFmtId="164" fontId="6" fillId="0" borderId="1" xfId="0" applyNumberFormat="1" applyFont="1" applyBorder="1" applyAlignment="1">
      <alignment horizontal="right"/>
    </xf>
    <xf numFmtId="166" fontId="0" fillId="0" borderId="0" xfId="0" applyNumberFormat="1"/>
    <xf numFmtId="2" fontId="0" fillId="0" borderId="0" xfId="0" applyNumberFormat="1"/>
    <xf numFmtId="1" fontId="0" fillId="0" borderId="0" xfId="0" applyNumberFormat="1" applyAlignment="1">
      <alignment horizontal="center" wrapText="1"/>
    </xf>
    <xf numFmtId="0" fontId="0" fillId="0" borderId="0" xfId="0" applyAlignment="1">
      <alignment horizontal="center"/>
    </xf>
    <xf numFmtId="164" fontId="6" fillId="0" borderId="1" xfId="0" applyNumberFormat="1" applyFont="1" applyFill="1" applyBorder="1" applyAlignment="1">
      <alignment horizontal="center"/>
    </xf>
    <xf numFmtId="164" fontId="4" fillId="0" borderId="1" xfId="1" applyNumberFormat="1" applyFont="1" applyBorder="1" applyAlignment="1">
      <alignment horizontal="center" wrapText="1"/>
    </xf>
    <xf numFmtId="164" fontId="4" fillId="0" borderId="3" xfId="1" applyNumberFormat="1" applyFont="1" applyBorder="1" applyAlignment="1">
      <alignment horizontal="center" wrapText="1"/>
    </xf>
    <xf numFmtId="164" fontId="5" fillId="0" borderId="0" xfId="1" applyNumberFormat="1" applyFont="1" applyAlignment="1">
      <alignment horizontal="center" wrapText="1"/>
    </xf>
    <xf numFmtId="164" fontId="4" fillId="4" borderId="1" xfId="1" applyNumberFormat="1" applyFont="1" applyFill="1" applyBorder="1" applyAlignment="1">
      <alignment horizontal="center" wrapText="1"/>
    </xf>
    <xf numFmtId="164" fontId="6" fillId="4" borderId="1" xfId="0" applyNumberFormat="1" applyFont="1" applyFill="1" applyBorder="1" applyAlignment="1">
      <alignment horizontal="right"/>
    </xf>
    <xf numFmtId="165" fontId="6" fillId="4" borderId="1" xfId="0" applyNumberFormat="1" applyFont="1" applyFill="1" applyBorder="1" applyAlignment="1">
      <alignment horizontal="right"/>
    </xf>
    <xf numFmtId="164" fontId="4" fillId="4" borderId="3" xfId="1" applyNumberFormat="1" applyFont="1" applyFill="1" applyBorder="1" applyAlignment="1">
      <alignment horizontal="center" wrapText="1"/>
    </xf>
    <xf numFmtId="0" fontId="4" fillId="4" borderId="1" xfId="1" applyFont="1" applyFill="1" applyBorder="1" applyAlignment="1">
      <alignment horizontal="left" wrapText="1"/>
    </xf>
    <xf numFmtId="0" fontId="4" fillId="0" borderId="1" xfId="1" applyFont="1" applyBorder="1" applyAlignment="1">
      <alignment horizontal="left" wrapText="1"/>
    </xf>
    <xf numFmtId="0" fontId="4" fillId="0" borderId="1" xfId="1" applyFont="1" applyFill="1" applyBorder="1" applyAlignment="1">
      <alignment horizontal="left" wrapText="1"/>
    </xf>
    <xf numFmtId="0" fontId="4" fillId="0" borderId="0" xfId="1" applyFont="1" applyFill="1" applyAlignment="1">
      <alignment horizontal="left" wrapText="1"/>
    </xf>
    <xf numFmtId="0" fontId="5" fillId="0" borderId="1" xfId="1" applyFont="1" applyBorder="1" applyAlignment="1">
      <alignment horizontal="left" wrapText="1"/>
    </xf>
    <xf numFmtId="0" fontId="4" fillId="0" borderId="2" xfId="1" applyFont="1" applyFill="1" applyBorder="1" applyAlignment="1">
      <alignment horizontal="left" wrapText="1"/>
    </xf>
    <xf numFmtId="165" fontId="0" fillId="0" borderId="0" xfId="0" applyNumberFormat="1"/>
    <xf numFmtId="0" fontId="2" fillId="0" borderId="1" xfId="1" applyFont="1" applyFill="1" applyBorder="1" applyAlignment="1">
      <alignment horizontal="left" wrapText="1"/>
    </xf>
    <xf numFmtId="164" fontId="4" fillId="0" borderId="1" xfId="1" applyNumberFormat="1" applyFont="1" applyFill="1" applyBorder="1" applyAlignment="1">
      <alignment horizontal="center" wrapText="1"/>
    </xf>
    <xf numFmtId="165" fontId="6" fillId="0" borderId="1" xfId="0" applyNumberFormat="1" applyFont="1" applyFill="1" applyBorder="1" applyAlignment="1">
      <alignment horizontal="right"/>
    </xf>
    <xf numFmtId="0" fontId="6" fillId="0" borderId="0" xfId="0" applyFont="1" applyFill="1"/>
    <xf numFmtId="164" fontId="4" fillId="0" borderId="3" xfId="1" applyNumberFormat="1" applyFont="1" applyFill="1" applyBorder="1" applyAlignment="1">
      <alignment horizontal="center" wrapText="1"/>
    </xf>
    <xf numFmtId="0" fontId="8" fillId="0" borderId="0" xfId="0" applyFont="1"/>
    <xf numFmtId="1" fontId="0" fillId="0" borderId="0" xfId="0" applyNumberFormat="1"/>
    <xf numFmtId="0" fontId="6" fillId="0" borderId="0" xfId="0" applyFont="1" applyFill="1" applyBorder="1"/>
    <xf numFmtId="167" fontId="0" fillId="0" borderId="0" xfId="0" applyNumberFormat="1"/>
    <xf numFmtId="168" fontId="0" fillId="0" borderId="0" xfId="0" applyNumberFormat="1"/>
    <xf numFmtId="4" fontId="0" fillId="0" borderId="0" xfId="0" applyNumberFormat="1"/>
  </cellXfs>
  <cellStyles count="16">
    <cellStyle name="Comma 2" xfId="2"/>
    <cellStyle name="Comma 2 2" xfId="4"/>
    <cellStyle name="Normal" xfId="0" builtinId="0"/>
    <cellStyle name="Normal 2" xfId="1"/>
    <cellStyle name="Normal 2 2" xfId="12"/>
    <cellStyle name="Normal 2 3" xfId="9"/>
    <cellStyle name="Normal 2 4" xfId="8"/>
    <cellStyle name="Normal 2 5" xfId="5"/>
    <cellStyle name="Normal 3" xfId="6"/>
    <cellStyle name="Normal 3 2" xfId="14"/>
    <cellStyle name="Normal 3 3" xfId="11"/>
    <cellStyle name="Normal 4" xfId="7"/>
    <cellStyle name="Normal 4 2" xfId="15"/>
    <cellStyle name="Normal 4 3" xfId="10"/>
    <cellStyle name="Normal 5" xfId="3"/>
    <cellStyle name="Normal 5 2" xfId="1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145"/>
  <sheetViews>
    <sheetView tabSelected="1" workbookViewId="0">
      <pane ySplit="1" topLeftCell="A2" activePane="bottomLeft" state="frozen"/>
      <selection pane="bottomLeft" activeCell="J26" sqref="J26"/>
    </sheetView>
  </sheetViews>
  <sheetFormatPr defaultRowHeight="12.75"/>
  <cols>
    <col min="1" max="1" width="9.140625" style="4"/>
    <col min="2" max="2" width="29.7109375" style="4" customWidth="1"/>
    <col min="3" max="3" width="29.42578125" style="4" customWidth="1"/>
    <col min="4" max="4" width="10.5703125" style="4" bestFit="1" customWidth="1"/>
    <col min="5" max="5" width="13.5703125" style="4" customWidth="1"/>
    <col min="6" max="6" width="13.85546875" style="4" customWidth="1"/>
    <col min="7" max="7" width="11.42578125" style="4" customWidth="1"/>
    <col min="8" max="9" width="13.28515625" style="4" customWidth="1"/>
    <col min="10" max="10" width="10" style="4" bestFit="1" customWidth="1"/>
    <col min="11" max="16384" width="9.140625" style="4"/>
  </cols>
  <sheetData>
    <row r="1" spans="1:11" ht="25.5">
      <c r="A1" s="1" t="s">
        <v>8</v>
      </c>
      <c r="B1" s="1" t="s">
        <v>0</v>
      </c>
      <c r="C1" s="1" t="s">
        <v>1</v>
      </c>
      <c r="D1" s="1" t="s">
        <v>19</v>
      </c>
      <c r="E1" s="5" t="s">
        <v>21</v>
      </c>
      <c r="F1" s="6" t="s">
        <v>22</v>
      </c>
      <c r="G1" s="7" t="s">
        <v>23</v>
      </c>
      <c r="H1" s="5" t="s">
        <v>24</v>
      </c>
      <c r="I1" s="6" t="s">
        <v>25</v>
      </c>
      <c r="J1" s="5" t="s">
        <v>26</v>
      </c>
    </row>
    <row r="2" spans="1:11" s="46" customFormat="1">
      <c r="A2" s="38" t="s">
        <v>9</v>
      </c>
      <c r="B2" s="43" t="s">
        <v>75</v>
      </c>
      <c r="C2" s="43" t="s">
        <v>76</v>
      </c>
      <c r="D2" s="44">
        <f>'Poppleton Creek'!K56</f>
        <v>629.0521290912933</v>
      </c>
      <c r="E2" s="22">
        <f>'Poppleton Creek'!M56</f>
        <v>3021.6999999999994</v>
      </c>
      <c r="F2" s="45">
        <f>'Wet Detention Calcs'!B5</f>
        <v>0.40600000000000003</v>
      </c>
      <c r="G2" s="22">
        <f>ROUND(E2*F2,1)</f>
        <v>1226.8</v>
      </c>
      <c r="H2" s="22">
        <f>'Poppleton Creek'!N56</f>
        <v>661.9000000000002</v>
      </c>
      <c r="I2" s="45">
        <f>'Wet Detention Calcs'!B6</f>
        <v>0.71700000000000008</v>
      </c>
      <c r="J2" s="22">
        <f>ROUND(H2*I2,1)</f>
        <v>474.6</v>
      </c>
      <c r="K2" s="19"/>
    </row>
    <row r="3" spans="1:11" ht="25.5">
      <c r="A3" s="37" t="s">
        <v>10</v>
      </c>
      <c r="B3" s="38" t="s">
        <v>2</v>
      </c>
      <c r="C3" s="38" t="s">
        <v>44</v>
      </c>
      <c r="D3" s="30">
        <f>'Haney Creek'!K66</f>
        <v>1488.7893078327013</v>
      </c>
      <c r="E3" s="23">
        <f>'Haney Creek'!M66</f>
        <v>4133.2000000000007</v>
      </c>
      <c r="F3" s="21">
        <v>0</v>
      </c>
      <c r="G3" s="23">
        <f>ROUND(E3*F3,1)</f>
        <v>0</v>
      </c>
      <c r="H3" s="23">
        <f>'Haney Creek'!N66</f>
        <v>910.79999999999973</v>
      </c>
      <c r="I3" s="21">
        <v>0</v>
      </c>
      <c r="J3" s="23">
        <f>ROUND(H3*I3,1)</f>
        <v>0</v>
      </c>
      <c r="K3" s="19" t="s">
        <v>39</v>
      </c>
    </row>
    <row r="4" spans="1:11">
      <c r="A4" s="36" t="s">
        <v>11</v>
      </c>
      <c r="B4" s="36" t="s">
        <v>3</v>
      </c>
      <c r="C4" s="36" t="s">
        <v>38</v>
      </c>
      <c r="D4" s="35">
        <f>'Fraizer Creek'!K43</f>
        <v>500.51554491873674</v>
      </c>
      <c r="E4" s="33">
        <f>'Fraizer Creek'!M43</f>
        <v>2177.2999999999993</v>
      </c>
      <c r="F4" s="34"/>
      <c r="G4" s="33"/>
      <c r="H4" s="33">
        <f>'Fraizer Creek'!N43</f>
        <v>470.59999999999997</v>
      </c>
      <c r="I4" s="34"/>
      <c r="J4" s="33"/>
      <c r="K4" s="19" t="s">
        <v>40</v>
      </c>
    </row>
    <row r="5" spans="1:11">
      <c r="A5" s="37" t="s">
        <v>12</v>
      </c>
      <c r="B5" s="39" t="s">
        <v>37</v>
      </c>
      <c r="C5" s="40" t="s">
        <v>36</v>
      </c>
      <c r="D5" s="31">
        <f>'Aiport Ditch'!K49</f>
        <v>893.72589866521309</v>
      </c>
      <c r="E5" s="23">
        <f>'Aiport Ditch'!M49</f>
        <v>4544</v>
      </c>
      <c r="F5" s="21">
        <v>0.19800000000000001</v>
      </c>
      <c r="G5" s="23">
        <f>ROUND(E5*F5,1)</f>
        <v>899.7</v>
      </c>
      <c r="H5" s="23">
        <f>'Aiport Ditch'!N49</f>
        <v>908.20000000000016</v>
      </c>
      <c r="I5" s="21">
        <v>0.58599999999999997</v>
      </c>
      <c r="J5" s="23">
        <f>ROUND(H5*I5,1)</f>
        <v>532.20000000000005</v>
      </c>
      <c r="K5" s="19"/>
    </row>
    <row r="6" spans="1:11">
      <c r="A6" s="38" t="s">
        <v>13</v>
      </c>
      <c r="B6" s="41" t="s">
        <v>4</v>
      </c>
      <c r="C6" s="38" t="s">
        <v>5</v>
      </c>
      <c r="D6" s="47">
        <f>'Crescent Basin'!K11</f>
        <v>58.517806639799254</v>
      </c>
      <c r="E6" s="22">
        <f>'Crescent Basin'!M11</f>
        <v>266.90000000000003</v>
      </c>
      <c r="F6" s="45">
        <f>'Retention Calcs'!B3</f>
        <v>0.74050000000000005</v>
      </c>
      <c r="G6" s="23">
        <f>ROUND(E6*F6,1)</f>
        <v>197.6</v>
      </c>
      <c r="H6" s="22">
        <f>'Crescent Basin'!N11</f>
        <v>56.199999999999996</v>
      </c>
      <c r="I6" s="45">
        <f>'Retention Calcs'!B3</f>
        <v>0.74050000000000005</v>
      </c>
      <c r="J6" s="23">
        <f>ROUND(H6*I6,1)</f>
        <v>41.6</v>
      </c>
      <c r="K6" s="19"/>
    </row>
    <row r="7" spans="1:11">
      <c r="A7" s="37" t="s">
        <v>14</v>
      </c>
      <c r="B7" s="41" t="s">
        <v>6</v>
      </c>
      <c r="C7" s="37" t="s">
        <v>41</v>
      </c>
      <c r="D7" s="29">
        <f>'Krueger Creek'!K19</f>
        <v>309.60829116938299</v>
      </c>
      <c r="E7" s="22">
        <f>'Krueger Creek'!M19</f>
        <v>1409.1999999999998</v>
      </c>
      <c r="F7" s="21">
        <v>5.0000000000000001E-3</v>
      </c>
      <c r="G7" s="23">
        <f>ROUND(E7*F7,1)</f>
        <v>7</v>
      </c>
      <c r="H7" s="23">
        <f>'Krueger Creek'!N19</f>
        <v>294.20000000000005</v>
      </c>
      <c r="I7" s="21">
        <v>2.3E-2</v>
      </c>
      <c r="J7" s="23">
        <f>ROUND(H7*I7,1)</f>
        <v>6.8</v>
      </c>
      <c r="K7" s="20"/>
    </row>
    <row r="8" spans="1:11" ht="38.25">
      <c r="A8" s="36" t="s">
        <v>15</v>
      </c>
      <c r="B8" s="36" t="s">
        <v>7</v>
      </c>
      <c r="C8" s="36" t="s">
        <v>42</v>
      </c>
      <c r="D8" s="32"/>
      <c r="E8" s="33"/>
      <c r="F8" s="34"/>
      <c r="G8" s="33"/>
      <c r="H8" s="33"/>
      <c r="I8" s="34"/>
      <c r="J8" s="33"/>
      <c r="K8" s="19" t="s">
        <v>43</v>
      </c>
    </row>
    <row r="9" spans="1:11">
      <c r="A9" s="37" t="s">
        <v>16</v>
      </c>
      <c r="B9" s="38" t="s">
        <v>45</v>
      </c>
      <c r="C9" s="37" t="s">
        <v>33</v>
      </c>
      <c r="D9" s="28" t="s">
        <v>34</v>
      </c>
      <c r="E9" s="22" t="s">
        <v>34</v>
      </c>
      <c r="F9" s="21" t="s">
        <v>34</v>
      </c>
      <c r="G9" s="23">
        <v>275</v>
      </c>
      <c r="H9" s="23" t="s">
        <v>34</v>
      </c>
      <c r="I9" s="21" t="s">
        <v>34</v>
      </c>
      <c r="J9" s="23">
        <v>176</v>
      </c>
      <c r="K9" s="20"/>
    </row>
    <row r="10" spans="1:11" ht="25.5">
      <c r="A10" s="37" t="s">
        <v>17</v>
      </c>
      <c r="B10" s="38" t="s">
        <v>35</v>
      </c>
      <c r="C10" s="37" t="s">
        <v>32</v>
      </c>
      <c r="D10" s="28" t="s">
        <v>34</v>
      </c>
      <c r="E10" s="22" t="s">
        <v>34</v>
      </c>
      <c r="F10" s="21" t="s">
        <v>34</v>
      </c>
      <c r="G10" s="23">
        <v>54</v>
      </c>
      <c r="H10" s="23" t="s">
        <v>34</v>
      </c>
      <c r="I10" s="21" t="s">
        <v>34</v>
      </c>
      <c r="J10" s="23">
        <v>33</v>
      </c>
      <c r="K10" s="20"/>
    </row>
    <row r="11" spans="1:11" ht="76.5">
      <c r="A11" s="38" t="s">
        <v>18</v>
      </c>
      <c r="B11" s="43" t="s">
        <v>86</v>
      </c>
      <c r="C11" s="38" t="s">
        <v>20</v>
      </c>
      <c r="D11" s="44" t="s">
        <v>34</v>
      </c>
      <c r="E11" s="22">
        <f>Education!L439</f>
        <v>13997.899999999996</v>
      </c>
      <c r="F11" s="45">
        <v>0.06</v>
      </c>
      <c r="G11" s="22">
        <f>ROUND(E11*F11,1)</f>
        <v>839.9</v>
      </c>
      <c r="H11" s="22">
        <f>Education!M439</f>
        <v>3106.4999999999991</v>
      </c>
      <c r="I11" s="45">
        <v>0.06</v>
      </c>
      <c r="J11" s="22">
        <f>ROUND(H11*I11, 1)</f>
        <v>186.4</v>
      </c>
      <c r="K11" s="20"/>
    </row>
    <row r="12" spans="1:11">
      <c r="A12" s="38" t="s">
        <v>46</v>
      </c>
      <c r="B12" s="38" t="s">
        <v>57</v>
      </c>
      <c r="C12" s="38" t="s">
        <v>55</v>
      </c>
      <c r="D12" s="44">
        <f>'North Point'!K68</f>
        <v>1083.7958102084172</v>
      </c>
      <c r="E12" s="22">
        <f>'North Point'!M68</f>
        <v>4802.7999999999975</v>
      </c>
      <c r="F12" s="45">
        <v>5.0000000000000001E-3</v>
      </c>
      <c r="G12" s="22">
        <f>ROUND(E12*F12,1)</f>
        <v>24</v>
      </c>
      <c r="H12" s="22">
        <f>'North Point'!N68</f>
        <v>993.00000000000023</v>
      </c>
      <c r="I12" s="45">
        <v>2.3E-2</v>
      </c>
      <c r="J12" s="22">
        <f>ROUND(H12*I12, 1)</f>
        <v>22.8</v>
      </c>
      <c r="K12" s="19"/>
    </row>
    <row r="13" spans="1:11">
      <c r="A13" s="38" t="s">
        <v>47</v>
      </c>
      <c r="B13" s="38" t="s">
        <v>56</v>
      </c>
      <c r="C13" s="38" t="s">
        <v>55</v>
      </c>
      <c r="D13" s="44">
        <f>Anchorage!K6</f>
        <v>21.2779008222968</v>
      </c>
      <c r="E13" s="22">
        <f>Anchorage!M6</f>
        <v>91.5</v>
      </c>
      <c r="F13" s="45">
        <v>5.0000000000000001E-3</v>
      </c>
      <c r="G13" s="22">
        <f>ROUND(E13*F13,1)</f>
        <v>0.5</v>
      </c>
      <c r="H13" s="22">
        <f>Anchorage!N6</f>
        <v>18.599999999999998</v>
      </c>
      <c r="I13" s="45">
        <v>2.3E-2</v>
      </c>
      <c r="J13" s="22">
        <f>ROUND(H13*I13, 1)</f>
        <v>0.4</v>
      </c>
      <c r="K13" s="19"/>
    </row>
    <row r="14" spans="1:11">
      <c r="A14" s="36" t="s">
        <v>48</v>
      </c>
      <c r="B14" s="36" t="s">
        <v>58</v>
      </c>
      <c r="C14" s="36" t="s">
        <v>59</v>
      </c>
      <c r="D14" s="32">
        <f>'Fork Road'!K14</f>
        <v>36.861826316120364</v>
      </c>
      <c r="E14" s="33">
        <f>'Fork Road'!M14</f>
        <v>159</v>
      </c>
      <c r="F14" s="34"/>
      <c r="G14" s="33"/>
      <c r="H14" s="33">
        <f>'Fork Road'!N14</f>
        <v>39.199999999999996</v>
      </c>
      <c r="I14" s="34"/>
      <c r="J14" s="33"/>
      <c r="K14" s="19" t="s">
        <v>74</v>
      </c>
    </row>
    <row r="15" spans="1:11">
      <c r="A15" s="38" t="s">
        <v>49</v>
      </c>
      <c r="B15" s="38" t="s">
        <v>60</v>
      </c>
      <c r="C15" s="43" t="s">
        <v>41</v>
      </c>
      <c r="D15" s="44">
        <f>Downtown!K12</f>
        <v>116.60246036008579</v>
      </c>
      <c r="E15" s="22">
        <f>Downtown!M12</f>
        <v>483.00000000000006</v>
      </c>
      <c r="F15" s="45">
        <v>5.0000000000000001E-3</v>
      </c>
      <c r="G15" s="22">
        <f>ROUND(E15*F15,1)</f>
        <v>2.4</v>
      </c>
      <c r="H15" s="22">
        <f>Downtown!N12</f>
        <v>99.90000000000002</v>
      </c>
      <c r="I15" s="45">
        <v>2.3E-2</v>
      </c>
      <c r="J15" s="22">
        <f>ROUND(H15*I15, 1)</f>
        <v>2.2999999999999998</v>
      </c>
      <c r="K15" s="19"/>
    </row>
    <row r="16" spans="1:11">
      <c r="A16" s="38" t="s">
        <v>50</v>
      </c>
      <c r="B16" s="38" t="s">
        <v>61</v>
      </c>
      <c r="C16" s="38" t="s">
        <v>62</v>
      </c>
      <c r="D16" s="44">
        <f>Hildebrad!K10</f>
        <v>66.859317061666005</v>
      </c>
      <c r="E16" s="22">
        <f>Hildebrad!M10</f>
        <v>294.20000000000005</v>
      </c>
      <c r="F16" s="45">
        <v>0</v>
      </c>
      <c r="G16" s="22">
        <f>ROUND(E16*F16,1)</f>
        <v>0</v>
      </c>
      <c r="H16" s="22">
        <f>Hildebrad!N10</f>
        <v>61.000000000000007</v>
      </c>
      <c r="I16" s="45">
        <v>0.1</v>
      </c>
      <c r="J16" s="22">
        <f>ROUND(H16*I16, 1)</f>
        <v>6.1</v>
      </c>
      <c r="K16" s="19"/>
    </row>
    <row r="17" spans="1:11">
      <c r="A17" s="37" t="s">
        <v>51</v>
      </c>
      <c r="B17" s="38" t="s">
        <v>63</v>
      </c>
      <c r="C17" s="38" t="s">
        <v>64</v>
      </c>
      <c r="D17" s="29">
        <f>Landfill!K13</f>
        <v>70.979276076842524</v>
      </c>
      <c r="E17" s="22">
        <f>Landfill!M13</f>
        <v>167.3</v>
      </c>
      <c r="F17" s="21">
        <v>1</v>
      </c>
      <c r="G17" s="22">
        <f>ROUND(E17*F17,1)</f>
        <v>167.3</v>
      </c>
      <c r="H17" s="23">
        <f>Landfill!N13</f>
        <v>25.9</v>
      </c>
      <c r="I17" s="21">
        <v>1</v>
      </c>
      <c r="J17" s="22">
        <f>ROUND(H17*I17, 1)</f>
        <v>25.9</v>
      </c>
      <c r="K17" s="20"/>
    </row>
    <row r="18" spans="1:11">
      <c r="A18" s="36" t="s">
        <v>52</v>
      </c>
      <c r="B18" s="36" t="s">
        <v>65</v>
      </c>
      <c r="C18" s="36" t="s">
        <v>59</v>
      </c>
      <c r="D18" s="32">
        <f>'Woods Point'!K22</f>
        <v>339.78632588700009</v>
      </c>
      <c r="E18" s="33">
        <f>'Woods Point'!M22</f>
        <v>1768.5999999999997</v>
      </c>
      <c r="F18" s="34"/>
      <c r="G18" s="33"/>
      <c r="H18" s="33">
        <f>'Woods Point'!N22</f>
        <v>400.70000000000005</v>
      </c>
      <c r="I18" s="34"/>
      <c r="J18" s="33"/>
      <c r="K18" s="19" t="s">
        <v>74</v>
      </c>
    </row>
    <row r="19" spans="1:11">
      <c r="A19" s="38" t="s">
        <v>53</v>
      </c>
      <c r="B19" s="38" t="s">
        <v>66</v>
      </c>
      <c r="C19" s="43" t="s">
        <v>41</v>
      </c>
      <c r="D19" s="44">
        <f>'South Fork'!K72</f>
        <v>662.80801606408249</v>
      </c>
      <c r="E19" s="22">
        <f>'South Fork'!M72</f>
        <v>3190.4999999999986</v>
      </c>
      <c r="F19" s="45">
        <v>5.0000000000000001E-3</v>
      </c>
      <c r="G19" s="22">
        <f>ROUND(E19*F19,1)</f>
        <v>16</v>
      </c>
      <c r="H19" s="22">
        <f>'South Fork'!N72</f>
        <v>704.8000000000003</v>
      </c>
      <c r="I19" s="45">
        <v>2.3E-2</v>
      </c>
      <c r="J19" s="22">
        <f>ROUND(H19*I19, 1)</f>
        <v>16.2</v>
      </c>
      <c r="K19" s="19"/>
    </row>
    <row r="20" spans="1:11" ht="25.5">
      <c r="A20" s="36" t="s">
        <v>54</v>
      </c>
      <c r="B20" s="36" t="s">
        <v>67</v>
      </c>
      <c r="C20" s="36" t="s">
        <v>68</v>
      </c>
      <c r="D20" s="32"/>
      <c r="E20" s="33"/>
      <c r="F20" s="34"/>
      <c r="G20" s="33"/>
      <c r="H20" s="33"/>
      <c r="I20" s="34"/>
      <c r="J20" s="33"/>
      <c r="K20" s="19" t="s">
        <v>72</v>
      </c>
    </row>
    <row r="21" spans="1:11">
      <c r="A21" s="43" t="s">
        <v>118</v>
      </c>
      <c r="B21" s="43" t="s">
        <v>119</v>
      </c>
      <c r="C21" s="43" t="s">
        <v>120</v>
      </c>
      <c r="D21" s="44">
        <f>Eldorado!K13</f>
        <v>29.837555843905324</v>
      </c>
      <c r="E21" s="22">
        <f>Eldorado!M13</f>
        <v>133.6</v>
      </c>
      <c r="F21" s="45">
        <f>'Retention Calcs'!F8</f>
        <v>0.21169246189706981</v>
      </c>
      <c r="G21" s="22">
        <f>ROUND(E21*F21,1)</f>
        <v>28.3</v>
      </c>
      <c r="H21" s="22">
        <f>Eldorado!N13</f>
        <v>27.1</v>
      </c>
      <c r="I21" s="45">
        <f>'Retention Calcs'!F8</f>
        <v>0.21169246189706981</v>
      </c>
      <c r="J21" s="22">
        <f>ROUND(H21*I21, 1)</f>
        <v>5.7</v>
      </c>
      <c r="K21" s="50"/>
    </row>
    <row r="22" spans="1:11">
      <c r="A22" s="2"/>
      <c r="B22" s="2"/>
      <c r="C22" s="2"/>
      <c r="D22" s="2"/>
    </row>
    <row r="23" spans="1:11" ht="15">
      <c r="A23" s="2"/>
      <c r="B23" s="2"/>
      <c r="C23" s="2"/>
      <c r="D23" s="2"/>
      <c r="F23" s="8"/>
      <c r="G23" s="9" t="s">
        <v>27</v>
      </c>
      <c r="H23" s="10"/>
      <c r="I23" s="11"/>
      <c r="J23" s="12" t="s">
        <v>28</v>
      </c>
    </row>
    <row r="24" spans="1:11">
      <c r="A24" s="2"/>
      <c r="B24" s="2"/>
      <c r="C24" s="2"/>
      <c r="D24" s="2"/>
      <c r="F24" s="13" t="s">
        <v>29</v>
      </c>
      <c r="G24" s="14">
        <f>SUM(G2:G21)</f>
        <v>3738.5000000000005</v>
      </c>
      <c r="H24" s="15"/>
      <c r="I24" s="15"/>
      <c r="J24" s="16">
        <f>SUM(J2:J21)</f>
        <v>1530.0000000000002</v>
      </c>
    </row>
    <row r="25" spans="1:11">
      <c r="A25" s="2"/>
      <c r="B25" s="2"/>
      <c r="C25" s="2"/>
      <c r="D25" s="2"/>
      <c r="F25" s="13" t="s">
        <v>30</v>
      </c>
      <c r="G25" s="16">
        <v>4751</v>
      </c>
      <c r="H25" s="16"/>
      <c r="I25" s="16"/>
      <c r="J25" s="16">
        <v>2052</v>
      </c>
    </row>
    <row r="26" spans="1:11">
      <c r="A26" s="2"/>
      <c r="B26" s="2"/>
      <c r="C26" s="2"/>
      <c r="D26" s="2"/>
      <c r="F26" s="13" t="s">
        <v>31</v>
      </c>
      <c r="G26" s="17">
        <f>G24/G25</f>
        <v>0.78688697116396555</v>
      </c>
      <c r="H26" s="16"/>
      <c r="I26" s="16"/>
      <c r="J26" s="17">
        <f>J24/J25</f>
        <v>0.7456140350877194</v>
      </c>
    </row>
    <row r="27" spans="1:11">
      <c r="A27" s="2"/>
      <c r="B27" s="2"/>
      <c r="C27" s="2"/>
      <c r="D27" s="2"/>
    </row>
    <row r="28" spans="1:11">
      <c r="A28" s="2"/>
      <c r="B28" s="2"/>
      <c r="C28" s="2"/>
      <c r="D28" s="2"/>
    </row>
    <row r="29" spans="1:11">
      <c r="A29" s="2"/>
      <c r="B29" s="2"/>
      <c r="C29" s="2"/>
      <c r="D29" s="2"/>
    </row>
    <row r="30" spans="1:11">
      <c r="A30" s="2"/>
      <c r="B30" s="2"/>
      <c r="C30" s="2"/>
      <c r="D30" s="2"/>
    </row>
    <row r="31" spans="1:11">
      <c r="A31" s="2"/>
      <c r="B31" s="2"/>
      <c r="C31" s="2"/>
      <c r="D31" s="2"/>
    </row>
    <row r="32" spans="1:11">
      <c r="A32" s="3"/>
      <c r="B32" s="2"/>
      <c r="C32" s="2"/>
      <c r="D32" s="2"/>
    </row>
    <row r="33" spans="1:4">
      <c r="A33" s="3"/>
      <c r="B33" s="2"/>
      <c r="C33" s="2"/>
      <c r="D33" s="2"/>
    </row>
    <row r="34" spans="1:4">
      <c r="A34" s="2"/>
      <c r="B34" s="2"/>
      <c r="C34" s="2"/>
      <c r="D34" s="2"/>
    </row>
    <row r="35" spans="1:4">
      <c r="A35" s="2"/>
      <c r="B35" s="2"/>
      <c r="C35" s="2"/>
      <c r="D35" s="2"/>
    </row>
    <row r="36" spans="1:4">
      <c r="A36" s="2"/>
      <c r="B36" s="2"/>
      <c r="C36" s="2"/>
      <c r="D36" s="2"/>
    </row>
    <row r="37" spans="1:4">
      <c r="A37" s="2"/>
      <c r="B37" s="2"/>
      <c r="C37" s="2"/>
      <c r="D37" s="2"/>
    </row>
    <row r="38" spans="1:4">
      <c r="A38" s="2"/>
      <c r="B38" s="2"/>
      <c r="C38" s="2"/>
      <c r="D38" s="2"/>
    </row>
    <row r="39" spans="1:4">
      <c r="A39" s="2"/>
      <c r="B39" s="2"/>
      <c r="C39" s="2"/>
      <c r="D39" s="2"/>
    </row>
    <row r="40" spans="1:4">
      <c r="A40" s="2"/>
      <c r="B40" s="2"/>
      <c r="C40" s="2"/>
      <c r="D40" s="2"/>
    </row>
    <row r="41" spans="1:4">
      <c r="A41" s="2"/>
      <c r="B41" s="2"/>
      <c r="C41" s="2"/>
      <c r="D41" s="2"/>
    </row>
    <row r="42" spans="1:4">
      <c r="A42" s="2"/>
      <c r="B42" s="2"/>
      <c r="C42" s="2"/>
      <c r="D42" s="2"/>
    </row>
    <row r="43" spans="1:4">
      <c r="A43" s="2"/>
      <c r="B43" s="2"/>
      <c r="C43" s="2"/>
      <c r="D43" s="2"/>
    </row>
    <row r="44" spans="1:4">
      <c r="A44" s="2"/>
      <c r="B44" s="2"/>
      <c r="C44" s="2"/>
      <c r="D44" s="2"/>
    </row>
    <row r="45" spans="1:4">
      <c r="A45" s="2"/>
      <c r="B45" s="2"/>
      <c r="C45" s="2"/>
      <c r="D45" s="2"/>
    </row>
    <row r="46" spans="1:4">
      <c r="A46" s="2"/>
      <c r="B46" s="2"/>
      <c r="C46" s="2"/>
      <c r="D46" s="2"/>
    </row>
    <row r="47" spans="1:4">
      <c r="A47" s="2"/>
      <c r="B47" s="2"/>
      <c r="C47" s="2"/>
      <c r="D47" s="2"/>
    </row>
    <row r="48" spans="1:4">
      <c r="A48" s="2"/>
      <c r="B48" s="2"/>
      <c r="C48" s="2"/>
      <c r="D48" s="2"/>
    </row>
    <row r="49" spans="1:4">
      <c r="A49" s="2"/>
      <c r="B49" s="2"/>
      <c r="C49" s="2"/>
      <c r="D49" s="2"/>
    </row>
    <row r="50" spans="1:4">
      <c r="A50" s="2"/>
      <c r="B50" s="2"/>
      <c r="C50" s="2"/>
      <c r="D50" s="2"/>
    </row>
    <row r="51" spans="1:4">
      <c r="A51" s="2"/>
      <c r="B51" s="2"/>
      <c r="C51" s="2"/>
      <c r="D51" s="2"/>
    </row>
    <row r="52" spans="1:4">
      <c r="A52" s="2"/>
      <c r="B52" s="2"/>
      <c r="C52" s="2"/>
      <c r="D52" s="2"/>
    </row>
    <row r="53" spans="1:4">
      <c r="A53" s="2"/>
      <c r="B53" s="2"/>
      <c r="C53" s="2"/>
      <c r="D53" s="2"/>
    </row>
    <row r="54" spans="1:4">
      <c r="A54" s="2"/>
      <c r="B54" s="2"/>
      <c r="C54" s="2"/>
      <c r="D54" s="2"/>
    </row>
    <row r="55" spans="1:4">
      <c r="A55" s="2"/>
      <c r="B55" s="2"/>
      <c r="C55" s="2"/>
      <c r="D55" s="2"/>
    </row>
    <row r="56" spans="1:4">
      <c r="A56" s="2"/>
      <c r="B56" s="2"/>
      <c r="C56" s="2"/>
      <c r="D56" s="2"/>
    </row>
    <row r="57" spans="1:4">
      <c r="A57" s="2"/>
      <c r="B57" s="2"/>
      <c r="C57" s="2"/>
      <c r="D57" s="2"/>
    </row>
    <row r="58" spans="1:4">
      <c r="A58" s="2"/>
      <c r="B58" s="2"/>
      <c r="C58" s="2"/>
      <c r="D58" s="2"/>
    </row>
    <row r="59" spans="1:4">
      <c r="A59" s="2"/>
      <c r="B59" s="2"/>
      <c r="C59" s="2"/>
      <c r="D59" s="2"/>
    </row>
    <row r="60" spans="1:4">
      <c r="A60" s="2"/>
      <c r="B60" s="2"/>
      <c r="C60" s="2"/>
      <c r="D60" s="2"/>
    </row>
    <row r="61" spans="1:4">
      <c r="A61" s="2"/>
      <c r="B61" s="2"/>
      <c r="C61" s="2"/>
      <c r="D61" s="2"/>
    </row>
    <row r="62" spans="1:4">
      <c r="A62" s="2"/>
      <c r="B62" s="2"/>
      <c r="C62" s="2"/>
      <c r="D62" s="2"/>
    </row>
    <row r="63" spans="1:4">
      <c r="A63" s="2"/>
      <c r="B63" s="2"/>
      <c r="C63" s="2"/>
      <c r="D63" s="2"/>
    </row>
    <row r="64" spans="1:4">
      <c r="A64" s="2"/>
      <c r="B64" s="2"/>
      <c r="C64" s="2"/>
      <c r="D64" s="2"/>
    </row>
    <row r="65" spans="1:4">
      <c r="A65" s="2"/>
      <c r="B65" s="2"/>
      <c r="C65" s="2"/>
      <c r="D65" s="2"/>
    </row>
    <row r="66" spans="1:4">
      <c r="A66" s="2"/>
      <c r="B66" s="2"/>
      <c r="C66" s="2"/>
      <c r="D66" s="2"/>
    </row>
    <row r="67" spans="1:4">
      <c r="A67" s="2"/>
      <c r="B67" s="2"/>
      <c r="C67" s="2"/>
      <c r="D67" s="2"/>
    </row>
    <row r="68" spans="1:4">
      <c r="A68" s="2"/>
      <c r="B68" s="2"/>
      <c r="C68" s="2"/>
      <c r="D68" s="2"/>
    </row>
    <row r="69" spans="1:4">
      <c r="A69" s="2"/>
      <c r="B69" s="2"/>
      <c r="C69" s="2"/>
      <c r="D69" s="2"/>
    </row>
    <row r="70" spans="1:4">
      <c r="A70" s="2"/>
      <c r="B70" s="2"/>
      <c r="C70" s="2"/>
      <c r="D70" s="2"/>
    </row>
    <row r="71" spans="1:4">
      <c r="A71" s="2"/>
      <c r="B71" s="2"/>
      <c r="C71" s="2"/>
      <c r="D71" s="2"/>
    </row>
    <row r="72" spans="1:4">
      <c r="A72" s="2"/>
      <c r="B72" s="2"/>
      <c r="C72" s="2"/>
      <c r="D72" s="2"/>
    </row>
    <row r="73" spans="1:4">
      <c r="A73" s="2"/>
      <c r="B73" s="2"/>
      <c r="C73" s="2"/>
      <c r="D73" s="2"/>
    </row>
    <row r="74" spans="1:4">
      <c r="A74" s="2"/>
      <c r="B74" s="2"/>
      <c r="C74" s="2"/>
      <c r="D74" s="2"/>
    </row>
    <row r="75" spans="1:4">
      <c r="A75" s="2"/>
      <c r="B75" s="2"/>
      <c r="C75" s="2"/>
      <c r="D75" s="2"/>
    </row>
    <row r="76" spans="1:4">
      <c r="A76" s="2"/>
      <c r="B76" s="2"/>
      <c r="C76" s="2"/>
      <c r="D76" s="2"/>
    </row>
    <row r="77" spans="1:4">
      <c r="A77" s="2"/>
      <c r="B77" s="2"/>
      <c r="C77" s="2"/>
      <c r="D77" s="2"/>
    </row>
    <row r="78" spans="1:4">
      <c r="A78" s="2"/>
      <c r="B78" s="2"/>
      <c r="C78" s="2"/>
      <c r="D78" s="2"/>
    </row>
    <row r="79" spans="1:4">
      <c r="A79" s="2"/>
      <c r="B79" s="2"/>
      <c r="C79" s="2"/>
      <c r="D79" s="2"/>
    </row>
    <row r="80" spans="1:4">
      <c r="A80" s="2"/>
      <c r="B80" s="2"/>
      <c r="C80" s="2"/>
      <c r="D80" s="2"/>
    </row>
    <row r="81" spans="1:4">
      <c r="A81" s="2"/>
      <c r="B81" s="2"/>
      <c r="C81" s="2"/>
      <c r="D81" s="2"/>
    </row>
    <row r="82" spans="1:4">
      <c r="A82" s="2"/>
      <c r="B82" s="2"/>
      <c r="C82" s="2"/>
      <c r="D82" s="2"/>
    </row>
    <row r="83" spans="1:4">
      <c r="A83" s="2"/>
      <c r="B83" s="2"/>
      <c r="C83" s="2"/>
      <c r="D83" s="2"/>
    </row>
    <row r="84" spans="1:4">
      <c r="A84" s="2"/>
      <c r="B84" s="2"/>
      <c r="C84" s="2"/>
      <c r="D84" s="2"/>
    </row>
    <row r="85" spans="1:4">
      <c r="A85" s="2"/>
      <c r="B85" s="2"/>
      <c r="C85" s="2"/>
      <c r="D85" s="2"/>
    </row>
    <row r="86" spans="1:4">
      <c r="A86" s="2"/>
      <c r="B86" s="2"/>
      <c r="C86" s="2"/>
      <c r="D86" s="2"/>
    </row>
    <row r="87" spans="1:4">
      <c r="A87" s="2"/>
      <c r="B87" s="2"/>
      <c r="C87" s="2"/>
      <c r="D87" s="2"/>
    </row>
    <row r="88" spans="1:4">
      <c r="A88" s="2"/>
      <c r="B88" s="2"/>
      <c r="C88" s="2"/>
      <c r="D88" s="2"/>
    </row>
    <row r="89" spans="1:4">
      <c r="A89" s="2"/>
      <c r="B89" s="2"/>
      <c r="C89" s="2"/>
      <c r="D89" s="2"/>
    </row>
    <row r="90" spans="1:4">
      <c r="A90" s="2"/>
      <c r="B90" s="2"/>
      <c r="C90" s="2"/>
      <c r="D90" s="2"/>
    </row>
    <row r="91" spans="1:4">
      <c r="A91" s="2"/>
      <c r="B91" s="2"/>
      <c r="C91" s="2"/>
      <c r="D91" s="2"/>
    </row>
    <row r="92" spans="1:4">
      <c r="A92" s="2"/>
      <c r="B92" s="2"/>
      <c r="C92" s="2"/>
      <c r="D92" s="2"/>
    </row>
    <row r="93" spans="1:4">
      <c r="A93" s="2"/>
      <c r="B93" s="2"/>
      <c r="C93" s="2"/>
      <c r="D93" s="2"/>
    </row>
    <row r="94" spans="1:4">
      <c r="A94" s="2"/>
      <c r="B94" s="2"/>
      <c r="C94" s="2"/>
      <c r="D94" s="2"/>
    </row>
    <row r="95" spans="1:4">
      <c r="A95" s="2"/>
      <c r="B95" s="2"/>
      <c r="C95" s="2"/>
      <c r="D95" s="2"/>
    </row>
    <row r="96" spans="1:4">
      <c r="A96" s="2"/>
      <c r="B96" s="2"/>
      <c r="C96" s="2"/>
      <c r="D96" s="2"/>
    </row>
    <row r="97" spans="1:4">
      <c r="A97" s="2"/>
      <c r="B97" s="2"/>
      <c r="C97" s="2"/>
      <c r="D97" s="2"/>
    </row>
    <row r="98" spans="1:4">
      <c r="A98" s="2"/>
      <c r="B98" s="2"/>
      <c r="C98" s="2"/>
      <c r="D98" s="2"/>
    </row>
    <row r="99" spans="1:4">
      <c r="A99" s="2"/>
      <c r="B99" s="2"/>
      <c r="C99" s="2"/>
      <c r="D99" s="2"/>
    </row>
    <row r="100" spans="1:4">
      <c r="A100" s="2"/>
      <c r="B100" s="2"/>
      <c r="C100" s="2"/>
      <c r="D100" s="2"/>
    </row>
    <row r="101" spans="1:4">
      <c r="A101" s="2"/>
      <c r="B101" s="2"/>
      <c r="C101" s="2"/>
      <c r="D101" s="2"/>
    </row>
    <row r="102" spans="1:4">
      <c r="A102" s="2"/>
      <c r="B102" s="2"/>
      <c r="C102" s="2"/>
      <c r="D102" s="2"/>
    </row>
    <row r="103" spans="1:4">
      <c r="A103" s="2"/>
      <c r="B103" s="2"/>
      <c r="C103" s="2"/>
      <c r="D103" s="2"/>
    </row>
    <row r="104" spans="1:4">
      <c r="A104" s="2"/>
      <c r="B104" s="2"/>
      <c r="C104" s="2"/>
      <c r="D104" s="2"/>
    </row>
    <row r="105" spans="1:4">
      <c r="A105" s="2"/>
      <c r="B105" s="2"/>
      <c r="C105" s="2"/>
      <c r="D105" s="2"/>
    </row>
    <row r="106" spans="1:4">
      <c r="A106" s="2"/>
      <c r="B106" s="2"/>
      <c r="C106" s="2"/>
      <c r="D106" s="2"/>
    </row>
    <row r="107" spans="1:4">
      <c r="A107" s="2"/>
      <c r="B107" s="2"/>
      <c r="C107" s="2"/>
      <c r="D107" s="2"/>
    </row>
    <row r="108" spans="1:4">
      <c r="A108" s="2"/>
      <c r="B108" s="2"/>
      <c r="C108" s="2"/>
      <c r="D108" s="2"/>
    </row>
    <row r="109" spans="1:4">
      <c r="A109" s="2"/>
      <c r="B109" s="2"/>
      <c r="C109" s="2"/>
      <c r="D109" s="2"/>
    </row>
    <row r="110" spans="1:4">
      <c r="A110" s="2"/>
      <c r="B110" s="2"/>
      <c r="C110" s="2"/>
      <c r="D110" s="2"/>
    </row>
    <row r="111" spans="1:4">
      <c r="A111" s="2"/>
      <c r="B111" s="2"/>
      <c r="C111" s="2"/>
      <c r="D111" s="2"/>
    </row>
    <row r="112" spans="1:4">
      <c r="A112" s="2"/>
      <c r="B112" s="2"/>
      <c r="C112" s="2"/>
      <c r="D112" s="2"/>
    </row>
    <row r="113" spans="1:4">
      <c r="A113" s="2"/>
      <c r="B113" s="2"/>
      <c r="C113" s="2"/>
      <c r="D113" s="2"/>
    </row>
    <row r="114" spans="1:4">
      <c r="A114" s="2"/>
      <c r="B114" s="2"/>
      <c r="C114" s="2"/>
      <c r="D114" s="2"/>
    </row>
    <row r="115" spans="1:4">
      <c r="A115" s="2"/>
      <c r="B115" s="2"/>
      <c r="C115" s="2"/>
      <c r="D115" s="2"/>
    </row>
    <row r="116" spans="1:4">
      <c r="A116" s="2"/>
      <c r="B116" s="2"/>
      <c r="C116" s="2"/>
      <c r="D116" s="2"/>
    </row>
    <row r="117" spans="1:4">
      <c r="A117" s="2"/>
      <c r="B117" s="2"/>
      <c r="C117" s="2"/>
      <c r="D117" s="2"/>
    </row>
    <row r="118" spans="1:4">
      <c r="A118" s="2"/>
      <c r="B118" s="2"/>
      <c r="C118" s="2"/>
      <c r="D118" s="2"/>
    </row>
    <row r="119" spans="1:4">
      <c r="A119" s="2"/>
      <c r="B119" s="2"/>
      <c r="C119" s="2"/>
      <c r="D119" s="2"/>
    </row>
    <row r="120" spans="1:4">
      <c r="A120" s="2"/>
      <c r="B120" s="2"/>
      <c r="C120" s="2"/>
      <c r="D120" s="2"/>
    </row>
    <row r="121" spans="1:4">
      <c r="A121" s="2"/>
      <c r="B121" s="2"/>
      <c r="C121" s="2"/>
      <c r="D121" s="2"/>
    </row>
    <row r="122" spans="1:4">
      <c r="A122" s="2"/>
      <c r="B122" s="2"/>
      <c r="C122" s="2"/>
      <c r="D122" s="2"/>
    </row>
    <row r="123" spans="1:4">
      <c r="A123" s="2"/>
      <c r="B123" s="2"/>
      <c r="C123" s="2"/>
      <c r="D123" s="2"/>
    </row>
    <row r="124" spans="1:4">
      <c r="A124" s="2"/>
      <c r="B124" s="2"/>
      <c r="C124" s="2"/>
      <c r="D124" s="2"/>
    </row>
    <row r="125" spans="1:4">
      <c r="A125" s="2"/>
      <c r="B125" s="2"/>
      <c r="C125" s="2"/>
      <c r="D125" s="2"/>
    </row>
    <row r="126" spans="1:4">
      <c r="A126" s="2"/>
      <c r="B126" s="2"/>
      <c r="C126" s="2"/>
      <c r="D126" s="2"/>
    </row>
    <row r="127" spans="1:4">
      <c r="A127" s="2"/>
      <c r="B127" s="2"/>
      <c r="C127" s="2"/>
      <c r="D127" s="2"/>
    </row>
    <row r="128" spans="1:4">
      <c r="A128" s="2"/>
      <c r="B128" s="2"/>
      <c r="C128" s="2"/>
      <c r="D128" s="2"/>
    </row>
    <row r="129" spans="1:4">
      <c r="A129" s="2"/>
      <c r="B129" s="2"/>
      <c r="C129" s="2"/>
      <c r="D129" s="2"/>
    </row>
    <row r="130" spans="1:4">
      <c r="A130" s="2"/>
      <c r="B130" s="2"/>
      <c r="C130" s="2"/>
      <c r="D130" s="2"/>
    </row>
    <row r="131" spans="1:4">
      <c r="A131" s="2"/>
      <c r="B131" s="2"/>
      <c r="C131" s="2"/>
      <c r="D131" s="2"/>
    </row>
    <row r="132" spans="1:4">
      <c r="A132" s="2"/>
      <c r="B132" s="2"/>
      <c r="C132" s="2"/>
      <c r="D132" s="2"/>
    </row>
    <row r="133" spans="1:4">
      <c r="A133" s="2"/>
      <c r="B133" s="2"/>
      <c r="C133" s="2"/>
      <c r="D133" s="2"/>
    </row>
    <row r="134" spans="1:4">
      <c r="A134" s="2"/>
      <c r="B134" s="2"/>
      <c r="C134" s="2"/>
      <c r="D134" s="2"/>
    </row>
    <row r="135" spans="1:4">
      <c r="A135" s="2"/>
      <c r="B135" s="2"/>
      <c r="C135" s="2"/>
      <c r="D135" s="2"/>
    </row>
    <row r="136" spans="1:4">
      <c r="A136" s="2"/>
      <c r="B136" s="2"/>
      <c r="C136" s="2"/>
      <c r="D136" s="2"/>
    </row>
    <row r="137" spans="1:4">
      <c r="A137" s="2"/>
      <c r="B137" s="2"/>
      <c r="C137" s="2"/>
      <c r="D137" s="2"/>
    </row>
    <row r="138" spans="1:4">
      <c r="A138" s="2"/>
      <c r="B138" s="2"/>
      <c r="C138" s="2"/>
      <c r="D138" s="2"/>
    </row>
    <row r="139" spans="1:4">
      <c r="A139" s="2"/>
      <c r="B139" s="2"/>
      <c r="C139" s="2"/>
      <c r="D139" s="2"/>
    </row>
    <row r="140" spans="1:4">
      <c r="A140" s="2"/>
      <c r="B140" s="2"/>
      <c r="C140" s="2"/>
      <c r="D140" s="2"/>
    </row>
    <row r="141" spans="1:4">
      <c r="A141" s="2"/>
      <c r="B141" s="2"/>
      <c r="C141" s="2"/>
      <c r="D141" s="2"/>
    </row>
    <row r="142" spans="1:4">
      <c r="A142" s="2"/>
      <c r="B142" s="2"/>
      <c r="C142" s="2"/>
      <c r="D142" s="2"/>
    </row>
    <row r="143" spans="1:4">
      <c r="A143" s="2"/>
      <c r="B143" s="2"/>
      <c r="C143" s="2"/>
      <c r="D143" s="2"/>
    </row>
    <row r="144" spans="1:4">
      <c r="A144" s="2"/>
      <c r="B144" s="2"/>
      <c r="C144" s="2"/>
      <c r="D144" s="2"/>
    </row>
    <row r="145" spans="1:4">
      <c r="A145" s="2"/>
      <c r="B145" s="2"/>
      <c r="C145" s="2"/>
      <c r="D145" s="2"/>
    </row>
    <row r="146" spans="1:4">
      <c r="A146" s="2"/>
      <c r="B146" s="2"/>
      <c r="C146" s="2"/>
      <c r="D146" s="2"/>
    </row>
    <row r="147" spans="1:4">
      <c r="A147" s="2"/>
      <c r="B147" s="2"/>
      <c r="C147" s="2"/>
      <c r="D147" s="2"/>
    </row>
    <row r="148" spans="1:4">
      <c r="A148" s="2"/>
      <c r="B148" s="2"/>
      <c r="C148" s="2"/>
      <c r="D148" s="2"/>
    </row>
    <row r="149" spans="1:4">
      <c r="A149" s="2"/>
      <c r="B149" s="2"/>
      <c r="C149" s="2"/>
      <c r="D149" s="2"/>
    </row>
    <row r="150" spans="1:4">
      <c r="A150" s="2"/>
      <c r="B150" s="2"/>
      <c r="C150" s="2"/>
      <c r="D150" s="2"/>
    </row>
    <row r="151" spans="1:4">
      <c r="A151" s="2"/>
      <c r="B151" s="2"/>
      <c r="C151" s="2"/>
      <c r="D151" s="2"/>
    </row>
    <row r="152" spans="1:4">
      <c r="A152" s="2"/>
      <c r="B152" s="2"/>
      <c r="C152" s="2"/>
      <c r="D152" s="2"/>
    </row>
    <row r="153" spans="1:4">
      <c r="A153" s="2"/>
      <c r="B153" s="2"/>
      <c r="C153" s="2"/>
      <c r="D153" s="2"/>
    </row>
    <row r="154" spans="1:4">
      <c r="A154" s="2"/>
      <c r="B154" s="2"/>
      <c r="C154" s="2"/>
      <c r="D154" s="2"/>
    </row>
    <row r="155" spans="1:4">
      <c r="A155" s="2"/>
      <c r="B155" s="2"/>
      <c r="C155" s="2"/>
      <c r="D155" s="2"/>
    </row>
    <row r="156" spans="1:4">
      <c r="A156" s="2"/>
      <c r="B156" s="2"/>
      <c r="C156" s="2"/>
      <c r="D156" s="2"/>
    </row>
    <row r="157" spans="1:4">
      <c r="A157" s="2"/>
      <c r="B157" s="2"/>
      <c r="C157" s="2"/>
      <c r="D157" s="2"/>
    </row>
    <row r="158" spans="1:4">
      <c r="A158" s="2"/>
      <c r="B158" s="2"/>
      <c r="C158" s="2"/>
      <c r="D158" s="2"/>
    </row>
    <row r="159" spans="1:4">
      <c r="A159" s="2"/>
      <c r="B159" s="2"/>
      <c r="C159" s="2"/>
      <c r="D159" s="2"/>
    </row>
    <row r="160" spans="1:4">
      <c r="A160" s="2"/>
      <c r="B160" s="2"/>
      <c r="C160" s="2"/>
      <c r="D160" s="2"/>
    </row>
    <row r="161" spans="1:4">
      <c r="A161" s="2"/>
      <c r="B161" s="2"/>
      <c r="C161" s="2"/>
      <c r="D161" s="2"/>
    </row>
    <row r="162" spans="1:4">
      <c r="A162" s="2"/>
      <c r="B162" s="2"/>
      <c r="C162" s="2"/>
      <c r="D162" s="2"/>
    </row>
    <row r="163" spans="1:4">
      <c r="A163" s="2"/>
      <c r="B163" s="2"/>
      <c r="C163" s="2"/>
      <c r="D163" s="2"/>
    </row>
    <row r="164" spans="1:4">
      <c r="A164" s="2"/>
      <c r="B164" s="2"/>
      <c r="C164" s="2"/>
      <c r="D164" s="2"/>
    </row>
    <row r="165" spans="1:4">
      <c r="A165" s="2"/>
      <c r="B165" s="2"/>
      <c r="C165" s="2"/>
      <c r="D165" s="2"/>
    </row>
    <row r="166" spans="1:4">
      <c r="A166" s="2"/>
      <c r="B166" s="2"/>
      <c r="C166" s="2"/>
      <c r="D166" s="2"/>
    </row>
    <row r="167" spans="1:4">
      <c r="A167" s="2"/>
      <c r="B167" s="2"/>
      <c r="C167" s="2"/>
      <c r="D167" s="2"/>
    </row>
    <row r="168" spans="1:4">
      <c r="A168" s="2"/>
      <c r="B168" s="2"/>
      <c r="C168" s="2"/>
      <c r="D168" s="2"/>
    </row>
    <row r="169" spans="1:4">
      <c r="A169" s="2"/>
      <c r="B169" s="2"/>
      <c r="C169" s="2"/>
      <c r="D169" s="2"/>
    </row>
    <row r="170" spans="1:4">
      <c r="A170" s="2"/>
      <c r="B170" s="2"/>
      <c r="C170" s="2"/>
      <c r="D170" s="2"/>
    </row>
    <row r="171" spans="1:4">
      <c r="A171" s="2"/>
      <c r="B171" s="2"/>
      <c r="C171" s="2"/>
      <c r="D171" s="2"/>
    </row>
    <row r="172" spans="1:4">
      <c r="A172" s="2"/>
      <c r="B172" s="2"/>
      <c r="C172" s="2"/>
      <c r="D172" s="2"/>
    </row>
    <row r="173" spans="1:4">
      <c r="A173" s="2"/>
      <c r="B173" s="2"/>
      <c r="C173" s="2"/>
      <c r="D173" s="2"/>
    </row>
    <row r="174" spans="1:4">
      <c r="A174" s="2"/>
      <c r="B174" s="2"/>
      <c r="C174" s="2"/>
      <c r="D174" s="2"/>
    </row>
    <row r="175" spans="1:4">
      <c r="A175" s="2"/>
      <c r="B175" s="2"/>
      <c r="C175" s="2"/>
      <c r="D175" s="2"/>
    </row>
    <row r="176" spans="1:4">
      <c r="A176" s="2"/>
      <c r="B176" s="2"/>
      <c r="C176" s="2"/>
      <c r="D176" s="2"/>
    </row>
    <row r="177" spans="1:4">
      <c r="A177" s="2"/>
      <c r="B177" s="2"/>
      <c r="C177" s="2"/>
      <c r="D177" s="2"/>
    </row>
    <row r="178" spans="1:4">
      <c r="A178" s="2"/>
      <c r="B178" s="2"/>
      <c r="C178" s="2"/>
      <c r="D178" s="2"/>
    </row>
    <row r="179" spans="1:4">
      <c r="A179" s="2"/>
      <c r="B179" s="2"/>
      <c r="C179" s="2"/>
      <c r="D179" s="2"/>
    </row>
    <row r="180" spans="1:4">
      <c r="A180" s="2"/>
      <c r="B180" s="2"/>
      <c r="C180" s="2"/>
      <c r="D180" s="2"/>
    </row>
    <row r="181" spans="1:4">
      <c r="A181" s="2"/>
      <c r="B181" s="2"/>
      <c r="C181" s="2"/>
      <c r="D181" s="2"/>
    </row>
    <row r="182" spans="1:4">
      <c r="A182" s="2"/>
      <c r="B182" s="2"/>
      <c r="C182" s="2"/>
      <c r="D182" s="2"/>
    </row>
    <row r="183" spans="1:4">
      <c r="A183" s="2"/>
      <c r="B183" s="2"/>
      <c r="C183" s="2"/>
      <c r="D183" s="2"/>
    </row>
    <row r="184" spans="1:4">
      <c r="A184" s="2"/>
      <c r="B184" s="2"/>
      <c r="C184" s="2"/>
      <c r="D184" s="2"/>
    </row>
    <row r="185" spans="1:4">
      <c r="A185" s="2"/>
      <c r="B185" s="2"/>
      <c r="C185" s="2"/>
      <c r="D185" s="2"/>
    </row>
    <row r="186" spans="1:4">
      <c r="A186" s="2"/>
      <c r="B186" s="2"/>
      <c r="C186" s="2"/>
      <c r="D186" s="2"/>
    </row>
    <row r="187" spans="1:4">
      <c r="A187" s="2"/>
      <c r="B187" s="2"/>
      <c r="C187" s="2"/>
      <c r="D187" s="2"/>
    </row>
    <row r="188" spans="1:4">
      <c r="A188" s="2"/>
      <c r="B188" s="2"/>
      <c r="C188" s="2"/>
      <c r="D188" s="2"/>
    </row>
    <row r="189" spans="1:4">
      <c r="A189" s="2"/>
      <c r="B189" s="2"/>
      <c r="C189" s="2"/>
      <c r="D189" s="2"/>
    </row>
    <row r="190" spans="1:4">
      <c r="A190" s="2"/>
      <c r="B190" s="2"/>
      <c r="C190" s="2"/>
      <c r="D190" s="2"/>
    </row>
    <row r="191" spans="1:4">
      <c r="A191" s="2"/>
      <c r="B191" s="2"/>
      <c r="C191" s="2"/>
      <c r="D191" s="2"/>
    </row>
    <row r="192" spans="1:4">
      <c r="A192" s="2"/>
      <c r="B192" s="2"/>
      <c r="C192" s="2"/>
      <c r="D192" s="2"/>
    </row>
    <row r="193" spans="1:4">
      <c r="A193" s="2"/>
      <c r="B193" s="2"/>
      <c r="C193" s="2"/>
      <c r="D193" s="2"/>
    </row>
    <row r="194" spans="1:4">
      <c r="A194" s="2"/>
      <c r="B194" s="2"/>
      <c r="C194" s="2"/>
      <c r="D194" s="2"/>
    </row>
    <row r="195" spans="1:4">
      <c r="A195" s="2"/>
      <c r="B195" s="2"/>
      <c r="C195" s="2"/>
      <c r="D195" s="2"/>
    </row>
    <row r="196" spans="1:4">
      <c r="A196" s="2"/>
      <c r="B196" s="2"/>
      <c r="C196" s="2"/>
      <c r="D196" s="2"/>
    </row>
    <row r="197" spans="1:4">
      <c r="A197" s="2"/>
      <c r="B197" s="2"/>
      <c r="C197" s="2"/>
      <c r="D197" s="2"/>
    </row>
    <row r="198" spans="1:4">
      <c r="A198" s="2"/>
      <c r="B198" s="2"/>
      <c r="C198" s="2"/>
      <c r="D198" s="2"/>
    </row>
    <row r="199" spans="1:4">
      <c r="A199" s="2"/>
      <c r="B199" s="2"/>
      <c r="C199" s="2"/>
      <c r="D199" s="2"/>
    </row>
    <row r="200" spans="1:4">
      <c r="A200" s="2"/>
      <c r="B200" s="2"/>
      <c r="C200" s="2"/>
      <c r="D200" s="2"/>
    </row>
    <row r="201" spans="1:4">
      <c r="A201" s="2"/>
      <c r="B201" s="2"/>
      <c r="C201" s="2"/>
      <c r="D201" s="2"/>
    </row>
    <row r="202" spans="1:4">
      <c r="A202" s="2"/>
      <c r="B202" s="2"/>
      <c r="C202" s="2"/>
      <c r="D202" s="2"/>
    </row>
    <row r="203" spans="1:4">
      <c r="A203" s="2"/>
      <c r="B203" s="2"/>
      <c r="C203" s="2"/>
      <c r="D203" s="2"/>
    </row>
    <row r="204" spans="1:4">
      <c r="A204" s="2"/>
      <c r="B204" s="2"/>
      <c r="C204" s="2"/>
      <c r="D204" s="2"/>
    </row>
    <row r="205" spans="1:4">
      <c r="A205" s="2"/>
      <c r="B205" s="2"/>
      <c r="C205" s="2"/>
      <c r="D205" s="2"/>
    </row>
    <row r="206" spans="1:4">
      <c r="A206" s="2"/>
      <c r="B206" s="2"/>
      <c r="C206" s="2"/>
      <c r="D206" s="2"/>
    </row>
    <row r="207" spans="1:4">
      <c r="A207" s="2"/>
      <c r="B207" s="2"/>
      <c r="C207" s="2"/>
      <c r="D207" s="2"/>
    </row>
    <row r="208" spans="1:4">
      <c r="A208" s="2"/>
      <c r="B208" s="2"/>
      <c r="C208" s="2"/>
      <c r="D208" s="2"/>
    </row>
    <row r="209" spans="1:4">
      <c r="A209" s="2"/>
      <c r="B209" s="2"/>
      <c r="C209" s="2"/>
      <c r="D209" s="2"/>
    </row>
    <row r="210" spans="1:4">
      <c r="A210" s="2"/>
      <c r="B210" s="2"/>
      <c r="C210" s="2"/>
      <c r="D210" s="2"/>
    </row>
    <row r="211" spans="1:4">
      <c r="A211" s="2"/>
      <c r="B211" s="2"/>
      <c r="C211" s="2"/>
      <c r="D211" s="2"/>
    </row>
    <row r="212" spans="1:4">
      <c r="A212" s="2"/>
      <c r="B212" s="2"/>
      <c r="C212" s="2"/>
      <c r="D212" s="2"/>
    </row>
    <row r="213" spans="1:4">
      <c r="A213" s="2"/>
      <c r="B213" s="2"/>
      <c r="C213" s="2"/>
      <c r="D213" s="2"/>
    </row>
    <row r="214" spans="1:4">
      <c r="A214" s="2"/>
      <c r="B214" s="2"/>
      <c r="C214" s="2"/>
      <c r="D214" s="2"/>
    </row>
    <row r="215" spans="1:4">
      <c r="A215" s="2"/>
      <c r="B215" s="2"/>
      <c r="C215" s="2"/>
      <c r="D215" s="2"/>
    </row>
    <row r="216" spans="1:4">
      <c r="A216" s="2"/>
      <c r="B216" s="2"/>
      <c r="C216" s="2"/>
      <c r="D216" s="2"/>
    </row>
    <row r="217" spans="1:4">
      <c r="A217" s="2"/>
      <c r="B217" s="2"/>
      <c r="C217" s="2"/>
      <c r="D217" s="2"/>
    </row>
    <row r="218" spans="1:4">
      <c r="A218" s="2"/>
      <c r="B218" s="2"/>
      <c r="C218" s="2"/>
      <c r="D218" s="2"/>
    </row>
    <row r="219" spans="1:4">
      <c r="A219" s="2"/>
      <c r="B219" s="2"/>
      <c r="C219" s="2"/>
      <c r="D219" s="2"/>
    </row>
    <row r="220" spans="1:4">
      <c r="A220" s="2"/>
      <c r="B220" s="2"/>
      <c r="C220" s="2"/>
      <c r="D220" s="2"/>
    </row>
    <row r="221" spans="1:4">
      <c r="A221" s="2"/>
      <c r="B221" s="2"/>
      <c r="C221" s="2"/>
      <c r="D221" s="2"/>
    </row>
    <row r="222" spans="1:4">
      <c r="A222" s="2"/>
      <c r="B222" s="2"/>
      <c r="C222" s="2"/>
      <c r="D222" s="2"/>
    </row>
    <row r="223" spans="1:4">
      <c r="A223" s="2"/>
      <c r="B223" s="2"/>
      <c r="C223" s="2"/>
      <c r="D223" s="2"/>
    </row>
    <row r="224" spans="1:4">
      <c r="A224" s="2"/>
      <c r="B224" s="2"/>
      <c r="C224" s="2"/>
      <c r="D224" s="2"/>
    </row>
    <row r="225" spans="1:4">
      <c r="A225" s="2"/>
      <c r="B225" s="2"/>
      <c r="C225" s="2"/>
      <c r="D225" s="2"/>
    </row>
    <row r="226" spans="1:4">
      <c r="A226" s="2"/>
      <c r="B226" s="2"/>
      <c r="C226" s="2"/>
      <c r="D226" s="2"/>
    </row>
    <row r="227" spans="1:4">
      <c r="A227" s="2"/>
      <c r="B227" s="2"/>
      <c r="C227" s="2"/>
      <c r="D227" s="2"/>
    </row>
    <row r="228" spans="1:4">
      <c r="A228" s="2"/>
      <c r="B228" s="2"/>
      <c r="C228" s="2"/>
      <c r="D228" s="2"/>
    </row>
    <row r="229" spans="1:4">
      <c r="A229" s="2"/>
      <c r="B229" s="2"/>
      <c r="C229" s="2"/>
      <c r="D229" s="2"/>
    </row>
    <row r="230" spans="1:4">
      <c r="A230" s="2"/>
      <c r="B230" s="2"/>
      <c r="C230" s="2"/>
      <c r="D230" s="2"/>
    </row>
    <row r="231" spans="1:4">
      <c r="A231" s="2"/>
      <c r="B231" s="2"/>
      <c r="C231" s="2"/>
      <c r="D231" s="2"/>
    </row>
    <row r="232" spans="1:4">
      <c r="A232" s="2"/>
      <c r="B232" s="2"/>
      <c r="C232" s="2"/>
      <c r="D232" s="2"/>
    </row>
    <row r="233" spans="1:4">
      <c r="A233" s="2"/>
      <c r="B233" s="2"/>
      <c r="C233" s="2"/>
      <c r="D233" s="2"/>
    </row>
    <row r="234" spans="1:4">
      <c r="A234" s="2"/>
      <c r="B234" s="2"/>
      <c r="C234" s="2"/>
      <c r="D234" s="2"/>
    </row>
    <row r="235" spans="1:4">
      <c r="A235" s="2"/>
      <c r="B235" s="2"/>
      <c r="C235" s="2"/>
      <c r="D235" s="2"/>
    </row>
    <row r="236" spans="1:4">
      <c r="A236" s="2"/>
      <c r="B236" s="2"/>
      <c r="C236" s="2"/>
      <c r="D236" s="2"/>
    </row>
    <row r="237" spans="1:4">
      <c r="A237" s="2"/>
      <c r="B237" s="2"/>
      <c r="C237" s="2"/>
      <c r="D237" s="2"/>
    </row>
    <row r="238" spans="1:4">
      <c r="A238" s="2"/>
      <c r="B238" s="2"/>
      <c r="C238" s="2"/>
      <c r="D238" s="2"/>
    </row>
    <row r="239" spans="1:4">
      <c r="A239" s="2"/>
      <c r="B239" s="2"/>
      <c r="C239" s="2"/>
      <c r="D239" s="2"/>
    </row>
    <row r="240" spans="1:4">
      <c r="A240" s="2"/>
      <c r="B240" s="2"/>
      <c r="C240" s="2"/>
      <c r="D240" s="2"/>
    </row>
    <row r="241" spans="1:4">
      <c r="A241" s="2"/>
      <c r="B241" s="2"/>
      <c r="C241" s="2"/>
      <c r="D241" s="2"/>
    </row>
    <row r="242" spans="1:4">
      <c r="A242" s="2"/>
      <c r="B242" s="2"/>
      <c r="C242" s="2"/>
      <c r="D242" s="2"/>
    </row>
    <row r="243" spans="1:4">
      <c r="A243" s="2"/>
      <c r="B243" s="2"/>
      <c r="C243" s="2"/>
      <c r="D243" s="2"/>
    </row>
    <row r="244" spans="1:4">
      <c r="A244" s="2"/>
      <c r="B244" s="2"/>
      <c r="C244" s="2"/>
      <c r="D244" s="2"/>
    </row>
    <row r="245" spans="1:4">
      <c r="A245" s="2"/>
      <c r="B245" s="2"/>
      <c r="C245" s="2"/>
      <c r="D245" s="2"/>
    </row>
    <row r="246" spans="1:4">
      <c r="A246" s="2"/>
      <c r="B246" s="2"/>
      <c r="C246" s="2"/>
      <c r="D246" s="2"/>
    </row>
    <row r="247" spans="1:4">
      <c r="A247" s="2"/>
      <c r="B247" s="2"/>
      <c r="C247" s="2"/>
      <c r="D247" s="2"/>
    </row>
    <row r="248" spans="1:4">
      <c r="A248" s="2"/>
      <c r="B248" s="2"/>
      <c r="C248" s="2"/>
      <c r="D248" s="2"/>
    </row>
    <row r="249" spans="1:4">
      <c r="A249" s="2"/>
      <c r="B249" s="2"/>
      <c r="C249" s="2"/>
      <c r="D249" s="2"/>
    </row>
    <row r="250" spans="1:4">
      <c r="A250" s="2"/>
      <c r="B250" s="2"/>
      <c r="C250" s="2"/>
      <c r="D250" s="2"/>
    </row>
    <row r="251" spans="1:4">
      <c r="A251" s="2"/>
      <c r="B251" s="2"/>
      <c r="C251" s="2"/>
      <c r="D251" s="2"/>
    </row>
    <row r="252" spans="1:4">
      <c r="A252" s="2"/>
      <c r="B252" s="2"/>
      <c r="C252" s="2"/>
      <c r="D252" s="2"/>
    </row>
    <row r="253" spans="1:4">
      <c r="A253" s="2"/>
      <c r="B253" s="2"/>
      <c r="C253" s="2"/>
      <c r="D253" s="2"/>
    </row>
    <row r="254" spans="1:4">
      <c r="A254" s="2"/>
      <c r="B254" s="2"/>
      <c r="C254" s="2"/>
      <c r="D254" s="2"/>
    </row>
    <row r="255" spans="1:4">
      <c r="A255" s="2"/>
      <c r="B255" s="2"/>
      <c r="C255" s="2"/>
      <c r="D255" s="2"/>
    </row>
    <row r="256" spans="1:4">
      <c r="A256" s="2"/>
      <c r="B256" s="2"/>
      <c r="C256" s="2"/>
      <c r="D256" s="2"/>
    </row>
    <row r="257" spans="1:4">
      <c r="A257" s="2"/>
      <c r="B257" s="2"/>
      <c r="C257" s="2"/>
      <c r="D257" s="2"/>
    </row>
    <row r="258" spans="1:4">
      <c r="A258" s="2"/>
      <c r="B258" s="2"/>
      <c r="C258" s="2"/>
      <c r="D258" s="2"/>
    </row>
    <row r="259" spans="1:4">
      <c r="A259" s="2"/>
      <c r="B259" s="2"/>
      <c r="C259" s="2"/>
      <c r="D259" s="2"/>
    </row>
    <row r="260" spans="1:4">
      <c r="A260" s="2"/>
      <c r="B260" s="2"/>
      <c r="C260" s="2"/>
      <c r="D260" s="2"/>
    </row>
    <row r="261" spans="1:4">
      <c r="A261" s="2"/>
      <c r="B261" s="2"/>
      <c r="C261" s="2"/>
      <c r="D261" s="2"/>
    </row>
    <row r="262" spans="1:4">
      <c r="A262" s="2"/>
      <c r="B262" s="2"/>
      <c r="C262" s="2"/>
      <c r="D262" s="2"/>
    </row>
    <row r="263" spans="1:4">
      <c r="A263" s="2"/>
      <c r="B263" s="2"/>
      <c r="C263" s="2"/>
      <c r="D263" s="2"/>
    </row>
    <row r="264" spans="1:4">
      <c r="A264" s="2"/>
      <c r="B264" s="2"/>
      <c r="C264" s="2"/>
      <c r="D264" s="2"/>
    </row>
    <row r="265" spans="1:4">
      <c r="A265" s="2"/>
      <c r="B265" s="2"/>
      <c r="C265" s="2"/>
      <c r="D265" s="2"/>
    </row>
    <row r="266" spans="1:4">
      <c r="A266" s="2"/>
      <c r="B266" s="2"/>
      <c r="C266" s="2"/>
      <c r="D266" s="2"/>
    </row>
    <row r="267" spans="1:4">
      <c r="A267" s="2"/>
      <c r="B267" s="2"/>
      <c r="C267" s="2"/>
      <c r="D267" s="2"/>
    </row>
    <row r="268" spans="1:4">
      <c r="A268" s="2"/>
      <c r="B268" s="2"/>
      <c r="C268" s="2"/>
      <c r="D268" s="2"/>
    </row>
    <row r="269" spans="1:4">
      <c r="A269" s="2"/>
      <c r="B269" s="2"/>
      <c r="C269" s="2"/>
      <c r="D269" s="2"/>
    </row>
    <row r="270" spans="1:4">
      <c r="A270" s="2"/>
      <c r="B270" s="2"/>
      <c r="C270" s="2"/>
      <c r="D270" s="2"/>
    </row>
    <row r="271" spans="1:4">
      <c r="A271" s="2"/>
      <c r="B271" s="2"/>
      <c r="C271" s="2"/>
      <c r="D271" s="2"/>
    </row>
    <row r="272" spans="1:4">
      <c r="A272" s="2"/>
      <c r="B272" s="2"/>
      <c r="C272" s="2"/>
      <c r="D272" s="2"/>
    </row>
    <row r="273" spans="1:4">
      <c r="A273" s="2"/>
      <c r="B273" s="2"/>
      <c r="C273" s="2"/>
      <c r="D273" s="2"/>
    </row>
    <row r="274" spans="1:4">
      <c r="A274" s="2"/>
      <c r="B274" s="2"/>
      <c r="C274" s="2"/>
      <c r="D274" s="2"/>
    </row>
    <row r="275" spans="1:4">
      <c r="A275" s="2"/>
      <c r="B275" s="2"/>
      <c r="C275" s="2"/>
      <c r="D275" s="2"/>
    </row>
    <row r="276" spans="1:4">
      <c r="A276" s="2"/>
      <c r="B276" s="2"/>
      <c r="C276" s="2"/>
      <c r="D276" s="2"/>
    </row>
    <row r="277" spans="1:4">
      <c r="A277" s="2"/>
      <c r="B277" s="2"/>
      <c r="C277" s="2"/>
      <c r="D277" s="2"/>
    </row>
    <row r="278" spans="1:4">
      <c r="A278" s="2"/>
      <c r="B278" s="2"/>
      <c r="C278" s="2"/>
      <c r="D278" s="2"/>
    </row>
    <row r="279" spans="1:4">
      <c r="A279" s="2"/>
      <c r="B279" s="2"/>
      <c r="C279" s="2"/>
      <c r="D279" s="2"/>
    </row>
    <row r="280" spans="1:4">
      <c r="A280" s="2"/>
      <c r="B280" s="2"/>
      <c r="C280" s="2"/>
      <c r="D280" s="2"/>
    </row>
    <row r="281" spans="1:4">
      <c r="A281" s="2"/>
      <c r="B281" s="2"/>
      <c r="C281" s="2"/>
      <c r="D281" s="2"/>
    </row>
    <row r="282" spans="1:4">
      <c r="A282" s="2"/>
      <c r="B282" s="2"/>
      <c r="C282" s="2"/>
      <c r="D282" s="2"/>
    </row>
    <row r="283" spans="1:4">
      <c r="A283" s="2"/>
      <c r="B283" s="2"/>
      <c r="C283" s="2"/>
      <c r="D283" s="2"/>
    </row>
    <row r="284" spans="1:4">
      <c r="A284" s="2"/>
      <c r="B284" s="2"/>
      <c r="C284" s="2"/>
      <c r="D284" s="2"/>
    </row>
    <row r="285" spans="1:4">
      <c r="A285" s="2"/>
      <c r="B285" s="2"/>
      <c r="C285" s="2"/>
      <c r="D285" s="2"/>
    </row>
    <row r="286" spans="1:4">
      <c r="A286" s="2"/>
      <c r="B286" s="2"/>
      <c r="C286" s="2"/>
      <c r="D286" s="2"/>
    </row>
    <row r="287" spans="1:4">
      <c r="A287" s="2"/>
      <c r="B287" s="2"/>
      <c r="C287" s="2"/>
      <c r="D287" s="2"/>
    </row>
    <row r="288" spans="1:4">
      <c r="A288" s="2"/>
      <c r="B288" s="2"/>
      <c r="C288" s="2"/>
      <c r="D288" s="2"/>
    </row>
    <row r="289" spans="1:4">
      <c r="A289" s="2"/>
      <c r="B289" s="2"/>
      <c r="C289" s="2"/>
      <c r="D289" s="2"/>
    </row>
    <row r="290" spans="1:4">
      <c r="A290" s="2"/>
      <c r="B290" s="2"/>
      <c r="C290" s="2"/>
      <c r="D290" s="2"/>
    </row>
    <row r="291" spans="1:4">
      <c r="A291" s="2"/>
      <c r="B291" s="2"/>
      <c r="C291" s="2"/>
      <c r="D291" s="2"/>
    </row>
    <row r="292" spans="1:4">
      <c r="A292" s="2"/>
      <c r="B292" s="2"/>
      <c r="C292" s="2"/>
      <c r="D292" s="2"/>
    </row>
    <row r="293" spans="1:4">
      <c r="A293" s="2"/>
      <c r="B293" s="2"/>
      <c r="C293" s="2"/>
      <c r="D293" s="2"/>
    </row>
    <row r="294" spans="1:4">
      <c r="A294" s="2"/>
      <c r="B294" s="2"/>
      <c r="C294" s="2"/>
      <c r="D294" s="2"/>
    </row>
    <row r="295" spans="1:4">
      <c r="A295" s="2"/>
      <c r="B295" s="2"/>
      <c r="C295" s="2"/>
      <c r="D295" s="2"/>
    </row>
    <row r="296" spans="1:4">
      <c r="A296" s="2"/>
      <c r="B296" s="2"/>
      <c r="C296" s="2"/>
      <c r="D296" s="2"/>
    </row>
    <row r="297" spans="1:4">
      <c r="A297" s="2"/>
      <c r="B297" s="2"/>
      <c r="C297" s="2"/>
      <c r="D297" s="2"/>
    </row>
    <row r="298" spans="1:4">
      <c r="A298" s="2"/>
      <c r="B298" s="2"/>
      <c r="C298" s="2"/>
      <c r="D298" s="2"/>
    </row>
    <row r="299" spans="1:4">
      <c r="A299" s="2"/>
      <c r="B299" s="2"/>
      <c r="C299" s="2"/>
      <c r="D299" s="2"/>
    </row>
    <row r="300" spans="1:4">
      <c r="A300" s="2"/>
      <c r="B300" s="2"/>
      <c r="C300" s="2"/>
      <c r="D300" s="2"/>
    </row>
    <row r="301" spans="1:4">
      <c r="A301" s="2"/>
      <c r="B301" s="2"/>
      <c r="C301" s="2"/>
      <c r="D301" s="2"/>
    </row>
    <row r="302" spans="1:4">
      <c r="A302" s="2"/>
      <c r="B302" s="2"/>
      <c r="C302" s="2"/>
      <c r="D302" s="2"/>
    </row>
    <row r="303" spans="1:4">
      <c r="A303" s="2"/>
      <c r="B303" s="2"/>
      <c r="C303" s="2"/>
      <c r="D303" s="2"/>
    </row>
    <row r="304" spans="1:4">
      <c r="A304" s="2"/>
      <c r="B304" s="2"/>
      <c r="C304" s="2"/>
      <c r="D304" s="2"/>
    </row>
    <row r="305" spans="1:4">
      <c r="A305" s="2"/>
      <c r="B305" s="2"/>
      <c r="C305" s="2"/>
      <c r="D305" s="2"/>
    </row>
    <row r="306" spans="1:4">
      <c r="A306" s="2"/>
      <c r="B306" s="2"/>
      <c r="C306" s="2"/>
      <c r="D306" s="2"/>
    </row>
    <row r="307" spans="1:4">
      <c r="A307" s="2"/>
      <c r="B307" s="2"/>
      <c r="C307" s="2"/>
      <c r="D307" s="2"/>
    </row>
    <row r="308" spans="1:4">
      <c r="A308" s="2"/>
      <c r="B308" s="2"/>
      <c r="C308" s="2"/>
      <c r="D308" s="2"/>
    </row>
    <row r="309" spans="1:4">
      <c r="A309" s="2"/>
      <c r="B309" s="2"/>
      <c r="C309" s="2"/>
      <c r="D309" s="2"/>
    </row>
    <row r="310" spans="1:4">
      <c r="A310" s="2"/>
      <c r="B310" s="2"/>
      <c r="C310" s="2"/>
      <c r="D310" s="2"/>
    </row>
    <row r="311" spans="1:4">
      <c r="A311" s="2"/>
      <c r="B311" s="2"/>
      <c r="C311" s="2"/>
      <c r="D311" s="2"/>
    </row>
    <row r="312" spans="1:4">
      <c r="A312" s="2"/>
      <c r="B312" s="2"/>
      <c r="C312" s="2"/>
      <c r="D312" s="2"/>
    </row>
    <row r="313" spans="1:4">
      <c r="A313" s="2"/>
      <c r="B313" s="2"/>
      <c r="C313" s="2"/>
      <c r="D313" s="2"/>
    </row>
    <row r="314" spans="1:4">
      <c r="A314" s="2"/>
      <c r="B314" s="2"/>
      <c r="C314" s="2"/>
      <c r="D314" s="2"/>
    </row>
    <row r="315" spans="1:4">
      <c r="A315" s="2"/>
      <c r="B315" s="2"/>
      <c r="C315" s="2"/>
      <c r="D315" s="2"/>
    </row>
    <row r="316" spans="1:4">
      <c r="A316" s="2"/>
      <c r="B316" s="2"/>
      <c r="C316" s="2"/>
      <c r="D316" s="2"/>
    </row>
    <row r="317" spans="1:4">
      <c r="A317" s="2"/>
      <c r="B317" s="2"/>
      <c r="C317" s="2"/>
      <c r="D317" s="2"/>
    </row>
    <row r="318" spans="1:4">
      <c r="A318" s="2"/>
      <c r="B318" s="2"/>
      <c r="C318" s="2"/>
      <c r="D318" s="2"/>
    </row>
    <row r="319" spans="1:4">
      <c r="A319" s="2"/>
      <c r="B319" s="2"/>
      <c r="C319" s="2"/>
      <c r="D319" s="2"/>
    </row>
    <row r="320" spans="1:4">
      <c r="A320" s="2"/>
      <c r="B320" s="2"/>
      <c r="C320" s="2"/>
      <c r="D320" s="2"/>
    </row>
    <row r="321" spans="1:4">
      <c r="A321" s="2"/>
      <c r="B321" s="2"/>
      <c r="C321" s="2"/>
      <c r="D321" s="2"/>
    </row>
    <row r="322" spans="1:4">
      <c r="A322" s="2"/>
      <c r="B322" s="2"/>
      <c r="C322" s="2"/>
      <c r="D322" s="2"/>
    </row>
    <row r="323" spans="1:4">
      <c r="A323" s="2"/>
      <c r="B323" s="2"/>
      <c r="C323" s="2"/>
      <c r="D323" s="2"/>
    </row>
    <row r="324" spans="1:4">
      <c r="A324" s="2"/>
      <c r="B324" s="2"/>
      <c r="C324" s="2"/>
      <c r="D324" s="2"/>
    </row>
    <row r="325" spans="1:4">
      <c r="A325" s="2"/>
      <c r="B325" s="2"/>
      <c r="C325" s="2"/>
      <c r="D325" s="2"/>
    </row>
    <row r="326" spans="1:4">
      <c r="A326" s="2"/>
      <c r="B326" s="2"/>
      <c r="C326" s="2"/>
      <c r="D326" s="2"/>
    </row>
    <row r="327" spans="1:4">
      <c r="A327" s="2"/>
      <c r="B327" s="2"/>
      <c r="C327" s="2"/>
      <c r="D327" s="2"/>
    </row>
    <row r="328" spans="1:4">
      <c r="A328" s="2"/>
      <c r="B328" s="2"/>
      <c r="C328" s="2"/>
      <c r="D328" s="2"/>
    </row>
    <row r="329" spans="1:4">
      <c r="A329" s="2"/>
      <c r="B329" s="2"/>
      <c r="C329" s="2"/>
      <c r="D329" s="2"/>
    </row>
    <row r="330" spans="1:4">
      <c r="A330" s="2"/>
      <c r="B330" s="2"/>
      <c r="C330" s="2"/>
      <c r="D330" s="2"/>
    </row>
    <row r="331" spans="1:4">
      <c r="A331" s="2"/>
      <c r="B331" s="2"/>
      <c r="C331" s="2"/>
      <c r="D331" s="2"/>
    </row>
    <row r="332" spans="1:4">
      <c r="A332" s="2"/>
      <c r="B332" s="2"/>
      <c r="C332" s="2"/>
      <c r="D332" s="2"/>
    </row>
    <row r="333" spans="1:4">
      <c r="A333" s="2"/>
      <c r="B333" s="2"/>
      <c r="C333" s="2"/>
      <c r="D333" s="2"/>
    </row>
    <row r="334" spans="1:4">
      <c r="A334" s="2"/>
      <c r="B334" s="2"/>
      <c r="C334" s="2"/>
      <c r="D334" s="2"/>
    </row>
    <row r="335" spans="1:4">
      <c r="A335" s="2"/>
      <c r="B335" s="2"/>
      <c r="C335" s="2"/>
      <c r="D335" s="2"/>
    </row>
    <row r="336" spans="1:4">
      <c r="A336" s="2"/>
      <c r="B336" s="2"/>
      <c r="C336" s="2"/>
      <c r="D336" s="2"/>
    </row>
    <row r="337" spans="1:4">
      <c r="A337" s="2"/>
      <c r="B337" s="2"/>
      <c r="C337" s="2"/>
      <c r="D337" s="2"/>
    </row>
    <row r="338" spans="1:4">
      <c r="A338" s="2"/>
      <c r="B338" s="2"/>
      <c r="C338" s="2"/>
      <c r="D338" s="2"/>
    </row>
    <row r="339" spans="1:4">
      <c r="A339" s="2"/>
      <c r="B339" s="2"/>
      <c r="C339" s="2"/>
      <c r="D339" s="2"/>
    </row>
    <row r="340" spans="1:4">
      <c r="A340" s="2"/>
      <c r="B340" s="2"/>
      <c r="C340" s="2"/>
      <c r="D340" s="2"/>
    </row>
    <row r="341" spans="1:4">
      <c r="A341" s="2"/>
      <c r="B341" s="2"/>
      <c r="C341" s="2"/>
      <c r="D341" s="2"/>
    </row>
    <row r="342" spans="1:4">
      <c r="A342" s="2"/>
      <c r="B342" s="2"/>
      <c r="C342" s="2"/>
      <c r="D342" s="2"/>
    </row>
    <row r="343" spans="1:4">
      <c r="A343" s="2"/>
      <c r="B343" s="2"/>
      <c r="C343" s="2"/>
      <c r="D343" s="2"/>
    </row>
    <row r="344" spans="1:4">
      <c r="A344" s="2"/>
      <c r="B344" s="2"/>
      <c r="C344" s="2"/>
      <c r="D344" s="2"/>
    </row>
    <row r="345" spans="1:4">
      <c r="A345" s="2"/>
      <c r="B345" s="2"/>
      <c r="C345" s="2"/>
      <c r="D345" s="2"/>
    </row>
    <row r="346" spans="1:4">
      <c r="A346" s="2"/>
      <c r="B346" s="2"/>
      <c r="C346" s="2"/>
      <c r="D346" s="2"/>
    </row>
    <row r="347" spans="1:4">
      <c r="A347" s="2"/>
      <c r="B347" s="2"/>
      <c r="C347" s="2"/>
      <c r="D347" s="2"/>
    </row>
    <row r="348" spans="1:4">
      <c r="A348" s="2"/>
      <c r="B348" s="2"/>
      <c r="C348" s="2"/>
      <c r="D348" s="2"/>
    </row>
    <row r="349" spans="1:4">
      <c r="A349" s="2"/>
      <c r="B349" s="2"/>
      <c r="C349" s="2"/>
      <c r="D349" s="2"/>
    </row>
    <row r="350" spans="1:4">
      <c r="A350" s="2"/>
      <c r="B350" s="2"/>
      <c r="C350" s="2"/>
      <c r="D350" s="2"/>
    </row>
    <row r="351" spans="1:4">
      <c r="A351" s="2"/>
      <c r="B351" s="2"/>
      <c r="C351" s="2"/>
      <c r="D351" s="2"/>
    </row>
    <row r="352" spans="1:4">
      <c r="A352" s="2"/>
      <c r="B352" s="2"/>
      <c r="C352" s="2"/>
      <c r="D352" s="2"/>
    </row>
    <row r="353" spans="1:4">
      <c r="A353" s="2"/>
      <c r="B353" s="2"/>
      <c r="C353" s="2"/>
      <c r="D353" s="2"/>
    </row>
    <row r="354" spans="1:4">
      <c r="A354" s="2"/>
      <c r="B354" s="2"/>
      <c r="C354" s="2"/>
      <c r="D354" s="2"/>
    </row>
    <row r="355" spans="1:4">
      <c r="A355" s="2"/>
      <c r="B355" s="2"/>
      <c r="C355" s="2"/>
      <c r="D355" s="2"/>
    </row>
    <row r="356" spans="1:4">
      <c r="A356" s="2"/>
      <c r="B356" s="2"/>
      <c r="C356" s="2"/>
      <c r="D356" s="2"/>
    </row>
    <row r="357" spans="1:4">
      <c r="A357" s="2"/>
      <c r="B357" s="2"/>
      <c r="C357" s="2"/>
      <c r="D357" s="2"/>
    </row>
    <row r="358" spans="1:4">
      <c r="A358" s="2"/>
      <c r="B358" s="2"/>
      <c r="C358" s="2"/>
      <c r="D358" s="2"/>
    </row>
    <row r="359" spans="1:4">
      <c r="A359" s="2"/>
      <c r="B359" s="2"/>
      <c r="C359" s="2"/>
      <c r="D359" s="2"/>
    </row>
    <row r="360" spans="1:4">
      <c r="A360" s="2"/>
      <c r="B360" s="2"/>
      <c r="C360" s="2"/>
      <c r="D360" s="2"/>
    </row>
    <row r="361" spans="1:4">
      <c r="A361" s="2"/>
      <c r="B361" s="2"/>
      <c r="C361" s="2"/>
      <c r="D361" s="2"/>
    </row>
    <row r="362" spans="1:4">
      <c r="A362" s="2"/>
      <c r="B362" s="2"/>
      <c r="C362" s="2"/>
      <c r="D362" s="2"/>
    </row>
    <row r="363" spans="1:4">
      <c r="A363" s="2"/>
      <c r="B363" s="2"/>
      <c r="C363" s="2"/>
      <c r="D363" s="2"/>
    </row>
    <row r="364" spans="1:4">
      <c r="A364" s="2"/>
      <c r="B364" s="2"/>
      <c r="C364" s="2"/>
      <c r="D364" s="2"/>
    </row>
    <row r="365" spans="1:4">
      <c r="A365" s="2"/>
      <c r="B365" s="2"/>
      <c r="C365" s="2"/>
      <c r="D365" s="2"/>
    </row>
    <row r="366" spans="1:4">
      <c r="A366" s="2"/>
      <c r="B366" s="2"/>
      <c r="C366" s="2"/>
      <c r="D366" s="2"/>
    </row>
    <row r="367" spans="1:4">
      <c r="A367" s="2"/>
      <c r="B367" s="2"/>
      <c r="C367" s="2"/>
      <c r="D367" s="2"/>
    </row>
    <row r="368" spans="1:4">
      <c r="A368" s="2"/>
      <c r="B368" s="2"/>
      <c r="C368" s="2"/>
      <c r="D368" s="2"/>
    </row>
    <row r="369" spans="1:4">
      <c r="A369" s="2"/>
      <c r="B369" s="2"/>
      <c r="C369" s="2"/>
      <c r="D369" s="2"/>
    </row>
    <row r="370" spans="1:4">
      <c r="A370" s="2"/>
      <c r="B370" s="2"/>
      <c r="C370" s="2"/>
      <c r="D370" s="2"/>
    </row>
    <row r="371" spans="1:4">
      <c r="A371" s="2"/>
      <c r="B371" s="2"/>
      <c r="C371" s="2"/>
      <c r="D371" s="2"/>
    </row>
    <row r="372" spans="1:4">
      <c r="A372" s="2"/>
      <c r="B372" s="2"/>
      <c r="C372" s="2"/>
      <c r="D372" s="2"/>
    </row>
    <row r="373" spans="1:4">
      <c r="A373" s="2"/>
      <c r="B373" s="2"/>
      <c r="C373" s="2"/>
      <c r="D373" s="2"/>
    </row>
    <row r="374" spans="1:4">
      <c r="A374" s="2"/>
      <c r="B374" s="2"/>
      <c r="C374" s="2"/>
      <c r="D374" s="2"/>
    </row>
    <row r="375" spans="1:4">
      <c r="A375" s="2"/>
      <c r="B375" s="2"/>
      <c r="C375" s="2"/>
      <c r="D375" s="2"/>
    </row>
    <row r="376" spans="1:4">
      <c r="A376" s="2"/>
      <c r="B376" s="2"/>
      <c r="C376" s="2"/>
      <c r="D376" s="2"/>
    </row>
    <row r="377" spans="1:4">
      <c r="A377" s="2"/>
      <c r="B377" s="2"/>
      <c r="C377" s="2"/>
      <c r="D377" s="2"/>
    </row>
    <row r="378" spans="1:4">
      <c r="A378" s="2"/>
      <c r="B378" s="2"/>
      <c r="C378" s="2"/>
      <c r="D378" s="2"/>
    </row>
    <row r="379" spans="1:4">
      <c r="A379" s="2"/>
      <c r="B379" s="2"/>
      <c r="C379" s="2"/>
      <c r="D379" s="2"/>
    </row>
    <row r="380" spans="1:4">
      <c r="A380" s="2"/>
      <c r="B380" s="2"/>
      <c r="C380" s="2"/>
      <c r="D380" s="2"/>
    </row>
    <row r="381" spans="1:4">
      <c r="A381" s="2"/>
      <c r="B381" s="2"/>
      <c r="C381" s="2"/>
      <c r="D381" s="2"/>
    </row>
    <row r="382" spans="1:4">
      <c r="A382" s="2"/>
      <c r="B382" s="2"/>
      <c r="C382" s="2"/>
      <c r="D382" s="2"/>
    </row>
    <row r="383" spans="1:4">
      <c r="A383" s="2"/>
      <c r="B383" s="2"/>
      <c r="C383" s="2"/>
      <c r="D383" s="2"/>
    </row>
    <row r="384" spans="1:4">
      <c r="A384" s="2"/>
      <c r="B384" s="2"/>
      <c r="C384" s="2"/>
      <c r="D384" s="2"/>
    </row>
    <row r="385" spans="1:4">
      <c r="A385" s="2"/>
      <c r="B385" s="2"/>
      <c r="C385" s="2"/>
      <c r="D385" s="2"/>
    </row>
    <row r="386" spans="1:4">
      <c r="A386" s="2"/>
      <c r="B386" s="2"/>
      <c r="C386" s="2"/>
      <c r="D386" s="2"/>
    </row>
    <row r="387" spans="1:4">
      <c r="A387" s="2"/>
      <c r="B387" s="2"/>
      <c r="C387" s="2"/>
      <c r="D387" s="2"/>
    </row>
    <row r="388" spans="1:4">
      <c r="A388" s="2"/>
      <c r="B388" s="2"/>
      <c r="C388" s="2"/>
      <c r="D388" s="2"/>
    </row>
    <row r="389" spans="1:4">
      <c r="A389" s="2"/>
      <c r="B389" s="2"/>
      <c r="C389" s="2"/>
      <c r="D389" s="2"/>
    </row>
    <row r="390" spans="1:4">
      <c r="A390" s="2"/>
      <c r="B390" s="2"/>
      <c r="C390" s="2"/>
      <c r="D390" s="2"/>
    </row>
    <row r="391" spans="1:4">
      <c r="A391" s="2"/>
      <c r="B391" s="2"/>
      <c r="C391" s="2"/>
      <c r="D391" s="2"/>
    </row>
    <row r="392" spans="1:4">
      <c r="A392" s="2"/>
      <c r="B392" s="2"/>
      <c r="C392" s="2"/>
      <c r="D392" s="2"/>
    </row>
    <row r="393" spans="1:4">
      <c r="A393" s="2"/>
      <c r="B393" s="2"/>
      <c r="C393" s="2"/>
      <c r="D393" s="2"/>
    </row>
    <row r="394" spans="1:4">
      <c r="A394" s="2"/>
      <c r="B394" s="2"/>
      <c r="C394" s="2"/>
      <c r="D394" s="2"/>
    </row>
    <row r="395" spans="1:4">
      <c r="A395" s="2"/>
      <c r="B395" s="2"/>
      <c r="C395" s="2"/>
      <c r="D395" s="2"/>
    </row>
    <row r="396" spans="1:4">
      <c r="A396" s="2"/>
      <c r="B396" s="2"/>
      <c r="C396" s="2"/>
      <c r="D396" s="2"/>
    </row>
    <row r="397" spans="1:4">
      <c r="A397" s="2"/>
      <c r="B397" s="2"/>
      <c r="C397" s="2"/>
      <c r="D397" s="2"/>
    </row>
    <row r="398" spans="1:4">
      <c r="A398" s="2"/>
      <c r="B398" s="2"/>
      <c r="C398" s="2"/>
      <c r="D398" s="2"/>
    </row>
    <row r="399" spans="1:4">
      <c r="A399" s="2"/>
      <c r="B399" s="2"/>
      <c r="C399" s="2"/>
      <c r="D399" s="2"/>
    </row>
    <row r="400" spans="1:4">
      <c r="A400" s="2"/>
      <c r="B400" s="2"/>
      <c r="C400" s="2"/>
      <c r="D400" s="2"/>
    </row>
    <row r="401" spans="1:4">
      <c r="A401" s="2"/>
      <c r="B401" s="2"/>
      <c r="C401" s="2"/>
      <c r="D401" s="2"/>
    </row>
    <row r="402" spans="1:4">
      <c r="A402" s="2"/>
      <c r="B402" s="2"/>
      <c r="C402" s="2"/>
      <c r="D402" s="2"/>
    </row>
    <row r="403" spans="1:4">
      <c r="A403" s="2"/>
      <c r="B403" s="2"/>
      <c r="C403" s="2"/>
      <c r="D403" s="2"/>
    </row>
    <row r="404" spans="1:4">
      <c r="A404" s="2"/>
      <c r="B404" s="2"/>
      <c r="C404" s="2"/>
      <c r="D404" s="2"/>
    </row>
    <row r="405" spans="1:4">
      <c r="A405" s="2"/>
      <c r="B405" s="2"/>
      <c r="C405" s="2"/>
      <c r="D405" s="2"/>
    </row>
    <row r="406" spans="1:4">
      <c r="A406" s="2"/>
      <c r="B406" s="2"/>
      <c r="C406" s="2"/>
      <c r="D406" s="2"/>
    </row>
    <row r="407" spans="1:4">
      <c r="A407" s="2"/>
      <c r="B407" s="2"/>
      <c r="C407" s="2"/>
      <c r="D407" s="2"/>
    </row>
    <row r="408" spans="1:4">
      <c r="A408" s="2"/>
      <c r="B408" s="2"/>
      <c r="C408" s="2"/>
      <c r="D408" s="2"/>
    </row>
    <row r="409" spans="1:4">
      <c r="A409" s="2"/>
      <c r="B409" s="2"/>
      <c r="C409" s="2"/>
      <c r="D409" s="2"/>
    </row>
    <row r="410" spans="1:4">
      <c r="A410" s="2"/>
      <c r="B410" s="2"/>
      <c r="C410" s="2"/>
      <c r="D410" s="2"/>
    </row>
    <row r="411" spans="1:4">
      <c r="A411" s="2"/>
      <c r="B411" s="2"/>
      <c r="C411" s="2"/>
      <c r="D411" s="2"/>
    </row>
    <row r="412" spans="1:4">
      <c r="A412" s="2"/>
      <c r="B412" s="2"/>
      <c r="C412" s="2"/>
      <c r="D412" s="2"/>
    </row>
    <row r="413" spans="1:4">
      <c r="A413" s="2"/>
      <c r="B413" s="2"/>
      <c r="C413" s="2"/>
      <c r="D413" s="2"/>
    </row>
    <row r="414" spans="1:4">
      <c r="A414" s="2"/>
      <c r="B414" s="2"/>
      <c r="C414" s="2"/>
      <c r="D414" s="2"/>
    </row>
    <row r="415" spans="1:4">
      <c r="A415" s="2"/>
      <c r="B415" s="2"/>
      <c r="C415" s="2"/>
      <c r="D415" s="2"/>
    </row>
    <row r="416" spans="1:4">
      <c r="A416" s="2"/>
      <c r="B416" s="2"/>
      <c r="C416" s="2"/>
      <c r="D416" s="2"/>
    </row>
    <row r="417" spans="1:4">
      <c r="A417" s="2"/>
      <c r="B417" s="2"/>
      <c r="C417" s="2"/>
      <c r="D417" s="2"/>
    </row>
    <row r="418" spans="1:4">
      <c r="A418" s="2"/>
      <c r="B418" s="2"/>
      <c r="C418" s="2"/>
      <c r="D418" s="2"/>
    </row>
    <row r="419" spans="1:4">
      <c r="A419" s="2"/>
      <c r="B419" s="2"/>
      <c r="C419" s="2"/>
      <c r="D419" s="2"/>
    </row>
    <row r="420" spans="1:4">
      <c r="A420" s="2"/>
      <c r="B420" s="2"/>
      <c r="C420" s="2"/>
      <c r="D420" s="2"/>
    </row>
    <row r="421" spans="1:4">
      <c r="A421" s="2"/>
      <c r="B421" s="2"/>
      <c r="C421" s="2"/>
      <c r="D421" s="2"/>
    </row>
    <row r="422" spans="1:4">
      <c r="A422" s="2"/>
      <c r="B422" s="2"/>
      <c r="C422" s="2"/>
      <c r="D422" s="2"/>
    </row>
    <row r="423" spans="1:4">
      <c r="A423" s="2"/>
      <c r="B423" s="2"/>
      <c r="C423" s="2"/>
      <c r="D423" s="2"/>
    </row>
    <row r="424" spans="1:4">
      <c r="A424" s="2"/>
      <c r="B424" s="2"/>
      <c r="C424" s="2"/>
      <c r="D424" s="2"/>
    </row>
    <row r="425" spans="1:4">
      <c r="A425" s="2"/>
      <c r="B425" s="2"/>
      <c r="C425" s="2"/>
      <c r="D425" s="2"/>
    </row>
    <row r="426" spans="1:4">
      <c r="A426" s="2"/>
      <c r="B426" s="2"/>
      <c r="C426" s="2"/>
      <c r="D426" s="2"/>
    </row>
    <row r="427" spans="1:4">
      <c r="A427" s="2"/>
      <c r="B427" s="2"/>
      <c r="C427" s="2"/>
      <c r="D427" s="2"/>
    </row>
    <row r="428" spans="1:4">
      <c r="A428" s="2"/>
      <c r="B428" s="2"/>
      <c r="C428" s="2"/>
      <c r="D428" s="2"/>
    </row>
    <row r="429" spans="1:4">
      <c r="A429" s="2"/>
      <c r="B429" s="2"/>
      <c r="C429" s="2"/>
      <c r="D429" s="2"/>
    </row>
    <row r="430" spans="1:4">
      <c r="A430" s="2"/>
      <c r="B430" s="2"/>
      <c r="C430" s="2"/>
      <c r="D430" s="2"/>
    </row>
    <row r="431" spans="1:4">
      <c r="A431" s="2"/>
      <c r="B431" s="2"/>
      <c r="C431" s="2"/>
      <c r="D431" s="2"/>
    </row>
    <row r="432" spans="1:4">
      <c r="A432" s="2"/>
      <c r="B432" s="2"/>
      <c r="C432" s="2"/>
      <c r="D432" s="2"/>
    </row>
    <row r="433" spans="1:4">
      <c r="A433" s="2"/>
      <c r="B433" s="2"/>
      <c r="C433" s="2"/>
      <c r="D433" s="2"/>
    </row>
    <row r="434" spans="1:4">
      <c r="A434" s="2"/>
      <c r="B434" s="2"/>
      <c r="C434" s="2"/>
      <c r="D434" s="2"/>
    </row>
    <row r="435" spans="1:4">
      <c r="A435" s="2"/>
      <c r="B435" s="2"/>
      <c r="C435" s="2"/>
      <c r="D435" s="2"/>
    </row>
    <row r="436" spans="1:4">
      <c r="A436" s="2"/>
      <c r="B436" s="2"/>
      <c r="C436" s="2"/>
      <c r="D436" s="2"/>
    </row>
    <row r="437" spans="1:4">
      <c r="A437" s="2"/>
      <c r="B437" s="2"/>
      <c r="C437" s="2"/>
      <c r="D437" s="2"/>
    </row>
    <row r="438" spans="1:4">
      <c r="A438" s="2"/>
      <c r="B438" s="2"/>
      <c r="C438" s="2"/>
      <c r="D438" s="2"/>
    </row>
    <row r="439" spans="1:4">
      <c r="A439" s="2"/>
      <c r="B439" s="2"/>
      <c r="C439" s="2"/>
      <c r="D439" s="2"/>
    </row>
    <row r="440" spans="1:4">
      <c r="A440" s="2"/>
      <c r="B440" s="2"/>
      <c r="C440" s="2"/>
      <c r="D440" s="2"/>
    </row>
    <row r="441" spans="1:4">
      <c r="A441" s="2"/>
      <c r="B441" s="2"/>
      <c r="C441" s="2"/>
      <c r="D441" s="2"/>
    </row>
    <row r="442" spans="1:4">
      <c r="A442" s="2"/>
      <c r="B442" s="2"/>
      <c r="C442" s="2"/>
      <c r="D442" s="2"/>
    </row>
    <row r="443" spans="1:4">
      <c r="A443" s="2"/>
      <c r="B443" s="2"/>
      <c r="C443" s="2"/>
      <c r="D443" s="2"/>
    </row>
    <row r="444" spans="1:4">
      <c r="A444" s="2"/>
      <c r="B444" s="2"/>
      <c r="C444" s="2"/>
      <c r="D444" s="2"/>
    </row>
    <row r="445" spans="1:4">
      <c r="A445" s="2"/>
      <c r="B445" s="2"/>
      <c r="C445" s="2"/>
      <c r="D445" s="2"/>
    </row>
    <row r="446" spans="1:4">
      <c r="A446" s="2"/>
      <c r="B446" s="2"/>
      <c r="C446" s="2"/>
      <c r="D446" s="2"/>
    </row>
    <row r="447" spans="1:4">
      <c r="A447" s="2"/>
      <c r="B447" s="2"/>
      <c r="C447" s="2"/>
      <c r="D447" s="2"/>
    </row>
    <row r="448" spans="1:4">
      <c r="A448" s="2"/>
      <c r="B448" s="2"/>
      <c r="C448" s="2"/>
      <c r="D448" s="2"/>
    </row>
    <row r="449" spans="1:4">
      <c r="A449" s="2"/>
      <c r="B449" s="2"/>
      <c r="C449" s="2"/>
      <c r="D449" s="2"/>
    </row>
    <row r="450" spans="1:4">
      <c r="A450" s="2"/>
      <c r="B450" s="2"/>
      <c r="C450" s="2"/>
      <c r="D450" s="2"/>
    </row>
    <row r="451" spans="1:4">
      <c r="A451" s="2"/>
      <c r="B451" s="2"/>
      <c r="C451" s="2"/>
      <c r="D451" s="2"/>
    </row>
    <row r="452" spans="1:4">
      <c r="A452" s="2"/>
      <c r="B452" s="2"/>
      <c r="C452" s="2"/>
      <c r="D452" s="2"/>
    </row>
    <row r="453" spans="1:4">
      <c r="A453" s="2"/>
      <c r="B453" s="2"/>
      <c r="C453" s="2"/>
      <c r="D453" s="2"/>
    </row>
    <row r="454" spans="1:4">
      <c r="A454" s="2"/>
      <c r="B454" s="2"/>
      <c r="C454" s="2"/>
      <c r="D454" s="2"/>
    </row>
    <row r="455" spans="1:4">
      <c r="A455" s="2"/>
      <c r="B455" s="2"/>
      <c r="C455" s="2"/>
      <c r="D455" s="2"/>
    </row>
    <row r="456" spans="1:4">
      <c r="A456" s="2"/>
      <c r="B456" s="2"/>
      <c r="C456" s="2"/>
      <c r="D456" s="2"/>
    </row>
    <row r="457" spans="1:4">
      <c r="A457" s="2"/>
      <c r="B457" s="2"/>
      <c r="C457" s="2"/>
      <c r="D457" s="2"/>
    </row>
    <row r="458" spans="1:4">
      <c r="A458" s="2"/>
      <c r="B458" s="2"/>
      <c r="C458" s="2"/>
      <c r="D458" s="2"/>
    </row>
    <row r="459" spans="1:4">
      <c r="A459" s="2"/>
      <c r="B459" s="2"/>
      <c r="C459" s="2"/>
      <c r="D459" s="2"/>
    </row>
    <row r="460" spans="1:4">
      <c r="A460" s="2"/>
      <c r="B460" s="2"/>
      <c r="C460" s="2"/>
      <c r="D460" s="2"/>
    </row>
    <row r="461" spans="1:4">
      <c r="A461" s="2"/>
      <c r="B461" s="2"/>
      <c r="C461" s="2"/>
      <c r="D461" s="2"/>
    </row>
    <row r="462" spans="1:4">
      <c r="A462" s="2"/>
      <c r="B462" s="2"/>
      <c r="C462" s="2"/>
      <c r="D462" s="2"/>
    </row>
    <row r="463" spans="1:4">
      <c r="A463" s="2"/>
      <c r="B463" s="2"/>
      <c r="C463" s="2"/>
      <c r="D463" s="2"/>
    </row>
    <row r="464" spans="1:4">
      <c r="A464" s="2"/>
      <c r="B464" s="2"/>
      <c r="C464" s="2"/>
      <c r="D464" s="2"/>
    </row>
    <row r="465" spans="1:4">
      <c r="A465" s="2"/>
      <c r="B465" s="2"/>
      <c r="C465" s="2"/>
      <c r="D465" s="2"/>
    </row>
    <row r="466" spans="1:4">
      <c r="A466" s="2"/>
      <c r="B466" s="2"/>
      <c r="C466" s="2"/>
      <c r="D466" s="2"/>
    </row>
    <row r="467" spans="1:4">
      <c r="A467" s="2"/>
      <c r="B467" s="2"/>
      <c r="C467" s="2"/>
      <c r="D467" s="2"/>
    </row>
    <row r="468" spans="1:4">
      <c r="A468" s="2"/>
      <c r="B468" s="2"/>
      <c r="C468" s="2"/>
      <c r="D468" s="2"/>
    </row>
    <row r="469" spans="1:4">
      <c r="A469" s="2"/>
      <c r="B469" s="2"/>
      <c r="C469" s="2"/>
      <c r="D469" s="2"/>
    </row>
    <row r="470" spans="1:4">
      <c r="A470" s="2"/>
      <c r="B470" s="2"/>
      <c r="C470" s="2"/>
      <c r="D470" s="2"/>
    </row>
    <row r="471" spans="1:4">
      <c r="A471" s="2"/>
      <c r="B471" s="2"/>
      <c r="C471" s="2"/>
      <c r="D471" s="2"/>
    </row>
    <row r="472" spans="1:4">
      <c r="A472" s="2"/>
      <c r="B472" s="2"/>
      <c r="C472" s="2"/>
      <c r="D472" s="2"/>
    </row>
    <row r="473" spans="1:4">
      <c r="A473" s="2"/>
      <c r="B473" s="2"/>
      <c r="C473" s="2"/>
      <c r="D473" s="2"/>
    </row>
    <row r="474" spans="1:4">
      <c r="A474" s="2"/>
      <c r="B474" s="2"/>
      <c r="C474" s="2"/>
      <c r="D474" s="2"/>
    </row>
    <row r="475" spans="1:4">
      <c r="A475" s="2"/>
      <c r="B475" s="2"/>
      <c r="C475" s="2"/>
      <c r="D475" s="2"/>
    </row>
    <row r="476" spans="1:4">
      <c r="A476" s="2"/>
      <c r="B476" s="2"/>
      <c r="C476" s="2"/>
      <c r="D476" s="2"/>
    </row>
    <row r="477" spans="1:4">
      <c r="A477" s="2"/>
      <c r="B477" s="2"/>
      <c r="C477" s="2"/>
      <c r="D477" s="2"/>
    </row>
    <row r="478" spans="1:4">
      <c r="A478" s="2"/>
      <c r="B478" s="2"/>
      <c r="C478" s="2"/>
      <c r="D478" s="2"/>
    </row>
    <row r="479" spans="1:4">
      <c r="A479" s="2"/>
      <c r="B479" s="2"/>
      <c r="C479" s="2"/>
      <c r="D479" s="2"/>
    </row>
    <row r="480" spans="1:4">
      <c r="A480" s="2"/>
      <c r="B480" s="2"/>
      <c r="C480" s="2"/>
      <c r="D480" s="2"/>
    </row>
    <row r="481" spans="1:4">
      <c r="A481" s="2"/>
      <c r="B481" s="2"/>
      <c r="C481" s="2"/>
      <c r="D481" s="2"/>
    </row>
    <row r="482" spans="1:4">
      <c r="A482" s="2"/>
      <c r="B482" s="2"/>
      <c r="C482" s="2"/>
      <c r="D482" s="2"/>
    </row>
    <row r="483" spans="1:4">
      <c r="A483" s="2"/>
      <c r="B483" s="2"/>
      <c r="C483" s="2"/>
      <c r="D483" s="2"/>
    </row>
    <row r="484" spans="1:4">
      <c r="A484" s="2"/>
      <c r="B484" s="2"/>
      <c r="C484" s="2"/>
      <c r="D484" s="2"/>
    </row>
    <row r="485" spans="1:4">
      <c r="A485" s="2"/>
      <c r="B485" s="2"/>
      <c r="C485" s="2"/>
      <c r="D485" s="2"/>
    </row>
    <row r="486" spans="1:4">
      <c r="A486" s="2"/>
      <c r="B486" s="2"/>
      <c r="C486" s="2"/>
      <c r="D486" s="2"/>
    </row>
    <row r="487" spans="1:4">
      <c r="A487" s="2"/>
      <c r="B487" s="2"/>
      <c r="C487" s="2"/>
      <c r="D487" s="2"/>
    </row>
    <row r="488" spans="1:4">
      <c r="A488" s="2"/>
      <c r="B488" s="2"/>
      <c r="C488" s="2"/>
      <c r="D488" s="2"/>
    </row>
    <row r="489" spans="1:4">
      <c r="A489" s="2"/>
      <c r="B489" s="2"/>
      <c r="C489" s="2"/>
      <c r="D489" s="2"/>
    </row>
    <row r="490" spans="1:4">
      <c r="A490" s="2"/>
      <c r="B490" s="2"/>
      <c r="C490" s="2"/>
      <c r="D490" s="2"/>
    </row>
    <row r="491" spans="1:4">
      <c r="A491" s="2"/>
      <c r="B491" s="2"/>
      <c r="C491" s="2"/>
      <c r="D491" s="2"/>
    </row>
    <row r="492" spans="1:4">
      <c r="A492" s="2"/>
      <c r="B492" s="2"/>
      <c r="C492" s="2"/>
      <c r="D492" s="2"/>
    </row>
    <row r="493" spans="1:4">
      <c r="A493" s="2"/>
      <c r="B493" s="2"/>
      <c r="C493" s="2"/>
      <c r="D493" s="2"/>
    </row>
    <row r="494" spans="1:4">
      <c r="A494" s="2"/>
      <c r="B494" s="2"/>
      <c r="C494" s="2"/>
      <c r="D494" s="2"/>
    </row>
    <row r="495" spans="1:4">
      <c r="A495" s="2"/>
      <c r="B495" s="2"/>
      <c r="C495" s="2"/>
      <c r="D495" s="2"/>
    </row>
    <row r="496" spans="1:4">
      <c r="A496" s="2"/>
      <c r="B496" s="2"/>
      <c r="C496" s="2"/>
      <c r="D496" s="2"/>
    </row>
    <row r="497" spans="1:4">
      <c r="A497" s="2"/>
      <c r="B497" s="2"/>
      <c r="C497" s="2"/>
      <c r="D497" s="2"/>
    </row>
    <row r="498" spans="1:4">
      <c r="A498" s="2"/>
      <c r="B498" s="2"/>
      <c r="C498" s="2"/>
      <c r="D498" s="2"/>
    </row>
    <row r="499" spans="1:4">
      <c r="A499" s="2"/>
      <c r="B499" s="2"/>
      <c r="C499" s="2"/>
      <c r="D499" s="2"/>
    </row>
    <row r="500" spans="1:4">
      <c r="A500" s="2"/>
      <c r="B500" s="2"/>
      <c r="C500" s="2"/>
      <c r="D500" s="2"/>
    </row>
    <row r="501" spans="1:4">
      <c r="A501" s="2"/>
      <c r="B501" s="2"/>
      <c r="C501" s="2"/>
      <c r="D501" s="2"/>
    </row>
    <row r="502" spans="1:4">
      <c r="A502" s="2"/>
      <c r="B502" s="2"/>
      <c r="C502" s="2"/>
      <c r="D502" s="2"/>
    </row>
    <row r="503" spans="1:4">
      <c r="A503" s="2"/>
      <c r="B503" s="2"/>
      <c r="C503" s="2"/>
      <c r="D503" s="2"/>
    </row>
    <row r="504" spans="1:4">
      <c r="A504" s="2"/>
      <c r="B504" s="2"/>
      <c r="C504" s="2"/>
      <c r="D504" s="2"/>
    </row>
    <row r="505" spans="1:4">
      <c r="A505" s="2"/>
      <c r="B505" s="2"/>
      <c r="C505" s="2"/>
      <c r="D505" s="2"/>
    </row>
    <row r="506" spans="1:4">
      <c r="A506" s="2"/>
      <c r="B506" s="2"/>
      <c r="C506" s="2"/>
      <c r="D506" s="2"/>
    </row>
    <row r="507" spans="1:4">
      <c r="A507" s="2"/>
      <c r="B507" s="2"/>
      <c r="C507" s="2"/>
      <c r="D507" s="2"/>
    </row>
    <row r="508" spans="1:4">
      <c r="A508" s="2"/>
      <c r="B508" s="2"/>
      <c r="C508" s="2"/>
      <c r="D508" s="2"/>
    </row>
    <row r="509" spans="1:4">
      <c r="A509" s="2"/>
      <c r="B509" s="2"/>
      <c r="C509" s="2"/>
      <c r="D509" s="2"/>
    </row>
    <row r="510" spans="1:4">
      <c r="A510" s="2"/>
      <c r="B510" s="2"/>
      <c r="C510" s="2"/>
      <c r="D510" s="2"/>
    </row>
    <row r="511" spans="1:4">
      <c r="A511" s="2"/>
      <c r="B511" s="2"/>
      <c r="C511" s="2"/>
      <c r="D511" s="2"/>
    </row>
    <row r="512" spans="1:4">
      <c r="A512" s="2"/>
      <c r="B512" s="2"/>
      <c r="C512" s="2"/>
      <c r="D512" s="2"/>
    </row>
    <row r="513" spans="1:4">
      <c r="A513" s="2"/>
      <c r="B513" s="2"/>
      <c r="C513" s="2"/>
      <c r="D513" s="2"/>
    </row>
    <row r="514" spans="1:4">
      <c r="A514" s="2"/>
      <c r="B514" s="2"/>
      <c r="C514" s="2"/>
      <c r="D514" s="2"/>
    </row>
    <row r="515" spans="1:4">
      <c r="A515" s="2"/>
      <c r="B515" s="2"/>
      <c r="C515" s="2"/>
      <c r="D515" s="2"/>
    </row>
    <row r="516" spans="1:4">
      <c r="A516" s="2"/>
      <c r="B516" s="2"/>
      <c r="C516" s="2"/>
      <c r="D516" s="2"/>
    </row>
    <row r="517" spans="1:4">
      <c r="A517" s="2"/>
      <c r="B517" s="2"/>
      <c r="C517" s="2"/>
      <c r="D517" s="2"/>
    </row>
    <row r="518" spans="1:4">
      <c r="A518" s="2"/>
      <c r="B518" s="2"/>
      <c r="C518" s="2"/>
      <c r="D518" s="2"/>
    </row>
    <row r="519" spans="1:4">
      <c r="A519" s="2"/>
      <c r="B519" s="2"/>
      <c r="C519" s="2"/>
      <c r="D519" s="2"/>
    </row>
    <row r="520" spans="1:4">
      <c r="A520" s="2"/>
      <c r="B520" s="2"/>
      <c r="C520" s="2"/>
      <c r="D520" s="2"/>
    </row>
    <row r="521" spans="1:4">
      <c r="A521" s="2"/>
      <c r="B521" s="2"/>
      <c r="C521" s="2"/>
      <c r="D521" s="2"/>
    </row>
    <row r="522" spans="1:4">
      <c r="A522" s="2"/>
      <c r="B522" s="2"/>
      <c r="C522" s="2"/>
      <c r="D522" s="2"/>
    </row>
    <row r="523" spans="1:4">
      <c r="A523" s="2"/>
      <c r="B523" s="2"/>
      <c r="C523" s="2"/>
      <c r="D523" s="2"/>
    </row>
    <row r="524" spans="1:4">
      <c r="A524" s="2"/>
      <c r="B524" s="2"/>
      <c r="C524" s="2"/>
      <c r="D524" s="2"/>
    </row>
    <row r="525" spans="1:4">
      <c r="A525" s="2"/>
      <c r="B525" s="2"/>
      <c r="C525" s="2"/>
      <c r="D525" s="2"/>
    </row>
    <row r="526" spans="1:4">
      <c r="A526" s="2"/>
      <c r="B526" s="2"/>
      <c r="C526" s="2"/>
      <c r="D526" s="2"/>
    </row>
    <row r="527" spans="1:4">
      <c r="A527" s="2"/>
      <c r="B527" s="2"/>
      <c r="C527" s="2"/>
      <c r="D527" s="2"/>
    </row>
    <row r="528" spans="1:4">
      <c r="A528" s="2"/>
      <c r="B528" s="2"/>
      <c r="C528" s="2"/>
      <c r="D528" s="2"/>
    </row>
    <row r="529" spans="1:4">
      <c r="A529" s="2"/>
      <c r="B529" s="2"/>
      <c r="C529" s="2"/>
      <c r="D529" s="2"/>
    </row>
    <row r="530" spans="1:4">
      <c r="A530" s="2"/>
      <c r="B530" s="2"/>
      <c r="C530" s="2"/>
      <c r="D530" s="2"/>
    </row>
    <row r="531" spans="1:4">
      <c r="A531" s="2"/>
      <c r="B531" s="2"/>
      <c r="C531" s="2"/>
      <c r="D531" s="2"/>
    </row>
    <row r="532" spans="1:4">
      <c r="A532" s="2"/>
      <c r="B532" s="2"/>
      <c r="C532" s="2"/>
      <c r="D532" s="2"/>
    </row>
    <row r="533" spans="1:4">
      <c r="A533" s="2"/>
      <c r="B533" s="2"/>
      <c r="C533" s="2"/>
      <c r="D533" s="2"/>
    </row>
    <row r="534" spans="1:4">
      <c r="A534" s="2"/>
      <c r="B534" s="2"/>
      <c r="C534" s="2"/>
      <c r="D534" s="2"/>
    </row>
    <row r="535" spans="1:4">
      <c r="A535" s="2"/>
      <c r="B535" s="2"/>
      <c r="C535" s="2"/>
      <c r="D535" s="2"/>
    </row>
    <row r="536" spans="1:4">
      <c r="A536" s="2"/>
      <c r="B536" s="2"/>
      <c r="C536" s="2"/>
      <c r="D536" s="2"/>
    </row>
    <row r="537" spans="1:4">
      <c r="A537" s="2"/>
      <c r="B537" s="2"/>
      <c r="C537" s="2"/>
      <c r="D537" s="2"/>
    </row>
    <row r="538" spans="1:4">
      <c r="A538" s="2"/>
      <c r="B538" s="2"/>
      <c r="C538" s="2"/>
      <c r="D538" s="2"/>
    </row>
    <row r="539" spans="1:4">
      <c r="A539" s="2"/>
      <c r="B539" s="2"/>
      <c r="C539" s="2"/>
      <c r="D539" s="2"/>
    </row>
    <row r="540" spans="1:4">
      <c r="A540" s="2"/>
      <c r="B540" s="2"/>
      <c r="C540" s="2"/>
      <c r="D540" s="2"/>
    </row>
    <row r="541" spans="1:4">
      <c r="A541" s="2"/>
      <c r="B541" s="2"/>
      <c r="C541" s="2"/>
      <c r="D541" s="2"/>
    </row>
    <row r="542" spans="1:4">
      <c r="A542" s="2"/>
      <c r="B542" s="2"/>
      <c r="C542" s="2"/>
      <c r="D542" s="2"/>
    </row>
    <row r="543" spans="1:4">
      <c r="A543" s="2"/>
      <c r="B543" s="2"/>
      <c r="C543" s="2"/>
      <c r="D543" s="2"/>
    </row>
    <row r="544" spans="1:4">
      <c r="A544" s="2"/>
      <c r="B544" s="2"/>
      <c r="C544" s="2"/>
      <c r="D544" s="2"/>
    </row>
    <row r="545" spans="1:4">
      <c r="A545" s="2"/>
      <c r="B545" s="2"/>
      <c r="C545" s="2"/>
      <c r="D545" s="2"/>
    </row>
    <row r="546" spans="1:4">
      <c r="A546" s="2"/>
      <c r="B546" s="2"/>
      <c r="C546" s="2"/>
      <c r="D546" s="2"/>
    </row>
    <row r="547" spans="1:4">
      <c r="A547" s="2"/>
      <c r="B547" s="2"/>
      <c r="C547" s="2"/>
      <c r="D547" s="2"/>
    </row>
    <row r="548" spans="1:4">
      <c r="A548" s="2"/>
      <c r="B548" s="2"/>
      <c r="C548" s="2"/>
      <c r="D548" s="2"/>
    </row>
    <row r="549" spans="1:4">
      <c r="A549" s="2"/>
      <c r="B549" s="2"/>
      <c r="C549" s="2"/>
      <c r="D549" s="2"/>
    </row>
    <row r="550" spans="1:4">
      <c r="A550" s="2"/>
      <c r="B550" s="2"/>
      <c r="C550" s="2"/>
      <c r="D550" s="2"/>
    </row>
    <row r="551" spans="1:4">
      <c r="A551" s="2"/>
      <c r="B551" s="2"/>
      <c r="C551" s="2"/>
      <c r="D551" s="2"/>
    </row>
    <row r="552" spans="1:4">
      <c r="A552" s="2"/>
      <c r="B552" s="2"/>
      <c r="C552" s="2"/>
      <c r="D552" s="2"/>
    </row>
    <row r="553" spans="1:4">
      <c r="A553" s="2"/>
      <c r="B553" s="2"/>
      <c r="C553" s="2"/>
      <c r="D553" s="2"/>
    </row>
    <row r="554" spans="1:4">
      <c r="A554" s="2"/>
      <c r="B554" s="2"/>
      <c r="C554" s="2"/>
      <c r="D554" s="2"/>
    </row>
    <row r="555" spans="1:4">
      <c r="A555" s="2"/>
      <c r="B555" s="2"/>
      <c r="C555" s="2"/>
      <c r="D555" s="2"/>
    </row>
    <row r="556" spans="1:4">
      <c r="A556" s="2"/>
      <c r="B556" s="2"/>
      <c r="C556" s="2"/>
      <c r="D556" s="2"/>
    </row>
    <row r="557" spans="1:4">
      <c r="A557" s="2"/>
      <c r="B557" s="2"/>
      <c r="C557" s="2"/>
      <c r="D557" s="2"/>
    </row>
    <row r="558" spans="1:4">
      <c r="A558" s="2"/>
      <c r="B558" s="2"/>
      <c r="C558" s="2"/>
      <c r="D558" s="2"/>
    </row>
    <row r="559" spans="1:4">
      <c r="A559" s="2"/>
      <c r="B559" s="2"/>
      <c r="C559" s="2"/>
      <c r="D559" s="2"/>
    </row>
    <row r="560" spans="1:4">
      <c r="A560" s="2"/>
      <c r="B560" s="2"/>
      <c r="C560" s="2"/>
      <c r="D560" s="2"/>
    </row>
    <row r="561" spans="1:4">
      <c r="A561" s="2"/>
      <c r="B561" s="2"/>
      <c r="C561" s="2"/>
      <c r="D561" s="2"/>
    </row>
    <row r="562" spans="1:4">
      <c r="A562" s="2"/>
      <c r="B562" s="2"/>
      <c r="C562" s="2"/>
      <c r="D562" s="2"/>
    </row>
    <row r="563" spans="1:4">
      <c r="A563" s="2"/>
      <c r="B563" s="2"/>
      <c r="C563" s="2"/>
      <c r="D563" s="2"/>
    </row>
    <row r="564" spans="1:4">
      <c r="A564" s="2"/>
      <c r="B564" s="2"/>
      <c r="C564" s="2"/>
      <c r="D564" s="2"/>
    </row>
    <row r="565" spans="1:4">
      <c r="A565" s="2"/>
      <c r="B565" s="2"/>
      <c r="C565" s="2"/>
      <c r="D565" s="2"/>
    </row>
    <row r="566" spans="1:4">
      <c r="A566" s="2"/>
      <c r="B566" s="2"/>
      <c r="C566" s="2"/>
      <c r="D566" s="2"/>
    </row>
    <row r="567" spans="1:4">
      <c r="A567" s="2"/>
      <c r="B567" s="2"/>
      <c r="C567" s="2"/>
      <c r="D567" s="2"/>
    </row>
    <row r="568" spans="1:4">
      <c r="A568" s="2"/>
      <c r="B568" s="2"/>
      <c r="C568" s="2"/>
      <c r="D568" s="2"/>
    </row>
    <row r="569" spans="1:4">
      <c r="A569" s="2"/>
      <c r="B569" s="2"/>
      <c r="C569" s="2"/>
      <c r="D569" s="2"/>
    </row>
    <row r="570" spans="1:4">
      <c r="A570" s="2"/>
      <c r="B570" s="2"/>
      <c r="C570" s="2"/>
      <c r="D570" s="2"/>
    </row>
    <row r="571" spans="1:4">
      <c r="A571" s="2"/>
      <c r="B571" s="2"/>
      <c r="C571" s="2"/>
      <c r="D571" s="2"/>
    </row>
    <row r="572" spans="1:4">
      <c r="A572" s="2"/>
      <c r="B572" s="2"/>
      <c r="C572" s="2"/>
      <c r="D572" s="2"/>
    </row>
    <row r="573" spans="1:4">
      <c r="A573" s="2"/>
      <c r="B573" s="2"/>
      <c r="C573" s="2"/>
      <c r="D573" s="2"/>
    </row>
    <row r="574" spans="1:4">
      <c r="A574" s="2"/>
      <c r="B574" s="2"/>
      <c r="C574" s="2"/>
      <c r="D574" s="2"/>
    </row>
    <row r="575" spans="1:4">
      <c r="A575" s="2"/>
      <c r="B575" s="2"/>
      <c r="C575" s="2"/>
      <c r="D575" s="2"/>
    </row>
    <row r="576" spans="1:4">
      <c r="A576" s="2"/>
      <c r="B576" s="2"/>
      <c r="C576" s="2"/>
      <c r="D576" s="2"/>
    </row>
    <row r="577" spans="1:4">
      <c r="A577" s="2"/>
      <c r="B577" s="2"/>
      <c r="C577" s="2"/>
      <c r="D577" s="2"/>
    </row>
    <row r="578" spans="1:4">
      <c r="A578" s="2"/>
      <c r="B578" s="2"/>
      <c r="C578" s="2"/>
      <c r="D578" s="2"/>
    </row>
    <row r="579" spans="1:4">
      <c r="A579" s="2"/>
      <c r="B579" s="2"/>
      <c r="C579" s="2"/>
      <c r="D579" s="2"/>
    </row>
    <row r="580" spans="1:4">
      <c r="A580" s="2"/>
      <c r="B580" s="2"/>
      <c r="C580" s="2"/>
      <c r="D580" s="2"/>
    </row>
    <row r="581" spans="1:4">
      <c r="A581" s="2"/>
      <c r="B581" s="2"/>
      <c r="C581" s="2"/>
      <c r="D581" s="2"/>
    </row>
    <row r="582" spans="1:4">
      <c r="A582" s="2"/>
      <c r="B582" s="2"/>
      <c r="C582" s="2"/>
      <c r="D582" s="2"/>
    </row>
    <row r="583" spans="1:4">
      <c r="A583" s="2"/>
      <c r="B583" s="2"/>
      <c r="C583" s="2"/>
      <c r="D583" s="2"/>
    </row>
    <row r="584" spans="1:4">
      <c r="A584" s="2"/>
      <c r="B584" s="2"/>
      <c r="C584" s="2"/>
      <c r="D584" s="2"/>
    </row>
    <row r="585" spans="1:4">
      <c r="A585" s="2"/>
      <c r="B585" s="2"/>
      <c r="C585" s="2"/>
      <c r="D585" s="2"/>
    </row>
    <row r="586" spans="1:4">
      <c r="A586" s="2"/>
      <c r="B586" s="2"/>
      <c r="C586" s="2"/>
      <c r="D586" s="2"/>
    </row>
    <row r="587" spans="1:4">
      <c r="A587" s="2"/>
      <c r="B587" s="2"/>
      <c r="C587" s="2"/>
      <c r="D587" s="2"/>
    </row>
    <row r="588" spans="1:4">
      <c r="A588" s="2"/>
      <c r="B588" s="2"/>
      <c r="C588" s="2"/>
      <c r="D588" s="2"/>
    </row>
    <row r="589" spans="1:4">
      <c r="A589" s="2"/>
      <c r="B589" s="2"/>
      <c r="C589" s="2"/>
      <c r="D589" s="2"/>
    </row>
    <row r="590" spans="1:4">
      <c r="A590" s="2"/>
      <c r="B590" s="2"/>
      <c r="C590" s="2"/>
      <c r="D590" s="2"/>
    </row>
    <row r="591" spans="1:4">
      <c r="A591" s="2"/>
      <c r="B591" s="2"/>
      <c r="C591" s="2"/>
      <c r="D591" s="2"/>
    </row>
    <row r="592" spans="1:4">
      <c r="A592" s="2"/>
      <c r="B592" s="2"/>
      <c r="C592" s="2"/>
      <c r="D592" s="2"/>
    </row>
    <row r="593" spans="1:4">
      <c r="A593" s="2"/>
      <c r="B593" s="2"/>
      <c r="C593" s="2"/>
      <c r="D593" s="2"/>
    </row>
    <row r="594" spans="1:4">
      <c r="A594" s="2"/>
      <c r="B594" s="2"/>
      <c r="C594" s="2"/>
      <c r="D594" s="2"/>
    </row>
    <row r="595" spans="1:4">
      <c r="A595" s="2"/>
      <c r="B595" s="2"/>
      <c r="C595" s="2"/>
      <c r="D595" s="2"/>
    </row>
    <row r="596" spans="1:4">
      <c r="A596" s="2"/>
      <c r="B596" s="2"/>
      <c r="C596" s="2"/>
      <c r="D596" s="2"/>
    </row>
    <row r="597" spans="1:4">
      <c r="A597" s="2"/>
      <c r="B597" s="2"/>
      <c r="C597" s="2"/>
      <c r="D597" s="2"/>
    </row>
    <row r="598" spans="1:4">
      <c r="A598" s="2"/>
      <c r="B598" s="2"/>
      <c r="C598" s="2"/>
      <c r="D598" s="2"/>
    </row>
    <row r="599" spans="1:4">
      <c r="A599" s="2"/>
      <c r="B599" s="2"/>
      <c r="C599" s="2"/>
      <c r="D599" s="2"/>
    </row>
    <row r="600" spans="1:4">
      <c r="A600" s="2"/>
      <c r="B600" s="2"/>
      <c r="C600" s="2"/>
      <c r="D600" s="2"/>
    </row>
    <row r="601" spans="1:4">
      <c r="A601" s="2"/>
      <c r="B601" s="2"/>
      <c r="C601" s="2"/>
      <c r="D601" s="2"/>
    </row>
    <row r="602" spans="1:4">
      <c r="A602" s="2"/>
      <c r="B602" s="2"/>
      <c r="C602" s="2"/>
      <c r="D602" s="2"/>
    </row>
    <row r="603" spans="1:4">
      <c r="A603" s="2"/>
      <c r="B603" s="2"/>
      <c r="C603" s="2"/>
      <c r="D603" s="2"/>
    </row>
    <row r="604" spans="1:4">
      <c r="A604" s="2"/>
      <c r="B604" s="2"/>
      <c r="C604" s="2"/>
      <c r="D604" s="2"/>
    </row>
    <row r="605" spans="1:4">
      <c r="A605" s="2"/>
      <c r="B605" s="2"/>
      <c r="C605" s="2"/>
      <c r="D605" s="2"/>
    </row>
    <row r="606" spans="1:4">
      <c r="A606" s="2"/>
      <c r="B606" s="2"/>
      <c r="C606" s="2"/>
      <c r="D606" s="2"/>
    </row>
    <row r="607" spans="1:4">
      <c r="A607" s="2"/>
      <c r="B607" s="2"/>
      <c r="C607" s="2"/>
      <c r="D607" s="2"/>
    </row>
    <row r="608" spans="1:4">
      <c r="A608" s="2"/>
      <c r="B608" s="2"/>
      <c r="C608" s="2"/>
      <c r="D608" s="2"/>
    </row>
    <row r="609" spans="1:4">
      <c r="A609" s="2"/>
      <c r="B609" s="2"/>
      <c r="C609" s="2"/>
      <c r="D609" s="2"/>
    </row>
    <row r="610" spans="1:4">
      <c r="A610" s="2"/>
      <c r="B610" s="2"/>
      <c r="C610" s="2"/>
      <c r="D610" s="2"/>
    </row>
    <row r="611" spans="1:4">
      <c r="A611" s="2"/>
      <c r="B611" s="2"/>
      <c r="C611" s="2"/>
      <c r="D611" s="2"/>
    </row>
    <row r="612" spans="1:4">
      <c r="A612" s="2"/>
      <c r="B612" s="2"/>
      <c r="C612" s="2"/>
      <c r="D612" s="2"/>
    </row>
    <row r="613" spans="1:4">
      <c r="A613" s="2"/>
      <c r="B613" s="2"/>
      <c r="C613" s="2"/>
      <c r="D613" s="2"/>
    </row>
    <row r="614" spans="1:4">
      <c r="A614" s="2"/>
      <c r="B614" s="2"/>
      <c r="C614" s="2"/>
      <c r="D614" s="2"/>
    </row>
    <row r="615" spans="1:4">
      <c r="A615" s="2"/>
      <c r="B615" s="2"/>
      <c r="C615" s="2"/>
      <c r="D615" s="2"/>
    </row>
    <row r="616" spans="1:4">
      <c r="A616" s="2"/>
      <c r="B616" s="2"/>
      <c r="C616" s="2"/>
      <c r="D616" s="2"/>
    </row>
    <row r="617" spans="1:4">
      <c r="A617" s="2"/>
      <c r="B617" s="2"/>
      <c r="C617" s="2"/>
      <c r="D617" s="2"/>
    </row>
    <row r="618" spans="1:4">
      <c r="A618" s="2"/>
      <c r="B618" s="2"/>
      <c r="C618" s="2"/>
      <c r="D618" s="2"/>
    </row>
    <row r="619" spans="1:4">
      <c r="A619" s="2"/>
      <c r="B619" s="2"/>
      <c r="C619" s="2"/>
      <c r="D619" s="2"/>
    </row>
    <row r="620" spans="1:4">
      <c r="A620" s="2"/>
      <c r="B620" s="2"/>
      <c r="C620" s="2"/>
      <c r="D620" s="2"/>
    </row>
    <row r="621" spans="1:4">
      <c r="A621" s="2"/>
      <c r="B621" s="2"/>
      <c r="C621" s="2"/>
      <c r="D621" s="2"/>
    </row>
    <row r="622" spans="1:4">
      <c r="A622" s="2"/>
      <c r="B622" s="2"/>
      <c r="C622" s="2"/>
      <c r="D622" s="2"/>
    </row>
    <row r="623" spans="1:4">
      <c r="A623" s="2"/>
      <c r="B623" s="2"/>
      <c r="C623" s="2"/>
      <c r="D623" s="2"/>
    </row>
    <row r="624" spans="1:4">
      <c r="A624" s="2"/>
      <c r="B624" s="2"/>
      <c r="C624" s="2"/>
      <c r="D624" s="2"/>
    </row>
    <row r="625" spans="1:4">
      <c r="A625" s="2"/>
      <c r="B625" s="2"/>
      <c r="C625" s="2"/>
      <c r="D625" s="2"/>
    </row>
    <row r="626" spans="1:4">
      <c r="A626" s="2"/>
      <c r="B626" s="2"/>
      <c r="C626" s="2"/>
      <c r="D626" s="2"/>
    </row>
    <row r="627" spans="1:4">
      <c r="A627" s="2"/>
      <c r="B627" s="2"/>
      <c r="C627" s="2"/>
      <c r="D627" s="2"/>
    </row>
    <row r="628" spans="1:4">
      <c r="A628" s="2"/>
      <c r="B628" s="2"/>
      <c r="C628" s="2"/>
      <c r="D628" s="2"/>
    </row>
    <row r="629" spans="1:4">
      <c r="A629" s="2"/>
      <c r="B629" s="2"/>
      <c r="C629" s="2"/>
      <c r="D629" s="2"/>
    </row>
    <row r="630" spans="1:4">
      <c r="A630" s="2"/>
      <c r="B630" s="2"/>
      <c r="C630" s="2"/>
      <c r="D630" s="2"/>
    </row>
    <row r="631" spans="1:4">
      <c r="A631" s="2"/>
      <c r="B631" s="2"/>
      <c r="C631" s="2"/>
      <c r="D631" s="2"/>
    </row>
    <row r="632" spans="1:4">
      <c r="A632" s="2"/>
      <c r="B632" s="2"/>
      <c r="C632" s="2"/>
      <c r="D632" s="2"/>
    </row>
    <row r="633" spans="1:4">
      <c r="A633" s="2"/>
      <c r="B633" s="2"/>
      <c r="C633" s="2"/>
      <c r="D633" s="2"/>
    </row>
    <row r="634" spans="1:4">
      <c r="A634" s="2"/>
      <c r="B634" s="2"/>
      <c r="C634" s="2"/>
      <c r="D634" s="2"/>
    </row>
    <row r="635" spans="1:4">
      <c r="A635" s="2"/>
      <c r="B635" s="2"/>
      <c r="C635" s="2"/>
      <c r="D635" s="2"/>
    </row>
    <row r="636" spans="1:4">
      <c r="A636" s="2"/>
      <c r="B636" s="2"/>
      <c r="C636" s="2"/>
      <c r="D636" s="2"/>
    </row>
    <row r="637" spans="1:4">
      <c r="A637" s="2"/>
      <c r="B637" s="2"/>
      <c r="C637" s="2"/>
      <c r="D637" s="2"/>
    </row>
    <row r="638" spans="1:4">
      <c r="A638" s="2"/>
      <c r="B638" s="2"/>
      <c r="C638" s="2"/>
      <c r="D638" s="2"/>
    </row>
    <row r="639" spans="1:4">
      <c r="A639" s="2"/>
      <c r="B639" s="2"/>
      <c r="C639" s="2"/>
      <c r="D639" s="2"/>
    </row>
    <row r="640" spans="1:4">
      <c r="A640" s="2"/>
      <c r="B640" s="2"/>
      <c r="C640" s="2"/>
      <c r="D640" s="2"/>
    </row>
    <row r="641" spans="1:4">
      <c r="A641" s="2"/>
      <c r="B641" s="2"/>
      <c r="C641" s="2"/>
      <c r="D641" s="2"/>
    </row>
    <row r="642" spans="1:4">
      <c r="A642" s="2"/>
      <c r="B642" s="2"/>
      <c r="C642" s="2"/>
      <c r="D642" s="2"/>
    </row>
    <row r="643" spans="1:4">
      <c r="A643" s="2"/>
      <c r="B643" s="2"/>
      <c r="C643" s="2"/>
      <c r="D643" s="2"/>
    </row>
    <row r="644" spans="1:4">
      <c r="A644" s="2"/>
      <c r="B644" s="2"/>
      <c r="C644" s="2"/>
      <c r="D644" s="2"/>
    </row>
    <row r="645" spans="1:4">
      <c r="A645" s="2"/>
      <c r="B645" s="2"/>
      <c r="C645" s="2"/>
      <c r="D645" s="2"/>
    </row>
    <row r="646" spans="1:4">
      <c r="A646" s="2"/>
      <c r="B646" s="2"/>
      <c r="C646" s="2"/>
      <c r="D646" s="2"/>
    </row>
    <row r="647" spans="1:4">
      <c r="A647" s="2"/>
      <c r="B647" s="2"/>
      <c r="C647" s="2"/>
      <c r="D647" s="2"/>
    </row>
    <row r="648" spans="1:4">
      <c r="A648" s="2"/>
      <c r="B648" s="2"/>
      <c r="C648" s="2"/>
      <c r="D648" s="2"/>
    </row>
    <row r="649" spans="1:4">
      <c r="A649" s="2"/>
      <c r="B649" s="2"/>
      <c r="C649" s="2"/>
      <c r="D649" s="2"/>
    </row>
    <row r="650" spans="1:4">
      <c r="A650" s="2"/>
      <c r="B650" s="2"/>
      <c r="C650" s="2"/>
      <c r="D650" s="2"/>
    </row>
    <row r="651" spans="1:4">
      <c r="A651" s="2"/>
      <c r="B651" s="2"/>
      <c r="C651" s="2"/>
      <c r="D651" s="2"/>
    </row>
    <row r="652" spans="1:4">
      <c r="A652" s="2"/>
      <c r="B652" s="2"/>
      <c r="C652" s="2"/>
      <c r="D652" s="2"/>
    </row>
    <row r="653" spans="1:4">
      <c r="A653" s="2"/>
      <c r="B653" s="2"/>
      <c r="C653" s="2"/>
      <c r="D653" s="2"/>
    </row>
    <row r="654" spans="1:4">
      <c r="A654" s="2"/>
      <c r="B654" s="2"/>
      <c r="C654" s="2"/>
      <c r="D654" s="2"/>
    </row>
    <row r="655" spans="1:4">
      <c r="A655" s="2"/>
      <c r="B655" s="2"/>
      <c r="C655" s="2"/>
      <c r="D655" s="2"/>
    </row>
    <row r="656" spans="1:4">
      <c r="A656" s="2"/>
      <c r="B656" s="2"/>
      <c r="C656" s="2"/>
      <c r="D656" s="2"/>
    </row>
    <row r="657" spans="1:4">
      <c r="A657" s="2"/>
      <c r="B657" s="2"/>
      <c r="C657" s="2"/>
      <c r="D657" s="2"/>
    </row>
    <row r="658" spans="1:4">
      <c r="A658" s="2"/>
      <c r="B658" s="2"/>
      <c r="C658" s="2"/>
      <c r="D658" s="2"/>
    </row>
    <row r="659" spans="1:4">
      <c r="A659" s="2"/>
      <c r="B659" s="2"/>
      <c r="C659" s="2"/>
      <c r="D659" s="2"/>
    </row>
    <row r="660" spans="1:4">
      <c r="A660" s="2"/>
      <c r="B660" s="2"/>
      <c r="C660" s="2"/>
      <c r="D660" s="2"/>
    </row>
    <row r="661" spans="1:4">
      <c r="A661" s="2"/>
      <c r="B661" s="2"/>
      <c r="C661" s="2"/>
      <c r="D661" s="2"/>
    </row>
    <row r="662" spans="1:4">
      <c r="A662" s="2"/>
      <c r="B662" s="2"/>
      <c r="C662" s="2"/>
      <c r="D662" s="2"/>
    </row>
    <row r="663" spans="1:4">
      <c r="A663" s="2"/>
      <c r="B663" s="2"/>
      <c r="C663" s="2"/>
      <c r="D663" s="2"/>
    </row>
    <row r="664" spans="1:4">
      <c r="A664" s="2"/>
      <c r="B664" s="2"/>
      <c r="C664" s="2"/>
      <c r="D664" s="2"/>
    </row>
    <row r="665" spans="1:4">
      <c r="A665" s="2"/>
      <c r="B665" s="2"/>
      <c r="C665" s="2"/>
      <c r="D665" s="2"/>
    </row>
    <row r="666" spans="1:4">
      <c r="A666" s="2"/>
      <c r="B666" s="2"/>
      <c r="C666" s="2"/>
      <c r="D666" s="2"/>
    </row>
    <row r="667" spans="1:4">
      <c r="A667" s="2"/>
      <c r="B667" s="2"/>
      <c r="C667" s="2"/>
      <c r="D667" s="2"/>
    </row>
    <row r="668" spans="1:4">
      <c r="A668" s="2"/>
      <c r="B668" s="2"/>
      <c r="C668" s="2"/>
      <c r="D668" s="2"/>
    </row>
    <row r="669" spans="1:4">
      <c r="A669" s="2"/>
      <c r="B669" s="2"/>
      <c r="C669" s="2"/>
      <c r="D669" s="2"/>
    </row>
    <row r="670" spans="1:4">
      <c r="A670" s="2"/>
      <c r="B670" s="2"/>
      <c r="C670" s="2"/>
      <c r="D670" s="2"/>
    </row>
    <row r="671" spans="1:4">
      <c r="A671" s="2"/>
      <c r="B671" s="2"/>
      <c r="C671" s="2"/>
      <c r="D671" s="2"/>
    </row>
    <row r="672" spans="1:4">
      <c r="A672" s="2"/>
      <c r="B672" s="2"/>
      <c r="C672" s="2"/>
      <c r="D672" s="2"/>
    </row>
    <row r="673" spans="1:4">
      <c r="A673" s="2"/>
      <c r="B673" s="2"/>
      <c r="C673" s="2"/>
      <c r="D673" s="2"/>
    </row>
    <row r="674" spans="1:4">
      <c r="A674" s="2"/>
      <c r="B674" s="2"/>
      <c r="C674" s="2"/>
      <c r="D674" s="2"/>
    </row>
    <row r="675" spans="1:4">
      <c r="A675" s="2"/>
      <c r="B675" s="2"/>
      <c r="C675" s="2"/>
      <c r="D675" s="2"/>
    </row>
    <row r="676" spans="1:4">
      <c r="A676" s="2"/>
      <c r="B676" s="2"/>
      <c r="C676" s="2"/>
      <c r="D676" s="2"/>
    </row>
    <row r="677" spans="1:4">
      <c r="A677" s="2"/>
      <c r="B677" s="2"/>
      <c r="C677" s="2"/>
      <c r="D677" s="2"/>
    </row>
    <row r="678" spans="1:4">
      <c r="A678" s="2"/>
      <c r="B678" s="2"/>
      <c r="C678" s="2"/>
      <c r="D678" s="2"/>
    </row>
    <row r="679" spans="1:4">
      <c r="A679" s="2"/>
      <c r="B679" s="2"/>
      <c r="C679" s="2"/>
      <c r="D679" s="2"/>
    </row>
    <row r="680" spans="1:4">
      <c r="A680" s="2"/>
      <c r="B680" s="2"/>
      <c r="C680" s="2"/>
      <c r="D680" s="2"/>
    </row>
    <row r="681" spans="1:4">
      <c r="A681" s="2"/>
      <c r="B681" s="2"/>
      <c r="C681" s="2"/>
      <c r="D681" s="2"/>
    </row>
    <row r="682" spans="1:4">
      <c r="A682" s="2"/>
      <c r="B682" s="2"/>
      <c r="C682" s="2"/>
      <c r="D682" s="2"/>
    </row>
    <row r="683" spans="1:4">
      <c r="A683" s="2"/>
      <c r="B683" s="2"/>
      <c r="C683" s="2"/>
      <c r="D683" s="2"/>
    </row>
    <row r="684" spans="1:4">
      <c r="A684" s="2"/>
      <c r="B684" s="2"/>
      <c r="C684" s="2"/>
      <c r="D684" s="2"/>
    </row>
    <row r="685" spans="1:4">
      <c r="A685" s="2"/>
      <c r="B685" s="2"/>
      <c r="C685" s="2"/>
      <c r="D685" s="2"/>
    </row>
    <row r="686" spans="1:4">
      <c r="A686" s="2"/>
      <c r="B686" s="2"/>
      <c r="C686" s="2"/>
      <c r="D686" s="2"/>
    </row>
    <row r="687" spans="1:4">
      <c r="A687" s="2"/>
      <c r="B687" s="2"/>
      <c r="C687" s="2"/>
      <c r="D687" s="2"/>
    </row>
    <row r="688" spans="1:4">
      <c r="A688" s="2"/>
      <c r="B688" s="2"/>
      <c r="C688" s="2"/>
      <c r="D688" s="2"/>
    </row>
    <row r="689" spans="1:4">
      <c r="A689" s="2"/>
      <c r="B689" s="2"/>
      <c r="C689" s="2"/>
      <c r="D689" s="2"/>
    </row>
    <row r="690" spans="1:4">
      <c r="A690" s="2"/>
      <c r="B690" s="2"/>
      <c r="C690" s="2"/>
      <c r="D690" s="2"/>
    </row>
    <row r="691" spans="1:4">
      <c r="A691" s="2"/>
      <c r="B691" s="2"/>
      <c r="C691" s="2"/>
      <c r="D691" s="2"/>
    </row>
    <row r="692" spans="1:4">
      <c r="A692" s="2"/>
      <c r="B692" s="2"/>
      <c r="C692" s="2"/>
      <c r="D692" s="2"/>
    </row>
    <row r="693" spans="1:4">
      <c r="A693" s="2"/>
      <c r="B693" s="2"/>
      <c r="C693" s="2"/>
      <c r="D693" s="2"/>
    </row>
    <row r="694" spans="1:4">
      <c r="A694" s="2"/>
      <c r="B694" s="2"/>
      <c r="C694" s="2"/>
      <c r="D694" s="2"/>
    </row>
    <row r="695" spans="1:4">
      <c r="A695" s="2"/>
      <c r="B695" s="2"/>
      <c r="C695" s="2"/>
      <c r="D695" s="2"/>
    </row>
    <row r="696" spans="1:4">
      <c r="A696" s="2"/>
      <c r="B696" s="2"/>
      <c r="C696" s="2"/>
      <c r="D696" s="2"/>
    </row>
    <row r="697" spans="1:4">
      <c r="A697" s="2"/>
      <c r="B697" s="2"/>
      <c r="C697" s="2"/>
      <c r="D697" s="2"/>
    </row>
    <row r="698" spans="1:4">
      <c r="A698" s="2"/>
      <c r="B698" s="2"/>
      <c r="C698" s="2"/>
      <c r="D698" s="2"/>
    </row>
    <row r="699" spans="1:4">
      <c r="A699" s="2"/>
      <c r="B699" s="2"/>
      <c r="C699" s="2"/>
      <c r="D699" s="2"/>
    </row>
    <row r="700" spans="1:4">
      <c r="A700" s="2"/>
      <c r="B700" s="2"/>
      <c r="C700" s="2"/>
      <c r="D700" s="2"/>
    </row>
    <row r="701" spans="1:4">
      <c r="A701" s="2"/>
      <c r="B701" s="2"/>
      <c r="C701" s="2"/>
      <c r="D701" s="2"/>
    </row>
    <row r="702" spans="1:4">
      <c r="A702" s="2"/>
      <c r="B702" s="2"/>
      <c r="C702" s="2"/>
      <c r="D702" s="2"/>
    </row>
    <row r="703" spans="1:4">
      <c r="A703" s="2"/>
      <c r="B703" s="2"/>
      <c r="C703" s="2"/>
      <c r="D703" s="2"/>
    </row>
    <row r="704" spans="1:4">
      <c r="A704" s="2"/>
      <c r="B704" s="2"/>
      <c r="C704" s="2"/>
      <c r="D704" s="2"/>
    </row>
    <row r="705" spans="1:4">
      <c r="A705" s="2"/>
      <c r="B705" s="2"/>
      <c r="C705" s="2"/>
      <c r="D705" s="2"/>
    </row>
    <row r="706" spans="1:4">
      <c r="A706" s="2"/>
      <c r="B706" s="2"/>
      <c r="C706" s="2"/>
      <c r="D706" s="2"/>
    </row>
    <row r="707" spans="1:4">
      <c r="A707" s="2"/>
      <c r="B707" s="2"/>
      <c r="C707" s="2"/>
      <c r="D707" s="2"/>
    </row>
    <row r="708" spans="1:4">
      <c r="A708" s="2"/>
      <c r="B708" s="2"/>
      <c r="C708" s="2"/>
      <c r="D708" s="2"/>
    </row>
    <row r="709" spans="1:4">
      <c r="A709" s="2"/>
      <c r="B709" s="2"/>
      <c r="C709" s="2"/>
      <c r="D709" s="2"/>
    </row>
    <row r="710" spans="1:4">
      <c r="A710" s="2"/>
      <c r="B710" s="2"/>
      <c r="C710" s="2"/>
      <c r="D710" s="2"/>
    </row>
    <row r="711" spans="1:4">
      <c r="A711" s="2"/>
      <c r="B711" s="2"/>
      <c r="C711" s="2"/>
      <c r="D711" s="2"/>
    </row>
    <row r="712" spans="1:4">
      <c r="A712" s="2"/>
      <c r="B712" s="2"/>
      <c r="C712" s="2"/>
      <c r="D712" s="2"/>
    </row>
    <row r="713" spans="1:4">
      <c r="A713" s="2"/>
      <c r="B713" s="2"/>
      <c r="C713" s="2"/>
      <c r="D713" s="2"/>
    </row>
    <row r="714" spans="1:4">
      <c r="A714" s="2"/>
      <c r="B714" s="2"/>
      <c r="C714" s="2"/>
      <c r="D714" s="2"/>
    </row>
    <row r="715" spans="1:4">
      <c r="A715" s="2"/>
      <c r="B715" s="2"/>
      <c r="C715" s="2"/>
      <c r="D715" s="2"/>
    </row>
    <row r="716" spans="1:4">
      <c r="A716" s="2"/>
      <c r="B716" s="2"/>
      <c r="C716" s="2"/>
      <c r="D716" s="2"/>
    </row>
    <row r="717" spans="1:4">
      <c r="A717" s="2"/>
      <c r="B717" s="2"/>
      <c r="C717" s="2"/>
      <c r="D717" s="2"/>
    </row>
    <row r="718" spans="1:4">
      <c r="A718" s="2"/>
      <c r="B718" s="2"/>
      <c r="C718" s="2"/>
      <c r="D718" s="2"/>
    </row>
    <row r="719" spans="1:4">
      <c r="A719" s="2"/>
      <c r="B719" s="2"/>
      <c r="C719" s="2"/>
      <c r="D719" s="2"/>
    </row>
    <row r="720" spans="1:4">
      <c r="A720" s="2"/>
      <c r="B720" s="2"/>
      <c r="C720" s="2"/>
      <c r="D720" s="2"/>
    </row>
    <row r="721" spans="1:4">
      <c r="A721" s="2"/>
      <c r="B721" s="2"/>
      <c r="C721" s="2"/>
      <c r="D721" s="2"/>
    </row>
    <row r="722" spans="1:4">
      <c r="A722" s="2"/>
      <c r="B722" s="2"/>
      <c r="C722" s="2"/>
      <c r="D722" s="2"/>
    </row>
    <row r="723" spans="1:4">
      <c r="A723" s="2"/>
      <c r="B723" s="2"/>
      <c r="C723" s="2"/>
      <c r="D723" s="2"/>
    </row>
    <row r="724" spans="1:4">
      <c r="A724" s="2"/>
      <c r="B724" s="2"/>
      <c r="C724" s="2"/>
      <c r="D724" s="2"/>
    </row>
    <row r="725" spans="1:4">
      <c r="A725" s="2"/>
      <c r="B725" s="2"/>
      <c r="C725" s="2"/>
      <c r="D725" s="2"/>
    </row>
    <row r="726" spans="1:4">
      <c r="A726" s="2"/>
      <c r="B726" s="2"/>
      <c r="C726" s="2"/>
      <c r="D726" s="2"/>
    </row>
    <row r="727" spans="1:4">
      <c r="A727" s="2"/>
      <c r="B727" s="2"/>
      <c r="C727" s="2"/>
      <c r="D727" s="2"/>
    </row>
    <row r="728" spans="1:4">
      <c r="A728" s="2"/>
      <c r="B728" s="2"/>
      <c r="C728" s="2"/>
      <c r="D728" s="2"/>
    </row>
    <row r="729" spans="1:4">
      <c r="A729" s="2"/>
      <c r="B729" s="2"/>
      <c r="C729" s="2"/>
      <c r="D729" s="2"/>
    </row>
    <row r="730" spans="1:4">
      <c r="A730" s="2"/>
      <c r="B730" s="2"/>
      <c r="C730" s="2"/>
      <c r="D730" s="2"/>
    </row>
    <row r="731" spans="1:4">
      <c r="A731" s="2"/>
      <c r="B731" s="2"/>
      <c r="C731" s="2"/>
      <c r="D731" s="2"/>
    </row>
    <row r="732" spans="1:4">
      <c r="A732" s="2"/>
      <c r="B732" s="2"/>
      <c r="C732" s="2"/>
      <c r="D732" s="2"/>
    </row>
    <row r="733" spans="1:4">
      <c r="A733" s="2"/>
      <c r="B733" s="2"/>
      <c r="C733" s="2"/>
      <c r="D733" s="2"/>
    </row>
    <row r="734" spans="1:4">
      <c r="A734" s="2"/>
      <c r="B734" s="2"/>
      <c r="C734" s="2"/>
      <c r="D734" s="2"/>
    </row>
    <row r="735" spans="1:4">
      <c r="A735" s="2"/>
      <c r="B735" s="2"/>
      <c r="C735" s="2"/>
      <c r="D735" s="2"/>
    </row>
    <row r="736" spans="1:4">
      <c r="A736" s="2"/>
      <c r="B736" s="2"/>
      <c r="C736" s="2"/>
      <c r="D736" s="2"/>
    </row>
    <row r="737" spans="1:4">
      <c r="A737" s="2"/>
      <c r="B737" s="2"/>
      <c r="C737" s="2"/>
      <c r="D737" s="2"/>
    </row>
    <row r="738" spans="1:4">
      <c r="A738" s="2"/>
      <c r="B738" s="2"/>
      <c r="C738" s="2"/>
      <c r="D738" s="2"/>
    </row>
    <row r="739" spans="1:4">
      <c r="A739" s="2"/>
      <c r="B739" s="2"/>
      <c r="C739" s="2"/>
      <c r="D739" s="2"/>
    </row>
    <row r="740" spans="1:4">
      <c r="A740" s="2"/>
      <c r="B740" s="2"/>
      <c r="C740" s="2"/>
      <c r="D740" s="2"/>
    </row>
    <row r="741" spans="1:4">
      <c r="A741" s="2"/>
      <c r="B741" s="2"/>
      <c r="C741" s="2"/>
      <c r="D741" s="2"/>
    </row>
    <row r="742" spans="1:4">
      <c r="A742" s="2"/>
      <c r="B742" s="2"/>
      <c r="C742" s="2"/>
      <c r="D742" s="2"/>
    </row>
    <row r="743" spans="1:4">
      <c r="A743" s="2"/>
      <c r="B743" s="2"/>
      <c r="C743" s="2"/>
      <c r="D743" s="2"/>
    </row>
    <row r="744" spans="1:4">
      <c r="A744" s="2"/>
      <c r="B744" s="2"/>
      <c r="C744" s="2"/>
      <c r="D744" s="2"/>
    </row>
    <row r="745" spans="1:4">
      <c r="A745" s="2"/>
      <c r="B745" s="2"/>
      <c r="C745" s="2"/>
      <c r="D745" s="2"/>
    </row>
    <row r="746" spans="1:4">
      <c r="A746" s="2"/>
      <c r="B746" s="2"/>
      <c r="C746" s="2"/>
      <c r="D746" s="2"/>
    </row>
    <row r="747" spans="1:4">
      <c r="A747" s="2"/>
      <c r="B747" s="2"/>
      <c r="C747" s="2"/>
      <c r="D747" s="2"/>
    </row>
    <row r="748" spans="1:4">
      <c r="A748" s="2"/>
      <c r="B748" s="2"/>
      <c r="C748" s="2"/>
      <c r="D748" s="2"/>
    </row>
    <row r="749" spans="1:4">
      <c r="A749" s="2"/>
      <c r="B749" s="2"/>
      <c r="C749" s="2"/>
      <c r="D749" s="2"/>
    </row>
    <row r="750" spans="1:4">
      <c r="A750" s="2"/>
      <c r="B750" s="2"/>
      <c r="C750" s="2"/>
      <c r="D750" s="2"/>
    </row>
    <row r="751" spans="1:4">
      <c r="A751" s="2"/>
      <c r="B751" s="2"/>
      <c r="C751" s="2"/>
      <c r="D751" s="2"/>
    </row>
    <row r="752" spans="1:4">
      <c r="A752" s="2"/>
      <c r="B752" s="2"/>
      <c r="C752" s="2"/>
      <c r="D752" s="2"/>
    </row>
    <row r="753" spans="1:4">
      <c r="A753" s="2"/>
      <c r="B753" s="2"/>
      <c r="C753" s="2"/>
      <c r="D753" s="2"/>
    </row>
    <row r="754" spans="1:4">
      <c r="A754" s="2"/>
      <c r="B754" s="2"/>
      <c r="C754" s="2"/>
      <c r="D754" s="2"/>
    </row>
    <row r="755" spans="1:4">
      <c r="A755" s="2"/>
      <c r="B755" s="2"/>
      <c r="C755" s="2"/>
      <c r="D755" s="2"/>
    </row>
    <row r="756" spans="1:4">
      <c r="A756" s="2"/>
      <c r="B756" s="2"/>
      <c r="C756" s="2"/>
      <c r="D756" s="2"/>
    </row>
    <row r="757" spans="1:4">
      <c r="A757" s="2"/>
      <c r="B757" s="2"/>
      <c r="C757" s="2"/>
      <c r="D757" s="2"/>
    </row>
    <row r="758" spans="1:4">
      <c r="A758" s="2"/>
      <c r="B758" s="2"/>
      <c r="C758" s="2"/>
      <c r="D758" s="2"/>
    </row>
    <row r="759" spans="1:4">
      <c r="A759" s="2"/>
      <c r="B759" s="2"/>
      <c r="C759" s="2"/>
      <c r="D759" s="2"/>
    </row>
    <row r="760" spans="1:4">
      <c r="A760" s="2"/>
      <c r="B760" s="2"/>
      <c r="C760" s="2"/>
      <c r="D760" s="2"/>
    </row>
    <row r="761" spans="1:4">
      <c r="A761" s="2"/>
      <c r="B761" s="2"/>
      <c r="C761" s="2"/>
      <c r="D761" s="2"/>
    </row>
    <row r="762" spans="1:4">
      <c r="A762" s="2"/>
      <c r="B762" s="2"/>
      <c r="C762" s="2"/>
      <c r="D762" s="2"/>
    </row>
    <row r="763" spans="1:4">
      <c r="A763" s="2"/>
      <c r="B763" s="2"/>
      <c r="C763" s="2"/>
      <c r="D763" s="2"/>
    </row>
    <row r="764" spans="1:4">
      <c r="A764" s="2"/>
      <c r="B764" s="2"/>
      <c r="C764" s="2"/>
      <c r="D764" s="2"/>
    </row>
    <row r="765" spans="1:4">
      <c r="A765" s="2"/>
      <c r="B765" s="2"/>
      <c r="C765" s="2"/>
      <c r="D765" s="2"/>
    </row>
    <row r="766" spans="1:4">
      <c r="A766" s="2"/>
      <c r="B766" s="2"/>
      <c r="C766" s="2"/>
      <c r="D766" s="2"/>
    </row>
    <row r="767" spans="1:4">
      <c r="A767" s="2"/>
      <c r="B767" s="2"/>
      <c r="C767" s="2"/>
      <c r="D767" s="2"/>
    </row>
    <row r="768" spans="1:4">
      <c r="A768" s="2"/>
      <c r="B768" s="2"/>
      <c r="C768" s="2"/>
      <c r="D768" s="2"/>
    </row>
    <row r="769" spans="1:4">
      <c r="A769" s="2"/>
      <c r="B769" s="2"/>
      <c r="C769" s="2"/>
      <c r="D769" s="2"/>
    </row>
    <row r="770" spans="1:4">
      <c r="A770" s="2"/>
      <c r="B770" s="2"/>
      <c r="C770" s="2"/>
      <c r="D770" s="2"/>
    </row>
    <row r="771" spans="1:4">
      <c r="A771" s="2"/>
      <c r="B771" s="2"/>
      <c r="C771" s="2"/>
      <c r="D771" s="2"/>
    </row>
    <row r="772" spans="1:4">
      <c r="A772" s="2"/>
      <c r="B772" s="2"/>
      <c r="C772" s="2"/>
      <c r="D772" s="2"/>
    </row>
    <row r="773" spans="1:4">
      <c r="A773" s="2"/>
      <c r="B773" s="2"/>
      <c r="C773" s="2"/>
      <c r="D773" s="2"/>
    </row>
    <row r="774" spans="1:4">
      <c r="A774" s="2"/>
      <c r="B774" s="2"/>
      <c r="C774" s="2"/>
      <c r="D774" s="2"/>
    </row>
    <row r="775" spans="1:4">
      <c r="A775" s="2"/>
      <c r="B775" s="2"/>
      <c r="C775" s="2"/>
      <c r="D775" s="2"/>
    </row>
    <row r="776" spans="1:4">
      <c r="A776" s="2"/>
      <c r="B776" s="2"/>
      <c r="C776" s="2"/>
      <c r="D776" s="2"/>
    </row>
    <row r="777" spans="1:4">
      <c r="A777" s="2"/>
      <c r="B777" s="2"/>
      <c r="C777" s="2"/>
      <c r="D777" s="2"/>
    </row>
    <row r="778" spans="1:4">
      <c r="A778" s="2"/>
      <c r="B778" s="2"/>
      <c r="C778" s="2"/>
      <c r="D778" s="2"/>
    </row>
    <row r="779" spans="1:4">
      <c r="A779" s="2"/>
      <c r="B779" s="2"/>
      <c r="C779" s="2"/>
      <c r="D779" s="2"/>
    </row>
    <row r="780" spans="1:4">
      <c r="A780" s="2"/>
      <c r="B780" s="2"/>
      <c r="C780" s="2"/>
      <c r="D780" s="2"/>
    </row>
    <row r="781" spans="1:4">
      <c r="A781" s="2"/>
      <c r="B781" s="2"/>
      <c r="C781" s="2"/>
      <c r="D781" s="2"/>
    </row>
    <row r="782" spans="1:4">
      <c r="A782" s="2"/>
      <c r="B782" s="2"/>
      <c r="C782" s="2"/>
      <c r="D782" s="2"/>
    </row>
    <row r="783" spans="1:4">
      <c r="A783" s="2"/>
      <c r="B783" s="2"/>
      <c r="C783" s="2"/>
      <c r="D783" s="2"/>
    </row>
    <row r="784" spans="1:4">
      <c r="A784" s="2"/>
      <c r="B784" s="2"/>
      <c r="C784" s="2"/>
      <c r="D784" s="2"/>
    </row>
    <row r="785" spans="1:4">
      <c r="A785" s="2"/>
      <c r="B785" s="2"/>
      <c r="C785" s="2"/>
      <c r="D785" s="2"/>
    </row>
    <row r="786" spans="1:4">
      <c r="A786" s="2"/>
      <c r="B786" s="2"/>
      <c r="C786" s="2"/>
      <c r="D786" s="2"/>
    </row>
    <row r="787" spans="1:4">
      <c r="A787" s="2"/>
      <c r="B787" s="2"/>
      <c r="C787" s="2"/>
      <c r="D787" s="2"/>
    </row>
    <row r="788" spans="1:4">
      <c r="A788" s="2"/>
      <c r="B788" s="2"/>
      <c r="C788" s="2"/>
      <c r="D788" s="2"/>
    </row>
    <row r="789" spans="1:4">
      <c r="A789" s="2"/>
      <c r="B789" s="2"/>
      <c r="C789" s="2"/>
      <c r="D789" s="2"/>
    </row>
    <row r="790" spans="1:4">
      <c r="A790" s="2"/>
      <c r="B790" s="2"/>
      <c r="C790" s="2"/>
      <c r="D790" s="2"/>
    </row>
    <row r="791" spans="1:4">
      <c r="A791" s="2"/>
      <c r="B791" s="2"/>
      <c r="C791" s="2"/>
      <c r="D791" s="2"/>
    </row>
    <row r="792" spans="1:4">
      <c r="A792" s="2"/>
      <c r="B792" s="2"/>
      <c r="C792" s="2"/>
      <c r="D792" s="2"/>
    </row>
    <row r="793" spans="1:4">
      <c r="A793" s="2"/>
      <c r="B793" s="2"/>
      <c r="C793" s="2"/>
      <c r="D793" s="2"/>
    </row>
    <row r="794" spans="1:4">
      <c r="A794" s="2"/>
      <c r="B794" s="2"/>
      <c r="C794" s="2"/>
      <c r="D794" s="2"/>
    </row>
    <row r="795" spans="1:4">
      <c r="A795" s="2"/>
      <c r="B795" s="2"/>
      <c r="C795" s="2"/>
      <c r="D795" s="2"/>
    </row>
    <row r="796" spans="1:4">
      <c r="A796" s="2"/>
      <c r="B796" s="2"/>
      <c r="C796" s="2"/>
      <c r="D796" s="2"/>
    </row>
    <row r="797" spans="1:4">
      <c r="A797" s="2"/>
      <c r="B797" s="2"/>
      <c r="C797" s="2"/>
      <c r="D797" s="2"/>
    </row>
    <row r="798" spans="1:4">
      <c r="A798" s="2"/>
      <c r="B798" s="2"/>
      <c r="C798" s="2"/>
      <c r="D798" s="2"/>
    </row>
    <row r="799" spans="1:4">
      <c r="A799" s="2"/>
      <c r="B799" s="2"/>
      <c r="C799" s="2"/>
      <c r="D799" s="2"/>
    </row>
    <row r="800" spans="1:4">
      <c r="A800" s="2"/>
      <c r="B800" s="2"/>
      <c r="C800" s="2"/>
      <c r="D800" s="2"/>
    </row>
    <row r="801" spans="1:4">
      <c r="A801" s="2"/>
      <c r="B801" s="2"/>
      <c r="C801" s="2"/>
      <c r="D801" s="2"/>
    </row>
    <row r="802" spans="1:4">
      <c r="A802" s="2"/>
      <c r="B802" s="2"/>
      <c r="C802" s="2"/>
      <c r="D802" s="2"/>
    </row>
    <row r="803" spans="1:4">
      <c r="A803" s="2"/>
      <c r="B803" s="2"/>
      <c r="C803" s="2"/>
      <c r="D803" s="2"/>
    </row>
    <row r="804" spans="1:4">
      <c r="A804" s="2"/>
      <c r="B804" s="2"/>
      <c r="C804" s="2"/>
      <c r="D804" s="2"/>
    </row>
    <row r="805" spans="1:4">
      <c r="A805" s="2"/>
      <c r="B805" s="2"/>
      <c r="C805" s="2"/>
      <c r="D805" s="2"/>
    </row>
    <row r="806" spans="1:4">
      <c r="A806" s="2"/>
      <c r="B806" s="2"/>
      <c r="C806" s="2"/>
      <c r="D806" s="2"/>
    </row>
    <row r="807" spans="1:4">
      <c r="A807" s="2"/>
      <c r="B807" s="2"/>
      <c r="C807" s="2"/>
      <c r="D807" s="2"/>
    </row>
    <row r="808" spans="1:4">
      <c r="A808" s="2"/>
      <c r="B808" s="2"/>
      <c r="C808" s="2"/>
      <c r="D808" s="2"/>
    </row>
    <row r="809" spans="1:4">
      <c r="A809" s="2"/>
      <c r="B809" s="2"/>
      <c r="C809" s="2"/>
      <c r="D809" s="2"/>
    </row>
    <row r="810" spans="1:4">
      <c r="A810" s="2"/>
      <c r="B810" s="2"/>
      <c r="C810" s="2"/>
      <c r="D810" s="2"/>
    </row>
    <row r="811" spans="1:4">
      <c r="A811" s="2"/>
      <c r="B811" s="2"/>
      <c r="C811" s="2"/>
      <c r="D811" s="2"/>
    </row>
    <row r="812" spans="1:4">
      <c r="A812" s="2"/>
      <c r="B812" s="2"/>
      <c r="C812" s="2"/>
      <c r="D812" s="2"/>
    </row>
    <row r="813" spans="1:4">
      <c r="A813" s="2"/>
      <c r="B813" s="2"/>
      <c r="C813" s="2"/>
      <c r="D813" s="2"/>
    </row>
    <row r="814" spans="1:4">
      <c r="A814" s="2"/>
      <c r="B814" s="2"/>
      <c r="C814" s="2"/>
      <c r="D814" s="2"/>
    </row>
    <row r="815" spans="1:4">
      <c r="A815" s="2"/>
      <c r="B815" s="2"/>
      <c r="C815" s="2"/>
      <c r="D815" s="2"/>
    </row>
    <row r="816" spans="1:4">
      <c r="A816" s="2"/>
      <c r="B816" s="2"/>
      <c r="C816" s="2"/>
      <c r="D816" s="2"/>
    </row>
    <row r="817" spans="1:4">
      <c r="A817" s="2"/>
      <c r="B817" s="2"/>
      <c r="C817" s="2"/>
      <c r="D817" s="2"/>
    </row>
    <row r="818" spans="1:4">
      <c r="A818" s="2"/>
      <c r="B818" s="2"/>
      <c r="C818" s="2"/>
      <c r="D818" s="2"/>
    </row>
    <row r="819" spans="1:4">
      <c r="A819" s="2"/>
      <c r="B819" s="2"/>
      <c r="C819" s="2"/>
      <c r="D819" s="2"/>
    </row>
    <row r="820" spans="1:4">
      <c r="A820" s="2"/>
      <c r="B820" s="2"/>
      <c r="C820" s="2"/>
      <c r="D820" s="2"/>
    </row>
    <row r="821" spans="1:4">
      <c r="A821" s="2"/>
      <c r="B821" s="2"/>
      <c r="C821" s="2"/>
      <c r="D821" s="2"/>
    </row>
    <row r="822" spans="1:4">
      <c r="A822" s="2"/>
      <c r="B822" s="2"/>
      <c r="C822" s="2"/>
      <c r="D822" s="2"/>
    </row>
    <row r="823" spans="1:4">
      <c r="A823" s="2"/>
      <c r="B823" s="2"/>
      <c r="C823" s="2"/>
      <c r="D823" s="2"/>
    </row>
    <row r="824" spans="1:4">
      <c r="A824" s="2"/>
      <c r="B824" s="2"/>
      <c r="C824" s="2"/>
      <c r="D824" s="2"/>
    </row>
    <row r="825" spans="1:4">
      <c r="A825" s="2"/>
      <c r="B825" s="2"/>
      <c r="C825" s="2"/>
      <c r="D825" s="2"/>
    </row>
    <row r="826" spans="1:4">
      <c r="A826" s="2"/>
      <c r="B826" s="2"/>
      <c r="C826" s="2"/>
      <c r="D826" s="2"/>
    </row>
    <row r="827" spans="1:4">
      <c r="A827" s="2"/>
      <c r="B827" s="2"/>
      <c r="C827" s="2"/>
      <c r="D827" s="2"/>
    </row>
    <row r="828" spans="1:4">
      <c r="A828" s="2"/>
      <c r="B828" s="2"/>
      <c r="C828" s="2"/>
      <c r="D828" s="2"/>
    </row>
    <row r="829" spans="1:4">
      <c r="A829" s="2"/>
      <c r="B829" s="2"/>
      <c r="C829" s="2"/>
      <c r="D829" s="2"/>
    </row>
    <row r="830" spans="1:4">
      <c r="A830" s="2"/>
      <c r="B830" s="2"/>
      <c r="C830" s="2"/>
      <c r="D830" s="2"/>
    </row>
    <row r="831" spans="1:4">
      <c r="A831" s="2"/>
      <c r="B831" s="2"/>
      <c r="C831" s="2"/>
      <c r="D831" s="2"/>
    </row>
    <row r="832" spans="1:4">
      <c r="A832" s="2"/>
      <c r="B832" s="2"/>
      <c r="C832" s="2"/>
      <c r="D832" s="2"/>
    </row>
    <row r="833" spans="1:4">
      <c r="A833" s="2"/>
      <c r="B833" s="2"/>
      <c r="C833" s="2"/>
      <c r="D833" s="2"/>
    </row>
    <row r="834" spans="1:4">
      <c r="A834" s="2"/>
      <c r="B834" s="2"/>
      <c r="C834" s="2"/>
      <c r="D834" s="2"/>
    </row>
    <row r="835" spans="1:4">
      <c r="A835" s="2"/>
      <c r="B835" s="2"/>
      <c r="C835" s="2"/>
      <c r="D835" s="2"/>
    </row>
    <row r="836" spans="1:4">
      <c r="A836" s="2"/>
      <c r="B836" s="2"/>
      <c r="C836" s="2"/>
      <c r="D836" s="2"/>
    </row>
    <row r="837" spans="1:4">
      <c r="A837" s="2"/>
      <c r="B837" s="2"/>
      <c r="C837" s="2"/>
      <c r="D837" s="2"/>
    </row>
    <row r="838" spans="1:4">
      <c r="A838" s="2"/>
      <c r="B838" s="2"/>
      <c r="C838" s="2"/>
      <c r="D838" s="2"/>
    </row>
    <row r="839" spans="1:4">
      <c r="A839" s="2"/>
      <c r="B839" s="2"/>
      <c r="C839" s="2"/>
      <c r="D839" s="2"/>
    </row>
    <row r="840" spans="1:4">
      <c r="A840" s="2"/>
      <c r="B840" s="2"/>
      <c r="C840" s="2"/>
      <c r="D840" s="2"/>
    </row>
    <row r="841" spans="1:4">
      <c r="A841" s="2"/>
      <c r="B841" s="2"/>
      <c r="C841" s="2"/>
      <c r="D841" s="2"/>
    </row>
    <row r="842" spans="1:4">
      <c r="A842" s="2"/>
      <c r="B842" s="2"/>
      <c r="C842" s="2"/>
      <c r="D842" s="2"/>
    </row>
    <row r="843" spans="1:4">
      <c r="A843" s="2"/>
      <c r="B843" s="2"/>
      <c r="C843" s="2"/>
      <c r="D843" s="2"/>
    </row>
    <row r="844" spans="1:4">
      <c r="A844" s="2"/>
      <c r="B844" s="2"/>
      <c r="C844" s="2"/>
      <c r="D844" s="2"/>
    </row>
    <row r="845" spans="1:4">
      <c r="A845" s="2"/>
      <c r="B845" s="2"/>
      <c r="C845" s="2"/>
      <c r="D845" s="2"/>
    </row>
    <row r="846" spans="1:4">
      <c r="A846" s="2"/>
      <c r="B846" s="2"/>
      <c r="C846" s="2"/>
      <c r="D846" s="2"/>
    </row>
    <row r="847" spans="1:4">
      <c r="A847" s="2"/>
      <c r="B847" s="2"/>
      <c r="C847" s="2"/>
      <c r="D847" s="2"/>
    </row>
    <row r="848" spans="1:4">
      <c r="A848" s="2"/>
      <c r="B848" s="2"/>
      <c r="C848" s="2"/>
      <c r="D848" s="2"/>
    </row>
    <row r="849" spans="1:4">
      <c r="A849" s="2"/>
      <c r="B849" s="2"/>
      <c r="C849" s="2"/>
      <c r="D849" s="2"/>
    </row>
    <row r="850" spans="1:4">
      <c r="A850" s="2"/>
      <c r="B850" s="2"/>
      <c r="C850" s="2"/>
      <c r="D850" s="2"/>
    </row>
    <row r="851" spans="1:4">
      <c r="A851" s="2"/>
      <c r="B851" s="2"/>
      <c r="C851" s="2"/>
      <c r="D851" s="2"/>
    </row>
    <row r="852" spans="1:4">
      <c r="A852" s="2"/>
      <c r="B852" s="2"/>
      <c r="C852" s="2"/>
      <c r="D852" s="2"/>
    </row>
    <row r="853" spans="1:4">
      <c r="A853" s="2"/>
      <c r="B853" s="2"/>
      <c r="C853" s="2"/>
      <c r="D853" s="2"/>
    </row>
    <row r="854" spans="1:4">
      <c r="A854" s="2"/>
      <c r="B854" s="2"/>
      <c r="C854" s="2"/>
      <c r="D854" s="2"/>
    </row>
    <row r="855" spans="1:4">
      <c r="A855" s="2"/>
      <c r="B855" s="2"/>
      <c r="C855" s="2"/>
      <c r="D855" s="2"/>
    </row>
    <row r="856" spans="1:4">
      <c r="A856" s="2"/>
      <c r="B856" s="2"/>
      <c r="C856" s="2"/>
      <c r="D856" s="2"/>
    </row>
    <row r="857" spans="1:4">
      <c r="A857" s="2"/>
      <c r="B857" s="2"/>
      <c r="C857" s="2"/>
      <c r="D857" s="2"/>
    </row>
    <row r="858" spans="1:4">
      <c r="A858" s="2"/>
      <c r="B858" s="2"/>
      <c r="C858" s="2"/>
      <c r="D858" s="2"/>
    </row>
    <row r="859" spans="1:4">
      <c r="A859" s="2"/>
      <c r="B859" s="2"/>
      <c r="C859" s="2"/>
      <c r="D859" s="2"/>
    </row>
    <row r="860" spans="1:4">
      <c r="A860" s="2"/>
      <c r="B860" s="2"/>
      <c r="C860" s="2"/>
      <c r="D860" s="2"/>
    </row>
    <row r="861" spans="1:4">
      <c r="A861" s="2"/>
      <c r="B861" s="2"/>
      <c r="C861" s="2"/>
      <c r="D861" s="2"/>
    </row>
    <row r="862" spans="1:4">
      <c r="A862" s="2"/>
      <c r="B862" s="2"/>
      <c r="C862" s="2"/>
      <c r="D862" s="2"/>
    </row>
    <row r="863" spans="1:4">
      <c r="A863" s="2"/>
      <c r="B863" s="2"/>
      <c r="C863" s="2"/>
      <c r="D863" s="2"/>
    </row>
    <row r="864" spans="1:4">
      <c r="A864" s="2"/>
      <c r="B864" s="2"/>
      <c r="C864" s="2"/>
      <c r="D864" s="2"/>
    </row>
    <row r="865" spans="1:4">
      <c r="A865" s="2"/>
      <c r="B865" s="2"/>
      <c r="C865" s="2"/>
      <c r="D865" s="2"/>
    </row>
    <row r="866" spans="1:4">
      <c r="A866" s="2"/>
      <c r="B866" s="2"/>
      <c r="C866" s="2"/>
      <c r="D866" s="2"/>
    </row>
    <row r="867" spans="1:4">
      <c r="A867" s="2"/>
      <c r="B867" s="2"/>
      <c r="C867" s="2"/>
      <c r="D867" s="2"/>
    </row>
    <row r="868" spans="1:4">
      <c r="A868" s="2"/>
      <c r="B868" s="2"/>
      <c r="C868" s="2"/>
      <c r="D868" s="2"/>
    </row>
    <row r="869" spans="1:4">
      <c r="A869" s="2"/>
      <c r="B869" s="2"/>
      <c r="C869" s="2"/>
      <c r="D869" s="2"/>
    </row>
    <row r="870" spans="1:4">
      <c r="A870" s="2"/>
      <c r="B870" s="2"/>
      <c r="C870" s="2"/>
      <c r="D870" s="2"/>
    </row>
    <row r="871" spans="1:4">
      <c r="A871" s="2"/>
      <c r="B871" s="2"/>
      <c r="C871" s="2"/>
      <c r="D871" s="2"/>
    </row>
    <row r="872" spans="1:4">
      <c r="A872" s="2"/>
      <c r="B872" s="2"/>
      <c r="C872" s="2"/>
      <c r="D872" s="2"/>
    </row>
    <row r="873" spans="1:4">
      <c r="A873" s="2"/>
      <c r="B873" s="2"/>
      <c r="C873" s="2"/>
      <c r="D873" s="2"/>
    </row>
    <row r="874" spans="1:4">
      <c r="A874" s="2"/>
      <c r="B874" s="2"/>
      <c r="C874" s="2"/>
      <c r="D874" s="2"/>
    </row>
    <row r="875" spans="1:4">
      <c r="A875" s="2"/>
      <c r="B875" s="2"/>
      <c r="C875" s="2"/>
      <c r="D875" s="2"/>
    </row>
    <row r="876" spans="1:4">
      <c r="A876" s="2"/>
      <c r="B876" s="2"/>
      <c r="C876" s="2"/>
      <c r="D876" s="2"/>
    </row>
    <row r="877" spans="1:4">
      <c r="A877" s="2"/>
      <c r="B877" s="2"/>
      <c r="C877" s="2"/>
      <c r="D877" s="2"/>
    </row>
    <row r="878" spans="1:4">
      <c r="A878" s="2"/>
      <c r="B878" s="2"/>
      <c r="C878" s="2"/>
      <c r="D878" s="2"/>
    </row>
    <row r="879" spans="1:4">
      <c r="A879" s="2"/>
      <c r="B879" s="2"/>
      <c r="C879" s="2"/>
      <c r="D879" s="2"/>
    </row>
    <row r="880" spans="1:4">
      <c r="A880" s="2"/>
      <c r="B880" s="2"/>
      <c r="C880" s="2"/>
      <c r="D880" s="2"/>
    </row>
    <row r="881" spans="1:4">
      <c r="A881" s="2"/>
      <c r="B881" s="2"/>
      <c r="C881" s="2"/>
      <c r="D881" s="2"/>
    </row>
    <row r="882" spans="1:4">
      <c r="A882" s="2"/>
      <c r="B882" s="2"/>
      <c r="C882" s="2"/>
      <c r="D882" s="2"/>
    </row>
    <row r="883" spans="1:4">
      <c r="A883" s="2"/>
      <c r="B883" s="2"/>
      <c r="C883" s="2"/>
      <c r="D883" s="2"/>
    </row>
    <row r="884" spans="1:4">
      <c r="A884" s="2"/>
      <c r="B884" s="2"/>
      <c r="C884" s="2"/>
      <c r="D884" s="2"/>
    </row>
    <row r="885" spans="1:4">
      <c r="A885" s="2"/>
      <c r="B885" s="2"/>
      <c r="C885" s="2"/>
      <c r="D885" s="2"/>
    </row>
    <row r="886" spans="1:4">
      <c r="A886" s="2"/>
      <c r="B886" s="2"/>
      <c r="C886" s="2"/>
      <c r="D886" s="2"/>
    </row>
    <row r="887" spans="1:4">
      <c r="A887" s="2"/>
      <c r="B887" s="2"/>
      <c r="C887" s="2"/>
      <c r="D887" s="2"/>
    </row>
    <row r="888" spans="1:4">
      <c r="A888" s="2"/>
      <c r="B888" s="2"/>
      <c r="C888" s="2"/>
      <c r="D888" s="2"/>
    </row>
    <row r="889" spans="1:4">
      <c r="A889" s="2"/>
      <c r="B889" s="2"/>
      <c r="C889" s="2"/>
      <c r="D889" s="2"/>
    </row>
    <row r="890" spans="1:4">
      <c r="A890" s="2"/>
      <c r="B890" s="2"/>
      <c r="C890" s="2"/>
      <c r="D890" s="2"/>
    </row>
    <row r="891" spans="1:4">
      <c r="A891" s="2"/>
      <c r="B891" s="2"/>
      <c r="C891" s="2"/>
      <c r="D891" s="2"/>
    </row>
    <row r="892" spans="1:4">
      <c r="A892" s="2"/>
      <c r="B892" s="2"/>
      <c r="C892" s="2"/>
      <c r="D892" s="2"/>
    </row>
    <row r="893" spans="1:4">
      <c r="A893" s="2"/>
      <c r="B893" s="2"/>
      <c r="C893" s="2"/>
      <c r="D893" s="2"/>
    </row>
    <row r="894" spans="1:4">
      <c r="A894" s="2"/>
      <c r="B894" s="2"/>
      <c r="C894" s="2"/>
      <c r="D894" s="2"/>
    </row>
    <row r="895" spans="1:4">
      <c r="A895" s="2"/>
      <c r="B895" s="2"/>
      <c r="C895" s="2"/>
      <c r="D895" s="2"/>
    </row>
    <row r="896" spans="1:4">
      <c r="A896" s="2"/>
      <c r="B896" s="2"/>
      <c r="C896" s="2"/>
      <c r="D896" s="2"/>
    </row>
    <row r="897" spans="1:4">
      <c r="A897" s="2"/>
      <c r="B897" s="2"/>
      <c r="C897" s="2"/>
      <c r="D897" s="2"/>
    </row>
    <row r="898" spans="1:4">
      <c r="A898" s="2"/>
      <c r="B898" s="2"/>
      <c r="C898" s="2"/>
      <c r="D898" s="2"/>
    </row>
    <row r="899" spans="1:4">
      <c r="A899" s="2"/>
      <c r="B899" s="2"/>
      <c r="C899" s="2"/>
      <c r="D899" s="2"/>
    </row>
    <row r="900" spans="1:4">
      <c r="A900" s="2"/>
      <c r="B900" s="2"/>
      <c r="C900" s="2"/>
      <c r="D900" s="2"/>
    </row>
    <row r="901" spans="1:4">
      <c r="A901" s="2"/>
      <c r="B901" s="2"/>
      <c r="C901" s="2"/>
      <c r="D901" s="2"/>
    </row>
    <row r="902" spans="1:4">
      <c r="A902" s="2"/>
      <c r="B902" s="2"/>
      <c r="C902" s="2"/>
      <c r="D902" s="2"/>
    </row>
    <row r="903" spans="1:4">
      <c r="A903" s="2"/>
      <c r="B903" s="2"/>
      <c r="C903" s="2"/>
      <c r="D903" s="2"/>
    </row>
    <row r="904" spans="1:4">
      <c r="A904" s="2"/>
      <c r="B904" s="2"/>
      <c r="C904" s="2"/>
      <c r="D904" s="2"/>
    </row>
    <row r="905" spans="1:4">
      <c r="A905" s="2"/>
      <c r="B905" s="2"/>
      <c r="C905" s="2"/>
      <c r="D905" s="2"/>
    </row>
    <row r="906" spans="1:4">
      <c r="A906" s="2"/>
      <c r="B906" s="2"/>
      <c r="C906" s="2"/>
      <c r="D906" s="2"/>
    </row>
    <row r="907" spans="1:4">
      <c r="A907" s="2"/>
      <c r="B907" s="2"/>
      <c r="C907" s="2"/>
      <c r="D907" s="2"/>
    </row>
    <row r="908" spans="1:4">
      <c r="A908" s="2"/>
      <c r="B908" s="2"/>
      <c r="C908" s="2"/>
      <c r="D908" s="2"/>
    </row>
    <row r="909" spans="1:4">
      <c r="A909" s="2"/>
      <c r="B909" s="2"/>
      <c r="C909" s="2"/>
      <c r="D909" s="2"/>
    </row>
    <row r="910" spans="1:4">
      <c r="A910" s="2"/>
      <c r="B910" s="2"/>
      <c r="C910" s="2"/>
      <c r="D910" s="2"/>
    </row>
    <row r="911" spans="1:4">
      <c r="A911" s="2"/>
      <c r="B911" s="2"/>
      <c r="C911" s="2"/>
      <c r="D911" s="2"/>
    </row>
    <row r="912" spans="1:4">
      <c r="A912" s="2"/>
      <c r="B912" s="2"/>
      <c r="C912" s="2"/>
      <c r="D912" s="2"/>
    </row>
    <row r="913" spans="1:4">
      <c r="A913" s="2"/>
      <c r="B913" s="2"/>
      <c r="C913" s="2"/>
      <c r="D913" s="2"/>
    </row>
    <row r="914" spans="1:4">
      <c r="A914" s="2"/>
      <c r="B914" s="2"/>
      <c r="C914" s="2"/>
      <c r="D914" s="2"/>
    </row>
    <row r="915" spans="1:4">
      <c r="A915" s="2"/>
      <c r="B915" s="2"/>
      <c r="C915" s="2"/>
      <c r="D915" s="2"/>
    </row>
    <row r="916" spans="1:4">
      <c r="A916" s="2"/>
      <c r="B916" s="2"/>
      <c r="C916" s="2"/>
      <c r="D916" s="2"/>
    </row>
    <row r="917" spans="1:4">
      <c r="A917" s="2"/>
      <c r="B917" s="2"/>
      <c r="C917" s="2"/>
      <c r="D917" s="2"/>
    </row>
    <row r="918" spans="1:4">
      <c r="A918" s="2"/>
      <c r="B918" s="2"/>
      <c r="C918" s="2"/>
      <c r="D918" s="2"/>
    </row>
    <row r="919" spans="1:4">
      <c r="A919" s="2"/>
      <c r="B919" s="2"/>
      <c r="C919" s="2"/>
      <c r="D919" s="2"/>
    </row>
    <row r="920" spans="1:4">
      <c r="A920" s="2"/>
      <c r="B920" s="2"/>
      <c r="C920" s="2"/>
      <c r="D920" s="2"/>
    </row>
    <row r="921" spans="1:4">
      <c r="A921" s="2"/>
      <c r="B921" s="2"/>
      <c r="C921" s="2"/>
      <c r="D921" s="2"/>
    </row>
    <row r="922" spans="1:4">
      <c r="A922" s="2"/>
      <c r="B922" s="2"/>
      <c r="C922" s="2"/>
      <c r="D922" s="2"/>
    </row>
    <row r="923" spans="1:4">
      <c r="A923" s="2"/>
      <c r="B923" s="2"/>
      <c r="C923" s="2"/>
      <c r="D923" s="2"/>
    </row>
    <row r="924" spans="1:4">
      <c r="A924" s="2"/>
      <c r="B924" s="2"/>
      <c r="C924" s="2"/>
      <c r="D924" s="2"/>
    </row>
    <row r="925" spans="1:4">
      <c r="A925" s="2"/>
      <c r="B925" s="2"/>
      <c r="C925" s="2"/>
      <c r="D925" s="2"/>
    </row>
    <row r="926" spans="1:4">
      <c r="A926" s="2"/>
      <c r="B926" s="2"/>
      <c r="C926" s="2"/>
      <c r="D926" s="2"/>
    </row>
    <row r="927" spans="1:4">
      <c r="A927" s="2"/>
      <c r="B927" s="2"/>
      <c r="C927" s="2"/>
      <c r="D927" s="2"/>
    </row>
    <row r="928" spans="1:4">
      <c r="A928" s="2"/>
      <c r="B928" s="2"/>
      <c r="C928" s="2"/>
      <c r="D928" s="2"/>
    </row>
    <row r="929" spans="1:4">
      <c r="A929" s="2"/>
      <c r="B929" s="2"/>
      <c r="C929" s="2"/>
      <c r="D929" s="2"/>
    </row>
    <row r="930" spans="1:4">
      <c r="A930" s="2"/>
      <c r="B930" s="2"/>
      <c r="C930" s="2"/>
      <c r="D930" s="2"/>
    </row>
    <row r="931" spans="1:4">
      <c r="A931" s="2"/>
      <c r="B931" s="2"/>
      <c r="C931" s="2"/>
      <c r="D931" s="2"/>
    </row>
    <row r="932" spans="1:4">
      <c r="A932" s="2"/>
      <c r="B932" s="2"/>
      <c r="C932" s="2"/>
      <c r="D932" s="2"/>
    </row>
    <row r="933" spans="1:4">
      <c r="A933" s="2"/>
      <c r="B933" s="2"/>
      <c r="C933" s="2"/>
      <c r="D933" s="2"/>
    </row>
    <row r="934" spans="1:4">
      <c r="A934" s="2"/>
      <c r="B934" s="2"/>
      <c r="C934" s="2"/>
      <c r="D934" s="2"/>
    </row>
    <row r="935" spans="1:4">
      <c r="A935" s="2"/>
      <c r="B935" s="2"/>
      <c r="C935" s="2"/>
      <c r="D935" s="2"/>
    </row>
    <row r="936" spans="1:4">
      <c r="A936" s="2"/>
      <c r="B936" s="2"/>
      <c r="C936" s="2"/>
      <c r="D936" s="2"/>
    </row>
    <row r="937" spans="1:4">
      <c r="A937" s="2"/>
      <c r="B937" s="2"/>
      <c r="C937" s="2"/>
      <c r="D937" s="2"/>
    </row>
    <row r="938" spans="1:4">
      <c r="A938" s="2"/>
      <c r="B938" s="2"/>
      <c r="C938" s="2"/>
      <c r="D938" s="2"/>
    </row>
    <row r="939" spans="1:4">
      <c r="A939" s="2"/>
      <c r="B939" s="2"/>
      <c r="C939" s="2"/>
      <c r="D939" s="2"/>
    </row>
    <row r="940" spans="1:4">
      <c r="A940" s="2"/>
      <c r="B940" s="2"/>
      <c r="C940" s="2"/>
      <c r="D940" s="2"/>
    </row>
    <row r="941" spans="1:4">
      <c r="A941" s="2"/>
      <c r="B941" s="2"/>
      <c r="C941" s="2"/>
      <c r="D941" s="2"/>
    </row>
    <row r="942" spans="1:4">
      <c r="A942" s="2"/>
      <c r="B942" s="2"/>
      <c r="C942" s="2"/>
      <c r="D942" s="2"/>
    </row>
    <row r="943" spans="1:4">
      <c r="A943" s="2"/>
      <c r="B943" s="2"/>
      <c r="C943" s="2"/>
      <c r="D943" s="2"/>
    </row>
    <row r="944" spans="1:4">
      <c r="A944" s="2"/>
      <c r="B944" s="2"/>
      <c r="C944" s="2"/>
      <c r="D944" s="2"/>
    </row>
    <row r="945" spans="1:4">
      <c r="A945" s="2"/>
      <c r="B945" s="2"/>
      <c r="C945" s="2"/>
      <c r="D945" s="2"/>
    </row>
    <row r="946" spans="1:4">
      <c r="A946" s="2"/>
      <c r="B946" s="2"/>
      <c r="C946" s="2"/>
      <c r="D946" s="2"/>
    </row>
    <row r="947" spans="1:4">
      <c r="A947" s="2"/>
      <c r="B947" s="2"/>
      <c r="C947" s="2"/>
      <c r="D947" s="2"/>
    </row>
    <row r="948" spans="1:4">
      <c r="A948" s="2"/>
      <c r="B948" s="2"/>
      <c r="C948" s="2"/>
      <c r="D948" s="2"/>
    </row>
    <row r="949" spans="1:4">
      <c r="A949" s="2"/>
      <c r="B949" s="2"/>
      <c r="C949" s="2"/>
      <c r="D949" s="2"/>
    </row>
    <row r="950" spans="1:4">
      <c r="A950" s="2"/>
      <c r="B950" s="2"/>
      <c r="C950" s="2"/>
      <c r="D950" s="2"/>
    </row>
    <row r="951" spans="1:4">
      <c r="A951" s="2"/>
      <c r="B951" s="2"/>
      <c r="C951" s="2"/>
      <c r="D951" s="2"/>
    </row>
    <row r="952" spans="1:4">
      <c r="A952" s="2"/>
      <c r="B952" s="2"/>
      <c r="C952" s="2"/>
      <c r="D952" s="2"/>
    </row>
    <row r="953" spans="1:4">
      <c r="A953" s="2"/>
      <c r="B953" s="2"/>
      <c r="C953" s="2"/>
      <c r="D953" s="2"/>
    </row>
    <row r="954" spans="1:4">
      <c r="A954" s="2"/>
      <c r="B954" s="2"/>
      <c r="C954" s="2"/>
      <c r="D954" s="2"/>
    </row>
    <row r="955" spans="1:4">
      <c r="A955" s="2"/>
      <c r="B955" s="2"/>
      <c r="C955" s="2"/>
      <c r="D955" s="2"/>
    </row>
    <row r="956" spans="1:4">
      <c r="A956" s="2"/>
      <c r="B956" s="2"/>
      <c r="C956" s="2"/>
      <c r="D956" s="2"/>
    </row>
    <row r="957" spans="1:4">
      <c r="A957" s="2"/>
      <c r="B957" s="2"/>
      <c r="C957" s="2"/>
      <c r="D957" s="2"/>
    </row>
    <row r="958" spans="1:4">
      <c r="A958" s="2"/>
      <c r="B958" s="2"/>
      <c r="C958" s="2"/>
      <c r="D958" s="2"/>
    </row>
    <row r="959" spans="1:4">
      <c r="A959" s="2"/>
      <c r="B959" s="2"/>
      <c r="C959" s="2"/>
      <c r="D959" s="2"/>
    </row>
    <row r="960" spans="1:4">
      <c r="A960" s="2"/>
      <c r="B960" s="2"/>
      <c r="C960" s="2"/>
      <c r="D960" s="2"/>
    </row>
    <row r="961" spans="1:4">
      <c r="A961" s="2"/>
      <c r="B961" s="2"/>
      <c r="C961" s="2"/>
      <c r="D961" s="2"/>
    </row>
    <row r="962" spans="1:4">
      <c r="A962" s="2"/>
      <c r="B962" s="2"/>
      <c r="C962" s="2"/>
      <c r="D962" s="2"/>
    </row>
    <row r="963" spans="1:4">
      <c r="A963" s="2"/>
      <c r="B963" s="2"/>
      <c r="C963" s="2"/>
      <c r="D963" s="2"/>
    </row>
    <row r="964" spans="1:4">
      <c r="A964" s="2"/>
      <c r="B964" s="2"/>
      <c r="C964" s="2"/>
      <c r="D964" s="2"/>
    </row>
    <row r="965" spans="1:4">
      <c r="A965" s="2"/>
      <c r="B965" s="2"/>
      <c r="C965" s="2"/>
      <c r="D965" s="2"/>
    </row>
    <row r="966" spans="1:4">
      <c r="A966" s="2"/>
      <c r="B966" s="2"/>
      <c r="C966" s="2"/>
      <c r="D966" s="2"/>
    </row>
    <row r="967" spans="1:4">
      <c r="A967" s="2"/>
      <c r="B967" s="2"/>
      <c r="C967" s="2"/>
      <c r="D967" s="2"/>
    </row>
    <row r="968" spans="1:4">
      <c r="A968" s="2"/>
      <c r="B968" s="2"/>
      <c r="C968" s="2"/>
      <c r="D968" s="2"/>
    </row>
    <row r="969" spans="1:4">
      <c r="A969" s="2"/>
      <c r="B969" s="2"/>
      <c r="C969" s="2"/>
      <c r="D969" s="2"/>
    </row>
    <row r="970" spans="1:4">
      <c r="A970" s="2"/>
      <c r="B970" s="2"/>
      <c r="C970" s="2"/>
      <c r="D970" s="2"/>
    </row>
    <row r="971" spans="1:4">
      <c r="A971" s="2"/>
      <c r="B971" s="2"/>
      <c r="C971" s="2"/>
      <c r="D971" s="2"/>
    </row>
    <row r="972" spans="1:4">
      <c r="A972" s="2"/>
      <c r="B972" s="2"/>
      <c r="C972" s="2"/>
      <c r="D972" s="2"/>
    </row>
    <row r="973" spans="1:4">
      <c r="A973" s="2"/>
      <c r="B973" s="2"/>
      <c r="C973" s="2"/>
      <c r="D973" s="2"/>
    </row>
    <row r="974" spans="1:4">
      <c r="A974" s="2"/>
      <c r="B974" s="2"/>
      <c r="C974" s="2"/>
      <c r="D974" s="2"/>
    </row>
    <row r="975" spans="1:4">
      <c r="A975" s="2"/>
      <c r="B975" s="2"/>
      <c r="C975" s="2"/>
      <c r="D975" s="2"/>
    </row>
    <row r="976" spans="1:4">
      <c r="A976" s="2"/>
      <c r="B976" s="2"/>
      <c r="C976" s="2"/>
      <c r="D976" s="2"/>
    </row>
    <row r="977" spans="1:4">
      <c r="A977" s="2"/>
      <c r="B977" s="2"/>
      <c r="C977" s="2"/>
      <c r="D977" s="2"/>
    </row>
    <row r="978" spans="1:4">
      <c r="A978" s="2"/>
      <c r="B978" s="2"/>
      <c r="C978" s="2"/>
      <c r="D978" s="2"/>
    </row>
    <row r="979" spans="1:4">
      <c r="A979" s="2"/>
      <c r="B979" s="2"/>
      <c r="C979" s="2"/>
      <c r="D979" s="2"/>
    </row>
    <row r="980" spans="1:4">
      <c r="A980" s="2"/>
      <c r="B980" s="2"/>
      <c r="C980" s="2"/>
      <c r="D980" s="2"/>
    </row>
    <row r="981" spans="1:4">
      <c r="A981" s="2"/>
      <c r="B981" s="2"/>
      <c r="C981" s="2"/>
      <c r="D981" s="2"/>
    </row>
    <row r="982" spans="1:4">
      <c r="A982" s="2"/>
      <c r="B982" s="2"/>
      <c r="C982" s="2"/>
      <c r="D982" s="2"/>
    </row>
    <row r="983" spans="1:4">
      <c r="A983" s="2"/>
      <c r="B983" s="2"/>
      <c r="C983" s="2"/>
      <c r="D983" s="2"/>
    </row>
    <row r="984" spans="1:4">
      <c r="A984" s="2"/>
      <c r="B984" s="2"/>
      <c r="C984" s="2"/>
      <c r="D984" s="2"/>
    </row>
    <row r="985" spans="1:4">
      <c r="A985" s="2"/>
      <c r="B985" s="2"/>
      <c r="C985" s="2"/>
      <c r="D985" s="2"/>
    </row>
    <row r="986" spans="1:4">
      <c r="A986" s="2"/>
      <c r="B986" s="2"/>
      <c r="C986" s="2"/>
      <c r="D986" s="2"/>
    </row>
    <row r="987" spans="1:4">
      <c r="A987" s="2"/>
      <c r="B987" s="2"/>
      <c r="C987" s="2"/>
      <c r="D987" s="2"/>
    </row>
    <row r="988" spans="1:4">
      <c r="A988" s="2"/>
      <c r="B988" s="2"/>
      <c r="C988" s="2"/>
      <c r="D988" s="2"/>
    </row>
    <row r="989" spans="1:4">
      <c r="A989" s="2"/>
      <c r="B989" s="2"/>
      <c r="C989" s="2"/>
      <c r="D989" s="2"/>
    </row>
    <row r="990" spans="1:4">
      <c r="A990" s="2"/>
      <c r="B990" s="2"/>
      <c r="C990" s="2"/>
      <c r="D990" s="2"/>
    </row>
    <row r="991" spans="1:4">
      <c r="A991" s="2"/>
      <c r="B991" s="2"/>
      <c r="C991" s="2"/>
      <c r="D991" s="2"/>
    </row>
    <row r="992" spans="1:4">
      <c r="A992" s="2"/>
      <c r="B992" s="2"/>
      <c r="C992" s="2"/>
      <c r="D992" s="2"/>
    </row>
    <row r="993" spans="1:4">
      <c r="A993" s="2"/>
      <c r="B993" s="2"/>
      <c r="C993" s="2"/>
      <c r="D993" s="2"/>
    </row>
    <row r="994" spans="1:4">
      <c r="A994" s="2"/>
      <c r="B994" s="2"/>
      <c r="C994" s="2"/>
      <c r="D994" s="2"/>
    </row>
    <row r="995" spans="1:4">
      <c r="A995" s="2"/>
      <c r="B995" s="2"/>
      <c r="C995" s="2"/>
      <c r="D995" s="2"/>
    </row>
    <row r="996" spans="1:4">
      <c r="A996" s="2"/>
      <c r="B996" s="2"/>
      <c r="C996" s="2"/>
      <c r="D996" s="2"/>
    </row>
    <row r="997" spans="1:4">
      <c r="A997" s="2"/>
      <c r="B997" s="2"/>
      <c r="C997" s="2"/>
      <c r="D997" s="2"/>
    </row>
    <row r="998" spans="1:4">
      <c r="A998" s="2"/>
      <c r="B998" s="2"/>
      <c r="C998" s="2"/>
      <c r="D998" s="2"/>
    </row>
    <row r="999" spans="1:4">
      <c r="A999" s="2"/>
      <c r="B999" s="2"/>
      <c r="C999" s="2"/>
      <c r="D999" s="2"/>
    </row>
    <row r="1000" spans="1:4">
      <c r="A1000" s="2"/>
      <c r="B1000" s="2"/>
      <c r="C1000" s="2"/>
      <c r="D1000" s="2"/>
    </row>
    <row r="1001" spans="1:4">
      <c r="A1001" s="2"/>
      <c r="B1001" s="2"/>
      <c r="C1001" s="2"/>
      <c r="D1001" s="2"/>
    </row>
    <row r="1002" spans="1:4">
      <c r="A1002" s="2"/>
      <c r="B1002" s="2"/>
      <c r="C1002" s="2"/>
      <c r="D1002" s="2"/>
    </row>
    <row r="1003" spans="1:4">
      <c r="A1003" s="2"/>
      <c r="B1003" s="2"/>
      <c r="C1003" s="2"/>
      <c r="D1003" s="2"/>
    </row>
    <row r="1004" spans="1:4">
      <c r="A1004" s="2"/>
      <c r="B1004" s="2"/>
      <c r="C1004" s="2"/>
      <c r="D1004" s="2"/>
    </row>
    <row r="1005" spans="1:4">
      <c r="A1005" s="2"/>
      <c r="B1005" s="2"/>
      <c r="C1005" s="2"/>
      <c r="D1005" s="2"/>
    </row>
    <row r="1006" spans="1:4">
      <c r="A1006" s="2"/>
      <c r="B1006" s="2"/>
      <c r="C1006" s="2"/>
      <c r="D1006" s="2"/>
    </row>
    <row r="1007" spans="1:4">
      <c r="A1007" s="2"/>
      <c r="B1007" s="2"/>
      <c r="C1007" s="2"/>
      <c r="D1007" s="2"/>
    </row>
    <row r="1008" spans="1:4">
      <c r="A1008" s="2"/>
      <c r="B1008" s="2"/>
      <c r="C1008" s="2"/>
      <c r="D1008" s="2"/>
    </row>
    <row r="1009" spans="1:4">
      <c r="A1009" s="2"/>
      <c r="B1009" s="2"/>
      <c r="C1009" s="2"/>
      <c r="D1009" s="2"/>
    </row>
    <row r="1010" spans="1:4">
      <c r="A1010" s="2"/>
      <c r="B1010" s="2"/>
      <c r="C1010" s="2"/>
      <c r="D1010" s="2"/>
    </row>
    <row r="1011" spans="1:4">
      <c r="A1011" s="2"/>
      <c r="B1011" s="2"/>
      <c r="C1011" s="2"/>
      <c r="D1011" s="2"/>
    </row>
    <row r="1012" spans="1:4">
      <c r="A1012" s="2"/>
      <c r="B1012" s="2"/>
      <c r="C1012" s="2"/>
      <c r="D1012" s="2"/>
    </row>
    <row r="1013" spans="1:4">
      <c r="A1013" s="2"/>
      <c r="B1013" s="2"/>
      <c r="C1013" s="2"/>
      <c r="D1013" s="2"/>
    </row>
    <row r="1014" spans="1:4">
      <c r="A1014" s="2"/>
      <c r="B1014" s="2"/>
      <c r="C1014" s="2"/>
      <c r="D1014" s="2"/>
    </row>
    <row r="1015" spans="1:4">
      <c r="A1015" s="2"/>
      <c r="B1015" s="2"/>
      <c r="C1015" s="2"/>
      <c r="D1015" s="2"/>
    </row>
    <row r="1016" spans="1:4">
      <c r="A1016" s="2"/>
      <c r="B1016" s="2"/>
      <c r="C1016" s="2"/>
      <c r="D1016" s="2"/>
    </row>
    <row r="1017" spans="1:4">
      <c r="A1017" s="2"/>
      <c r="B1017" s="2"/>
      <c r="C1017" s="2"/>
      <c r="D1017" s="2"/>
    </row>
    <row r="1018" spans="1:4">
      <c r="A1018" s="2"/>
      <c r="B1018" s="2"/>
      <c r="C1018" s="2"/>
      <c r="D1018" s="2"/>
    </row>
    <row r="1019" spans="1:4">
      <c r="A1019" s="2"/>
      <c r="B1019" s="2"/>
      <c r="C1019" s="2"/>
      <c r="D1019" s="2"/>
    </row>
    <row r="1020" spans="1:4">
      <c r="A1020" s="2"/>
      <c r="B1020" s="2"/>
      <c r="C1020" s="2"/>
      <c r="D1020" s="2"/>
    </row>
    <row r="1021" spans="1:4">
      <c r="A1021" s="2"/>
      <c r="B1021" s="2"/>
      <c r="C1021" s="2"/>
      <c r="D1021" s="2"/>
    </row>
    <row r="1022" spans="1:4">
      <c r="A1022" s="2"/>
      <c r="B1022" s="2"/>
      <c r="C1022" s="2"/>
      <c r="D1022" s="2"/>
    </row>
    <row r="1023" spans="1:4">
      <c r="A1023" s="2"/>
      <c r="B1023" s="2"/>
      <c r="C1023" s="2"/>
      <c r="D1023" s="2"/>
    </row>
    <row r="1024" spans="1:4">
      <c r="A1024" s="2"/>
      <c r="B1024" s="2"/>
      <c r="C1024" s="2"/>
      <c r="D1024" s="2"/>
    </row>
    <row r="1025" spans="1:4">
      <c r="A1025" s="2"/>
      <c r="B1025" s="2"/>
      <c r="C1025" s="2"/>
      <c r="D1025" s="2"/>
    </row>
    <row r="1026" spans="1:4">
      <c r="A1026" s="2"/>
      <c r="B1026" s="2"/>
      <c r="C1026" s="2"/>
      <c r="D1026" s="2"/>
    </row>
    <row r="1027" spans="1:4">
      <c r="A1027" s="2"/>
      <c r="B1027" s="2"/>
      <c r="C1027" s="2"/>
      <c r="D1027" s="2"/>
    </row>
    <row r="1028" spans="1:4">
      <c r="A1028" s="2"/>
      <c r="B1028" s="2"/>
      <c r="C1028" s="2"/>
      <c r="D1028" s="2"/>
    </row>
    <row r="1029" spans="1:4">
      <c r="A1029" s="2"/>
      <c r="B1029" s="2"/>
      <c r="C1029" s="2"/>
      <c r="D1029" s="2"/>
    </row>
    <row r="1030" spans="1:4">
      <c r="A1030" s="2"/>
      <c r="B1030" s="2"/>
      <c r="C1030" s="2"/>
      <c r="D1030" s="2"/>
    </row>
    <row r="1031" spans="1:4">
      <c r="A1031" s="2"/>
      <c r="B1031" s="2"/>
      <c r="C1031" s="2"/>
      <c r="D1031" s="2"/>
    </row>
    <row r="1032" spans="1:4">
      <c r="A1032" s="2"/>
      <c r="B1032" s="2"/>
      <c r="C1032" s="2"/>
      <c r="D1032" s="2"/>
    </row>
    <row r="1033" spans="1:4">
      <c r="A1033" s="2"/>
      <c r="B1033" s="2"/>
      <c r="C1033" s="2"/>
      <c r="D1033" s="2"/>
    </row>
    <row r="1034" spans="1:4">
      <c r="A1034" s="2"/>
      <c r="B1034" s="2"/>
      <c r="C1034" s="2"/>
      <c r="D1034" s="2"/>
    </row>
    <row r="1035" spans="1:4">
      <c r="A1035" s="2"/>
      <c r="B1035" s="2"/>
      <c r="C1035" s="2"/>
      <c r="D1035" s="2"/>
    </row>
    <row r="1036" spans="1:4">
      <c r="A1036" s="2"/>
      <c r="B1036" s="2"/>
      <c r="C1036" s="2"/>
      <c r="D1036" s="2"/>
    </row>
    <row r="1037" spans="1:4">
      <c r="A1037" s="2"/>
      <c r="B1037" s="2"/>
      <c r="C1037" s="2"/>
      <c r="D1037" s="2"/>
    </row>
    <row r="1038" spans="1:4">
      <c r="A1038" s="2"/>
      <c r="B1038" s="2"/>
      <c r="C1038" s="2"/>
      <c r="D1038" s="2"/>
    </row>
    <row r="1039" spans="1:4">
      <c r="A1039" s="2"/>
      <c r="B1039" s="2"/>
      <c r="C1039" s="2"/>
      <c r="D1039" s="2"/>
    </row>
    <row r="1040" spans="1:4">
      <c r="A1040" s="2"/>
      <c r="B1040" s="2"/>
      <c r="C1040" s="2"/>
      <c r="D1040" s="2"/>
    </row>
    <row r="1041" spans="1:4">
      <c r="A1041" s="2"/>
      <c r="B1041" s="2"/>
      <c r="C1041" s="2"/>
      <c r="D1041" s="2"/>
    </row>
    <row r="1042" spans="1:4">
      <c r="A1042" s="2"/>
      <c r="B1042" s="2"/>
      <c r="C1042" s="2"/>
      <c r="D1042" s="2"/>
    </row>
    <row r="1043" spans="1:4">
      <c r="A1043" s="2"/>
      <c r="B1043" s="2"/>
      <c r="C1043" s="2"/>
      <c r="D1043" s="2"/>
    </row>
    <row r="1044" spans="1:4">
      <c r="A1044" s="2"/>
      <c r="B1044" s="2"/>
      <c r="C1044" s="2"/>
      <c r="D1044" s="2"/>
    </row>
    <row r="1045" spans="1:4">
      <c r="A1045" s="2"/>
      <c r="B1045" s="2"/>
      <c r="C1045" s="2"/>
      <c r="D1045" s="2"/>
    </row>
    <row r="1046" spans="1:4">
      <c r="A1046" s="2"/>
      <c r="B1046" s="2"/>
      <c r="C1046" s="2"/>
      <c r="D1046" s="2"/>
    </row>
    <row r="1047" spans="1:4">
      <c r="A1047" s="2"/>
      <c r="B1047" s="2"/>
      <c r="C1047" s="2"/>
      <c r="D1047" s="2"/>
    </row>
    <row r="1048" spans="1:4">
      <c r="A1048" s="2"/>
      <c r="B1048" s="2"/>
      <c r="C1048" s="2"/>
      <c r="D1048" s="2"/>
    </row>
    <row r="1049" spans="1:4">
      <c r="A1049" s="2"/>
      <c r="B1049" s="2"/>
      <c r="C1049" s="2"/>
      <c r="D1049" s="2"/>
    </row>
    <row r="1050" spans="1:4">
      <c r="A1050" s="2"/>
      <c r="B1050" s="2"/>
      <c r="C1050" s="2"/>
      <c r="D1050" s="2"/>
    </row>
    <row r="1051" spans="1:4">
      <c r="A1051" s="2"/>
      <c r="B1051" s="2"/>
      <c r="C1051" s="2"/>
      <c r="D1051" s="2"/>
    </row>
    <row r="1052" spans="1:4">
      <c r="A1052" s="2"/>
      <c r="B1052" s="2"/>
      <c r="C1052" s="2"/>
      <c r="D1052" s="2"/>
    </row>
    <row r="1053" spans="1:4">
      <c r="A1053" s="2"/>
      <c r="B1053" s="2"/>
      <c r="C1053" s="2"/>
      <c r="D1053" s="2"/>
    </row>
    <row r="1054" spans="1:4">
      <c r="A1054" s="2"/>
      <c r="B1054" s="2"/>
      <c r="C1054" s="2"/>
      <c r="D1054" s="2"/>
    </row>
    <row r="1055" spans="1:4">
      <c r="A1055" s="2"/>
      <c r="B1055" s="2"/>
      <c r="C1055" s="2"/>
      <c r="D1055" s="2"/>
    </row>
    <row r="1056" spans="1:4">
      <c r="A1056" s="2"/>
      <c r="B1056" s="2"/>
      <c r="C1056" s="2"/>
      <c r="D1056" s="2"/>
    </row>
    <row r="1057" spans="1:4">
      <c r="A1057" s="2"/>
      <c r="B1057" s="2"/>
      <c r="C1057" s="2"/>
      <c r="D1057" s="2"/>
    </row>
    <row r="1058" spans="1:4">
      <c r="A1058" s="2"/>
      <c r="B1058" s="2"/>
      <c r="C1058" s="2"/>
      <c r="D1058" s="2"/>
    </row>
    <row r="1059" spans="1:4">
      <c r="A1059" s="2"/>
      <c r="B1059" s="2"/>
      <c r="C1059" s="2"/>
      <c r="D1059" s="2"/>
    </row>
    <row r="1060" spans="1:4">
      <c r="A1060" s="2"/>
      <c r="B1060" s="2"/>
      <c r="C1060" s="2"/>
      <c r="D1060" s="2"/>
    </row>
    <row r="1061" spans="1:4">
      <c r="A1061" s="2"/>
      <c r="B1061" s="2"/>
      <c r="C1061" s="2"/>
      <c r="D1061" s="2"/>
    </row>
    <row r="1062" spans="1:4">
      <c r="A1062" s="2"/>
      <c r="B1062" s="2"/>
      <c r="C1062" s="2"/>
      <c r="D1062" s="2"/>
    </row>
    <row r="1063" spans="1:4">
      <c r="A1063" s="2"/>
      <c r="B1063" s="2"/>
      <c r="C1063" s="2"/>
      <c r="D1063" s="2"/>
    </row>
    <row r="1064" spans="1:4">
      <c r="A1064" s="2"/>
      <c r="B1064" s="2"/>
      <c r="C1064" s="2"/>
      <c r="D1064" s="2"/>
    </row>
    <row r="1065" spans="1:4">
      <c r="A1065" s="2"/>
      <c r="B1065" s="2"/>
      <c r="C1065" s="2"/>
      <c r="D1065" s="2"/>
    </row>
    <row r="1066" spans="1:4">
      <c r="A1066" s="2"/>
      <c r="B1066" s="2"/>
      <c r="C1066" s="2"/>
      <c r="D1066" s="2"/>
    </row>
    <row r="1067" spans="1:4">
      <c r="A1067" s="2"/>
      <c r="B1067" s="2"/>
      <c r="C1067" s="2"/>
      <c r="D1067" s="2"/>
    </row>
    <row r="1068" spans="1:4">
      <c r="A1068" s="2"/>
      <c r="B1068" s="2"/>
      <c r="C1068" s="2"/>
      <c r="D1068" s="2"/>
    </row>
    <row r="1069" spans="1:4">
      <c r="A1069" s="2"/>
      <c r="B1069" s="2"/>
      <c r="C1069" s="2"/>
      <c r="D1069" s="2"/>
    </row>
    <row r="1070" spans="1:4">
      <c r="A1070" s="2"/>
      <c r="B1070" s="2"/>
      <c r="C1070" s="2"/>
      <c r="D1070" s="2"/>
    </row>
    <row r="1071" spans="1:4">
      <c r="A1071" s="2"/>
      <c r="B1071" s="2"/>
      <c r="C1071" s="2"/>
      <c r="D1071" s="2"/>
    </row>
    <row r="1072" spans="1:4">
      <c r="A1072" s="2"/>
      <c r="B1072" s="2"/>
      <c r="C1072" s="2"/>
      <c r="D1072" s="2"/>
    </row>
    <row r="1073" spans="1:4">
      <c r="A1073" s="2"/>
      <c r="B1073" s="2"/>
      <c r="C1073" s="2"/>
      <c r="D1073" s="2"/>
    </row>
    <row r="1074" spans="1:4">
      <c r="A1074" s="2"/>
      <c r="B1074" s="2"/>
      <c r="C1074" s="2"/>
      <c r="D1074" s="2"/>
    </row>
    <row r="1075" spans="1:4">
      <c r="A1075" s="2"/>
      <c r="B1075" s="2"/>
      <c r="C1075" s="2"/>
      <c r="D1075" s="2"/>
    </row>
    <row r="1076" spans="1:4">
      <c r="A1076" s="2"/>
      <c r="B1076" s="2"/>
      <c r="C1076" s="2"/>
      <c r="D1076" s="2"/>
    </row>
    <row r="1077" spans="1:4">
      <c r="A1077" s="2"/>
      <c r="B1077" s="2"/>
      <c r="C1077" s="2"/>
      <c r="D1077" s="2"/>
    </row>
    <row r="1078" spans="1:4">
      <c r="A1078" s="2"/>
      <c r="B1078" s="2"/>
      <c r="C1078" s="2"/>
      <c r="D1078" s="2"/>
    </row>
    <row r="1079" spans="1:4">
      <c r="A1079" s="2"/>
      <c r="B1079" s="2"/>
      <c r="C1079" s="2"/>
      <c r="D1079" s="2"/>
    </row>
    <row r="1080" spans="1:4">
      <c r="A1080" s="2"/>
      <c r="B1080" s="2"/>
      <c r="C1080" s="2"/>
      <c r="D1080" s="2"/>
    </row>
    <row r="1081" spans="1:4">
      <c r="A1081" s="2"/>
      <c r="B1081" s="2"/>
      <c r="C1081" s="2"/>
      <c r="D1081" s="2"/>
    </row>
    <row r="1082" spans="1:4">
      <c r="A1082" s="2"/>
      <c r="B1082" s="2"/>
      <c r="C1082" s="2"/>
      <c r="D1082" s="2"/>
    </row>
    <row r="1083" spans="1:4">
      <c r="A1083" s="2"/>
      <c r="B1083" s="2"/>
      <c r="C1083" s="2"/>
      <c r="D1083" s="2"/>
    </row>
    <row r="1084" spans="1:4">
      <c r="A1084" s="2"/>
      <c r="B1084" s="2"/>
      <c r="C1084" s="2"/>
      <c r="D1084" s="2"/>
    </row>
    <row r="1085" spans="1:4">
      <c r="A1085" s="2"/>
      <c r="B1085" s="2"/>
      <c r="C1085" s="2"/>
      <c r="D1085" s="2"/>
    </row>
    <row r="1086" spans="1:4">
      <c r="A1086" s="2"/>
      <c r="B1086" s="2"/>
      <c r="C1086" s="2"/>
      <c r="D1086" s="2"/>
    </row>
    <row r="1087" spans="1:4">
      <c r="A1087" s="2"/>
      <c r="B1087" s="2"/>
      <c r="C1087" s="2"/>
      <c r="D1087" s="2"/>
    </row>
    <row r="1088" spans="1:4">
      <c r="A1088" s="2"/>
      <c r="B1088" s="2"/>
      <c r="C1088" s="2"/>
      <c r="D1088" s="2"/>
    </row>
    <row r="1089" spans="1:4">
      <c r="A1089" s="2"/>
      <c r="B1089" s="2"/>
      <c r="C1089" s="2"/>
      <c r="D1089" s="2"/>
    </row>
    <row r="1090" spans="1:4">
      <c r="A1090" s="2"/>
      <c r="B1090" s="2"/>
      <c r="C1090" s="2"/>
      <c r="D1090" s="2"/>
    </row>
    <row r="1091" spans="1:4">
      <c r="A1091" s="2"/>
      <c r="B1091" s="2"/>
      <c r="C1091" s="2"/>
      <c r="D1091" s="2"/>
    </row>
    <row r="1092" spans="1:4">
      <c r="A1092" s="2"/>
      <c r="B1092" s="2"/>
      <c r="C1092" s="2"/>
      <c r="D1092" s="2"/>
    </row>
    <row r="1093" spans="1:4">
      <c r="A1093" s="2"/>
      <c r="B1093" s="2"/>
      <c r="C1093" s="2"/>
      <c r="D1093" s="2"/>
    </row>
    <row r="1094" spans="1:4">
      <c r="A1094" s="2"/>
      <c r="B1094" s="2"/>
      <c r="C1094" s="2"/>
      <c r="D1094" s="2"/>
    </row>
    <row r="1095" spans="1:4">
      <c r="A1095" s="2"/>
      <c r="B1095" s="2"/>
      <c r="C1095" s="2"/>
      <c r="D1095" s="2"/>
    </row>
    <row r="1096" spans="1:4">
      <c r="A1096" s="2"/>
      <c r="B1096" s="2"/>
      <c r="C1096" s="2"/>
      <c r="D1096" s="2"/>
    </row>
    <row r="1097" spans="1:4">
      <c r="A1097" s="2"/>
      <c r="B1097" s="2"/>
      <c r="C1097" s="2"/>
      <c r="D1097" s="2"/>
    </row>
    <row r="1098" spans="1:4">
      <c r="A1098" s="2"/>
      <c r="B1098" s="2"/>
      <c r="C1098" s="2"/>
      <c r="D1098" s="2"/>
    </row>
    <row r="1099" spans="1:4">
      <c r="A1099" s="2"/>
      <c r="B1099" s="2"/>
      <c r="C1099" s="2"/>
      <c r="D1099" s="2"/>
    </row>
    <row r="1100" spans="1:4">
      <c r="A1100" s="2"/>
      <c r="B1100" s="2"/>
      <c r="C1100" s="2"/>
      <c r="D1100" s="2"/>
    </row>
    <row r="1101" spans="1:4">
      <c r="A1101" s="2"/>
      <c r="B1101" s="2"/>
      <c r="C1101" s="2"/>
      <c r="D1101" s="2"/>
    </row>
    <row r="1102" spans="1:4">
      <c r="A1102" s="2"/>
      <c r="B1102" s="2"/>
      <c r="C1102" s="2"/>
      <c r="D1102" s="2"/>
    </row>
    <row r="1103" spans="1:4">
      <c r="A1103" s="2"/>
      <c r="B1103" s="2"/>
      <c r="C1103" s="2"/>
      <c r="D1103" s="2"/>
    </row>
    <row r="1104" spans="1:4">
      <c r="A1104" s="2"/>
      <c r="B1104" s="2"/>
      <c r="C1104" s="2"/>
      <c r="D1104" s="2"/>
    </row>
    <row r="1105" spans="1:4">
      <c r="A1105" s="2"/>
      <c r="B1105" s="2"/>
      <c r="C1105" s="2"/>
      <c r="D1105" s="2"/>
    </row>
    <row r="1106" spans="1:4">
      <c r="A1106" s="2"/>
      <c r="B1106" s="2"/>
      <c r="C1106" s="2"/>
      <c r="D1106" s="2"/>
    </row>
    <row r="1107" spans="1:4">
      <c r="A1107" s="2"/>
      <c r="B1107" s="2"/>
      <c r="C1107" s="2"/>
      <c r="D1107" s="2"/>
    </row>
    <row r="1108" spans="1:4">
      <c r="A1108" s="2"/>
      <c r="B1108" s="2"/>
      <c r="C1108" s="2"/>
      <c r="D1108" s="2"/>
    </row>
    <row r="1109" spans="1:4">
      <c r="A1109" s="2"/>
      <c r="B1109" s="2"/>
      <c r="C1109" s="2"/>
      <c r="D1109" s="2"/>
    </row>
    <row r="1110" spans="1:4">
      <c r="A1110" s="2"/>
      <c r="B1110" s="2"/>
      <c r="C1110" s="2"/>
      <c r="D1110" s="2"/>
    </row>
    <row r="1111" spans="1:4">
      <c r="A1111" s="2"/>
      <c r="B1111" s="2"/>
      <c r="C1111" s="2"/>
      <c r="D1111" s="2"/>
    </row>
    <row r="1112" spans="1:4">
      <c r="A1112" s="2"/>
      <c r="B1112" s="2"/>
      <c r="C1112" s="2"/>
      <c r="D1112" s="2"/>
    </row>
    <row r="1113" spans="1:4">
      <c r="A1113" s="2"/>
      <c r="B1113" s="2"/>
      <c r="C1113" s="2"/>
      <c r="D1113" s="2"/>
    </row>
    <row r="1114" spans="1:4">
      <c r="A1114" s="2"/>
      <c r="B1114" s="2"/>
      <c r="C1114" s="2"/>
      <c r="D1114" s="2"/>
    </row>
    <row r="1115" spans="1:4">
      <c r="A1115" s="2"/>
      <c r="B1115" s="2"/>
      <c r="C1115" s="2"/>
      <c r="D1115" s="2"/>
    </row>
    <row r="1116" spans="1:4">
      <c r="A1116" s="2"/>
      <c r="B1116" s="2"/>
      <c r="C1116" s="2"/>
      <c r="D1116" s="2"/>
    </row>
    <row r="1117" spans="1:4">
      <c r="A1117" s="2"/>
      <c r="B1117" s="2"/>
      <c r="C1117" s="2"/>
      <c r="D1117" s="2"/>
    </row>
    <row r="1118" spans="1:4">
      <c r="A1118" s="2"/>
      <c r="B1118" s="2"/>
      <c r="C1118" s="2"/>
      <c r="D1118" s="2"/>
    </row>
    <row r="1119" spans="1:4">
      <c r="A1119" s="2"/>
      <c r="B1119" s="2"/>
      <c r="C1119" s="2"/>
      <c r="D1119" s="2"/>
    </row>
    <row r="1120" spans="1:4">
      <c r="A1120" s="2"/>
      <c r="B1120" s="2"/>
      <c r="C1120" s="2"/>
      <c r="D1120" s="2"/>
    </row>
    <row r="1121" spans="1:4">
      <c r="A1121" s="2"/>
      <c r="B1121" s="2"/>
      <c r="C1121" s="2"/>
      <c r="D1121" s="2"/>
    </row>
    <row r="1122" spans="1:4">
      <c r="A1122" s="2"/>
      <c r="B1122" s="2"/>
      <c r="C1122" s="2"/>
      <c r="D1122" s="2"/>
    </row>
    <row r="1123" spans="1:4">
      <c r="A1123" s="2"/>
      <c r="B1123" s="2"/>
      <c r="C1123" s="2"/>
      <c r="D1123" s="2"/>
    </row>
    <row r="1124" spans="1:4">
      <c r="A1124" s="2"/>
      <c r="B1124" s="2"/>
      <c r="C1124" s="2"/>
      <c r="D1124" s="2"/>
    </row>
    <row r="1125" spans="1:4">
      <c r="A1125" s="2"/>
      <c r="B1125" s="2"/>
      <c r="C1125" s="2"/>
      <c r="D1125" s="2"/>
    </row>
    <row r="1126" spans="1:4">
      <c r="A1126" s="2"/>
      <c r="B1126" s="2"/>
      <c r="C1126" s="2"/>
      <c r="D1126" s="2"/>
    </row>
    <row r="1127" spans="1:4">
      <c r="A1127" s="2"/>
      <c r="B1127" s="2"/>
      <c r="C1127" s="2"/>
      <c r="D1127" s="2"/>
    </row>
    <row r="1128" spans="1:4">
      <c r="A1128" s="2"/>
      <c r="B1128" s="2"/>
      <c r="C1128" s="2"/>
      <c r="D1128" s="2"/>
    </row>
    <row r="1129" spans="1:4">
      <c r="A1129" s="2"/>
      <c r="B1129" s="2"/>
      <c r="C1129" s="2"/>
      <c r="D1129" s="2"/>
    </row>
    <row r="1130" spans="1:4">
      <c r="A1130" s="2"/>
      <c r="B1130" s="2"/>
      <c r="C1130" s="2"/>
      <c r="D1130" s="2"/>
    </row>
    <row r="1131" spans="1:4">
      <c r="A1131" s="2"/>
      <c r="B1131" s="2"/>
      <c r="C1131" s="2"/>
      <c r="D1131" s="2"/>
    </row>
    <row r="1132" spans="1:4">
      <c r="A1132" s="2"/>
      <c r="B1132" s="2"/>
      <c r="C1132" s="2"/>
      <c r="D1132" s="2"/>
    </row>
    <row r="1133" spans="1:4">
      <c r="A1133" s="2"/>
      <c r="B1133" s="2"/>
      <c r="C1133" s="2"/>
      <c r="D1133" s="2"/>
    </row>
    <row r="1134" spans="1:4">
      <c r="A1134" s="2"/>
      <c r="B1134" s="2"/>
      <c r="C1134" s="2"/>
      <c r="D1134" s="2"/>
    </row>
    <row r="1135" spans="1:4">
      <c r="A1135" s="2"/>
      <c r="B1135" s="2"/>
      <c r="C1135" s="2"/>
      <c r="D1135" s="2"/>
    </row>
    <row r="1136" spans="1:4">
      <c r="A1136" s="2"/>
      <c r="B1136" s="2"/>
      <c r="C1136" s="2"/>
      <c r="D1136" s="2"/>
    </row>
    <row r="1137" spans="1:4">
      <c r="A1137" s="2"/>
      <c r="B1137" s="2"/>
      <c r="C1137" s="2"/>
      <c r="D1137" s="2"/>
    </row>
    <row r="1138" spans="1:4">
      <c r="A1138" s="2"/>
      <c r="B1138" s="2"/>
      <c r="C1138" s="2"/>
      <c r="D1138" s="2"/>
    </row>
    <row r="1139" spans="1:4">
      <c r="A1139" s="2"/>
      <c r="B1139" s="2"/>
      <c r="C1139" s="2"/>
      <c r="D1139" s="2"/>
    </row>
    <row r="1140" spans="1:4">
      <c r="A1140" s="2"/>
      <c r="B1140" s="2"/>
      <c r="C1140" s="2"/>
      <c r="D1140" s="2"/>
    </row>
    <row r="1141" spans="1:4">
      <c r="A1141" s="2"/>
      <c r="B1141" s="2"/>
      <c r="C1141" s="2"/>
      <c r="D1141" s="2"/>
    </row>
    <row r="1142" spans="1:4">
      <c r="A1142" s="2"/>
      <c r="B1142" s="2"/>
      <c r="C1142" s="2"/>
      <c r="D1142" s="2"/>
    </row>
    <row r="1143" spans="1:4">
      <c r="A1143" s="2"/>
      <c r="B1143" s="2"/>
      <c r="C1143" s="2"/>
      <c r="D1143" s="2"/>
    </row>
    <row r="1144" spans="1:4">
      <c r="A1144" s="2"/>
      <c r="B1144" s="2"/>
      <c r="C1144" s="2"/>
      <c r="D1144" s="2"/>
    </row>
    <row r="1145" spans="1:4">
      <c r="A1145" s="2"/>
      <c r="B1145" s="2"/>
      <c r="C1145" s="2"/>
      <c r="D1145" s="2"/>
    </row>
  </sheetData>
  <pageMargins left="0.7" right="0.7" top="0.75" bottom="0.75" header="0.3" footer="0.3"/>
  <pageSetup scale="80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N68"/>
  <sheetViews>
    <sheetView workbookViewId="0">
      <pane ySplit="1" topLeftCell="A56" activePane="bottomLeft" state="frozen"/>
      <selection pane="bottomLeft" activeCell="L1" sqref="L1:N2"/>
    </sheetView>
  </sheetViews>
  <sheetFormatPr defaultColWidth="9" defaultRowHeight="15"/>
  <cols>
    <col min="1" max="1" width="20.7109375" bestFit="1" customWidth="1"/>
    <col min="2" max="2" width="12.85546875" bestFit="1" customWidth="1"/>
    <col min="3" max="3" width="13.42578125" bestFit="1" customWidth="1"/>
    <col min="4" max="4" width="8.140625" style="8" bestFit="1" customWidth="1"/>
    <col min="5" max="5" width="8" bestFit="1" customWidth="1"/>
    <col min="6" max="6" width="8.42578125" style="24" bestFit="1" customWidth="1"/>
    <col min="7" max="7" width="12.140625" style="24" bestFit="1" customWidth="1"/>
    <col min="8" max="8" width="8.28515625" style="24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2.85546875" customWidth="1"/>
  </cols>
  <sheetData>
    <row r="1" spans="1:14">
      <c r="A1" s="49" t="s">
        <v>90</v>
      </c>
      <c r="B1" s="49" t="s">
        <v>91</v>
      </c>
      <c r="C1" s="49" t="s">
        <v>92</v>
      </c>
      <c r="D1" s="49" t="s">
        <v>93</v>
      </c>
      <c r="E1" s="25" t="s">
        <v>94</v>
      </c>
      <c r="F1" s="25" t="s">
        <v>95</v>
      </c>
      <c r="G1" s="25" t="s">
        <v>96</v>
      </c>
      <c r="H1" s="25" t="s">
        <v>97</v>
      </c>
      <c r="I1" s="25" t="s">
        <v>98</v>
      </c>
      <c r="J1" s="25" t="s">
        <v>99</v>
      </c>
      <c r="K1" s="25" t="s">
        <v>100</v>
      </c>
      <c r="L1" s="26" t="s">
        <v>115</v>
      </c>
      <c r="M1" s="27" t="s">
        <v>116</v>
      </c>
      <c r="N1" s="27" t="s">
        <v>117</v>
      </c>
    </row>
    <row r="2" spans="1:14" s="8" customFormat="1">
      <c r="A2" s="49" t="s">
        <v>112</v>
      </c>
      <c r="B2" s="49">
        <v>1110</v>
      </c>
      <c r="C2" s="49" t="s">
        <v>106</v>
      </c>
      <c r="D2" s="49"/>
      <c r="E2" s="25">
        <v>0.22</v>
      </c>
      <c r="F2" s="25">
        <v>50.8</v>
      </c>
      <c r="G2" s="25">
        <v>0</v>
      </c>
      <c r="H2" s="25">
        <v>0.96799999999999997</v>
      </c>
      <c r="I2" s="25">
        <v>0.125</v>
      </c>
      <c r="J2" s="25">
        <v>0.28799999999999998</v>
      </c>
      <c r="K2" s="25">
        <v>5.8040336959100003</v>
      </c>
      <c r="L2" s="8">
        <f>F2*J2*K2/12</f>
        <v>7.0762778820534713</v>
      </c>
      <c r="M2" s="8">
        <f>ROUND(2.721*H2*L2,1)</f>
        <v>18.600000000000001</v>
      </c>
      <c r="N2" s="8">
        <f>ROUND((2.721*I2*L2)+(E2*K2),1)</f>
        <v>3.7</v>
      </c>
    </row>
    <row r="3" spans="1:14" s="8" customFormat="1">
      <c r="A3" s="49" t="s">
        <v>112</v>
      </c>
      <c r="B3" s="49">
        <v>1110</v>
      </c>
      <c r="C3" s="49" t="s">
        <v>106</v>
      </c>
      <c r="D3" s="49" t="s">
        <v>69</v>
      </c>
      <c r="E3" s="25">
        <v>0.22</v>
      </c>
      <c r="F3" s="25">
        <v>50.8</v>
      </c>
      <c r="G3" s="25">
        <v>0</v>
      </c>
      <c r="H3" s="25">
        <v>0.96799999999999997</v>
      </c>
      <c r="I3" s="25">
        <v>0.125</v>
      </c>
      <c r="J3" s="25">
        <v>0.28799999999999998</v>
      </c>
      <c r="K3" s="25">
        <v>143.24324443699999</v>
      </c>
      <c r="L3" s="8">
        <f t="shared" ref="L3:L66" si="0">F3*J3*K3/12</f>
        <v>174.64216361759034</v>
      </c>
      <c r="M3" s="8">
        <f t="shared" ref="M3:M66" si="1">ROUND(2.721*H3*L3,1)</f>
        <v>460</v>
      </c>
      <c r="N3" s="8">
        <f t="shared" ref="N3:N66" si="2">ROUND((2.721*I3*L3)+(E3*K3),1)</f>
        <v>90.9</v>
      </c>
    </row>
    <row r="4" spans="1:14" s="8" customFormat="1">
      <c r="A4" s="49" t="s">
        <v>112</v>
      </c>
      <c r="B4" s="49">
        <v>1110</v>
      </c>
      <c r="C4" s="49" t="s">
        <v>106</v>
      </c>
      <c r="D4" s="49" t="s">
        <v>70</v>
      </c>
      <c r="E4" s="25">
        <v>0.22</v>
      </c>
      <c r="F4" s="25">
        <v>50.8</v>
      </c>
      <c r="G4" s="25">
        <v>0</v>
      </c>
      <c r="H4" s="25">
        <v>0.96799999999999997</v>
      </c>
      <c r="I4" s="25">
        <v>0.125</v>
      </c>
      <c r="J4" s="25">
        <v>0.28799999999999998</v>
      </c>
      <c r="K4" s="25">
        <v>14.247000681199999</v>
      </c>
      <c r="L4" s="8">
        <f t="shared" si="0"/>
        <v>17.369943230519038</v>
      </c>
      <c r="M4" s="8">
        <f t="shared" si="1"/>
        <v>45.8</v>
      </c>
      <c r="N4" s="8">
        <f t="shared" si="2"/>
        <v>9</v>
      </c>
    </row>
    <row r="5" spans="1:14" s="8" customFormat="1">
      <c r="A5" s="49" t="s">
        <v>112</v>
      </c>
      <c r="B5" s="49">
        <v>1110</v>
      </c>
      <c r="C5" s="49" t="s">
        <v>106</v>
      </c>
      <c r="D5" s="49" t="s">
        <v>71</v>
      </c>
      <c r="E5" s="25">
        <v>0.22</v>
      </c>
      <c r="F5" s="25">
        <v>50.8</v>
      </c>
      <c r="G5" s="25">
        <v>0</v>
      </c>
      <c r="H5" s="25">
        <v>0.96799999999999997</v>
      </c>
      <c r="I5" s="25">
        <v>0.125</v>
      </c>
      <c r="J5" s="25">
        <v>0.28799999999999998</v>
      </c>
      <c r="K5" s="25">
        <v>1.9980256322200001</v>
      </c>
      <c r="L5" s="8">
        <f t="shared" si="0"/>
        <v>2.4359928508026236</v>
      </c>
      <c r="M5" s="8">
        <f t="shared" si="1"/>
        <v>6.4</v>
      </c>
      <c r="N5" s="8">
        <f t="shared" si="2"/>
        <v>1.3</v>
      </c>
    </row>
    <row r="6" spans="1:14" s="8" customFormat="1">
      <c r="A6" s="49" t="s">
        <v>112</v>
      </c>
      <c r="B6" s="49">
        <v>1210</v>
      </c>
      <c r="C6" s="49" t="s">
        <v>106</v>
      </c>
      <c r="D6" s="49"/>
      <c r="E6" s="25">
        <v>0.22</v>
      </c>
      <c r="F6" s="25">
        <v>50.8</v>
      </c>
      <c r="G6" s="25">
        <v>0</v>
      </c>
      <c r="H6" s="25">
        <v>1.2450000000000001</v>
      </c>
      <c r="I6" s="25">
        <v>0.21299999999999999</v>
      </c>
      <c r="J6" s="25">
        <v>0.28799999999999998</v>
      </c>
      <c r="K6" s="25">
        <v>1.41937169885</v>
      </c>
      <c r="L6" s="8">
        <f t="shared" si="0"/>
        <v>1.7304979752379197</v>
      </c>
      <c r="M6" s="8">
        <f t="shared" si="1"/>
        <v>5.9</v>
      </c>
      <c r="N6" s="8">
        <f t="shared" si="2"/>
        <v>1.3</v>
      </c>
    </row>
    <row r="7" spans="1:14" s="8" customFormat="1">
      <c r="A7" s="49" t="s">
        <v>112</v>
      </c>
      <c r="B7" s="49">
        <v>1210</v>
      </c>
      <c r="C7" s="49" t="s">
        <v>106</v>
      </c>
      <c r="D7" s="49" t="s">
        <v>69</v>
      </c>
      <c r="E7" s="25">
        <v>0.22</v>
      </c>
      <c r="F7" s="25">
        <v>50.8</v>
      </c>
      <c r="G7" s="25">
        <v>0</v>
      </c>
      <c r="H7" s="25">
        <v>1.2450000000000001</v>
      </c>
      <c r="I7" s="25">
        <v>0.21299999999999999</v>
      </c>
      <c r="J7" s="25">
        <v>0.28799999999999998</v>
      </c>
      <c r="K7" s="25">
        <v>150.54104176800001</v>
      </c>
      <c r="L7" s="8">
        <f t="shared" si="0"/>
        <v>183.53963812354559</v>
      </c>
      <c r="M7" s="8">
        <f t="shared" si="1"/>
        <v>621.79999999999995</v>
      </c>
      <c r="N7" s="8">
        <f t="shared" si="2"/>
        <v>139.5</v>
      </c>
    </row>
    <row r="8" spans="1:14" s="8" customFormat="1">
      <c r="A8" s="49" t="s">
        <v>112</v>
      </c>
      <c r="B8" s="49">
        <v>1210</v>
      </c>
      <c r="C8" s="49" t="s">
        <v>106</v>
      </c>
      <c r="D8" s="49" t="s">
        <v>70</v>
      </c>
      <c r="E8" s="25">
        <v>0.22</v>
      </c>
      <c r="F8" s="25">
        <v>50.8</v>
      </c>
      <c r="G8" s="25">
        <v>0</v>
      </c>
      <c r="H8" s="25">
        <v>1.2450000000000001</v>
      </c>
      <c r="I8" s="25">
        <v>0.21299999999999999</v>
      </c>
      <c r="J8" s="25">
        <v>0.28799999999999998</v>
      </c>
      <c r="K8" s="25">
        <v>19.211157373500001</v>
      </c>
      <c r="L8" s="8">
        <f t="shared" si="0"/>
        <v>23.422243069771199</v>
      </c>
      <c r="M8" s="8">
        <f t="shared" si="1"/>
        <v>79.3</v>
      </c>
      <c r="N8" s="8">
        <f t="shared" si="2"/>
        <v>17.8</v>
      </c>
    </row>
    <row r="9" spans="1:14" s="8" customFormat="1">
      <c r="A9" s="49" t="s">
        <v>112</v>
      </c>
      <c r="B9" s="49">
        <v>1210</v>
      </c>
      <c r="C9" s="49" t="s">
        <v>106</v>
      </c>
      <c r="D9" s="49" t="s">
        <v>71</v>
      </c>
      <c r="E9" s="25">
        <v>0.22</v>
      </c>
      <c r="F9" s="25">
        <v>50.8</v>
      </c>
      <c r="G9" s="25">
        <v>0</v>
      </c>
      <c r="H9" s="25">
        <v>1.2450000000000001</v>
      </c>
      <c r="I9" s="25">
        <v>0.21299999999999999</v>
      </c>
      <c r="J9" s="25">
        <v>0.28799999999999998</v>
      </c>
      <c r="K9" s="25">
        <v>2.67726602752</v>
      </c>
      <c r="L9" s="8">
        <f t="shared" si="0"/>
        <v>3.2641227407523838</v>
      </c>
      <c r="M9" s="8">
        <f t="shared" si="1"/>
        <v>11.1</v>
      </c>
      <c r="N9" s="8">
        <f t="shared" si="2"/>
        <v>2.5</v>
      </c>
    </row>
    <row r="10" spans="1:14" s="8" customFormat="1">
      <c r="A10" s="49" t="s">
        <v>112</v>
      </c>
      <c r="B10" s="49">
        <v>1310</v>
      </c>
      <c r="C10" s="49" t="s">
        <v>106</v>
      </c>
      <c r="D10" s="49" t="s">
        <v>70</v>
      </c>
      <c r="E10" s="25">
        <v>0.22</v>
      </c>
      <c r="F10" s="25">
        <v>50.8</v>
      </c>
      <c r="G10" s="25">
        <v>0</v>
      </c>
      <c r="H10" s="25">
        <v>1.2450000000000001</v>
      </c>
      <c r="I10" s="25">
        <v>0.21299999999999999</v>
      </c>
      <c r="J10" s="25">
        <v>0.39300000000000002</v>
      </c>
      <c r="K10" s="25">
        <v>0.20979099568500001</v>
      </c>
      <c r="L10" s="8">
        <f t="shared" si="0"/>
        <v>0.34902927952113455</v>
      </c>
      <c r="M10" s="8">
        <f t="shared" si="1"/>
        <v>1.2</v>
      </c>
      <c r="N10" s="8">
        <f t="shared" si="2"/>
        <v>0.2</v>
      </c>
    </row>
    <row r="11" spans="1:14" s="8" customFormat="1">
      <c r="A11" s="49" t="s">
        <v>112</v>
      </c>
      <c r="B11" s="49">
        <v>1330</v>
      </c>
      <c r="C11" s="49" t="s">
        <v>106</v>
      </c>
      <c r="D11" s="49"/>
      <c r="E11" s="25">
        <v>0.22</v>
      </c>
      <c r="F11" s="25">
        <v>50.8</v>
      </c>
      <c r="G11" s="25">
        <v>0</v>
      </c>
      <c r="H11" s="25">
        <v>1.395</v>
      </c>
      <c r="I11" s="25">
        <v>0.33900000000000002</v>
      </c>
      <c r="J11" s="25">
        <v>0.39300000000000002</v>
      </c>
      <c r="K11" s="25">
        <v>1.7831394792499999</v>
      </c>
      <c r="L11" s="8">
        <f t="shared" si="0"/>
        <v>2.9666091516282251</v>
      </c>
      <c r="M11" s="8">
        <f t="shared" si="1"/>
        <v>11.3</v>
      </c>
      <c r="N11" s="8">
        <f t="shared" si="2"/>
        <v>3.1</v>
      </c>
    </row>
    <row r="12" spans="1:14" s="8" customFormat="1">
      <c r="A12" s="49" t="s">
        <v>112</v>
      </c>
      <c r="B12" s="49">
        <v>1330</v>
      </c>
      <c r="C12" s="49" t="s">
        <v>106</v>
      </c>
      <c r="D12" s="49" t="s">
        <v>69</v>
      </c>
      <c r="E12" s="25">
        <v>0.22</v>
      </c>
      <c r="F12" s="25">
        <v>50.8</v>
      </c>
      <c r="G12" s="25">
        <v>0</v>
      </c>
      <c r="H12" s="25">
        <v>1.395</v>
      </c>
      <c r="I12" s="25">
        <v>0.33900000000000002</v>
      </c>
      <c r="J12" s="25">
        <v>0.39300000000000002</v>
      </c>
      <c r="K12" s="25">
        <v>68.181387360299993</v>
      </c>
      <c r="L12" s="8">
        <f t="shared" si="0"/>
        <v>113.43337415133111</v>
      </c>
      <c r="M12" s="8">
        <f t="shared" si="1"/>
        <v>430.6</v>
      </c>
      <c r="N12" s="8">
        <f t="shared" si="2"/>
        <v>119.6</v>
      </c>
    </row>
    <row r="13" spans="1:14" s="8" customFormat="1">
      <c r="A13" s="49" t="s">
        <v>112</v>
      </c>
      <c r="B13" s="49">
        <v>1330</v>
      </c>
      <c r="C13" s="49" t="s">
        <v>106</v>
      </c>
      <c r="D13" s="49" t="s">
        <v>70</v>
      </c>
      <c r="E13" s="25">
        <v>0.22</v>
      </c>
      <c r="F13" s="25">
        <v>50.8</v>
      </c>
      <c r="G13" s="25">
        <v>0</v>
      </c>
      <c r="H13" s="25">
        <v>1.395</v>
      </c>
      <c r="I13" s="25">
        <v>0.33900000000000002</v>
      </c>
      <c r="J13" s="25">
        <v>0.39300000000000002</v>
      </c>
      <c r="K13" s="25">
        <v>24.012021589300002</v>
      </c>
      <c r="L13" s="8">
        <f t="shared" si="0"/>
        <v>39.948800318118415</v>
      </c>
      <c r="M13" s="8">
        <f t="shared" si="1"/>
        <v>151.6</v>
      </c>
      <c r="N13" s="8">
        <f t="shared" si="2"/>
        <v>42.1</v>
      </c>
    </row>
    <row r="14" spans="1:14" s="8" customFormat="1">
      <c r="A14" s="49" t="s">
        <v>112</v>
      </c>
      <c r="B14" s="49">
        <v>1400</v>
      </c>
      <c r="C14" s="49" t="s">
        <v>106</v>
      </c>
      <c r="D14" s="49"/>
      <c r="E14" s="25">
        <v>0.22</v>
      </c>
      <c r="F14" s="25">
        <v>50.8</v>
      </c>
      <c r="G14" s="25">
        <v>0</v>
      </c>
      <c r="H14" s="25">
        <v>0.70899999999999996</v>
      </c>
      <c r="I14" s="25">
        <v>0.11700000000000001</v>
      </c>
      <c r="J14" s="25">
        <v>0.43099999999999999</v>
      </c>
      <c r="K14" s="25">
        <v>2.3347750072700002</v>
      </c>
      <c r="L14" s="8">
        <f t="shared" si="0"/>
        <v>4.2599526524312665</v>
      </c>
      <c r="M14" s="8">
        <f t="shared" si="1"/>
        <v>8.1999999999999993</v>
      </c>
      <c r="N14" s="8">
        <f t="shared" si="2"/>
        <v>1.9</v>
      </c>
    </row>
    <row r="15" spans="1:14" s="8" customFormat="1">
      <c r="A15" s="49" t="s">
        <v>112</v>
      </c>
      <c r="B15" s="49">
        <v>1400</v>
      </c>
      <c r="C15" s="49" t="s">
        <v>106</v>
      </c>
      <c r="D15" s="49" t="s">
        <v>69</v>
      </c>
      <c r="E15" s="25">
        <v>0.22</v>
      </c>
      <c r="F15" s="25">
        <v>50.8</v>
      </c>
      <c r="G15" s="25">
        <v>0</v>
      </c>
      <c r="H15" s="25">
        <v>0.70899999999999996</v>
      </c>
      <c r="I15" s="25">
        <v>0.11700000000000001</v>
      </c>
      <c r="J15" s="25">
        <v>0.43099999999999999</v>
      </c>
      <c r="K15" s="25">
        <v>6.6620847148399998</v>
      </c>
      <c r="L15" s="8">
        <f t="shared" si="0"/>
        <v>12.155417701206568</v>
      </c>
      <c r="M15" s="8">
        <f t="shared" si="1"/>
        <v>23.5</v>
      </c>
      <c r="N15" s="8">
        <f t="shared" si="2"/>
        <v>5.3</v>
      </c>
    </row>
    <row r="16" spans="1:14" s="8" customFormat="1">
      <c r="A16" s="49" t="s">
        <v>112</v>
      </c>
      <c r="B16" s="49">
        <v>1400</v>
      </c>
      <c r="C16" s="49" t="s">
        <v>106</v>
      </c>
      <c r="D16" s="49" t="s">
        <v>70</v>
      </c>
      <c r="E16" s="25">
        <v>0.22</v>
      </c>
      <c r="F16" s="25">
        <v>50.8</v>
      </c>
      <c r="G16" s="25">
        <v>0</v>
      </c>
      <c r="H16" s="25">
        <v>0.70899999999999996</v>
      </c>
      <c r="I16" s="25">
        <v>0.11700000000000001</v>
      </c>
      <c r="J16" s="25">
        <v>0.43099999999999999</v>
      </c>
      <c r="K16" s="25">
        <v>34.919642973800002</v>
      </c>
      <c r="L16" s="8">
        <f t="shared" si="0"/>
        <v>63.713216581896354</v>
      </c>
      <c r="M16" s="8">
        <f t="shared" si="1"/>
        <v>122.9</v>
      </c>
      <c r="N16" s="8">
        <f t="shared" si="2"/>
        <v>28</v>
      </c>
    </row>
    <row r="17" spans="1:14" s="8" customFormat="1">
      <c r="A17" s="49" t="s">
        <v>112</v>
      </c>
      <c r="B17" s="49">
        <v>1411</v>
      </c>
      <c r="C17" s="49" t="s">
        <v>106</v>
      </c>
      <c r="D17" s="49"/>
      <c r="E17" s="25">
        <v>0.22</v>
      </c>
      <c r="F17" s="25">
        <v>50.8</v>
      </c>
      <c r="G17" s="25">
        <v>0</v>
      </c>
      <c r="H17" s="25">
        <v>1.4430000000000001</v>
      </c>
      <c r="I17" s="25">
        <v>0.22500000000000001</v>
      </c>
      <c r="J17" s="25">
        <v>0.43099999999999999</v>
      </c>
      <c r="K17" s="25">
        <v>8.8154068547200009</v>
      </c>
      <c r="L17" s="8">
        <f t="shared" si="0"/>
        <v>16.084297500226956</v>
      </c>
      <c r="M17" s="8">
        <f t="shared" si="1"/>
        <v>63.2</v>
      </c>
      <c r="N17" s="8">
        <f t="shared" si="2"/>
        <v>11.8</v>
      </c>
    </row>
    <row r="18" spans="1:14" s="8" customFormat="1">
      <c r="A18" s="49" t="s">
        <v>112</v>
      </c>
      <c r="B18" s="49">
        <v>1411</v>
      </c>
      <c r="C18" s="49" t="s">
        <v>106</v>
      </c>
      <c r="D18" s="49" t="s">
        <v>69</v>
      </c>
      <c r="E18" s="25">
        <v>0.22</v>
      </c>
      <c r="F18" s="25">
        <v>50.8</v>
      </c>
      <c r="G18" s="25">
        <v>0</v>
      </c>
      <c r="H18" s="25">
        <v>1.4430000000000001</v>
      </c>
      <c r="I18" s="25">
        <v>0.22500000000000001</v>
      </c>
      <c r="J18" s="25">
        <v>0.43099999999999999</v>
      </c>
      <c r="K18" s="25">
        <v>15.5792428265</v>
      </c>
      <c r="L18" s="8">
        <f t="shared" si="0"/>
        <v>28.425367153137685</v>
      </c>
      <c r="M18" s="8">
        <f t="shared" si="1"/>
        <v>111.6</v>
      </c>
      <c r="N18" s="8">
        <f t="shared" si="2"/>
        <v>20.8</v>
      </c>
    </row>
    <row r="19" spans="1:14" s="8" customFormat="1">
      <c r="A19" s="49" t="s">
        <v>112</v>
      </c>
      <c r="B19" s="49">
        <v>1411</v>
      </c>
      <c r="C19" s="49" t="s">
        <v>106</v>
      </c>
      <c r="D19" s="49" t="s">
        <v>70</v>
      </c>
      <c r="E19" s="25">
        <v>0.22</v>
      </c>
      <c r="F19" s="25">
        <v>50.8</v>
      </c>
      <c r="G19" s="25">
        <v>0</v>
      </c>
      <c r="H19" s="25">
        <v>1.4430000000000001</v>
      </c>
      <c r="I19" s="25">
        <v>0.22500000000000001</v>
      </c>
      <c r="J19" s="25">
        <v>0.43099999999999999</v>
      </c>
      <c r="K19" s="25">
        <v>186.92939820500001</v>
      </c>
      <c r="L19" s="8">
        <f t="shared" si="0"/>
        <v>341.06514898490286</v>
      </c>
      <c r="M19" s="8">
        <f t="shared" si="1"/>
        <v>1339.2</v>
      </c>
      <c r="N19" s="8">
        <f t="shared" si="2"/>
        <v>249.9</v>
      </c>
    </row>
    <row r="20" spans="1:14" s="8" customFormat="1">
      <c r="A20" s="49" t="s">
        <v>112</v>
      </c>
      <c r="B20" s="49">
        <v>1490</v>
      </c>
      <c r="C20" s="49" t="s">
        <v>106</v>
      </c>
      <c r="D20" s="49" t="s">
        <v>70</v>
      </c>
      <c r="E20" s="25">
        <v>0.22</v>
      </c>
      <c r="F20" s="25">
        <v>50.8</v>
      </c>
      <c r="G20" s="25">
        <v>0</v>
      </c>
      <c r="H20" s="25">
        <v>1.4430000000000001</v>
      </c>
      <c r="I20" s="25">
        <v>0.22500000000000001</v>
      </c>
      <c r="J20" s="25">
        <v>0.43099999999999999</v>
      </c>
      <c r="K20" s="25">
        <v>0.71985062408300005</v>
      </c>
      <c r="L20" s="8">
        <f t="shared" si="0"/>
        <v>1.3134154536810392</v>
      </c>
      <c r="M20" s="8">
        <f t="shared" si="1"/>
        <v>5.2</v>
      </c>
      <c r="N20" s="8">
        <f t="shared" si="2"/>
        <v>1</v>
      </c>
    </row>
    <row r="21" spans="1:14" s="8" customFormat="1">
      <c r="A21" s="49" t="s">
        <v>112</v>
      </c>
      <c r="B21" s="49">
        <v>1550</v>
      </c>
      <c r="C21" s="49" t="s">
        <v>106</v>
      </c>
      <c r="D21" s="49"/>
      <c r="E21" s="25">
        <v>0.22</v>
      </c>
      <c r="F21" s="25">
        <v>50.8</v>
      </c>
      <c r="G21" s="25">
        <v>0</v>
      </c>
      <c r="H21" s="25">
        <v>0.72099999999999997</v>
      </c>
      <c r="I21" s="25">
        <v>0.17</v>
      </c>
      <c r="J21" s="25">
        <v>0.34100000000000003</v>
      </c>
      <c r="K21" s="25">
        <v>4.4667576823199999</v>
      </c>
      <c r="L21" s="8">
        <f t="shared" si="0"/>
        <v>6.4480624982744077</v>
      </c>
      <c r="M21" s="8">
        <f t="shared" si="1"/>
        <v>12.7</v>
      </c>
      <c r="N21" s="8">
        <f t="shared" si="2"/>
        <v>4</v>
      </c>
    </row>
    <row r="22" spans="1:14" s="8" customFormat="1">
      <c r="A22" s="49" t="s">
        <v>112</v>
      </c>
      <c r="B22" s="49">
        <v>1550</v>
      </c>
      <c r="C22" s="49" t="s">
        <v>106</v>
      </c>
      <c r="D22" s="49" t="s">
        <v>69</v>
      </c>
      <c r="E22" s="25">
        <v>0.22</v>
      </c>
      <c r="F22" s="25">
        <v>50.8</v>
      </c>
      <c r="G22" s="25">
        <v>0</v>
      </c>
      <c r="H22" s="25">
        <v>0.72099999999999997</v>
      </c>
      <c r="I22" s="25">
        <v>0.17</v>
      </c>
      <c r="J22" s="25">
        <v>0.34100000000000003</v>
      </c>
      <c r="K22" s="25">
        <v>3.48082055286</v>
      </c>
      <c r="L22" s="8">
        <f t="shared" si="0"/>
        <v>5.024796522756934</v>
      </c>
      <c r="M22" s="8">
        <f t="shared" si="1"/>
        <v>9.9</v>
      </c>
      <c r="N22" s="8">
        <f t="shared" si="2"/>
        <v>3.1</v>
      </c>
    </row>
    <row r="23" spans="1:14" s="8" customFormat="1">
      <c r="A23" s="49" t="s">
        <v>112</v>
      </c>
      <c r="B23" s="49">
        <v>1550</v>
      </c>
      <c r="C23" s="49" t="s">
        <v>106</v>
      </c>
      <c r="D23" s="49" t="s">
        <v>70</v>
      </c>
      <c r="E23" s="25">
        <v>0.22</v>
      </c>
      <c r="F23" s="25">
        <v>50.8</v>
      </c>
      <c r="G23" s="25">
        <v>0</v>
      </c>
      <c r="H23" s="25">
        <v>0.72099999999999997</v>
      </c>
      <c r="I23" s="25">
        <v>0.17</v>
      </c>
      <c r="J23" s="25">
        <v>0.34100000000000003</v>
      </c>
      <c r="K23" s="25">
        <v>2.0707822257500001E-2</v>
      </c>
      <c r="L23" s="8">
        <f t="shared" si="0"/>
        <v>2.9893121950185089E-2</v>
      </c>
      <c r="M23" s="8">
        <f t="shared" si="1"/>
        <v>0.1</v>
      </c>
      <c r="N23" s="8">
        <f t="shared" si="2"/>
        <v>0</v>
      </c>
    </row>
    <row r="24" spans="1:14" s="8" customFormat="1">
      <c r="A24" s="49" t="s">
        <v>112</v>
      </c>
      <c r="B24" s="49">
        <v>1700</v>
      </c>
      <c r="C24" s="49" t="s">
        <v>106</v>
      </c>
      <c r="D24" s="49" t="s">
        <v>69</v>
      </c>
      <c r="E24" s="25">
        <v>0.22</v>
      </c>
      <c r="F24" s="25">
        <v>50.8</v>
      </c>
      <c r="G24" s="25">
        <v>0</v>
      </c>
      <c r="H24" s="25">
        <v>0.96799999999999997</v>
      </c>
      <c r="I24" s="25">
        <v>0.125</v>
      </c>
      <c r="J24" s="25">
        <v>0.34100000000000003</v>
      </c>
      <c r="K24" s="25">
        <v>5.4505619246399997</v>
      </c>
      <c r="L24" s="8">
        <f t="shared" si="0"/>
        <v>7.8682495090128164</v>
      </c>
      <c r="M24" s="8">
        <f t="shared" si="1"/>
        <v>20.7</v>
      </c>
      <c r="N24" s="8">
        <f t="shared" si="2"/>
        <v>3.9</v>
      </c>
    </row>
    <row r="25" spans="1:14" s="8" customFormat="1">
      <c r="A25" s="49" t="s">
        <v>112</v>
      </c>
      <c r="B25" s="49">
        <v>1700</v>
      </c>
      <c r="C25" s="49" t="s">
        <v>106</v>
      </c>
      <c r="D25" s="49" t="s">
        <v>70</v>
      </c>
      <c r="E25" s="25">
        <v>0.22</v>
      </c>
      <c r="F25" s="25">
        <v>50.8</v>
      </c>
      <c r="G25" s="25">
        <v>0</v>
      </c>
      <c r="H25" s="25">
        <v>0.96799999999999997</v>
      </c>
      <c r="I25" s="25">
        <v>0.125</v>
      </c>
      <c r="J25" s="25">
        <v>0.34100000000000003</v>
      </c>
      <c r="K25" s="25">
        <v>11.475603768499999</v>
      </c>
      <c r="L25" s="8">
        <f t="shared" si="0"/>
        <v>16.565799080080982</v>
      </c>
      <c r="M25" s="8">
        <f t="shared" si="1"/>
        <v>43.6</v>
      </c>
      <c r="N25" s="8">
        <f t="shared" si="2"/>
        <v>8.1999999999999993</v>
      </c>
    </row>
    <row r="26" spans="1:14" s="8" customFormat="1">
      <c r="A26" s="49" t="s">
        <v>112</v>
      </c>
      <c r="B26" s="49">
        <v>1820</v>
      </c>
      <c r="C26" s="49" t="s">
        <v>106</v>
      </c>
      <c r="D26" s="49"/>
      <c r="E26" s="25">
        <v>0.22</v>
      </c>
      <c r="F26" s="25">
        <v>50.8</v>
      </c>
      <c r="G26" s="25">
        <v>0</v>
      </c>
      <c r="H26" s="25">
        <v>2.0139999999999998</v>
      </c>
      <c r="I26" s="25">
        <v>0.28699999999999998</v>
      </c>
      <c r="J26" s="25">
        <v>0.28899999999999998</v>
      </c>
      <c r="K26" s="25">
        <v>2.4593016093700001E-2</v>
      </c>
      <c r="L26" s="8">
        <f t="shared" si="0"/>
        <v>3.0087915656235701E-2</v>
      </c>
      <c r="M26" s="8">
        <f t="shared" si="1"/>
        <v>0.2</v>
      </c>
      <c r="N26" s="8">
        <f t="shared" si="2"/>
        <v>0</v>
      </c>
    </row>
    <row r="27" spans="1:14" s="8" customFormat="1">
      <c r="A27" s="49" t="s">
        <v>112</v>
      </c>
      <c r="B27" s="49">
        <v>1820</v>
      </c>
      <c r="C27" s="49" t="s">
        <v>106</v>
      </c>
      <c r="D27" s="49" t="s">
        <v>69</v>
      </c>
      <c r="E27" s="25">
        <v>0.22</v>
      </c>
      <c r="F27" s="25">
        <v>50.8</v>
      </c>
      <c r="G27" s="25">
        <v>0</v>
      </c>
      <c r="H27" s="25">
        <v>2.0139999999999998</v>
      </c>
      <c r="I27" s="25">
        <v>0.28699999999999998</v>
      </c>
      <c r="J27" s="25">
        <v>0.28899999999999998</v>
      </c>
      <c r="K27" s="25">
        <v>43.027739990999997</v>
      </c>
      <c r="L27" s="8">
        <f t="shared" si="0"/>
        <v>52.64157136298909</v>
      </c>
      <c r="M27" s="8">
        <f t="shared" si="1"/>
        <v>288.5</v>
      </c>
      <c r="N27" s="8">
        <f t="shared" si="2"/>
        <v>50.6</v>
      </c>
    </row>
    <row r="28" spans="1:14" s="8" customFormat="1">
      <c r="A28" s="49" t="s">
        <v>112</v>
      </c>
      <c r="B28" s="49">
        <v>1820</v>
      </c>
      <c r="C28" s="49" t="s">
        <v>106</v>
      </c>
      <c r="D28" s="49" t="s">
        <v>70</v>
      </c>
      <c r="E28" s="25">
        <v>0.22</v>
      </c>
      <c r="F28" s="25">
        <v>50.8</v>
      </c>
      <c r="G28" s="25">
        <v>0</v>
      </c>
      <c r="H28" s="25">
        <v>2.0139999999999998</v>
      </c>
      <c r="I28" s="25">
        <v>0.28699999999999998</v>
      </c>
      <c r="J28" s="25">
        <v>0.28899999999999998</v>
      </c>
      <c r="K28" s="25">
        <v>30.743554828400001</v>
      </c>
      <c r="L28" s="8">
        <f t="shared" si="0"/>
        <v>37.612689762225507</v>
      </c>
      <c r="M28" s="8">
        <f t="shared" si="1"/>
        <v>206.1</v>
      </c>
      <c r="N28" s="8">
        <f t="shared" si="2"/>
        <v>36.1</v>
      </c>
    </row>
    <row r="29" spans="1:14" s="8" customFormat="1">
      <c r="A29" s="49" t="s">
        <v>112</v>
      </c>
      <c r="B29" s="49">
        <v>1840</v>
      </c>
      <c r="C29" s="49" t="s">
        <v>106</v>
      </c>
      <c r="D29" s="49"/>
      <c r="E29" s="25">
        <v>0.22</v>
      </c>
      <c r="F29" s="25">
        <v>50.8</v>
      </c>
      <c r="G29" s="25">
        <v>0</v>
      </c>
      <c r="H29" s="25">
        <v>0.70899999999999996</v>
      </c>
      <c r="I29" s="25">
        <v>0.11700000000000001</v>
      </c>
      <c r="J29" s="25">
        <v>0.28799999999999998</v>
      </c>
      <c r="K29" s="25">
        <v>1.34619753835</v>
      </c>
      <c r="L29" s="8">
        <f t="shared" si="0"/>
        <v>1.6412840387563197</v>
      </c>
      <c r="M29" s="8">
        <f t="shared" si="1"/>
        <v>3.2</v>
      </c>
      <c r="N29" s="8">
        <f t="shared" si="2"/>
        <v>0.8</v>
      </c>
    </row>
    <row r="30" spans="1:14" s="8" customFormat="1">
      <c r="A30" s="49" t="s">
        <v>112</v>
      </c>
      <c r="B30" s="49">
        <v>1840</v>
      </c>
      <c r="C30" s="49" t="s">
        <v>106</v>
      </c>
      <c r="D30" s="49" t="s">
        <v>69</v>
      </c>
      <c r="E30" s="25">
        <v>0.22</v>
      </c>
      <c r="F30" s="25">
        <v>50.8</v>
      </c>
      <c r="G30" s="25">
        <v>0</v>
      </c>
      <c r="H30" s="25">
        <v>0.70899999999999996</v>
      </c>
      <c r="I30" s="25">
        <v>0.11700000000000001</v>
      </c>
      <c r="J30" s="25">
        <v>0.28799999999999998</v>
      </c>
      <c r="K30" s="25">
        <v>11.5687839736</v>
      </c>
      <c r="L30" s="8">
        <f t="shared" si="0"/>
        <v>14.10466142061312</v>
      </c>
      <c r="M30" s="8">
        <f t="shared" si="1"/>
        <v>27.2</v>
      </c>
      <c r="N30" s="8">
        <f t="shared" si="2"/>
        <v>7</v>
      </c>
    </row>
    <row r="31" spans="1:14" s="8" customFormat="1">
      <c r="A31" s="49" t="s">
        <v>112</v>
      </c>
      <c r="B31" s="49">
        <v>1840</v>
      </c>
      <c r="C31" s="49" t="s">
        <v>106</v>
      </c>
      <c r="D31" s="49" t="s">
        <v>70</v>
      </c>
      <c r="E31" s="25">
        <v>0.22</v>
      </c>
      <c r="F31" s="25">
        <v>50.8</v>
      </c>
      <c r="G31" s="25">
        <v>0</v>
      </c>
      <c r="H31" s="25">
        <v>0.70899999999999996</v>
      </c>
      <c r="I31" s="25">
        <v>0.11700000000000001</v>
      </c>
      <c r="J31" s="25">
        <v>0.28799999999999998</v>
      </c>
      <c r="K31" s="25">
        <v>4.1252695263300003</v>
      </c>
      <c r="L31" s="8">
        <f t="shared" si="0"/>
        <v>5.0295286065015352</v>
      </c>
      <c r="M31" s="8">
        <f t="shared" si="1"/>
        <v>9.6999999999999993</v>
      </c>
      <c r="N31" s="8">
        <f t="shared" si="2"/>
        <v>2.5</v>
      </c>
    </row>
    <row r="32" spans="1:14" s="8" customFormat="1">
      <c r="A32" s="49" t="s">
        <v>112</v>
      </c>
      <c r="B32" s="49">
        <v>3200</v>
      </c>
      <c r="C32" s="49" t="s">
        <v>106</v>
      </c>
      <c r="D32" s="49"/>
      <c r="E32" s="25">
        <v>0.22</v>
      </c>
      <c r="F32" s="25">
        <v>50.8</v>
      </c>
      <c r="G32" s="25">
        <v>0</v>
      </c>
      <c r="H32" s="25">
        <v>0.69099999999999995</v>
      </c>
      <c r="I32" s="25">
        <v>3.5999999999999997E-2</v>
      </c>
      <c r="J32" s="25">
        <v>0.26200000000000001</v>
      </c>
      <c r="K32" s="25">
        <v>1.62615150595</v>
      </c>
      <c r="L32" s="8">
        <f t="shared" si="0"/>
        <v>1.8036188402993432</v>
      </c>
      <c r="M32" s="8">
        <f t="shared" si="1"/>
        <v>3.4</v>
      </c>
      <c r="N32" s="8">
        <f t="shared" si="2"/>
        <v>0.5</v>
      </c>
    </row>
    <row r="33" spans="1:14" s="8" customFormat="1">
      <c r="A33" s="49" t="s">
        <v>112</v>
      </c>
      <c r="B33" s="49">
        <v>3200</v>
      </c>
      <c r="C33" s="49" t="s">
        <v>106</v>
      </c>
      <c r="D33" s="49" t="s">
        <v>70</v>
      </c>
      <c r="E33" s="25">
        <v>0.22</v>
      </c>
      <c r="F33" s="25">
        <v>50.8</v>
      </c>
      <c r="G33" s="25">
        <v>0</v>
      </c>
      <c r="H33" s="25">
        <v>0.69099999999999995</v>
      </c>
      <c r="I33" s="25">
        <v>3.5999999999999997E-2</v>
      </c>
      <c r="J33" s="25">
        <v>0.26200000000000001</v>
      </c>
      <c r="K33" s="25">
        <v>6.4948257184899996</v>
      </c>
      <c r="L33" s="8">
        <f t="shared" si="0"/>
        <v>7.2036276985678747</v>
      </c>
      <c r="M33" s="8">
        <f t="shared" si="1"/>
        <v>13.5</v>
      </c>
      <c r="N33" s="8">
        <f t="shared" si="2"/>
        <v>2.1</v>
      </c>
    </row>
    <row r="34" spans="1:14" s="8" customFormat="1">
      <c r="A34" s="49" t="s">
        <v>112</v>
      </c>
      <c r="B34" s="49">
        <v>3210</v>
      </c>
      <c r="C34" s="49" t="s">
        <v>106</v>
      </c>
      <c r="D34" s="49" t="s">
        <v>70</v>
      </c>
      <c r="E34" s="25">
        <v>0.22</v>
      </c>
      <c r="F34" s="25">
        <v>50.8</v>
      </c>
      <c r="G34" s="25">
        <v>0</v>
      </c>
      <c r="H34" s="25">
        <v>0.69099999999999995</v>
      </c>
      <c r="I34" s="25">
        <v>3.5999999999999997E-2</v>
      </c>
      <c r="J34" s="25">
        <v>0.26200000000000001</v>
      </c>
      <c r="K34" s="25">
        <v>0.112722031345</v>
      </c>
      <c r="L34" s="8">
        <f t="shared" si="0"/>
        <v>0.12502376236578433</v>
      </c>
      <c r="M34" s="8">
        <f t="shared" si="1"/>
        <v>0.2</v>
      </c>
      <c r="N34" s="8">
        <f t="shared" si="2"/>
        <v>0</v>
      </c>
    </row>
    <row r="35" spans="1:14" s="8" customFormat="1">
      <c r="A35" s="49" t="s">
        <v>112</v>
      </c>
      <c r="B35" s="49">
        <v>4110</v>
      </c>
      <c r="C35" s="49" t="s">
        <v>106</v>
      </c>
      <c r="D35" s="49"/>
      <c r="E35" s="25">
        <v>0.22</v>
      </c>
      <c r="F35" s="25">
        <v>50.8</v>
      </c>
      <c r="G35" s="25">
        <v>0</v>
      </c>
      <c r="H35" s="25">
        <v>0.69099999999999995</v>
      </c>
      <c r="I35" s="25">
        <v>3.5999999999999997E-2</v>
      </c>
      <c r="J35" s="25">
        <v>0.26200000000000001</v>
      </c>
      <c r="K35" s="25">
        <v>0.388256319154</v>
      </c>
      <c r="L35" s="8">
        <f t="shared" si="0"/>
        <v>0.43062802545100648</v>
      </c>
      <c r="M35" s="8">
        <f t="shared" si="1"/>
        <v>0.8</v>
      </c>
      <c r="N35" s="8">
        <f t="shared" si="2"/>
        <v>0.1</v>
      </c>
    </row>
    <row r="36" spans="1:14" s="8" customFormat="1">
      <c r="A36" s="49" t="s">
        <v>112</v>
      </c>
      <c r="B36" s="49">
        <v>4110</v>
      </c>
      <c r="C36" s="49" t="s">
        <v>106</v>
      </c>
      <c r="D36" s="49" t="s">
        <v>69</v>
      </c>
      <c r="E36" s="25">
        <v>0.22</v>
      </c>
      <c r="F36" s="25">
        <v>50.8</v>
      </c>
      <c r="G36" s="25">
        <v>0</v>
      </c>
      <c r="H36" s="25">
        <v>0.69099999999999995</v>
      </c>
      <c r="I36" s="25">
        <v>3.5999999999999997E-2</v>
      </c>
      <c r="J36" s="25">
        <v>0.26200000000000001</v>
      </c>
      <c r="K36" s="25">
        <v>36.662758652699999</v>
      </c>
      <c r="L36" s="8">
        <f t="shared" si="0"/>
        <v>40.663887713664657</v>
      </c>
      <c r="M36" s="8">
        <f t="shared" si="1"/>
        <v>76.5</v>
      </c>
      <c r="N36" s="8">
        <f t="shared" si="2"/>
        <v>12</v>
      </c>
    </row>
    <row r="37" spans="1:14" s="8" customFormat="1">
      <c r="A37" s="49" t="s">
        <v>112</v>
      </c>
      <c r="B37" s="49">
        <v>4110</v>
      </c>
      <c r="C37" s="49" t="s">
        <v>106</v>
      </c>
      <c r="D37" s="49" t="s">
        <v>70</v>
      </c>
      <c r="E37" s="25">
        <v>0.22</v>
      </c>
      <c r="F37" s="25">
        <v>50.8</v>
      </c>
      <c r="G37" s="25">
        <v>0</v>
      </c>
      <c r="H37" s="25">
        <v>0.69099999999999995</v>
      </c>
      <c r="I37" s="25">
        <v>3.5999999999999997E-2</v>
      </c>
      <c r="J37" s="25">
        <v>0.26200000000000001</v>
      </c>
      <c r="K37" s="25">
        <v>83.369013347600003</v>
      </c>
      <c r="L37" s="8">
        <f t="shared" si="0"/>
        <v>92.467351670934747</v>
      </c>
      <c r="M37" s="8">
        <f t="shared" si="1"/>
        <v>173.9</v>
      </c>
      <c r="N37" s="8">
        <f t="shared" si="2"/>
        <v>27.4</v>
      </c>
    </row>
    <row r="38" spans="1:14" s="8" customFormat="1">
      <c r="A38" s="49" t="s">
        <v>112</v>
      </c>
      <c r="B38" s="49">
        <v>4110</v>
      </c>
      <c r="C38" s="49" t="s">
        <v>106</v>
      </c>
      <c r="D38" s="49" t="s">
        <v>71</v>
      </c>
      <c r="E38" s="25">
        <v>0.22</v>
      </c>
      <c r="F38" s="25">
        <v>50.8</v>
      </c>
      <c r="G38" s="25">
        <v>0</v>
      </c>
      <c r="H38" s="25">
        <v>0.69099999999999995</v>
      </c>
      <c r="I38" s="25">
        <v>3.5999999999999997E-2</v>
      </c>
      <c r="J38" s="25">
        <v>0.26200000000000001</v>
      </c>
      <c r="K38" s="25">
        <v>28.911884325799999</v>
      </c>
      <c r="L38" s="8">
        <f t="shared" si="0"/>
        <v>32.067134635222303</v>
      </c>
      <c r="M38" s="8">
        <f t="shared" si="1"/>
        <v>60.3</v>
      </c>
      <c r="N38" s="8">
        <f t="shared" si="2"/>
        <v>9.5</v>
      </c>
    </row>
    <row r="39" spans="1:14" s="8" customFormat="1">
      <c r="A39" s="49" t="s">
        <v>112</v>
      </c>
      <c r="B39" s="49">
        <v>4340</v>
      </c>
      <c r="C39" s="49" t="s">
        <v>106</v>
      </c>
      <c r="D39" s="49" t="s">
        <v>70</v>
      </c>
      <c r="E39" s="25">
        <v>0.22</v>
      </c>
      <c r="F39" s="25">
        <v>50.8</v>
      </c>
      <c r="G39" s="25">
        <v>0</v>
      </c>
      <c r="H39" s="25">
        <v>0.69099999999999995</v>
      </c>
      <c r="I39" s="25">
        <v>3.5999999999999997E-2</v>
      </c>
      <c r="J39" s="25">
        <v>0.26200000000000001</v>
      </c>
      <c r="K39" s="25">
        <v>1.3062468947899999</v>
      </c>
      <c r="L39" s="8">
        <f t="shared" si="0"/>
        <v>1.4488019725747485</v>
      </c>
      <c r="M39" s="8">
        <f t="shared" si="1"/>
        <v>2.7</v>
      </c>
      <c r="N39" s="8">
        <f t="shared" si="2"/>
        <v>0.4</v>
      </c>
    </row>
    <row r="40" spans="1:14" s="8" customFormat="1">
      <c r="A40" s="49" t="s">
        <v>112</v>
      </c>
      <c r="B40" s="49">
        <v>5110</v>
      </c>
      <c r="C40" s="49" t="s">
        <v>106</v>
      </c>
      <c r="D40" s="49"/>
      <c r="E40" s="25">
        <v>0.22</v>
      </c>
      <c r="F40" s="25">
        <v>50.8</v>
      </c>
      <c r="G40" s="25">
        <v>0</v>
      </c>
      <c r="H40" s="25">
        <v>0.505</v>
      </c>
      <c r="I40" s="25">
        <v>6.8000000000000005E-2</v>
      </c>
      <c r="J40" s="25">
        <v>5.2999999999999999E-2</v>
      </c>
      <c r="K40" s="25">
        <v>0.68956559497699998</v>
      </c>
      <c r="L40" s="8">
        <f t="shared" si="0"/>
        <v>0.15471553399300622</v>
      </c>
      <c r="M40" s="8">
        <f t="shared" si="1"/>
        <v>0.2</v>
      </c>
      <c r="N40" s="8">
        <f t="shared" si="2"/>
        <v>0.2</v>
      </c>
    </row>
    <row r="41" spans="1:14" s="8" customFormat="1">
      <c r="A41" s="49" t="s">
        <v>112</v>
      </c>
      <c r="B41" s="49">
        <v>5110</v>
      </c>
      <c r="C41" s="49" t="s">
        <v>106</v>
      </c>
      <c r="D41" s="49" t="s">
        <v>69</v>
      </c>
      <c r="E41" s="25">
        <v>0.22</v>
      </c>
      <c r="F41" s="25">
        <v>50.8</v>
      </c>
      <c r="G41" s="25">
        <v>0</v>
      </c>
      <c r="H41" s="25">
        <v>0.505</v>
      </c>
      <c r="I41" s="25">
        <v>6.8000000000000005E-2</v>
      </c>
      <c r="J41" s="25">
        <v>5.2999999999999999E-2</v>
      </c>
      <c r="K41" s="25">
        <v>0.18858769456899999</v>
      </c>
      <c r="L41" s="8">
        <f t="shared" si="0"/>
        <v>4.2312792404797961E-2</v>
      </c>
      <c r="M41" s="8">
        <f t="shared" si="1"/>
        <v>0.1</v>
      </c>
      <c r="N41" s="8">
        <f t="shared" si="2"/>
        <v>0</v>
      </c>
    </row>
    <row r="42" spans="1:14" s="8" customFormat="1">
      <c r="A42" s="49" t="s">
        <v>112</v>
      </c>
      <c r="B42" s="49">
        <v>5110</v>
      </c>
      <c r="C42" s="49" t="s">
        <v>106</v>
      </c>
      <c r="D42" s="49" t="s">
        <v>70</v>
      </c>
      <c r="E42" s="25">
        <v>0.22</v>
      </c>
      <c r="F42" s="25">
        <v>50.8</v>
      </c>
      <c r="G42" s="25">
        <v>0</v>
      </c>
      <c r="H42" s="25">
        <v>0.505</v>
      </c>
      <c r="I42" s="25">
        <v>6.8000000000000005E-2</v>
      </c>
      <c r="J42" s="25">
        <v>5.2999999999999999E-2</v>
      </c>
      <c r="K42" s="25">
        <v>4.5837176389900001E-2</v>
      </c>
      <c r="L42" s="8">
        <f t="shared" si="0"/>
        <v>1.0284334476013896E-2</v>
      </c>
      <c r="M42" s="8">
        <f t="shared" si="1"/>
        <v>0</v>
      </c>
      <c r="N42" s="8">
        <f t="shared" si="2"/>
        <v>0</v>
      </c>
    </row>
    <row r="43" spans="1:14" s="8" customFormat="1">
      <c r="A43" s="49" t="s">
        <v>112</v>
      </c>
      <c r="B43" s="49">
        <v>5120</v>
      </c>
      <c r="C43" s="49" t="s">
        <v>106</v>
      </c>
      <c r="D43" s="49"/>
      <c r="E43" s="25">
        <v>0.22</v>
      </c>
      <c r="F43" s="25">
        <v>50.8</v>
      </c>
      <c r="G43" s="25">
        <v>0</v>
      </c>
      <c r="H43" s="25">
        <v>0.505</v>
      </c>
      <c r="I43" s="25">
        <v>6.8000000000000005E-2</v>
      </c>
      <c r="J43" s="25">
        <v>5.2999999999999999E-2</v>
      </c>
      <c r="K43" s="25">
        <v>10.4159644608</v>
      </c>
      <c r="L43" s="8">
        <f t="shared" si="0"/>
        <v>2.3369952261881597</v>
      </c>
      <c r="M43" s="8">
        <f t="shared" si="1"/>
        <v>3.2</v>
      </c>
      <c r="N43" s="8">
        <f t="shared" si="2"/>
        <v>2.7</v>
      </c>
    </row>
    <row r="44" spans="1:14" s="8" customFormat="1">
      <c r="A44" s="49" t="s">
        <v>112</v>
      </c>
      <c r="B44" s="49">
        <v>5120</v>
      </c>
      <c r="C44" s="49" t="s">
        <v>106</v>
      </c>
      <c r="D44" s="49" t="s">
        <v>69</v>
      </c>
      <c r="E44" s="25">
        <v>0.22</v>
      </c>
      <c r="F44" s="25">
        <v>50.8</v>
      </c>
      <c r="G44" s="25">
        <v>0</v>
      </c>
      <c r="H44" s="25">
        <v>0.505</v>
      </c>
      <c r="I44" s="25">
        <v>6.8000000000000005E-2</v>
      </c>
      <c r="J44" s="25">
        <v>5.2999999999999999E-2</v>
      </c>
      <c r="K44" s="25">
        <v>2.4527519312499999</v>
      </c>
      <c r="L44" s="8">
        <f t="shared" si="0"/>
        <v>0.55031577497479156</v>
      </c>
      <c r="M44" s="8">
        <f t="shared" si="1"/>
        <v>0.8</v>
      </c>
      <c r="N44" s="8">
        <f t="shared" si="2"/>
        <v>0.6</v>
      </c>
    </row>
    <row r="45" spans="1:14" s="8" customFormat="1">
      <c r="A45" s="49" t="s">
        <v>112</v>
      </c>
      <c r="B45" s="49">
        <v>5300</v>
      </c>
      <c r="C45" s="49" t="s">
        <v>106</v>
      </c>
      <c r="D45" s="49"/>
      <c r="E45" s="25">
        <v>0.22</v>
      </c>
      <c r="F45" s="25">
        <v>50.8</v>
      </c>
      <c r="G45" s="25">
        <v>0</v>
      </c>
      <c r="H45" s="25">
        <v>0.505</v>
      </c>
      <c r="I45" s="25">
        <v>6.8000000000000005E-2</v>
      </c>
      <c r="J45" s="25">
        <v>5.2999999999999999E-2</v>
      </c>
      <c r="K45" s="25">
        <v>9.77371246523</v>
      </c>
      <c r="L45" s="8">
        <f t="shared" si="0"/>
        <v>2.1928952867821043</v>
      </c>
      <c r="M45" s="8">
        <f t="shared" si="1"/>
        <v>3</v>
      </c>
      <c r="N45" s="8">
        <f t="shared" si="2"/>
        <v>2.6</v>
      </c>
    </row>
    <row r="46" spans="1:14" s="8" customFormat="1">
      <c r="A46" s="49" t="s">
        <v>112</v>
      </c>
      <c r="B46" s="49">
        <v>5300</v>
      </c>
      <c r="C46" s="49" t="s">
        <v>106</v>
      </c>
      <c r="D46" s="49" t="s">
        <v>69</v>
      </c>
      <c r="E46" s="25">
        <v>0.22</v>
      </c>
      <c r="F46" s="25">
        <v>50.8</v>
      </c>
      <c r="G46" s="25">
        <v>0</v>
      </c>
      <c r="H46" s="25">
        <v>0.505</v>
      </c>
      <c r="I46" s="25">
        <v>6.8000000000000005E-2</v>
      </c>
      <c r="J46" s="25">
        <v>5.2999999999999999E-2</v>
      </c>
      <c r="K46" s="25">
        <v>12.6202156919</v>
      </c>
      <c r="L46" s="8">
        <f t="shared" si="0"/>
        <v>2.8315557274059628</v>
      </c>
      <c r="M46" s="8">
        <f t="shared" si="1"/>
        <v>3.9</v>
      </c>
      <c r="N46" s="8">
        <f t="shared" si="2"/>
        <v>3.3</v>
      </c>
    </row>
    <row r="47" spans="1:14" s="8" customFormat="1">
      <c r="A47" s="49" t="s">
        <v>112</v>
      </c>
      <c r="B47" s="49">
        <v>5300</v>
      </c>
      <c r="C47" s="49" t="s">
        <v>106</v>
      </c>
      <c r="D47" s="49" t="s">
        <v>70</v>
      </c>
      <c r="E47" s="25">
        <v>0.22</v>
      </c>
      <c r="F47" s="25">
        <v>50.8</v>
      </c>
      <c r="G47" s="25">
        <v>0</v>
      </c>
      <c r="H47" s="25">
        <v>0.505</v>
      </c>
      <c r="I47" s="25">
        <v>6.8000000000000005E-2</v>
      </c>
      <c r="J47" s="25">
        <v>5.2999999999999999E-2</v>
      </c>
      <c r="K47" s="25">
        <v>3.37983133543</v>
      </c>
      <c r="L47" s="8">
        <f t="shared" si="0"/>
        <v>0.75832149062597765</v>
      </c>
      <c r="M47" s="8">
        <f t="shared" si="1"/>
        <v>1</v>
      </c>
      <c r="N47" s="8">
        <f t="shared" si="2"/>
        <v>0.9</v>
      </c>
    </row>
    <row r="48" spans="1:14" s="8" customFormat="1">
      <c r="A48" s="49" t="s">
        <v>112</v>
      </c>
      <c r="B48" s="49">
        <v>6170</v>
      </c>
      <c r="C48" s="49" t="s">
        <v>106</v>
      </c>
      <c r="D48" s="49"/>
      <c r="E48" s="25">
        <v>0.22</v>
      </c>
      <c r="F48" s="25">
        <v>50.8</v>
      </c>
      <c r="G48" s="25">
        <v>0</v>
      </c>
      <c r="H48" s="25">
        <v>0.60699999999999998</v>
      </c>
      <c r="I48" s="25">
        <v>3.3000000000000002E-2</v>
      </c>
      <c r="J48" s="25">
        <v>2.5999999999999999E-2</v>
      </c>
      <c r="K48" s="25">
        <v>0.31530234773999999</v>
      </c>
      <c r="L48" s="8">
        <f t="shared" si="0"/>
        <v>3.4704278407915998E-2</v>
      </c>
      <c r="M48" s="8">
        <f t="shared" si="1"/>
        <v>0.1</v>
      </c>
      <c r="N48" s="8">
        <f t="shared" si="2"/>
        <v>0.1</v>
      </c>
    </row>
    <row r="49" spans="1:14" s="8" customFormat="1">
      <c r="A49" s="49" t="s">
        <v>112</v>
      </c>
      <c r="B49" s="49">
        <v>6170</v>
      </c>
      <c r="C49" s="49" t="s">
        <v>106</v>
      </c>
      <c r="D49" s="49" t="s">
        <v>69</v>
      </c>
      <c r="E49" s="25">
        <v>0.22</v>
      </c>
      <c r="F49" s="25">
        <v>50.8</v>
      </c>
      <c r="G49" s="25">
        <v>0</v>
      </c>
      <c r="H49" s="25">
        <v>0.60699999999999998</v>
      </c>
      <c r="I49" s="25">
        <v>3.3000000000000002E-2</v>
      </c>
      <c r="J49" s="25">
        <v>2.5999999999999999E-2</v>
      </c>
      <c r="K49" s="25">
        <v>0.835635436146</v>
      </c>
      <c r="L49" s="8">
        <f t="shared" si="0"/>
        <v>9.1975607005136406E-2</v>
      </c>
      <c r="M49" s="8">
        <f t="shared" si="1"/>
        <v>0.2</v>
      </c>
      <c r="N49" s="8">
        <f t="shared" si="2"/>
        <v>0.2</v>
      </c>
    </row>
    <row r="50" spans="1:14" s="8" customFormat="1">
      <c r="A50" s="49" t="s">
        <v>112</v>
      </c>
      <c r="B50" s="49">
        <v>6172</v>
      </c>
      <c r="C50" s="49" t="s">
        <v>106</v>
      </c>
      <c r="D50" s="49"/>
      <c r="E50" s="25">
        <v>0.22</v>
      </c>
      <c r="F50" s="25">
        <v>50.8</v>
      </c>
      <c r="G50" s="25">
        <v>0</v>
      </c>
      <c r="H50" s="25">
        <v>0.60699999999999998</v>
      </c>
      <c r="I50" s="25">
        <v>3.3000000000000002E-2</v>
      </c>
      <c r="J50" s="25">
        <v>2.5999999999999999E-2</v>
      </c>
      <c r="K50" s="25">
        <v>1.2102018130100001</v>
      </c>
      <c r="L50" s="8">
        <f t="shared" si="0"/>
        <v>0.13320287955196733</v>
      </c>
      <c r="M50" s="8">
        <f t="shared" si="1"/>
        <v>0.2</v>
      </c>
      <c r="N50" s="8">
        <f t="shared" si="2"/>
        <v>0.3</v>
      </c>
    </row>
    <row r="51" spans="1:14" s="8" customFormat="1">
      <c r="A51" s="49" t="s">
        <v>112</v>
      </c>
      <c r="B51" s="49">
        <v>6172</v>
      </c>
      <c r="C51" s="49" t="s">
        <v>106</v>
      </c>
      <c r="D51" s="49" t="s">
        <v>69</v>
      </c>
      <c r="E51" s="25">
        <v>0.22</v>
      </c>
      <c r="F51" s="25">
        <v>50.8</v>
      </c>
      <c r="G51" s="25">
        <v>0</v>
      </c>
      <c r="H51" s="25">
        <v>0.60699999999999998</v>
      </c>
      <c r="I51" s="25">
        <v>3.3000000000000002E-2</v>
      </c>
      <c r="J51" s="25">
        <v>2.5999999999999999E-2</v>
      </c>
      <c r="K51" s="25">
        <v>0.68942542868900003</v>
      </c>
      <c r="L51" s="8">
        <f t="shared" si="0"/>
        <v>7.5882758851035931E-2</v>
      </c>
      <c r="M51" s="8">
        <f t="shared" si="1"/>
        <v>0.1</v>
      </c>
      <c r="N51" s="8">
        <f t="shared" si="2"/>
        <v>0.2</v>
      </c>
    </row>
    <row r="52" spans="1:14" s="8" customFormat="1">
      <c r="A52" s="49" t="s">
        <v>112</v>
      </c>
      <c r="B52" s="49">
        <v>6172</v>
      </c>
      <c r="C52" s="49" t="s">
        <v>106</v>
      </c>
      <c r="D52" s="49" t="s">
        <v>70</v>
      </c>
      <c r="E52" s="25">
        <v>0.22</v>
      </c>
      <c r="F52" s="25">
        <v>50.8</v>
      </c>
      <c r="G52" s="25">
        <v>0</v>
      </c>
      <c r="H52" s="25">
        <v>0.60699999999999998</v>
      </c>
      <c r="I52" s="25">
        <v>3.3000000000000002E-2</v>
      </c>
      <c r="J52" s="25">
        <v>2.5999999999999999E-2</v>
      </c>
      <c r="K52" s="25">
        <v>4.48713441663</v>
      </c>
      <c r="L52" s="8">
        <f t="shared" si="0"/>
        <v>0.49388392812374199</v>
      </c>
      <c r="M52" s="8">
        <f t="shared" si="1"/>
        <v>0.8</v>
      </c>
      <c r="N52" s="8">
        <f t="shared" si="2"/>
        <v>1</v>
      </c>
    </row>
    <row r="53" spans="1:14" s="8" customFormat="1">
      <c r="A53" s="49" t="s">
        <v>112</v>
      </c>
      <c r="B53" s="49">
        <v>6250</v>
      </c>
      <c r="C53" s="49" t="s">
        <v>106</v>
      </c>
      <c r="D53" s="49" t="s">
        <v>70</v>
      </c>
      <c r="E53" s="25">
        <v>0.22</v>
      </c>
      <c r="F53" s="25">
        <v>50.8</v>
      </c>
      <c r="G53" s="25">
        <v>0</v>
      </c>
      <c r="H53" s="25">
        <v>0.60699999999999998</v>
      </c>
      <c r="I53" s="25">
        <v>3.3000000000000002E-2</v>
      </c>
      <c r="J53" s="25">
        <v>2.5999999999999999E-2</v>
      </c>
      <c r="K53" s="25">
        <v>0.113485900828</v>
      </c>
      <c r="L53" s="8">
        <f t="shared" si="0"/>
        <v>1.2491014817801868E-2</v>
      </c>
      <c r="M53" s="8">
        <f t="shared" si="1"/>
        <v>0</v>
      </c>
      <c r="N53" s="8">
        <f t="shared" si="2"/>
        <v>0</v>
      </c>
    </row>
    <row r="54" spans="1:14" s="8" customFormat="1">
      <c r="A54" s="49" t="s">
        <v>112</v>
      </c>
      <c r="B54" s="49">
        <v>6300</v>
      </c>
      <c r="C54" s="49" t="s">
        <v>106</v>
      </c>
      <c r="D54" s="49" t="s">
        <v>69</v>
      </c>
      <c r="E54" s="25">
        <v>0.22</v>
      </c>
      <c r="F54" s="25">
        <v>50.8</v>
      </c>
      <c r="G54" s="25">
        <v>0</v>
      </c>
      <c r="H54" s="25">
        <v>0.60699999999999998</v>
      </c>
      <c r="I54" s="25">
        <v>3.3000000000000002E-2</v>
      </c>
      <c r="J54" s="25">
        <v>2.5999999999999999E-2</v>
      </c>
      <c r="K54" s="25">
        <v>0.13075960823499999</v>
      </c>
      <c r="L54" s="8">
        <f t="shared" si="0"/>
        <v>1.4392274213065666E-2</v>
      </c>
      <c r="M54" s="8">
        <f t="shared" si="1"/>
        <v>0</v>
      </c>
      <c r="N54" s="8">
        <f t="shared" si="2"/>
        <v>0</v>
      </c>
    </row>
    <row r="55" spans="1:14" s="8" customFormat="1">
      <c r="A55" s="49" t="s">
        <v>112</v>
      </c>
      <c r="B55" s="49">
        <v>6300</v>
      </c>
      <c r="C55" s="49" t="s">
        <v>106</v>
      </c>
      <c r="D55" s="49" t="s">
        <v>70</v>
      </c>
      <c r="E55" s="25">
        <v>0.22</v>
      </c>
      <c r="F55" s="25">
        <v>50.8</v>
      </c>
      <c r="G55" s="25">
        <v>0</v>
      </c>
      <c r="H55" s="25">
        <v>0.60699999999999998</v>
      </c>
      <c r="I55" s="25">
        <v>3.3000000000000002E-2</v>
      </c>
      <c r="J55" s="25">
        <v>2.5999999999999999E-2</v>
      </c>
      <c r="K55" s="25">
        <v>1.97078865514</v>
      </c>
      <c r="L55" s="8">
        <f t="shared" si="0"/>
        <v>0.21691813797574266</v>
      </c>
      <c r="M55" s="8">
        <f t="shared" si="1"/>
        <v>0.4</v>
      </c>
      <c r="N55" s="8">
        <f t="shared" si="2"/>
        <v>0.5</v>
      </c>
    </row>
    <row r="56" spans="1:14" s="8" customFormat="1">
      <c r="A56" s="49" t="s">
        <v>112</v>
      </c>
      <c r="B56" s="49">
        <v>6410</v>
      </c>
      <c r="C56" s="49" t="s">
        <v>106</v>
      </c>
      <c r="D56" s="49" t="s">
        <v>69</v>
      </c>
      <c r="E56" s="25">
        <v>0.22</v>
      </c>
      <c r="F56" s="25">
        <v>50.8</v>
      </c>
      <c r="G56" s="25">
        <v>0</v>
      </c>
      <c r="H56" s="25">
        <v>0.60699999999999998</v>
      </c>
      <c r="I56" s="25">
        <v>3.3000000000000002E-2</v>
      </c>
      <c r="J56" s="25">
        <v>2.5999999999999999E-2</v>
      </c>
      <c r="K56" s="25">
        <v>6.0475123286800004E-3</v>
      </c>
      <c r="L56" s="8">
        <f t="shared" si="0"/>
        <v>6.6562952364337871E-4</v>
      </c>
      <c r="M56" s="8">
        <f t="shared" si="1"/>
        <v>0</v>
      </c>
      <c r="N56" s="8">
        <f t="shared" si="2"/>
        <v>0</v>
      </c>
    </row>
    <row r="57" spans="1:14" s="8" customFormat="1">
      <c r="A57" s="49" t="s">
        <v>112</v>
      </c>
      <c r="B57" s="49">
        <v>6410</v>
      </c>
      <c r="C57" s="49" t="s">
        <v>106</v>
      </c>
      <c r="D57" s="49" t="s">
        <v>70</v>
      </c>
      <c r="E57" s="25">
        <v>0.22</v>
      </c>
      <c r="F57" s="25">
        <v>50.8</v>
      </c>
      <c r="G57" s="25">
        <v>0</v>
      </c>
      <c r="H57" s="25">
        <v>0.60699999999999998</v>
      </c>
      <c r="I57" s="25">
        <v>3.3000000000000002E-2</v>
      </c>
      <c r="J57" s="25">
        <v>2.5999999999999999E-2</v>
      </c>
      <c r="K57" s="25">
        <v>5.5474762503799999</v>
      </c>
      <c r="L57" s="8">
        <f t="shared" si="0"/>
        <v>0.61059221929182528</v>
      </c>
      <c r="M57" s="8">
        <f t="shared" si="1"/>
        <v>1</v>
      </c>
      <c r="N57" s="8">
        <f t="shared" si="2"/>
        <v>1.3</v>
      </c>
    </row>
    <row r="58" spans="1:14" s="8" customFormat="1">
      <c r="A58" s="49" t="s">
        <v>112</v>
      </c>
      <c r="B58" s="49">
        <v>6430</v>
      </c>
      <c r="C58" s="49" t="s">
        <v>106</v>
      </c>
      <c r="D58" s="49" t="s">
        <v>70</v>
      </c>
      <c r="E58" s="25">
        <v>0.22</v>
      </c>
      <c r="F58" s="25">
        <v>50.8</v>
      </c>
      <c r="G58" s="25">
        <v>0</v>
      </c>
      <c r="H58" s="25">
        <v>0.60699999999999998</v>
      </c>
      <c r="I58" s="25">
        <v>3.3000000000000002E-2</v>
      </c>
      <c r="J58" s="25">
        <v>2.5999999999999999E-2</v>
      </c>
      <c r="K58" s="25">
        <v>1.52289421512</v>
      </c>
      <c r="L58" s="8">
        <f t="shared" si="0"/>
        <v>0.16761988994420798</v>
      </c>
      <c r="M58" s="8">
        <f t="shared" si="1"/>
        <v>0.3</v>
      </c>
      <c r="N58" s="8">
        <f t="shared" si="2"/>
        <v>0.4</v>
      </c>
    </row>
    <row r="59" spans="1:14" s="8" customFormat="1">
      <c r="A59" s="49" t="s">
        <v>112</v>
      </c>
      <c r="B59" s="49">
        <v>6430</v>
      </c>
      <c r="C59" s="49" t="s">
        <v>106</v>
      </c>
      <c r="D59" s="49" t="s">
        <v>71</v>
      </c>
      <c r="E59" s="25">
        <v>0.22</v>
      </c>
      <c r="F59" s="25">
        <v>50.8</v>
      </c>
      <c r="G59" s="25">
        <v>0</v>
      </c>
      <c r="H59" s="25">
        <v>0.60699999999999998</v>
      </c>
      <c r="I59" s="25">
        <v>3.3000000000000002E-2</v>
      </c>
      <c r="J59" s="25">
        <v>2.5999999999999999E-2</v>
      </c>
      <c r="K59" s="25">
        <v>0.114657244684</v>
      </c>
      <c r="L59" s="8">
        <f t="shared" si="0"/>
        <v>1.2619940731552266E-2</v>
      </c>
      <c r="M59" s="8">
        <f t="shared" si="1"/>
        <v>0</v>
      </c>
      <c r="N59" s="8">
        <f t="shared" si="2"/>
        <v>0</v>
      </c>
    </row>
    <row r="60" spans="1:14" s="8" customFormat="1">
      <c r="A60" s="49" t="s">
        <v>112</v>
      </c>
      <c r="B60" s="49">
        <v>8100</v>
      </c>
      <c r="C60" s="49" t="s">
        <v>106</v>
      </c>
      <c r="D60" s="49"/>
      <c r="E60" s="25">
        <v>0.22</v>
      </c>
      <c r="F60" s="25">
        <v>50.8</v>
      </c>
      <c r="G60" s="25">
        <v>0</v>
      </c>
      <c r="H60" s="25">
        <v>0.98599999999999999</v>
      </c>
      <c r="I60" s="25">
        <v>0.14299999999999999</v>
      </c>
      <c r="J60" s="25">
        <v>0.44600000000000001</v>
      </c>
      <c r="K60" s="25">
        <v>0.19485952419399999</v>
      </c>
      <c r="L60" s="8">
        <f t="shared" si="0"/>
        <v>0.36790777231321825</v>
      </c>
      <c r="M60" s="8">
        <f t="shared" si="1"/>
        <v>1</v>
      </c>
      <c r="N60" s="8">
        <f t="shared" si="2"/>
        <v>0.2</v>
      </c>
    </row>
    <row r="61" spans="1:14" s="8" customFormat="1">
      <c r="A61" s="49" t="s">
        <v>112</v>
      </c>
      <c r="B61" s="49">
        <v>8100</v>
      </c>
      <c r="C61" s="49" t="s">
        <v>106</v>
      </c>
      <c r="D61" s="49" t="s">
        <v>69</v>
      </c>
      <c r="E61" s="25">
        <v>0.22</v>
      </c>
      <c r="F61" s="25">
        <v>50.8</v>
      </c>
      <c r="G61" s="25">
        <v>0</v>
      </c>
      <c r="H61" s="25">
        <v>0.98599999999999999</v>
      </c>
      <c r="I61" s="25">
        <v>0.14299999999999999</v>
      </c>
      <c r="J61" s="25">
        <v>0.44600000000000001</v>
      </c>
      <c r="K61" s="25">
        <v>15.5483009113</v>
      </c>
      <c r="L61" s="8">
        <f t="shared" si="0"/>
        <v>29.356228673928488</v>
      </c>
      <c r="M61" s="8">
        <f t="shared" si="1"/>
        <v>78.8</v>
      </c>
      <c r="N61" s="8">
        <f t="shared" si="2"/>
        <v>14.8</v>
      </c>
    </row>
    <row r="62" spans="1:14" s="8" customFormat="1">
      <c r="A62" s="49" t="s">
        <v>112</v>
      </c>
      <c r="B62" s="49">
        <v>8100</v>
      </c>
      <c r="C62" s="49" t="s">
        <v>106</v>
      </c>
      <c r="D62" s="49" t="s">
        <v>70</v>
      </c>
      <c r="E62" s="25">
        <v>0.22</v>
      </c>
      <c r="F62" s="25">
        <v>50.8</v>
      </c>
      <c r="G62" s="25">
        <v>0</v>
      </c>
      <c r="H62" s="25">
        <v>0.98599999999999999</v>
      </c>
      <c r="I62" s="25">
        <v>0.14299999999999999</v>
      </c>
      <c r="J62" s="25">
        <v>0.44600000000000001</v>
      </c>
      <c r="K62" s="25">
        <v>3.7504692667700001</v>
      </c>
      <c r="L62" s="8">
        <f t="shared" si="0"/>
        <v>7.0811360069462124</v>
      </c>
      <c r="M62" s="8">
        <f t="shared" si="1"/>
        <v>19</v>
      </c>
      <c r="N62" s="8">
        <f t="shared" si="2"/>
        <v>3.6</v>
      </c>
    </row>
    <row r="63" spans="1:14" s="8" customFormat="1">
      <c r="A63" s="49" t="s">
        <v>112</v>
      </c>
      <c r="B63" s="49">
        <v>8140</v>
      </c>
      <c r="C63" s="49" t="s">
        <v>106</v>
      </c>
      <c r="D63" s="49"/>
      <c r="E63" s="25">
        <v>0.22</v>
      </c>
      <c r="F63" s="25">
        <v>50.8</v>
      </c>
      <c r="G63" s="25">
        <v>0</v>
      </c>
      <c r="H63" s="25">
        <v>0.98599999999999999</v>
      </c>
      <c r="I63" s="25">
        <v>0.14299999999999999</v>
      </c>
      <c r="J63" s="25">
        <v>0.44600000000000001</v>
      </c>
      <c r="K63" s="25">
        <v>0.198575684433</v>
      </c>
      <c r="L63" s="8">
        <f t="shared" si="0"/>
        <v>0.37492413058846624</v>
      </c>
      <c r="M63" s="8">
        <f t="shared" si="1"/>
        <v>1</v>
      </c>
      <c r="N63" s="8">
        <f t="shared" si="2"/>
        <v>0.2</v>
      </c>
    </row>
    <row r="64" spans="1:14" s="8" customFormat="1">
      <c r="A64" s="49" t="s">
        <v>112</v>
      </c>
      <c r="B64" s="49">
        <v>8140</v>
      </c>
      <c r="C64" s="49" t="s">
        <v>106</v>
      </c>
      <c r="D64" s="49" t="s">
        <v>69</v>
      </c>
      <c r="E64" s="25">
        <v>0.22</v>
      </c>
      <c r="F64" s="25">
        <v>50.8</v>
      </c>
      <c r="G64" s="25">
        <v>0</v>
      </c>
      <c r="H64" s="25">
        <v>0.98599999999999999</v>
      </c>
      <c r="I64" s="25">
        <v>0.14299999999999999</v>
      </c>
      <c r="J64" s="25">
        <v>0.44600000000000001</v>
      </c>
      <c r="K64" s="25">
        <v>3.7892157205400001</v>
      </c>
      <c r="L64" s="8">
        <f t="shared" si="0"/>
        <v>7.1542918947608891</v>
      </c>
      <c r="M64" s="8">
        <f t="shared" si="1"/>
        <v>19.2</v>
      </c>
      <c r="N64" s="8">
        <f t="shared" si="2"/>
        <v>3.6</v>
      </c>
    </row>
    <row r="65" spans="1:14" s="8" customFormat="1">
      <c r="A65" s="49" t="s">
        <v>112</v>
      </c>
      <c r="B65" s="49">
        <v>8140</v>
      </c>
      <c r="C65" s="49" t="s">
        <v>106</v>
      </c>
      <c r="D65" s="49" t="s">
        <v>70</v>
      </c>
      <c r="E65" s="25">
        <v>0.22</v>
      </c>
      <c r="F65" s="25">
        <v>50.8</v>
      </c>
      <c r="G65" s="25">
        <v>0</v>
      </c>
      <c r="H65" s="25">
        <v>0.98599999999999999</v>
      </c>
      <c r="I65" s="25">
        <v>0.14299999999999999</v>
      </c>
      <c r="J65" s="25">
        <v>0.44600000000000001</v>
      </c>
      <c r="K65" s="25">
        <v>37.011317520600002</v>
      </c>
      <c r="L65" s="8">
        <f t="shared" si="0"/>
        <v>69.879834900060843</v>
      </c>
      <c r="M65" s="8">
        <f t="shared" si="1"/>
        <v>187.5</v>
      </c>
      <c r="N65" s="8">
        <f t="shared" si="2"/>
        <v>35.299999999999997</v>
      </c>
    </row>
    <row r="66" spans="1:14" s="8" customFormat="1">
      <c r="A66" s="49" t="s">
        <v>112</v>
      </c>
      <c r="B66" s="49">
        <v>8200</v>
      </c>
      <c r="C66" s="49" t="s">
        <v>106</v>
      </c>
      <c r="D66" s="49" t="s">
        <v>69</v>
      </c>
      <c r="E66" s="25">
        <v>0.22</v>
      </c>
      <c r="F66" s="25">
        <v>50.8</v>
      </c>
      <c r="G66" s="25">
        <v>0</v>
      </c>
      <c r="H66" s="25">
        <v>0.72099999999999997</v>
      </c>
      <c r="I66" s="25">
        <v>0.17</v>
      </c>
      <c r="J66" s="25">
        <v>0.43099999999999999</v>
      </c>
      <c r="K66" s="25">
        <v>0.117232441595</v>
      </c>
      <c r="L66" s="8">
        <f t="shared" si="0"/>
        <v>0.21389840518618383</v>
      </c>
      <c r="M66" s="8">
        <f t="shared" si="1"/>
        <v>0.4</v>
      </c>
      <c r="N66" s="8">
        <f t="shared" si="2"/>
        <v>0.1</v>
      </c>
    </row>
    <row r="67" spans="1:14" s="8" customFormat="1">
      <c r="A67" s="49" t="s">
        <v>112</v>
      </c>
      <c r="B67" s="49">
        <v>8200</v>
      </c>
      <c r="C67" s="49" t="s">
        <v>106</v>
      </c>
      <c r="D67" s="49" t="s">
        <v>70</v>
      </c>
      <c r="E67" s="25">
        <v>0.22</v>
      </c>
      <c r="F67" s="25">
        <v>50.8</v>
      </c>
      <c r="G67" s="25">
        <v>0</v>
      </c>
      <c r="H67" s="25">
        <v>0.72099999999999997</v>
      </c>
      <c r="I67" s="25">
        <v>0.17</v>
      </c>
      <c r="J67" s="25">
        <v>0.43099999999999999</v>
      </c>
      <c r="K67" s="25">
        <v>2.78523259438</v>
      </c>
      <c r="L67" s="8">
        <f t="shared" ref="L67" si="3">F67*J67*K67/12</f>
        <v>5.0818425506192684</v>
      </c>
      <c r="M67" s="8">
        <f t="shared" ref="M67" si="4">ROUND(2.721*H67*L67,1)</f>
        <v>10</v>
      </c>
      <c r="N67" s="8">
        <f t="shared" ref="N67" si="5">ROUND((2.721*I67*L67)+(E67*K67),1)</f>
        <v>3</v>
      </c>
    </row>
    <row r="68" spans="1:14">
      <c r="K68" s="8">
        <f t="shared" ref="K68:M68" si="6">SUM(K2:K67)</f>
        <v>1083.7958102084172</v>
      </c>
      <c r="L68" s="8">
        <f t="shared" si="6"/>
        <v>1490.6546156359443</v>
      </c>
      <c r="M68" s="8">
        <f t="shared" si="6"/>
        <v>4802.7999999999975</v>
      </c>
      <c r="N68">
        <f>SUM(N2:N67)</f>
        <v>993.00000000000023</v>
      </c>
    </row>
  </sheetData>
  <sortState ref="A2:F61">
    <sortCondition ref="C2:C61"/>
    <sortCondition ref="E2:E61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M439"/>
  <sheetViews>
    <sheetView workbookViewId="0">
      <pane ySplit="1" topLeftCell="A413" activePane="bottomLeft" state="frozen"/>
      <selection pane="bottomLeft" activeCell="M439" sqref="L439:M439"/>
    </sheetView>
  </sheetViews>
  <sheetFormatPr defaultRowHeight="15"/>
  <cols>
    <col min="1" max="1" width="12.85546875" style="49" bestFit="1" customWidth="1"/>
    <col min="2" max="2" width="12.7109375" style="49" bestFit="1" customWidth="1"/>
    <col min="3" max="3" width="8.140625" style="49" bestFit="1" customWidth="1"/>
    <col min="4" max="4" width="13.7109375" style="52" customWidth="1"/>
    <col min="5" max="5" width="14.7109375" style="52" bestFit="1" customWidth="1"/>
    <col min="6" max="9" width="13.7109375" style="52" customWidth="1"/>
    <col min="10" max="10" width="22" style="51" bestFit="1" customWidth="1"/>
    <col min="11" max="11" width="14.140625" style="8" customWidth="1"/>
    <col min="12" max="16384" width="9.140625" style="8"/>
  </cols>
  <sheetData>
    <row r="1" spans="1:13">
      <c r="A1" s="49" t="s">
        <v>91</v>
      </c>
      <c r="B1" s="49" t="s">
        <v>127</v>
      </c>
      <c r="C1" s="49" t="s">
        <v>93</v>
      </c>
      <c r="D1" s="52" t="s">
        <v>124</v>
      </c>
      <c r="E1" s="52" t="s">
        <v>125</v>
      </c>
      <c r="F1" s="52" t="s">
        <v>126</v>
      </c>
      <c r="G1" s="52" t="s">
        <v>97</v>
      </c>
      <c r="H1" s="52" t="s">
        <v>98</v>
      </c>
      <c r="I1" s="52" t="s">
        <v>99</v>
      </c>
      <c r="J1" s="51" t="s">
        <v>73</v>
      </c>
      <c r="K1" s="26" t="s">
        <v>115</v>
      </c>
      <c r="L1" s="27" t="s">
        <v>116</v>
      </c>
      <c r="M1" s="27" t="s">
        <v>117</v>
      </c>
    </row>
    <row r="2" spans="1:13">
      <c r="A2" s="49">
        <v>1210</v>
      </c>
      <c r="B2" s="49" t="s">
        <v>101</v>
      </c>
      <c r="D2" s="52">
        <v>0.19</v>
      </c>
      <c r="E2" s="52">
        <v>57.7</v>
      </c>
      <c r="F2" s="52">
        <v>0</v>
      </c>
      <c r="G2" s="52">
        <v>1.2450000000000001</v>
      </c>
      <c r="H2" s="52">
        <v>0.21299999999999999</v>
      </c>
      <c r="I2" s="52">
        <v>0.28799999999999998</v>
      </c>
      <c r="J2" s="51">
        <v>3.8720019117995101</v>
      </c>
      <c r="K2" s="8">
        <f>(E2*I2*J2/12)+(F2*J2)</f>
        <v>5.3619482474599609</v>
      </c>
      <c r="L2" s="8">
        <f>ROUND(2.721*G2*K2,1)</f>
        <v>18.2</v>
      </c>
      <c r="M2" s="8">
        <f>ROUND((2.721*H2*K2)+(D2*J2),1)</f>
        <v>3.8</v>
      </c>
    </row>
    <row r="3" spans="1:13">
      <c r="A3" s="49">
        <v>1210</v>
      </c>
      <c r="B3" s="49" t="s">
        <v>101</v>
      </c>
      <c r="C3" s="49" t="s">
        <v>69</v>
      </c>
      <c r="D3" s="52">
        <v>0.19</v>
      </c>
      <c r="E3" s="52">
        <v>57.7</v>
      </c>
      <c r="F3" s="52">
        <v>0</v>
      </c>
      <c r="G3" s="52">
        <v>1.2450000000000001</v>
      </c>
      <c r="H3" s="52">
        <v>0.21299999999999999</v>
      </c>
      <c r="I3" s="52">
        <v>0.28799999999999998</v>
      </c>
      <c r="J3" s="51">
        <v>0.52696484965380597</v>
      </c>
      <c r="K3" s="8">
        <f t="shared" ref="K3:K66" si="0">(E3*I3*J3/12)+(F3*J3)</f>
        <v>0.72974092380059041</v>
      </c>
      <c r="L3" s="8">
        <f t="shared" ref="L3:L66" si="1">ROUND(2.721*G3*K3,1)</f>
        <v>2.5</v>
      </c>
      <c r="M3" s="8">
        <f t="shared" ref="M3:M66" si="2">ROUND((2.721*H3*K3)+(D3*J3),1)</f>
        <v>0.5</v>
      </c>
    </row>
    <row r="4" spans="1:13">
      <c r="A4" s="49">
        <v>1210</v>
      </c>
      <c r="B4" s="49" t="s">
        <v>101</v>
      </c>
      <c r="C4" s="49" t="s">
        <v>69</v>
      </c>
      <c r="D4" s="52">
        <v>0.19</v>
      </c>
      <c r="E4" s="52">
        <v>57.7</v>
      </c>
      <c r="F4" s="52">
        <v>0</v>
      </c>
      <c r="G4" s="52">
        <v>1.2450000000000001</v>
      </c>
      <c r="H4" s="52">
        <v>0.21299999999999999</v>
      </c>
      <c r="I4" s="52">
        <v>0.28799999999999998</v>
      </c>
      <c r="J4" s="51">
        <v>58.325100548199998</v>
      </c>
      <c r="K4" s="8">
        <f t="shared" si="0"/>
        <v>80.768599239147349</v>
      </c>
      <c r="L4" s="8">
        <f t="shared" si="1"/>
        <v>273.60000000000002</v>
      </c>
      <c r="M4" s="8">
        <f t="shared" si="2"/>
        <v>57.9</v>
      </c>
    </row>
    <row r="5" spans="1:13">
      <c r="A5" s="49">
        <v>1210</v>
      </c>
      <c r="B5" s="49" t="s">
        <v>101</v>
      </c>
      <c r="C5" s="49" t="s">
        <v>69</v>
      </c>
      <c r="D5" s="52">
        <v>0.19</v>
      </c>
      <c r="E5" s="52">
        <v>57.7</v>
      </c>
      <c r="F5" s="52">
        <v>0</v>
      </c>
      <c r="G5" s="52">
        <v>1.2450000000000001</v>
      </c>
      <c r="H5" s="52">
        <v>0.21299999999999999</v>
      </c>
      <c r="I5" s="52">
        <v>0.28799999999999998</v>
      </c>
      <c r="J5" s="51">
        <v>3.3184071717340702</v>
      </c>
      <c r="K5" s="8">
        <f t="shared" si="0"/>
        <v>4.59533025141734</v>
      </c>
      <c r="L5" s="8">
        <f t="shared" si="1"/>
        <v>15.6</v>
      </c>
      <c r="M5" s="8">
        <f t="shared" si="2"/>
        <v>3.3</v>
      </c>
    </row>
    <row r="6" spans="1:13">
      <c r="A6" s="49">
        <v>1400</v>
      </c>
      <c r="B6" s="49" t="s">
        <v>101</v>
      </c>
      <c r="C6" s="49" t="s">
        <v>70</v>
      </c>
      <c r="D6" s="52">
        <v>0.19</v>
      </c>
      <c r="E6" s="52">
        <v>57.7</v>
      </c>
      <c r="F6" s="52">
        <v>0</v>
      </c>
      <c r="G6" s="52">
        <v>0.70899999999999996</v>
      </c>
      <c r="H6" s="52">
        <v>0.11700000000000001</v>
      </c>
      <c r="I6" s="52">
        <v>0.43099999999999999</v>
      </c>
      <c r="J6" s="51">
        <v>1.0561400707872799</v>
      </c>
      <c r="K6" s="8">
        <f t="shared" si="0"/>
        <v>2.1887358815323021</v>
      </c>
      <c r="L6" s="8">
        <f t="shared" si="1"/>
        <v>4.2</v>
      </c>
      <c r="M6" s="8">
        <f t="shared" si="2"/>
        <v>0.9</v>
      </c>
    </row>
    <row r="7" spans="1:13">
      <c r="A7" s="49">
        <v>1400</v>
      </c>
      <c r="B7" s="49" t="s">
        <v>101</v>
      </c>
      <c r="C7" s="49" t="s">
        <v>70</v>
      </c>
      <c r="D7" s="52">
        <v>0.19</v>
      </c>
      <c r="E7" s="52">
        <v>57.7</v>
      </c>
      <c r="F7" s="52">
        <v>0</v>
      </c>
      <c r="G7" s="52">
        <v>0.70899999999999996</v>
      </c>
      <c r="H7" s="52">
        <v>0.11700000000000001</v>
      </c>
      <c r="I7" s="52">
        <v>0.43099999999999999</v>
      </c>
      <c r="J7" s="51">
        <v>10.471887006399999</v>
      </c>
      <c r="K7" s="8">
        <f t="shared" si="0"/>
        <v>21.701851366338307</v>
      </c>
      <c r="L7" s="8">
        <f t="shared" si="1"/>
        <v>41.9</v>
      </c>
      <c r="M7" s="8">
        <f t="shared" si="2"/>
        <v>8.9</v>
      </c>
    </row>
    <row r="8" spans="1:13">
      <c r="A8" s="49">
        <v>1330</v>
      </c>
      <c r="B8" s="49" t="s">
        <v>106</v>
      </c>
      <c r="C8" s="49" t="s">
        <v>70</v>
      </c>
      <c r="D8" s="52">
        <v>0.22</v>
      </c>
      <c r="E8" s="52">
        <v>50.8</v>
      </c>
      <c r="F8" s="52">
        <v>0</v>
      </c>
      <c r="G8" s="52">
        <v>1.395</v>
      </c>
      <c r="H8" s="52">
        <v>0.33900000000000002</v>
      </c>
      <c r="I8" s="52">
        <v>0.39300000000000002</v>
      </c>
      <c r="J8" s="51">
        <v>0.36975941962463299</v>
      </c>
      <c r="K8" s="8">
        <f t="shared" si="0"/>
        <v>0.61516874642950192</v>
      </c>
      <c r="L8" s="8">
        <f t="shared" si="1"/>
        <v>2.2999999999999998</v>
      </c>
      <c r="M8" s="8">
        <f t="shared" si="2"/>
        <v>0.6</v>
      </c>
    </row>
    <row r="9" spans="1:13">
      <c r="A9" s="49">
        <v>1330</v>
      </c>
      <c r="B9" s="49" t="s">
        <v>106</v>
      </c>
      <c r="C9" s="49" t="s">
        <v>70</v>
      </c>
      <c r="D9" s="52">
        <v>0.22</v>
      </c>
      <c r="E9" s="52">
        <v>50.8</v>
      </c>
      <c r="F9" s="52">
        <v>0</v>
      </c>
      <c r="G9" s="52">
        <v>1.395</v>
      </c>
      <c r="H9" s="52">
        <v>0.33900000000000002</v>
      </c>
      <c r="I9" s="52">
        <v>0.39300000000000002</v>
      </c>
      <c r="J9" s="51">
        <v>0.246842882238135</v>
      </c>
      <c r="K9" s="8">
        <f t="shared" si="0"/>
        <v>0.41067250317958526</v>
      </c>
      <c r="L9" s="8">
        <f t="shared" si="1"/>
        <v>1.6</v>
      </c>
      <c r="M9" s="8">
        <f t="shared" si="2"/>
        <v>0.4</v>
      </c>
    </row>
    <row r="10" spans="1:13">
      <c r="A10" s="49">
        <v>1330</v>
      </c>
      <c r="B10" s="49" t="s">
        <v>106</v>
      </c>
      <c r="C10" s="49" t="s">
        <v>70</v>
      </c>
      <c r="D10" s="52">
        <v>0.22</v>
      </c>
      <c r="E10" s="52">
        <v>50.8</v>
      </c>
      <c r="F10" s="52">
        <v>0</v>
      </c>
      <c r="G10" s="52">
        <v>1.395</v>
      </c>
      <c r="H10" s="52">
        <v>0.33900000000000002</v>
      </c>
      <c r="I10" s="52">
        <v>0.39300000000000002</v>
      </c>
      <c r="J10" s="51">
        <v>0.35557433653290599</v>
      </c>
      <c r="K10" s="8">
        <f t="shared" si="0"/>
        <v>0.5915690236897958</v>
      </c>
      <c r="L10" s="8">
        <f t="shared" si="1"/>
        <v>2.2000000000000002</v>
      </c>
      <c r="M10" s="8">
        <f t="shared" si="2"/>
        <v>0.6</v>
      </c>
    </row>
    <row r="11" spans="1:13">
      <c r="A11" s="49">
        <v>1330</v>
      </c>
      <c r="B11" s="49" t="s">
        <v>106</v>
      </c>
      <c r="C11" s="49" t="s">
        <v>70</v>
      </c>
      <c r="D11" s="52">
        <v>0.22</v>
      </c>
      <c r="E11" s="52">
        <v>50.8</v>
      </c>
      <c r="F11" s="52">
        <v>0</v>
      </c>
      <c r="G11" s="52">
        <v>1.395</v>
      </c>
      <c r="H11" s="52">
        <v>0.33900000000000002</v>
      </c>
      <c r="I11" s="52">
        <v>0.39300000000000002</v>
      </c>
      <c r="J11" s="51">
        <v>20.5147464237</v>
      </c>
      <c r="K11" s="8">
        <f t="shared" si="0"/>
        <v>34.130383625109694</v>
      </c>
      <c r="L11" s="8">
        <f t="shared" si="1"/>
        <v>129.6</v>
      </c>
      <c r="M11" s="8">
        <f t="shared" si="2"/>
        <v>36</v>
      </c>
    </row>
    <row r="12" spans="1:13">
      <c r="A12" s="49">
        <v>1210</v>
      </c>
      <c r="B12" s="49" t="s">
        <v>106</v>
      </c>
      <c r="C12" s="49" t="s">
        <v>70</v>
      </c>
      <c r="D12" s="52">
        <v>0.22</v>
      </c>
      <c r="E12" s="52">
        <v>50.8</v>
      </c>
      <c r="F12" s="52">
        <v>0</v>
      </c>
      <c r="G12" s="52">
        <v>1.2450000000000001</v>
      </c>
      <c r="H12" s="52">
        <v>0.21299999999999999</v>
      </c>
      <c r="I12" s="52">
        <v>0.28799999999999998</v>
      </c>
      <c r="J12" s="51">
        <v>3.4553061471795099E-2</v>
      </c>
      <c r="K12" s="8">
        <f t="shared" si="0"/>
        <v>4.212709254641258E-2</v>
      </c>
      <c r="L12" s="8">
        <f t="shared" si="1"/>
        <v>0.1</v>
      </c>
      <c r="M12" s="8">
        <f t="shared" si="2"/>
        <v>0</v>
      </c>
    </row>
    <row r="13" spans="1:13">
      <c r="A13" s="49">
        <v>1210</v>
      </c>
      <c r="B13" s="49" t="s">
        <v>106</v>
      </c>
      <c r="C13" s="49" t="s">
        <v>69</v>
      </c>
      <c r="D13" s="52">
        <v>0.22</v>
      </c>
      <c r="E13" s="52">
        <v>50.8</v>
      </c>
      <c r="F13" s="52">
        <v>0</v>
      </c>
      <c r="G13" s="52">
        <v>1.2450000000000001</v>
      </c>
      <c r="H13" s="52">
        <v>0.21299999999999999</v>
      </c>
      <c r="I13" s="52">
        <v>0.28799999999999998</v>
      </c>
      <c r="J13" s="51">
        <v>1.4868575026708499</v>
      </c>
      <c r="K13" s="8">
        <f t="shared" si="0"/>
        <v>1.8127766672563002</v>
      </c>
      <c r="L13" s="8">
        <f t="shared" si="1"/>
        <v>6.1</v>
      </c>
      <c r="M13" s="8">
        <f t="shared" si="2"/>
        <v>1.4</v>
      </c>
    </row>
    <row r="14" spans="1:13">
      <c r="A14" s="49">
        <v>1210</v>
      </c>
      <c r="B14" s="49" t="s">
        <v>106</v>
      </c>
      <c r="C14" s="49" t="s">
        <v>70</v>
      </c>
      <c r="D14" s="52">
        <v>0.22</v>
      </c>
      <c r="E14" s="52">
        <v>50.8</v>
      </c>
      <c r="F14" s="52">
        <v>0</v>
      </c>
      <c r="G14" s="52">
        <v>1.2450000000000001</v>
      </c>
      <c r="H14" s="52">
        <v>0.21299999999999999</v>
      </c>
      <c r="I14" s="52">
        <v>0.28799999999999998</v>
      </c>
      <c r="J14" s="51">
        <v>8.5991763191010095E-2</v>
      </c>
      <c r="K14" s="8">
        <f t="shared" si="0"/>
        <v>0.10484115768247949</v>
      </c>
      <c r="L14" s="8">
        <f t="shared" si="1"/>
        <v>0.4</v>
      </c>
      <c r="M14" s="8">
        <f t="shared" si="2"/>
        <v>0.1</v>
      </c>
    </row>
    <row r="15" spans="1:13">
      <c r="A15" s="49">
        <v>1210</v>
      </c>
      <c r="B15" s="49" t="s">
        <v>106</v>
      </c>
      <c r="C15" s="49" t="s">
        <v>70</v>
      </c>
      <c r="D15" s="52">
        <v>0.22</v>
      </c>
      <c r="E15" s="52">
        <v>50.8</v>
      </c>
      <c r="F15" s="52">
        <v>0</v>
      </c>
      <c r="G15" s="52">
        <v>1.2450000000000001</v>
      </c>
      <c r="H15" s="52">
        <v>0.21299999999999999</v>
      </c>
      <c r="I15" s="52">
        <v>0.28799999999999998</v>
      </c>
      <c r="J15" s="51">
        <v>0.17903925498636</v>
      </c>
      <c r="K15" s="8">
        <f t="shared" si="0"/>
        <v>0.21828465967937008</v>
      </c>
      <c r="L15" s="8">
        <f t="shared" si="1"/>
        <v>0.7</v>
      </c>
      <c r="M15" s="8">
        <f t="shared" si="2"/>
        <v>0.2</v>
      </c>
    </row>
    <row r="16" spans="1:13">
      <c r="A16" s="49">
        <v>1210</v>
      </c>
      <c r="B16" s="49" t="s">
        <v>106</v>
      </c>
      <c r="C16" s="49" t="s">
        <v>70</v>
      </c>
      <c r="D16" s="52">
        <v>0.22</v>
      </c>
      <c r="E16" s="52">
        <v>50.8</v>
      </c>
      <c r="F16" s="52">
        <v>0</v>
      </c>
      <c r="G16" s="52">
        <v>1.2450000000000001</v>
      </c>
      <c r="H16" s="52">
        <v>0.21299999999999999</v>
      </c>
      <c r="I16" s="52">
        <v>0.28799999999999998</v>
      </c>
      <c r="J16" s="51">
        <v>0.15702705431323599</v>
      </c>
      <c r="K16" s="8">
        <f t="shared" si="0"/>
        <v>0.19144738461869729</v>
      </c>
      <c r="L16" s="8">
        <f t="shared" si="1"/>
        <v>0.6</v>
      </c>
      <c r="M16" s="8">
        <f t="shared" si="2"/>
        <v>0.1</v>
      </c>
    </row>
    <row r="17" spans="1:13">
      <c r="A17" s="49">
        <v>1210</v>
      </c>
      <c r="B17" s="49" t="s">
        <v>106</v>
      </c>
      <c r="C17" s="49" t="s">
        <v>70</v>
      </c>
      <c r="D17" s="52">
        <v>0.22</v>
      </c>
      <c r="E17" s="52">
        <v>50.8</v>
      </c>
      <c r="F17" s="52">
        <v>0</v>
      </c>
      <c r="G17" s="52">
        <v>1.2450000000000001</v>
      </c>
      <c r="H17" s="52">
        <v>0.21299999999999999</v>
      </c>
      <c r="I17" s="52">
        <v>0.28799999999999998</v>
      </c>
      <c r="J17" s="51">
        <v>3.1262336330491997E-2</v>
      </c>
      <c r="K17" s="8">
        <f t="shared" si="0"/>
        <v>3.8115040454135836E-2</v>
      </c>
      <c r="L17" s="8">
        <f t="shared" si="1"/>
        <v>0.1</v>
      </c>
      <c r="M17" s="8">
        <f t="shared" si="2"/>
        <v>0</v>
      </c>
    </row>
    <row r="18" spans="1:13">
      <c r="A18" s="49">
        <v>1210</v>
      </c>
      <c r="B18" s="49" t="s">
        <v>106</v>
      </c>
      <c r="C18" s="49" t="s">
        <v>70</v>
      </c>
      <c r="D18" s="52">
        <v>0.22</v>
      </c>
      <c r="E18" s="52">
        <v>50.8</v>
      </c>
      <c r="F18" s="52">
        <v>0</v>
      </c>
      <c r="G18" s="52">
        <v>1.2450000000000001</v>
      </c>
      <c r="H18" s="52">
        <v>0.21299999999999999</v>
      </c>
      <c r="I18" s="52">
        <v>0.28799999999999998</v>
      </c>
      <c r="J18" s="51">
        <v>1.5659463687440499E-2</v>
      </c>
      <c r="K18" s="8">
        <f t="shared" si="0"/>
        <v>1.9092018127727452E-2</v>
      </c>
      <c r="L18" s="8">
        <f t="shared" si="1"/>
        <v>0.1</v>
      </c>
      <c r="M18" s="8">
        <f t="shared" si="2"/>
        <v>0</v>
      </c>
    </row>
    <row r="19" spans="1:13">
      <c r="A19" s="49">
        <v>1210</v>
      </c>
      <c r="B19" s="49" t="s">
        <v>106</v>
      </c>
      <c r="C19" s="49" t="s">
        <v>70</v>
      </c>
      <c r="D19" s="52">
        <v>0.22</v>
      </c>
      <c r="E19" s="52">
        <v>50.8</v>
      </c>
      <c r="F19" s="52">
        <v>0</v>
      </c>
      <c r="G19" s="52">
        <v>1.2450000000000001</v>
      </c>
      <c r="H19" s="52">
        <v>0.21299999999999999</v>
      </c>
      <c r="I19" s="52">
        <v>0.28799999999999998</v>
      </c>
      <c r="J19" s="51">
        <v>75.791667852000003</v>
      </c>
      <c r="K19" s="8">
        <f t="shared" si="0"/>
        <v>92.405201445158397</v>
      </c>
      <c r="L19" s="8">
        <f t="shared" si="1"/>
        <v>313</v>
      </c>
      <c r="M19" s="8">
        <f t="shared" si="2"/>
        <v>70.2</v>
      </c>
    </row>
    <row r="20" spans="1:13">
      <c r="A20" s="49">
        <v>1210</v>
      </c>
      <c r="B20" s="49" t="s">
        <v>106</v>
      </c>
      <c r="C20" s="49" t="s">
        <v>70</v>
      </c>
      <c r="D20" s="52">
        <v>0.22</v>
      </c>
      <c r="E20" s="52">
        <v>50.8</v>
      </c>
      <c r="F20" s="52">
        <v>0</v>
      </c>
      <c r="G20" s="52">
        <v>1.2450000000000001</v>
      </c>
      <c r="H20" s="52">
        <v>0.21299999999999999</v>
      </c>
      <c r="I20" s="52">
        <v>0.28799999999999998</v>
      </c>
      <c r="J20" s="51">
        <v>11.405849121199999</v>
      </c>
      <c r="K20" s="8">
        <f t="shared" si="0"/>
        <v>13.906011248567038</v>
      </c>
      <c r="L20" s="8">
        <f t="shared" si="1"/>
        <v>47.1</v>
      </c>
      <c r="M20" s="8">
        <f t="shared" si="2"/>
        <v>10.6</v>
      </c>
    </row>
    <row r="21" spans="1:13">
      <c r="A21" s="49">
        <v>1210</v>
      </c>
      <c r="B21" s="49" t="s">
        <v>106</v>
      </c>
      <c r="C21" s="49" t="s">
        <v>70</v>
      </c>
      <c r="D21" s="52">
        <v>0.22</v>
      </c>
      <c r="E21" s="52">
        <v>50.8</v>
      </c>
      <c r="F21" s="52">
        <v>0</v>
      </c>
      <c r="G21" s="52">
        <v>1.2450000000000001</v>
      </c>
      <c r="H21" s="52">
        <v>0.21299999999999999</v>
      </c>
      <c r="I21" s="52">
        <v>0.28799999999999998</v>
      </c>
      <c r="J21" s="51">
        <v>2.303699462724E-5</v>
      </c>
      <c r="K21" s="8">
        <f t="shared" si="0"/>
        <v>2.8086703849531005E-5</v>
      </c>
      <c r="L21" s="8">
        <f t="shared" si="1"/>
        <v>0</v>
      </c>
      <c r="M21" s="8">
        <f t="shared" si="2"/>
        <v>0</v>
      </c>
    </row>
    <row r="22" spans="1:13">
      <c r="A22" s="49">
        <v>1320</v>
      </c>
      <c r="B22" s="49" t="s">
        <v>106</v>
      </c>
      <c r="C22" s="49" t="s">
        <v>69</v>
      </c>
      <c r="D22" s="52">
        <v>0.22</v>
      </c>
      <c r="E22" s="52">
        <v>50.8</v>
      </c>
      <c r="F22" s="52">
        <v>0</v>
      </c>
      <c r="G22" s="52">
        <v>1.395</v>
      </c>
      <c r="H22" s="52">
        <v>0.33900000000000002</v>
      </c>
      <c r="I22" s="52">
        <v>0.39300000000000002</v>
      </c>
      <c r="J22" s="51">
        <v>0.103642819902694</v>
      </c>
      <c r="K22" s="8">
        <f t="shared" si="0"/>
        <v>0.17243055947211203</v>
      </c>
      <c r="L22" s="8">
        <f t="shared" si="1"/>
        <v>0.7</v>
      </c>
      <c r="M22" s="8">
        <f t="shared" si="2"/>
        <v>0.2</v>
      </c>
    </row>
    <row r="23" spans="1:13">
      <c r="A23" s="49">
        <v>1320</v>
      </c>
      <c r="B23" s="49" t="s">
        <v>106</v>
      </c>
      <c r="C23" s="49" t="s">
        <v>69</v>
      </c>
      <c r="D23" s="52">
        <v>0.22</v>
      </c>
      <c r="E23" s="52">
        <v>50.8</v>
      </c>
      <c r="F23" s="52">
        <v>0</v>
      </c>
      <c r="G23" s="52">
        <v>1.395</v>
      </c>
      <c r="H23" s="52">
        <v>0.33900000000000002</v>
      </c>
      <c r="I23" s="52">
        <v>0.39300000000000002</v>
      </c>
      <c r="J23" s="51">
        <v>1.3862545847844E-2</v>
      </c>
      <c r="K23" s="8">
        <f t="shared" si="0"/>
        <v>2.3063117527058061E-2</v>
      </c>
      <c r="L23" s="8">
        <f t="shared" si="1"/>
        <v>0.1</v>
      </c>
      <c r="M23" s="8">
        <f t="shared" si="2"/>
        <v>0</v>
      </c>
    </row>
    <row r="24" spans="1:13">
      <c r="A24" s="49">
        <v>1850</v>
      </c>
      <c r="B24" s="49" t="s">
        <v>101</v>
      </c>
      <c r="D24" s="52">
        <v>0.19</v>
      </c>
      <c r="E24" s="52">
        <v>57.7</v>
      </c>
      <c r="F24" s="52">
        <v>0</v>
      </c>
      <c r="G24" s="52">
        <v>0.96799999999999997</v>
      </c>
      <c r="H24" s="52">
        <v>0.125</v>
      </c>
      <c r="I24" s="52">
        <v>0.34100000000000003</v>
      </c>
      <c r="J24" s="51">
        <v>4.6637991193222499</v>
      </c>
      <c r="K24" s="8">
        <f t="shared" si="0"/>
        <v>7.6469593610040674</v>
      </c>
      <c r="L24" s="8">
        <f t="shared" si="1"/>
        <v>20.100000000000001</v>
      </c>
      <c r="M24" s="8">
        <f t="shared" si="2"/>
        <v>3.5</v>
      </c>
    </row>
    <row r="25" spans="1:13">
      <c r="A25" s="49">
        <v>1850</v>
      </c>
      <c r="B25" s="49" t="s">
        <v>101</v>
      </c>
      <c r="D25" s="52">
        <v>0.19</v>
      </c>
      <c r="E25" s="52">
        <v>57.7</v>
      </c>
      <c r="F25" s="52">
        <v>0</v>
      </c>
      <c r="G25" s="52">
        <v>0.96799999999999997</v>
      </c>
      <c r="H25" s="52">
        <v>0.125</v>
      </c>
      <c r="I25" s="52">
        <v>0.34100000000000003</v>
      </c>
      <c r="J25" s="51">
        <v>0.11317038866234901</v>
      </c>
      <c r="K25" s="8">
        <f t="shared" si="0"/>
        <v>0.18555888468364837</v>
      </c>
      <c r="L25" s="8">
        <f t="shared" si="1"/>
        <v>0.5</v>
      </c>
      <c r="M25" s="8">
        <f t="shared" si="2"/>
        <v>0.1</v>
      </c>
    </row>
    <row r="26" spans="1:13">
      <c r="A26" s="49">
        <v>1850</v>
      </c>
      <c r="B26" s="49" t="s">
        <v>101</v>
      </c>
      <c r="D26" s="52">
        <v>0.19</v>
      </c>
      <c r="E26" s="52">
        <v>57.7</v>
      </c>
      <c r="F26" s="52">
        <v>0</v>
      </c>
      <c r="G26" s="52">
        <v>0.96799999999999997</v>
      </c>
      <c r="H26" s="52">
        <v>0.125</v>
      </c>
      <c r="I26" s="52">
        <v>0.34100000000000003</v>
      </c>
      <c r="J26" s="51">
        <v>0.10641325949260499</v>
      </c>
      <c r="K26" s="8">
        <f t="shared" si="0"/>
        <v>0.17447961414988736</v>
      </c>
      <c r="L26" s="8">
        <f t="shared" si="1"/>
        <v>0.5</v>
      </c>
      <c r="M26" s="8">
        <f t="shared" si="2"/>
        <v>0.1</v>
      </c>
    </row>
    <row r="27" spans="1:13">
      <c r="A27" s="49">
        <v>1850</v>
      </c>
      <c r="B27" s="49" t="s">
        <v>101</v>
      </c>
      <c r="D27" s="52">
        <v>0.19</v>
      </c>
      <c r="E27" s="52">
        <v>57.7</v>
      </c>
      <c r="F27" s="52">
        <v>0</v>
      </c>
      <c r="G27" s="52">
        <v>0.96799999999999997</v>
      </c>
      <c r="H27" s="52">
        <v>0.125</v>
      </c>
      <c r="I27" s="52">
        <v>0.34100000000000003</v>
      </c>
      <c r="J27" s="51">
        <v>2.3334335565868901E-3</v>
      </c>
      <c r="K27" s="8">
        <f t="shared" si="0"/>
        <v>3.8259948857780565E-3</v>
      </c>
      <c r="L27" s="8">
        <f t="shared" si="1"/>
        <v>0</v>
      </c>
      <c r="M27" s="8">
        <f t="shared" si="2"/>
        <v>0</v>
      </c>
    </row>
    <row r="28" spans="1:13">
      <c r="A28" s="49">
        <v>1400</v>
      </c>
      <c r="B28" s="49" t="s">
        <v>101</v>
      </c>
      <c r="D28" s="52">
        <v>0.19</v>
      </c>
      <c r="E28" s="52">
        <v>57.7</v>
      </c>
      <c r="F28" s="52">
        <v>0</v>
      </c>
      <c r="G28" s="52">
        <v>0.70899999999999996</v>
      </c>
      <c r="H28" s="52">
        <v>0.11700000000000001</v>
      </c>
      <c r="I28" s="52">
        <v>0.43099999999999999</v>
      </c>
      <c r="J28" s="51">
        <v>2.6958240806923599</v>
      </c>
      <c r="K28" s="8">
        <f t="shared" si="0"/>
        <v>5.5868033596261739</v>
      </c>
      <c r="L28" s="8">
        <f t="shared" si="1"/>
        <v>10.8</v>
      </c>
      <c r="M28" s="8">
        <f t="shared" si="2"/>
        <v>2.2999999999999998</v>
      </c>
    </row>
    <row r="29" spans="1:13">
      <c r="A29" s="49">
        <v>1400</v>
      </c>
      <c r="B29" s="49" t="s">
        <v>101</v>
      </c>
      <c r="C29" s="49" t="s">
        <v>70</v>
      </c>
      <c r="D29" s="52">
        <v>0.19</v>
      </c>
      <c r="E29" s="52">
        <v>57.7</v>
      </c>
      <c r="F29" s="52">
        <v>0</v>
      </c>
      <c r="G29" s="52">
        <v>0.70899999999999996</v>
      </c>
      <c r="H29" s="52">
        <v>0.11700000000000001</v>
      </c>
      <c r="I29" s="52">
        <v>0.43099999999999999</v>
      </c>
      <c r="J29" s="51">
        <v>23.822292701999999</v>
      </c>
      <c r="K29" s="8">
        <f t="shared" si="0"/>
        <v>49.369120876518942</v>
      </c>
      <c r="L29" s="8">
        <f t="shared" si="1"/>
        <v>95.2</v>
      </c>
      <c r="M29" s="8">
        <f t="shared" si="2"/>
        <v>20.2</v>
      </c>
    </row>
    <row r="30" spans="1:13">
      <c r="A30" s="49">
        <v>1840</v>
      </c>
      <c r="B30" s="49" t="s">
        <v>106</v>
      </c>
      <c r="C30" s="49" t="s">
        <v>70</v>
      </c>
      <c r="D30" s="52">
        <v>0.22</v>
      </c>
      <c r="E30" s="52">
        <v>50.8</v>
      </c>
      <c r="F30" s="52">
        <v>0</v>
      </c>
      <c r="G30" s="52">
        <v>0.70899999999999996</v>
      </c>
      <c r="H30" s="52">
        <v>0.11700000000000001</v>
      </c>
      <c r="I30" s="52">
        <v>0.28799999999999998</v>
      </c>
      <c r="J30" s="51">
        <v>1.4660995953190099</v>
      </c>
      <c r="K30" s="8">
        <f t="shared" si="0"/>
        <v>1.7874686266129365</v>
      </c>
      <c r="L30" s="8">
        <f t="shared" si="1"/>
        <v>3.4</v>
      </c>
      <c r="M30" s="8">
        <f t="shared" si="2"/>
        <v>0.9</v>
      </c>
    </row>
    <row r="31" spans="1:13">
      <c r="A31" s="49">
        <v>1840</v>
      </c>
      <c r="B31" s="49" t="s">
        <v>106</v>
      </c>
      <c r="C31" s="49" t="s">
        <v>69</v>
      </c>
      <c r="D31" s="52">
        <v>0.22</v>
      </c>
      <c r="E31" s="52">
        <v>50.8</v>
      </c>
      <c r="F31" s="52">
        <v>0</v>
      </c>
      <c r="G31" s="52">
        <v>0.70899999999999996</v>
      </c>
      <c r="H31" s="52">
        <v>0.11700000000000001</v>
      </c>
      <c r="I31" s="52">
        <v>0.28799999999999998</v>
      </c>
      <c r="J31" s="51">
        <v>5.3542792555991996</v>
      </c>
      <c r="K31" s="8">
        <f t="shared" si="0"/>
        <v>6.5279372684265438</v>
      </c>
      <c r="L31" s="8">
        <f t="shared" si="1"/>
        <v>12.6</v>
      </c>
      <c r="M31" s="8">
        <f t="shared" si="2"/>
        <v>3.3</v>
      </c>
    </row>
    <row r="32" spans="1:13">
      <c r="A32" s="49">
        <v>1840</v>
      </c>
      <c r="B32" s="49" t="s">
        <v>106</v>
      </c>
      <c r="C32" s="49" t="s">
        <v>70</v>
      </c>
      <c r="D32" s="52">
        <v>0.22</v>
      </c>
      <c r="E32" s="52">
        <v>50.8</v>
      </c>
      <c r="F32" s="52">
        <v>0</v>
      </c>
      <c r="G32" s="52">
        <v>0.70899999999999996</v>
      </c>
      <c r="H32" s="52">
        <v>0.11700000000000001</v>
      </c>
      <c r="I32" s="52">
        <v>0.28799999999999998</v>
      </c>
      <c r="J32" s="51">
        <v>3.5214593032568998E-2</v>
      </c>
      <c r="K32" s="8">
        <f t="shared" si="0"/>
        <v>4.293363182530812E-2</v>
      </c>
      <c r="L32" s="8">
        <f t="shared" si="1"/>
        <v>0.1</v>
      </c>
      <c r="M32" s="8">
        <f t="shared" si="2"/>
        <v>0</v>
      </c>
    </row>
    <row r="33" spans="1:13">
      <c r="A33" s="49">
        <v>1840</v>
      </c>
      <c r="B33" s="49" t="s">
        <v>106</v>
      </c>
      <c r="C33" s="49" t="s">
        <v>70</v>
      </c>
      <c r="D33" s="52">
        <v>0.22</v>
      </c>
      <c r="E33" s="52">
        <v>50.8</v>
      </c>
      <c r="F33" s="52">
        <v>0</v>
      </c>
      <c r="G33" s="52">
        <v>0.70899999999999996</v>
      </c>
      <c r="H33" s="52">
        <v>0.11700000000000001</v>
      </c>
      <c r="I33" s="52">
        <v>0.28799999999999998</v>
      </c>
      <c r="J33" s="51">
        <v>0.111540902794076</v>
      </c>
      <c r="K33" s="8">
        <f t="shared" si="0"/>
        <v>0.13599066868653745</v>
      </c>
      <c r="L33" s="8">
        <f t="shared" si="1"/>
        <v>0.3</v>
      </c>
      <c r="M33" s="8">
        <f t="shared" si="2"/>
        <v>0.1</v>
      </c>
    </row>
    <row r="34" spans="1:13">
      <c r="A34" s="49">
        <v>1840</v>
      </c>
      <c r="B34" s="49" t="s">
        <v>106</v>
      </c>
      <c r="C34" s="49" t="s">
        <v>70</v>
      </c>
      <c r="D34" s="52">
        <v>0.22</v>
      </c>
      <c r="E34" s="52">
        <v>50.8</v>
      </c>
      <c r="F34" s="52">
        <v>0</v>
      </c>
      <c r="G34" s="52">
        <v>0.70899999999999996</v>
      </c>
      <c r="H34" s="52">
        <v>0.11700000000000001</v>
      </c>
      <c r="I34" s="52">
        <v>0.28799999999999998</v>
      </c>
      <c r="J34" s="51">
        <v>8.8792867188470501E-2</v>
      </c>
      <c r="K34" s="8">
        <f t="shared" si="0"/>
        <v>0.10825626367618323</v>
      </c>
      <c r="L34" s="8">
        <f t="shared" si="1"/>
        <v>0.2</v>
      </c>
      <c r="M34" s="8">
        <f t="shared" si="2"/>
        <v>0.1</v>
      </c>
    </row>
    <row r="35" spans="1:13">
      <c r="A35" s="49">
        <v>1840</v>
      </c>
      <c r="B35" s="49" t="s">
        <v>106</v>
      </c>
      <c r="C35" s="49" t="s">
        <v>70</v>
      </c>
      <c r="D35" s="52">
        <v>0.22</v>
      </c>
      <c r="E35" s="52">
        <v>50.8</v>
      </c>
      <c r="F35" s="52">
        <v>0</v>
      </c>
      <c r="G35" s="52">
        <v>0.70899999999999996</v>
      </c>
      <c r="H35" s="52">
        <v>0.11700000000000001</v>
      </c>
      <c r="I35" s="52">
        <v>0.28799999999999998</v>
      </c>
      <c r="J35" s="51">
        <v>2.44108734173092</v>
      </c>
      <c r="K35" s="8">
        <f t="shared" si="0"/>
        <v>2.9761736870383371</v>
      </c>
      <c r="L35" s="8">
        <f t="shared" si="1"/>
        <v>5.7</v>
      </c>
      <c r="M35" s="8">
        <f t="shared" si="2"/>
        <v>1.5</v>
      </c>
    </row>
    <row r="36" spans="1:13">
      <c r="A36" s="49">
        <v>1840</v>
      </c>
      <c r="B36" s="49" t="s">
        <v>106</v>
      </c>
      <c r="C36" s="49" t="s">
        <v>70</v>
      </c>
      <c r="D36" s="52">
        <v>0.22</v>
      </c>
      <c r="E36" s="52">
        <v>50.8</v>
      </c>
      <c r="F36" s="52">
        <v>0</v>
      </c>
      <c r="G36" s="52">
        <v>0.70899999999999996</v>
      </c>
      <c r="H36" s="52">
        <v>0.11700000000000001</v>
      </c>
      <c r="I36" s="52">
        <v>0.28799999999999998</v>
      </c>
      <c r="J36" s="51">
        <v>1.744054768098E-5</v>
      </c>
      <c r="K36" s="8">
        <f t="shared" si="0"/>
        <v>2.1263515732650816E-5</v>
      </c>
      <c r="L36" s="8">
        <f t="shared" si="1"/>
        <v>0</v>
      </c>
      <c r="M36" s="8">
        <f t="shared" si="2"/>
        <v>0</v>
      </c>
    </row>
    <row r="37" spans="1:13">
      <c r="A37" s="49">
        <v>1840</v>
      </c>
      <c r="B37" s="49" t="s">
        <v>106</v>
      </c>
      <c r="D37" s="52">
        <v>0.22</v>
      </c>
      <c r="E37" s="52">
        <v>50.8</v>
      </c>
      <c r="F37" s="52">
        <v>0</v>
      </c>
      <c r="G37" s="52">
        <v>0.70899999999999996</v>
      </c>
      <c r="H37" s="52">
        <v>0.11700000000000001</v>
      </c>
      <c r="I37" s="52">
        <v>0.28799999999999998</v>
      </c>
      <c r="J37" s="51">
        <v>0.75385125315600299</v>
      </c>
      <c r="K37" s="8">
        <f t="shared" si="0"/>
        <v>0.91909544784779873</v>
      </c>
      <c r="L37" s="8">
        <f t="shared" si="1"/>
        <v>1.8</v>
      </c>
      <c r="M37" s="8">
        <f t="shared" si="2"/>
        <v>0.5</v>
      </c>
    </row>
    <row r="38" spans="1:13">
      <c r="A38" s="49">
        <v>1840</v>
      </c>
      <c r="B38" s="49" t="s">
        <v>106</v>
      </c>
      <c r="D38" s="52">
        <v>0.22</v>
      </c>
      <c r="E38" s="52">
        <v>50.8</v>
      </c>
      <c r="F38" s="52">
        <v>0</v>
      </c>
      <c r="G38" s="52">
        <v>0.70899999999999996</v>
      </c>
      <c r="H38" s="52">
        <v>0.11700000000000001</v>
      </c>
      <c r="I38" s="52">
        <v>0.28799999999999998</v>
      </c>
      <c r="J38" s="51">
        <v>2.6319018799203101E-3</v>
      </c>
      <c r="K38" s="8">
        <f t="shared" si="0"/>
        <v>3.208814771998842E-3</v>
      </c>
      <c r="L38" s="8">
        <f t="shared" si="1"/>
        <v>0</v>
      </c>
      <c r="M38" s="8">
        <f t="shared" si="2"/>
        <v>0</v>
      </c>
    </row>
    <row r="39" spans="1:13">
      <c r="A39" s="49">
        <v>8110</v>
      </c>
      <c r="B39" s="49" t="s">
        <v>101</v>
      </c>
      <c r="C39" s="49" t="s">
        <v>69</v>
      </c>
      <c r="D39" s="52">
        <v>0.19</v>
      </c>
      <c r="E39" s="52">
        <v>57.7</v>
      </c>
      <c r="F39" s="52">
        <v>0</v>
      </c>
      <c r="G39" s="52">
        <v>1.4430000000000001</v>
      </c>
      <c r="H39" s="52">
        <v>0.22500000000000001</v>
      </c>
      <c r="I39" s="52">
        <v>0.34100000000000003</v>
      </c>
      <c r="J39" s="51">
        <v>5.8160185963172198E-2</v>
      </c>
      <c r="K39" s="8">
        <f t="shared" si="0"/>
        <v>9.5361864246298944E-2</v>
      </c>
      <c r="L39" s="8">
        <f t="shared" si="1"/>
        <v>0.4</v>
      </c>
      <c r="M39" s="8">
        <f t="shared" si="2"/>
        <v>0.1</v>
      </c>
    </row>
    <row r="40" spans="1:13">
      <c r="A40" s="49">
        <v>8110</v>
      </c>
      <c r="B40" s="49" t="s">
        <v>101</v>
      </c>
      <c r="C40" s="49" t="s">
        <v>70</v>
      </c>
      <c r="D40" s="52">
        <v>0.19</v>
      </c>
      <c r="E40" s="52">
        <v>57.7</v>
      </c>
      <c r="F40" s="52">
        <v>0</v>
      </c>
      <c r="G40" s="52">
        <v>1.4430000000000001</v>
      </c>
      <c r="H40" s="52">
        <v>0.22500000000000001</v>
      </c>
      <c r="I40" s="52">
        <v>0.34100000000000003</v>
      </c>
      <c r="J40" s="51">
        <v>1.33218335121693E-2</v>
      </c>
      <c r="K40" s="8">
        <f t="shared" si="0"/>
        <v>2.1843033302949125E-2</v>
      </c>
      <c r="L40" s="8">
        <f t="shared" si="1"/>
        <v>0.1</v>
      </c>
      <c r="M40" s="8">
        <f t="shared" si="2"/>
        <v>0</v>
      </c>
    </row>
    <row r="41" spans="1:13">
      <c r="A41" s="49">
        <v>1411</v>
      </c>
      <c r="B41" s="49" t="s">
        <v>106</v>
      </c>
      <c r="C41" s="49" t="s">
        <v>70</v>
      </c>
      <c r="D41" s="52">
        <v>0.22</v>
      </c>
      <c r="E41" s="52">
        <v>50.8</v>
      </c>
      <c r="F41" s="52">
        <v>0</v>
      </c>
      <c r="G41" s="52">
        <v>1.4430000000000001</v>
      </c>
      <c r="H41" s="52">
        <v>0.22500000000000001</v>
      </c>
      <c r="I41" s="52">
        <v>0.43099999999999999</v>
      </c>
      <c r="J41" s="51">
        <v>4.3424598926326299</v>
      </c>
      <c r="K41" s="8">
        <f t="shared" si="0"/>
        <v>7.9231075714344081</v>
      </c>
      <c r="L41" s="8">
        <f t="shared" si="1"/>
        <v>31.1</v>
      </c>
      <c r="M41" s="8">
        <f t="shared" si="2"/>
        <v>5.8</v>
      </c>
    </row>
    <row r="42" spans="1:13">
      <c r="A42" s="49">
        <v>1411</v>
      </c>
      <c r="B42" s="49" t="s">
        <v>106</v>
      </c>
      <c r="C42" s="49" t="s">
        <v>70</v>
      </c>
      <c r="D42" s="52">
        <v>0.22</v>
      </c>
      <c r="E42" s="52">
        <v>50.8</v>
      </c>
      <c r="F42" s="52">
        <v>0</v>
      </c>
      <c r="G42" s="52">
        <v>1.4430000000000001</v>
      </c>
      <c r="H42" s="52">
        <v>0.22500000000000001</v>
      </c>
      <c r="I42" s="52">
        <v>0.43099999999999999</v>
      </c>
      <c r="J42" s="51">
        <v>2.49519902883601</v>
      </c>
      <c r="K42" s="8">
        <f t="shared" si="0"/>
        <v>4.5526569747132228</v>
      </c>
      <c r="L42" s="8">
        <f t="shared" si="1"/>
        <v>17.899999999999999</v>
      </c>
      <c r="M42" s="8">
        <f t="shared" si="2"/>
        <v>3.3</v>
      </c>
    </row>
    <row r="43" spans="1:13">
      <c r="A43" s="49">
        <v>1411</v>
      </c>
      <c r="B43" s="49" t="s">
        <v>106</v>
      </c>
      <c r="C43" s="49" t="s">
        <v>70</v>
      </c>
      <c r="D43" s="52">
        <v>0.22</v>
      </c>
      <c r="E43" s="52">
        <v>50.8</v>
      </c>
      <c r="F43" s="52">
        <v>0</v>
      </c>
      <c r="G43" s="52">
        <v>1.4430000000000001</v>
      </c>
      <c r="H43" s="52">
        <v>0.22500000000000001</v>
      </c>
      <c r="I43" s="52">
        <v>0.43099999999999999</v>
      </c>
      <c r="J43" s="51">
        <v>10.5766210265</v>
      </c>
      <c r="K43" s="8">
        <f t="shared" si="0"/>
        <v>19.297750170917684</v>
      </c>
      <c r="L43" s="8">
        <f t="shared" si="1"/>
        <v>75.8</v>
      </c>
      <c r="M43" s="8">
        <f t="shared" si="2"/>
        <v>14.1</v>
      </c>
    </row>
    <row r="44" spans="1:13">
      <c r="A44" s="49">
        <v>1400</v>
      </c>
      <c r="B44" s="49" t="s">
        <v>101</v>
      </c>
      <c r="C44" s="49" t="s">
        <v>69</v>
      </c>
      <c r="D44" s="52">
        <v>0.19</v>
      </c>
      <c r="E44" s="52">
        <v>57.7</v>
      </c>
      <c r="F44" s="52">
        <v>0</v>
      </c>
      <c r="G44" s="52">
        <v>0.70899999999999996</v>
      </c>
      <c r="H44" s="52">
        <v>0.11700000000000001</v>
      </c>
      <c r="I44" s="52">
        <v>0.43099999999999999</v>
      </c>
      <c r="J44" s="51">
        <v>5.1785750603342304</v>
      </c>
      <c r="K44" s="8">
        <f t="shared" si="0"/>
        <v>10.732035800244489</v>
      </c>
      <c r="L44" s="8">
        <f t="shared" si="1"/>
        <v>20.7</v>
      </c>
      <c r="M44" s="8">
        <f t="shared" si="2"/>
        <v>4.4000000000000004</v>
      </c>
    </row>
    <row r="45" spans="1:13">
      <c r="A45" s="49">
        <v>1400</v>
      </c>
      <c r="B45" s="49" t="s">
        <v>101</v>
      </c>
      <c r="C45" s="49" t="s">
        <v>70</v>
      </c>
      <c r="D45" s="52">
        <v>0.19</v>
      </c>
      <c r="E45" s="52">
        <v>57.7</v>
      </c>
      <c r="F45" s="52">
        <v>0</v>
      </c>
      <c r="G45" s="52">
        <v>0.70899999999999996</v>
      </c>
      <c r="H45" s="52">
        <v>0.11700000000000001</v>
      </c>
      <c r="I45" s="52">
        <v>0.43099999999999999</v>
      </c>
      <c r="J45" s="51">
        <v>18.4350032398</v>
      </c>
      <c r="K45" s="8">
        <f t="shared" si="0"/>
        <v>38.204547089134522</v>
      </c>
      <c r="L45" s="8">
        <f t="shared" si="1"/>
        <v>73.7</v>
      </c>
      <c r="M45" s="8">
        <f t="shared" si="2"/>
        <v>15.7</v>
      </c>
    </row>
    <row r="46" spans="1:13">
      <c r="A46" s="49">
        <v>1110</v>
      </c>
      <c r="B46" s="49" t="s">
        <v>101</v>
      </c>
      <c r="C46" s="49" t="s">
        <v>69</v>
      </c>
      <c r="D46" s="52">
        <v>0.19</v>
      </c>
      <c r="E46" s="52">
        <v>57.7</v>
      </c>
      <c r="F46" s="52">
        <v>0</v>
      </c>
      <c r="G46" s="52">
        <v>0.96799999999999997</v>
      </c>
      <c r="H46" s="52">
        <v>0.125</v>
      </c>
      <c r="I46" s="52">
        <v>0.28799999999999998</v>
      </c>
      <c r="J46" s="51">
        <v>3.8225098281462202</v>
      </c>
      <c r="K46" s="8">
        <f t="shared" si="0"/>
        <v>5.2934116100168858</v>
      </c>
      <c r="L46" s="8">
        <f t="shared" si="1"/>
        <v>13.9</v>
      </c>
      <c r="M46" s="8">
        <f t="shared" si="2"/>
        <v>2.5</v>
      </c>
    </row>
    <row r="47" spans="1:13">
      <c r="A47" s="49">
        <v>1110</v>
      </c>
      <c r="B47" s="49" t="s">
        <v>101</v>
      </c>
      <c r="C47" s="49" t="s">
        <v>70</v>
      </c>
      <c r="D47" s="52">
        <v>0.19</v>
      </c>
      <c r="E47" s="52">
        <v>57.7</v>
      </c>
      <c r="F47" s="52">
        <v>0</v>
      </c>
      <c r="G47" s="52">
        <v>0.96799999999999997</v>
      </c>
      <c r="H47" s="52">
        <v>0.125</v>
      </c>
      <c r="I47" s="52">
        <v>0.28799999999999998</v>
      </c>
      <c r="J47" s="51">
        <v>0.73630433460531097</v>
      </c>
      <c r="K47" s="8">
        <f t="shared" si="0"/>
        <v>1.0196342425614346</v>
      </c>
      <c r="L47" s="8">
        <f t="shared" si="1"/>
        <v>2.7</v>
      </c>
      <c r="M47" s="8">
        <f t="shared" si="2"/>
        <v>0.5</v>
      </c>
    </row>
    <row r="48" spans="1:13">
      <c r="A48" s="49">
        <v>1710</v>
      </c>
      <c r="B48" s="49" t="s">
        <v>106</v>
      </c>
      <c r="C48" s="49" t="s">
        <v>70</v>
      </c>
      <c r="D48" s="52">
        <v>0.22</v>
      </c>
      <c r="E48" s="52">
        <v>50.8</v>
      </c>
      <c r="F48" s="52">
        <v>0</v>
      </c>
      <c r="G48" s="52">
        <v>0.96799999999999997</v>
      </c>
      <c r="H48" s="52">
        <v>0.125</v>
      </c>
      <c r="I48" s="52">
        <v>0.34100000000000003</v>
      </c>
      <c r="J48" s="51">
        <v>1.2413853534962299E-2</v>
      </c>
      <c r="K48" s="8">
        <f t="shared" si="0"/>
        <v>1.7920225167953743E-2</v>
      </c>
      <c r="L48" s="8">
        <f t="shared" si="1"/>
        <v>0</v>
      </c>
      <c r="M48" s="8">
        <f t="shared" si="2"/>
        <v>0</v>
      </c>
    </row>
    <row r="49" spans="1:13">
      <c r="A49" s="49">
        <v>1710</v>
      </c>
      <c r="B49" s="49" t="s">
        <v>106</v>
      </c>
      <c r="C49" s="49" t="s">
        <v>70</v>
      </c>
      <c r="D49" s="52">
        <v>0.22</v>
      </c>
      <c r="E49" s="52">
        <v>50.8</v>
      </c>
      <c r="F49" s="52">
        <v>0</v>
      </c>
      <c r="G49" s="52">
        <v>0.96799999999999997</v>
      </c>
      <c r="H49" s="52">
        <v>0.125</v>
      </c>
      <c r="I49" s="52">
        <v>0.34100000000000003</v>
      </c>
      <c r="J49" s="51">
        <v>0.211235856908254</v>
      </c>
      <c r="K49" s="8">
        <f t="shared" si="0"/>
        <v>0.30493304183752523</v>
      </c>
      <c r="L49" s="8">
        <f t="shared" si="1"/>
        <v>0.8</v>
      </c>
      <c r="M49" s="8">
        <f t="shared" si="2"/>
        <v>0.2</v>
      </c>
    </row>
    <row r="50" spans="1:13">
      <c r="A50" s="49">
        <v>1411</v>
      </c>
      <c r="B50" s="49" t="s">
        <v>101</v>
      </c>
      <c r="C50" s="49" t="s">
        <v>69</v>
      </c>
      <c r="D50" s="52">
        <v>0.19</v>
      </c>
      <c r="E50" s="52">
        <v>57.7</v>
      </c>
      <c r="F50" s="52">
        <v>0</v>
      </c>
      <c r="G50" s="52">
        <v>1.4430000000000001</v>
      </c>
      <c r="H50" s="52">
        <v>0.22500000000000001</v>
      </c>
      <c r="I50" s="52">
        <v>0.43099999999999999</v>
      </c>
      <c r="J50" s="51">
        <v>0.345948669649636</v>
      </c>
      <c r="K50" s="8">
        <f t="shared" si="0"/>
        <v>0.71694114007632515</v>
      </c>
      <c r="L50" s="8">
        <f t="shared" si="1"/>
        <v>2.8</v>
      </c>
      <c r="M50" s="8">
        <f t="shared" si="2"/>
        <v>0.5</v>
      </c>
    </row>
    <row r="51" spans="1:13">
      <c r="A51" s="49">
        <v>1411</v>
      </c>
      <c r="B51" s="49" t="s">
        <v>101</v>
      </c>
      <c r="C51" s="49" t="s">
        <v>69</v>
      </c>
      <c r="D51" s="52">
        <v>0.19</v>
      </c>
      <c r="E51" s="52">
        <v>57.7</v>
      </c>
      <c r="F51" s="52">
        <v>0</v>
      </c>
      <c r="G51" s="52">
        <v>1.4430000000000001</v>
      </c>
      <c r="H51" s="52">
        <v>0.22500000000000001</v>
      </c>
      <c r="I51" s="52">
        <v>0.43099999999999999</v>
      </c>
      <c r="J51" s="51">
        <v>2.5514540127080698</v>
      </c>
      <c r="K51" s="8">
        <f t="shared" si="0"/>
        <v>5.287612033819431</v>
      </c>
      <c r="L51" s="8">
        <f t="shared" si="1"/>
        <v>20.8</v>
      </c>
      <c r="M51" s="8">
        <f t="shared" si="2"/>
        <v>3.7</v>
      </c>
    </row>
    <row r="52" spans="1:13">
      <c r="A52" s="49">
        <v>1700</v>
      </c>
      <c r="B52" s="49" t="s">
        <v>101</v>
      </c>
      <c r="C52" s="49" t="s">
        <v>69</v>
      </c>
      <c r="D52" s="52">
        <v>0.19</v>
      </c>
      <c r="E52" s="52">
        <v>57.7</v>
      </c>
      <c r="F52" s="52">
        <v>0</v>
      </c>
      <c r="G52" s="52">
        <v>0.96799999999999997</v>
      </c>
      <c r="H52" s="52">
        <v>0.125</v>
      </c>
      <c r="I52" s="52">
        <v>0.34100000000000003</v>
      </c>
      <c r="J52" s="51">
        <v>4.1415534108676697</v>
      </c>
      <c r="K52" s="8">
        <f t="shared" si="0"/>
        <v>6.7906635371840851</v>
      </c>
      <c r="L52" s="8">
        <f t="shared" si="1"/>
        <v>17.899999999999999</v>
      </c>
      <c r="M52" s="8">
        <f t="shared" si="2"/>
        <v>3.1</v>
      </c>
    </row>
    <row r="53" spans="1:13">
      <c r="A53" s="49">
        <v>1700</v>
      </c>
      <c r="B53" s="49" t="s">
        <v>101</v>
      </c>
      <c r="C53" s="49" t="s">
        <v>69</v>
      </c>
      <c r="D53" s="52">
        <v>0.19</v>
      </c>
      <c r="E53" s="52">
        <v>57.7</v>
      </c>
      <c r="F53" s="52">
        <v>0</v>
      </c>
      <c r="G53" s="52">
        <v>0.96799999999999997</v>
      </c>
      <c r="H53" s="52">
        <v>0.125</v>
      </c>
      <c r="I53" s="52">
        <v>0.34100000000000003</v>
      </c>
      <c r="J53" s="51">
        <v>5.1966787794885398</v>
      </c>
      <c r="K53" s="8">
        <f t="shared" si="0"/>
        <v>8.5206910551318895</v>
      </c>
      <c r="L53" s="8">
        <f t="shared" si="1"/>
        <v>22.4</v>
      </c>
      <c r="M53" s="8">
        <f t="shared" si="2"/>
        <v>3.9</v>
      </c>
    </row>
    <row r="54" spans="1:13">
      <c r="A54" s="49">
        <v>1700</v>
      </c>
      <c r="B54" s="49" t="s">
        <v>101</v>
      </c>
      <c r="C54" s="49" t="s">
        <v>69</v>
      </c>
      <c r="D54" s="52">
        <v>0.19</v>
      </c>
      <c r="E54" s="52">
        <v>57.7</v>
      </c>
      <c r="F54" s="52">
        <v>0</v>
      </c>
      <c r="G54" s="52">
        <v>0.96799999999999997</v>
      </c>
      <c r="H54" s="52">
        <v>0.125</v>
      </c>
      <c r="I54" s="52">
        <v>0.34100000000000003</v>
      </c>
      <c r="J54" s="51">
        <v>2.92082190977286E-2</v>
      </c>
      <c r="K54" s="8">
        <f t="shared" si="0"/>
        <v>4.7891013041764886E-2</v>
      </c>
      <c r="L54" s="8">
        <f t="shared" si="1"/>
        <v>0.1</v>
      </c>
      <c r="M54" s="8">
        <f t="shared" si="2"/>
        <v>0</v>
      </c>
    </row>
    <row r="55" spans="1:13">
      <c r="A55" s="49">
        <v>1480</v>
      </c>
      <c r="B55" s="49" t="s">
        <v>101</v>
      </c>
      <c r="C55" s="49" t="s">
        <v>70</v>
      </c>
      <c r="D55" s="52">
        <v>0.19</v>
      </c>
      <c r="E55" s="52">
        <v>57.7</v>
      </c>
      <c r="F55" s="52">
        <v>0</v>
      </c>
      <c r="G55" s="52">
        <v>1.2450000000000001</v>
      </c>
      <c r="H55" s="52">
        <v>0.21299999999999999</v>
      </c>
      <c r="I55" s="52">
        <v>0.28799999999999998</v>
      </c>
      <c r="J55" s="51">
        <v>0.13639776092564701</v>
      </c>
      <c r="K55" s="8">
        <f t="shared" si="0"/>
        <v>0.18888361932983597</v>
      </c>
      <c r="L55" s="8">
        <f t="shared" si="1"/>
        <v>0.6</v>
      </c>
      <c r="M55" s="8">
        <f t="shared" si="2"/>
        <v>0.1</v>
      </c>
    </row>
    <row r="56" spans="1:13">
      <c r="A56" s="49">
        <v>1480</v>
      </c>
      <c r="B56" s="49" t="s">
        <v>101</v>
      </c>
      <c r="C56" s="49" t="s">
        <v>69</v>
      </c>
      <c r="D56" s="52">
        <v>0.19</v>
      </c>
      <c r="E56" s="52">
        <v>57.7</v>
      </c>
      <c r="F56" s="52">
        <v>0</v>
      </c>
      <c r="G56" s="52">
        <v>1.2450000000000001</v>
      </c>
      <c r="H56" s="52">
        <v>0.21299999999999999</v>
      </c>
      <c r="I56" s="52">
        <v>0.28799999999999998</v>
      </c>
      <c r="J56" s="51">
        <v>17.8474261048</v>
      </c>
      <c r="K56" s="8">
        <f t="shared" si="0"/>
        <v>24.715115669927041</v>
      </c>
      <c r="L56" s="8">
        <f t="shared" si="1"/>
        <v>83.7</v>
      </c>
      <c r="M56" s="8">
        <f t="shared" si="2"/>
        <v>17.7</v>
      </c>
    </row>
    <row r="57" spans="1:13">
      <c r="A57" s="49">
        <v>1480</v>
      </c>
      <c r="B57" s="49" t="s">
        <v>101</v>
      </c>
      <c r="C57" s="49" t="s">
        <v>70</v>
      </c>
      <c r="D57" s="52">
        <v>0.19</v>
      </c>
      <c r="E57" s="52">
        <v>57.7</v>
      </c>
      <c r="F57" s="52">
        <v>0</v>
      </c>
      <c r="G57" s="52">
        <v>1.2450000000000001</v>
      </c>
      <c r="H57" s="52">
        <v>0.21299999999999999</v>
      </c>
      <c r="I57" s="52">
        <v>0.28799999999999998</v>
      </c>
      <c r="J57" s="51">
        <v>0.61221688977917699</v>
      </c>
      <c r="K57" s="8">
        <f t="shared" si="0"/>
        <v>0.8477979489662042</v>
      </c>
      <c r="L57" s="8">
        <f t="shared" si="1"/>
        <v>2.9</v>
      </c>
      <c r="M57" s="8">
        <f t="shared" si="2"/>
        <v>0.6</v>
      </c>
    </row>
    <row r="58" spans="1:13">
      <c r="A58" s="49">
        <v>1210</v>
      </c>
      <c r="B58" s="49" t="s">
        <v>101</v>
      </c>
      <c r="D58" s="52">
        <v>0.19</v>
      </c>
      <c r="E58" s="52">
        <v>57.7</v>
      </c>
      <c r="F58" s="52">
        <v>0</v>
      </c>
      <c r="G58" s="52">
        <v>1.2450000000000001</v>
      </c>
      <c r="H58" s="52">
        <v>0.21299999999999999</v>
      </c>
      <c r="I58" s="52">
        <v>0.28799999999999998</v>
      </c>
      <c r="J58" s="51">
        <v>4.0517120232245896</v>
      </c>
      <c r="K58" s="8">
        <f t="shared" si="0"/>
        <v>5.6108108097614116</v>
      </c>
      <c r="L58" s="8">
        <f t="shared" si="1"/>
        <v>19</v>
      </c>
      <c r="M58" s="8">
        <f t="shared" si="2"/>
        <v>4</v>
      </c>
    </row>
    <row r="59" spans="1:13">
      <c r="A59" s="49">
        <v>1210</v>
      </c>
      <c r="B59" s="49" t="s">
        <v>101</v>
      </c>
      <c r="C59" s="49" t="s">
        <v>70</v>
      </c>
      <c r="D59" s="52">
        <v>0.19</v>
      </c>
      <c r="E59" s="52">
        <v>57.7</v>
      </c>
      <c r="F59" s="52">
        <v>0</v>
      </c>
      <c r="G59" s="52">
        <v>1.2450000000000001</v>
      </c>
      <c r="H59" s="52">
        <v>0.21299999999999999</v>
      </c>
      <c r="I59" s="52">
        <v>0.28799999999999998</v>
      </c>
      <c r="J59" s="51">
        <v>0.42098129874067802</v>
      </c>
      <c r="K59" s="8">
        <f t="shared" si="0"/>
        <v>0.58297490249609096</v>
      </c>
      <c r="L59" s="8">
        <f t="shared" si="1"/>
        <v>2</v>
      </c>
      <c r="M59" s="8">
        <f t="shared" si="2"/>
        <v>0.4</v>
      </c>
    </row>
    <row r="60" spans="1:13">
      <c r="A60" s="49">
        <v>1210</v>
      </c>
      <c r="B60" s="49" t="s">
        <v>101</v>
      </c>
      <c r="C60" s="49" t="s">
        <v>70</v>
      </c>
      <c r="D60" s="52">
        <v>0.19</v>
      </c>
      <c r="E60" s="52">
        <v>57.7</v>
      </c>
      <c r="F60" s="52">
        <v>0</v>
      </c>
      <c r="G60" s="52">
        <v>1.2450000000000001</v>
      </c>
      <c r="H60" s="52">
        <v>0.21299999999999999</v>
      </c>
      <c r="I60" s="52">
        <v>0.28799999999999998</v>
      </c>
      <c r="J60" s="51">
        <v>2.7207017716471198E-2</v>
      </c>
      <c r="K60" s="8">
        <f t="shared" si="0"/>
        <v>3.7676278133769316E-2</v>
      </c>
      <c r="L60" s="8">
        <f t="shared" si="1"/>
        <v>0.1</v>
      </c>
      <c r="M60" s="8">
        <f t="shared" si="2"/>
        <v>0</v>
      </c>
    </row>
    <row r="61" spans="1:13">
      <c r="A61" s="49">
        <v>1210</v>
      </c>
      <c r="B61" s="49" t="s">
        <v>101</v>
      </c>
      <c r="C61" s="49" t="s">
        <v>69</v>
      </c>
      <c r="D61" s="52">
        <v>0.19</v>
      </c>
      <c r="E61" s="52">
        <v>57.7</v>
      </c>
      <c r="F61" s="52">
        <v>0</v>
      </c>
      <c r="G61" s="52">
        <v>1.2450000000000001</v>
      </c>
      <c r="H61" s="52">
        <v>0.21299999999999999</v>
      </c>
      <c r="I61" s="52">
        <v>0.28799999999999998</v>
      </c>
      <c r="J61" s="51">
        <v>25.705347897799999</v>
      </c>
      <c r="K61" s="8">
        <f t="shared" si="0"/>
        <v>35.596765768873439</v>
      </c>
      <c r="L61" s="8">
        <f t="shared" si="1"/>
        <v>120.6</v>
      </c>
      <c r="M61" s="8">
        <f t="shared" si="2"/>
        <v>25.5</v>
      </c>
    </row>
    <row r="62" spans="1:13">
      <c r="A62" s="49">
        <v>1210</v>
      </c>
      <c r="B62" s="49" t="s">
        <v>101</v>
      </c>
      <c r="C62" s="49" t="s">
        <v>69</v>
      </c>
      <c r="D62" s="52">
        <v>0.19</v>
      </c>
      <c r="E62" s="52">
        <v>57.7</v>
      </c>
      <c r="F62" s="52">
        <v>0</v>
      </c>
      <c r="G62" s="52">
        <v>1.2450000000000001</v>
      </c>
      <c r="H62" s="52">
        <v>0.21299999999999999</v>
      </c>
      <c r="I62" s="52">
        <v>0.28799999999999998</v>
      </c>
      <c r="J62" s="51">
        <v>3.9863090972180701E-2</v>
      </c>
      <c r="K62" s="8">
        <f t="shared" si="0"/>
        <v>5.5202408378275836E-2</v>
      </c>
      <c r="L62" s="8">
        <f t="shared" si="1"/>
        <v>0.2</v>
      </c>
      <c r="M62" s="8">
        <f t="shared" si="2"/>
        <v>0</v>
      </c>
    </row>
    <row r="63" spans="1:13">
      <c r="A63" s="49">
        <v>1210</v>
      </c>
      <c r="B63" s="49" t="s">
        <v>101</v>
      </c>
      <c r="C63" s="49" t="s">
        <v>71</v>
      </c>
      <c r="D63" s="52">
        <v>0.19</v>
      </c>
      <c r="E63" s="52">
        <v>57.7</v>
      </c>
      <c r="F63" s="52">
        <v>0</v>
      </c>
      <c r="G63" s="52">
        <v>1.2450000000000001</v>
      </c>
      <c r="H63" s="52">
        <v>0.21299999999999999</v>
      </c>
      <c r="I63" s="52">
        <v>0.28799999999999998</v>
      </c>
      <c r="J63" s="51">
        <v>0.428885777158373</v>
      </c>
      <c r="K63" s="8">
        <f t="shared" si="0"/>
        <v>0.5939210242089149</v>
      </c>
      <c r="L63" s="8">
        <f t="shared" si="1"/>
        <v>2</v>
      </c>
      <c r="M63" s="8">
        <f t="shared" si="2"/>
        <v>0.4</v>
      </c>
    </row>
    <row r="64" spans="1:13">
      <c r="A64" s="49">
        <v>1210</v>
      </c>
      <c r="B64" s="49" t="s">
        <v>101</v>
      </c>
      <c r="C64" s="49" t="s">
        <v>71</v>
      </c>
      <c r="D64" s="52">
        <v>0.19</v>
      </c>
      <c r="E64" s="52">
        <v>57.7</v>
      </c>
      <c r="F64" s="52">
        <v>0</v>
      </c>
      <c r="G64" s="52">
        <v>1.2450000000000001</v>
      </c>
      <c r="H64" s="52">
        <v>0.21299999999999999</v>
      </c>
      <c r="I64" s="52">
        <v>0.28799999999999998</v>
      </c>
      <c r="J64" s="51">
        <v>8.9936854975657302E-2</v>
      </c>
      <c r="K64" s="8">
        <f t="shared" si="0"/>
        <v>0.12454455677029024</v>
      </c>
      <c r="L64" s="8">
        <f t="shared" si="1"/>
        <v>0.4</v>
      </c>
      <c r="M64" s="8">
        <f t="shared" si="2"/>
        <v>0.1</v>
      </c>
    </row>
    <row r="65" spans="1:13">
      <c r="A65" s="49">
        <v>1550</v>
      </c>
      <c r="B65" s="49" t="s">
        <v>101</v>
      </c>
      <c r="D65" s="52">
        <v>0.19</v>
      </c>
      <c r="E65" s="52">
        <v>57.7</v>
      </c>
      <c r="F65" s="52">
        <v>0</v>
      </c>
      <c r="G65" s="52">
        <v>0.72099999999999997</v>
      </c>
      <c r="H65" s="52">
        <v>0.17</v>
      </c>
      <c r="I65" s="52">
        <v>0.34100000000000003</v>
      </c>
      <c r="J65" s="51">
        <v>17.615529844899999</v>
      </c>
      <c r="K65" s="8">
        <f t="shared" si="0"/>
        <v>28.883156714108249</v>
      </c>
      <c r="L65" s="8">
        <f t="shared" si="1"/>
        <v>56.7</v>
      </c>
      <c r="M65" s="8">
        <f t="shared" si="2"/>
        <v>16.7</v>
      </c>
    </row>
    <row r="66" spans="1:13">
      <c r="A66" s="49">
        <v>1550</v>
      </c>
      <c r="B66" s="49" t="s">
        <v>101</v>
      </c>
      <c r="D66" s="52">
        <v>0.19</v>
      </c>
      <c r="E66" s="52">
        <v>57.7</v>
      </c>
      <c r="F66" s="52">
        <v>0</v>
      </c>
      <c r="G66" s="52">
        <v>0.72099999999999997</v>
      </c>
      <c r="H66" s="52">
        <v>0.17</v>
      </c>
      <c r="I66" s="52">
        <v>0.34100000000000003</v>
      </c>
      <c r="J66" s="51">
        <v>1.1614458749125101</v>
      </c>
      <c r="K66" s="8">
        <f t="shared" si="0"/>
        <v>1.9043550500846731</v>
      </c>
      <c r="L66" s="8">
        <f t="shared" si="1"/>
        <v>3.7</v>
      </c>
      <c r="M66" s="8">
        <f t="shared" si="2"/>
        <v>1.1000000000000001</v>
      </c>
    </row>
    <row r="67" spans="1:13">
      <c r="A67" s="49">
        <v>1550</v>
      </c>
      <c r="B67" s="49" t="s">
        <v>101</v>
      </c>
      <c r="C67" s="49" t="s">
        <v>69</v>
      </c>
      <c r="D67" s="52">
        <v>0.19</v>
      </c>
      <c r="E67" s="52">
        <v>57.7</v>
      </c>
      <c r="F67" s="52">
        <v>0</v>
      </c>
      <c r="G67" s="52">
        <v>0.72099999999999997</v>
      </c>
      <c r="H67" s="52">
        <v>0.17</v>
      </c>
      <c r="I67" s="52">
        <v>0.34100000000000003</v>
      </c>
      <c r="J67" s="51">
        <v>5.3477376557027902</v>
      </c>
      <c r="K67" s="8">
        <f t="shared" ref="K67:K130" si="3">(E67*I67*J67/12)+(F67*J67)</f>
        <v>8.768373482692617</v>
      </c>
      <c r="L67" s="8">
        <f t="shared" ref="L67:L130" si="4">ROUND(2.721*G67*K67,1)</f>
        <v>17.2</v>
      </c>
      <c r="M67" s="8">
        <f t="shared" ref="M67:M130" si="5">ROUND((2.721*H67*K67)+(D67*J67),1)</f>
        <v>5.0999999999999996</v>
      </c>
    </row>
    <row r="68" spans="1:13">
      <c r="A68" s="49">
        <v>1550</v>
      </c>
      <c r="B68" s="49" t="s">
        <v>101</v>
      </c>
      <c r="C68" s="49" t="s">
        <v>69</v>
      </c>
      <c r="D68" s="52">
        <v>0.19</v>
      </c>
      <c r="E68" s="52">
        <v>57.7</v>
      </c>
      <c r="F68" s="52">
        <v>0</v>
      </c>
      <c r="G68" s="52">
        <v>0.72099999999999997</v>
      </c>
      <c r="H68" s="52">
        <v>0.17</v>
      </c>
      <c r="I68" s="52">
        <v>0.34100000000000003</v>
      </c>
      <c r="J68" s="51">
        <v>0.24515715151123199</v>
      </c>
      <c r="K68" s="8">
        <f t="shared" si="3"/>
        <v>0.40196988049912896</v>
      </c>
      <c r="L68" s="8">
        <f t="shared" si="4"/>
        <v>0.8</v>
      </c>
      <c r="M68" s="8">
        <f t="shared" si="5"/>
        <v>0.2</v>
      </c>
    </row>
    <row r="69" spans="1:13">
      <c r="A69" s="49">
        <v>1550</v>
      </c>
      <c r="B69" s="49" t="s">
        <v>101</v>
      </c>
      <c r="C69" s="49" t="s">
        <v>70</v>
      </c>
      <c r="D69" s="52">
        <v>0.19</v>
      </c>
      <c r="E69" s="52">
        <v>57.7</v>
      </c>
      <c r="F69" s="52">
        <v>0</v>
      </c>
      <c r="G69" s="52">
        <v>0.72099999999999997</v>
      </c>
      <c r="H69" s="52">
        <v>0.17</v>
      </c>
      <c r="I69" s="52">
        <v>0.34100000000000003</v>
      </c>
      <c r="J69" s="51">
        <v>40.129045022900002</v>
      </c>
      <c r="K69" s="8">
        <f t="shared" si="3"/>
        <v>65.797254263089471</v>
      </c>
      <c r="L69" s="8">
        <f t="shared" si="4"/>
        <v>129.1</v>
      </c>
      <c r="M69" s="8">
        <f t="shared" si="5"/>
        <v>38.1</v>
      </c>
    </row>
    <row r="70" spans="1:13">
      <c r="A70" s="49">
        <v>1700</v>
      </c>
      <c r="B70" s="49" t="s">
        <v>101</v>
      </c>
      <c r="C70" s="49" t="s">
        <v>69</v>
      </c>
      <c r="D70" s="52">
        <v>0.19</v>
      </c>
      <c r="E70" s="52">
        <v>57.7</v>
      </c>
      <c r="F70" s="52">
        <v>0</v>
      </c>
      <c r="G70" s="52">
        <v>0.96799999999999997</v>
      </c>
      <c r="H70" s="52">
        <v>0.125</v>
      </c>
      <c r="I70" s="52">
        <v>0.34100000000000003</v>
      </c>
      <c r="J70" s="51">
        <v>7.1213182001464697</v>
      </c>
      <c r="K70" s="8">
        <f t="shared" si="3"/>
        <v>11.676410042551828</v>
      </c>
      <c r="L70" s="8">
        <f t="shared" si="4"/>
        <v>30.8</v>
      </c>
      <c r="M70" s="8">
        <f t="shared" si="5"/>
        <v>5.3</v>
      </c>
    </row>
    <row r="71" spans="1:13">
      <c r="A71" s="49">
        <v>1700</v>
      </c>
      <c r="B71" s="49" t="s">
        <v>101</v>
      </c>
      <c r="C71" s="49" t="s">
        <v>69</v>
      </c>
      <c r="D71" s="52">
        <v>0.19</v>
      </c>
      <c r="E71" s="52">
        <v>57.7</v>
      </c>
      <c r="F71" s="52">
        <v>0</v>
      </c>
      <c r="G71" s="52">
        <v>0.96799999999999997</v>
      </c>
      <c r="H71" s="52">
        <v>0.125</v>
      </c>
      <c r="I71" s="52">
        <v>0.34100000000000003</v>
      </c>
      <c r="J71" s="51">
        <v>0.17402360296485</v>
      </c>
      <c r="K71" s="8">
        <f t="shared" si="3"/>
        <v>0.28533635040462496</v>
      </c>
      <c r="L71" s="8">
        <f t="shared" si="4"/>
        <v>0.8</v>
      </c>
      <c r="M71" s="8">
        <f t="shared" si="5"/>
        <v>0.1</v>
      </c>
    </row>
    <row r="72" spans="1:13">
      <c r="A72" s="49">
        <v>1411</v>
      </c>
      <c r="B72" s="49" t="s">
        <v>101</v>
      </c>
      <c r="C72" s="49" t="s">
        <v>70</v>
      </c>
      <c r="D72" s="52">
        <v>0.19</v>
      </c>
      <c r="E72" s="52">
        <v>57.7</v>
      </c>
      <c r="F72" s="52">
        <v>0</v>
      </c>
      <c r="G72" s="52">
        <v>1.4430000000000001</v>
      </c>
      <c r="H72" s="52">
        <v>0.22500000000000001</v>
      </c>
      <c r="I72" s="52">
        <v>0.43099999999999999</v>
      </c>
      <c r="J72" s="51">
        <v>1.05459093738777</v>
      </c>
      <c r="K72" s="8">
        <f t="shared" si="3"/>
        <v>2.185525470384603</v>
      </c>
      <c r="L72" s="8">
        <f t="shared" si="4"/>
        <v>8.6</v>
      </c>
      <c r="M72" s="8">
        <f t="shared" si="5"/>
        <v>1.5</v>
      </c>
    </row>
    <row r="73" spans="1:13">
      <c r="A73" s="49">
        <v>1411</v>
      </c>
      <c r="B73" s="49" t="s">
        <v>101</v>
      </c>
      <c r="C73" s="49" t="s">
        <v>70</v>
      </c>
      <c r="D73" s="52">
        <v>0.19</v>
      </c>
      <c r="E73" s="52">
        <v>57.7</v>
      </c>
      <c r="F73" s="52">
        <v>0</v>
      </c>
      <c r="G73" s="52">
        <v>1.4430000000000001</v>
      </c>
      <c r="H73" s="52">
        <v>0.22500000000000001</v>
      </c>
      <c r="I73" s="52">
        <v>0.43099999999999999</v>
      </c>
      <c r="J73" s="51">
        <v>0.52185801048554503</v>
      </c>
      <c r="K73" s="8">
        <f t="shared" si="3"/>
        <v>1.0814941921134895</v>
      </c>
      <c r="L73" s="8">
        <f t="shared" si="4"/>
        <v>4.2</v>
      </c>
      <c r="M73" s="8">
        <f t="shared" si="5"/>
        <v>0.8</v>
      </c>
    </row>
    <row r="74" spans="1:13">
      <c r="A74" s="49">
        <v>1411</v>
      </c>
      <c r="B74" s="49" t="s">
        <v>101</v>
      </c>
      <c r="C74" s="49" t="s">
        <v>70</v>
      </c>
      <c r="D74" s="52">
        <v>0.19</v>
      </c>
      <c r="E74" s="52">
        <v>57.7</v>
      </c>
      <c r="F74" s="52">
        <v>0</v>
      </c>
      <c r="G74" s="52">
        <v>1.4430000000000001</v>
      </c>
      <c r="H74" s="52">
        <v>0.22500000000000001</v>
      </c>
      <c r="I74" s="52">
        <v>0.43099999999999999</v>
      </c>
      <c r="J74" s="51">
        <v>5.76442841298792</v>
      </c>
      <c r="K74" s="8">
        <f t="shared" si="3"/>
        <v>11.946153406172725</v>
      </c>
      <c r="L74" s="8">
        <f t="shared" si="4"/>
        <v>46.9</v>
      </c>
      <c r="M74" s="8">
        <f t="shared" si="5"/>
        <v>8.4</v>
      </c>
    </row>
    <row r="75" spans="1:13">
      <c r="A75" s="49">
        <v>1411</v>
      </c>
      <c r="B75" s="49" t="s">
        <v>101</v>
      </c>
      <c r="C75" s="49" t="s">
        <v>70</v>
      </c>
      <c r="D75" s="52">
        <v>0.19</v>
      </c>
      <c r="E75" s="52">
        <v>57.7</v>
      </c>
      <c r="F75" s="52">
        <v>0</v>
      </c>
      <c r="G75" s="52">
        <v>1.4430000000000001</v>
      </c>
      <c r="H75" s="52">
        <v>0.22500000000000001</v>
      </c>
      <c r="I75" s="52">
        <v>0.43099999999999999</v>
      </c>
      <c r="J75" s="51">
        <v>53.967418466700003</v>
      </c>
      <c r="K75" s="8">
        <f t="shared" si="3"/>
        <v>111.84162830190188</v>
      </c>
      <c r="L75" s="8">
        <f t="shared" si="4"/>
        <v>439.1</v>
      </c>
      <c r="M75" s="8">
        <f t="shared" si="5"/>
        <v>78.7</v>
      </c>
    </row>
    <row r="76" spans="1:13">
      <c r="A76" s="49">
        <v>1400</v>
      </c>
      <c r="B76" s="49" t="s">
        <v>101</v>
      </c>
      <c r="C76" s="49" t="s">
        <v>70</v>
      </c>
      <c r="D76" s="52">
        <v>0.19</v>
      </c>
      <c r="E76" s="52">
        <v>57.7</v>
      </c>
      <c r="F76" s="52">
        <v>0</v>
      </c>
      <c r="G76" s="52">
        <v>0.70899999999999996</v>
      </c>
      <c r="H76" s="52">
        <v>0.11700000000000001</v>
      </c>
      <c r="I76" s="52">
        <v>0.43099999999999999</v>
      </c>
      <c r="J76" s="51">
        <v>0.20715790706289799</v>
      </c>
      <c r="K76" s="8">
        <f t="shared" si="3"/>
        <v>0.42931232028125765</v>
      </c>
      <c r="L76" s="8">
        <f t="shared" si="4"/>
        <v>0.8</v>
      </c>
      <c r="M76" s="8">
        <f t="shared" si="5"/>
        <v>0.2</v>
      </c>
    </row>
    <row r="77" spans="1:13">
      <c r="A77" s="49">
        <v>1400</v>
      </c>
      <c r="B77" s="49" t="s">
        <v>101</v>
      </c>
      <c r="C77" s="49" t="s">
        <v>70</v>
      </c>
      <c r="D77" s="52">
        <v>0.19</v>
      </c>
      <c r="E77" s="52">
        <v>57.7</v>
      </c>
      <c r="F77" s="52">
        <v>0</v>
      </c>
      <c r="G77" s="52">
        <v>0.70899999999999996</v>
      </c>
      <c r="H77" s="52">
        <v>0.11700000000000001</v>
      </c>
      <c r="I77" s="52">
        <v>0.43099999999999999</v>
      </c>
      <c r="J77" s="51">
        <v>9.2823233100574303</v>
      </c>
      <c r="K77" s="8">
        <f t="shared" si="3"/>
        <v>19.236609475068768</v>
      </c>
      <c r="L77" s="8">
        <f t="shared" si="4"/>
        <v>37.1</v>
      </c>
      <c r="M77" s="8">
        <f t="shared" si="5"/>
        <v>7.9</v>
      </c>
    </row>
    <row r="78" spans="1:13">
      <c r="A78" s="49">
        <v>1700</v>
      </c>
      <c r="B78" s="49" t="s">
        <v>101</v>
      </c>
      <c r="C78" s="49" t="s">
        <v>69</v>
      </c>
      <c r="D78" s="52">
        <v>0.19</v>
      </c>
      <c r="E78" s="52">
        <v>57.7</v>
      </c>
      <c r="F78" s="52">
        <v>0</v>
      </c>
      <c r="G78" s="52">
        <v>0.96799999999999997</v>
      </c>
      <c r="H78" s="52">
        <v>0.125</v>
      </c>
      <c r="I78" s="52">
        <v>0.34100000000000003</v>
      </c>
      <c r="J78" s="51">
        <v>3.8959004789055101</v>
      </c>
      <c r="K78" s="8">
        <f t="shared" si="3"/>
        <v>6.3878807544000962</v>
      </c>
      <c r="L78" s="8">
        <f t="shared" si="4"/>
        <v>16.8</v>
      </c>
      <c r="M78" s="8">
        <f t="shared" si="5"/>
        <v>2.9</v>
      </c>
    </row>
    <row r="79" spans="1:13">
      <c r="A79" s="49">
        <v>1700</v>
      </c>
      <c r="B79" s="49" t="s">
        <v>101</v>
      </c>
      <c r="C79" s="49" t="s">
        <v>69</v>
      </c>
      <c r="D79" s="52">
        <v>0.19</v>
      </c>
      <c r="E79" s="52">
        <v>57.7</v>
      </c>
      <c r="F79" s="52">
        <v>0</v>
      </c>
      <c r="G79" s="52">
        <v>0.96799999999999997</v>
      </c>
      <c r="H79" s="52">
        <v>0.125</v>
      </c>
      <c r="I79" s="52">
        <v>0.34100000000000003</v>
      </c>
      <c r="J79" s="51">
        <v>0.57812244787967904</v>
      </c>
      <c r="K79" s="8">
        <f t="shared" si="3"/>
        <v>0.9479136539788503</v>
      </c>
      <c r="L79" s="8">
        <f t="shared" si="4"/>
        <v>2.5</v>
      </c>
      <c r="M79" s="8">
        <f t="shared" si="5"/>
        <v>0.4</v>
      </c>
    </row>
    <row r="80" spans="1:13">
      <c r="A80" s="49">
        <v>1700</v>
      </c>
      <c r="B80" s="49" t="s">
        <v>101</v>
      </c>
      <c r="C80" s="49" t="s">
        <v>70</v>
      </c>
      <c r="D80" s="52">
        <v>0.19</v>
      </c>
      <c r="E80" s="52">
        <v>57.7</v>
      </c>
      <c r="F80" s="52">
        <v>0</v>
      </c>
      <c r="G80" s="52">
        <v>0.96799999999999997</v>
      </c>
      <c r="H80" s="52">
        <v>0.125</v>
      </c>
      <c r="I80" s="52">
        <v>0.34100000000000003</v>
      </c>
      <c r="J80" s="51">
        <v>0.461202329919357</v>
      </c>
      <c r="K80" s="8">
        <f t="shared" si="3"/>
        <v>0.75620655689952443</v>
      </c>
      <c r="L80" s="8">
        <f t="shared" si="4"/>
        <v>2</v>
      </c>
      <c r="M80" s="8">
        <f t="shared" si="5"/>
        <v>0.3</v>
      </c>
    </row>
    <row r="81" spans="1:13">
      <c r="A81" s="49">
        <v>8340</v>
      </c>
      <c r="B81" s="49" t="s">
        <v>101</v>
      </c>
      <c r="D81" s="52">
        <v>0.19</v>
      </c>
      <c r="E81" s="52">
        <v>57.7</v>
      </c>
      <c r="F81" s="52">
        <v>0</v>
      </c>
      <c r="G81" s="52">
        <v>0.72099999999999997</v>
      </c>
      <c r="H81" s="52">
        <v>0.17</v>
      </c>
      <c r="I81" s="52">
        <v>0.43099999999999999</v>
      </c>
      <c r="J81" s="51">
        <v>4.6881518263132103</v>
      </c>
      <c r="K81" s="8">
        <f t="shared" si="3"/>
        <v>9.7156867769196111</v>
      </c>
      <c r="L81" s="8">
        <f t="shared" si="4"/>
        <v>19.100000000000001</v>
      </c>
      <c r="M81" s="8">
        <f t="shared" si="5"/>
        <v>5.4</v>
      </c>
    </row>
    <row r="82" spans="1:13">
      <c r="A82" s="49">
        <v>1411</v>
      </c>
      <c r="B82" s="49" t="s">
        <v>106</v>
      </c>
      <c r="C82" s="49" t="s">
        <v>70</v>
      </c>
      <c r="D82" s="52">
        <v>0.22</v>
      </c>
      <c r="E82" s="52">
        <v>50.8</v>
      </c>
      <c r="F82" s="52">
        <v>0</v>
      </c>
      <c r="G82" s="52">
        <v>1.4430000000000001</v>
      </c>
      <c r="H82" s="52">
        <v>0.22500000000000001</v>
      </c>
      <c r="I82" s="52">
        <v>0.43099999999999999</v>
      </c>
      <c r="J82" s="51">
        <v>7.6264628317331403E-3</v>
      </c>
      <c r="K82" s="8">
        <f t="shared" si="3"/>
        <v>1.3914989867352562E-2</v>
      </c>
      <c r="L82" s="8">
        <f t="shared" si="4"/>
        <v>0.1</v>
      </c>
      <c r="M82" s="8">
        <f t="shared" si="5"/>
        <v>0</v>
      </c>
    </row>
    <row r="83" spans="1:13">
      <c r="A83" s="49">
        <v>1411</v>
      </c>
      <c r="B83" s="49" t="s">
        <v>106</v>
      </c>
      <c r="C83" s="49" t="s">
        <v>70</v>
      </c>
      <c r="D83" s="52">
        <v>0.22</v>
      </c>
      <c r="E83" s="52">
        <v>50.8</v>
      </c>
      <c r="F83" s="52">
        <v>0</v>
      </c>
      <c r="G83" s="52">
        <v>1.4430000000000001</v>
      </c>
      <c r="H83" s="52">
        <v>0.22500000000000001</v>
      </c>
      <c r="I83" s="52">
        <v>0.43099999999999999</v>
      </c>
      <c r="J83" s="51">
        <v>7.3459793542677398E-2</v>
      </c>
      <c r="K83" s="8">
        <f t="shared" si="3"/>
        <v>0.13403229063818442</v>
      </c>
      <c r="L83" s="8">
        <f t="shared" si="4"/>
        <v>0.5</v>
      </c>
      <c r="M83" s="8">
        <f t="shared" si="5"/>
        <v>0.1</v>
      </c>
    </row>
    <row r="84" spans="1:13">
      <c r="A84" s="49">
        <v>1400</v>
      </c>
      <c r="B84" s="49" t="s">
        <v>106</v>
      </c>
      <c r="C84" s="49" t="s">
        <v>69</v>
      </c>
      <c r="D84" s="52">
        <v>0.22</v>
      </c>
      <c r="E84" s="52">
        <v>50.8</v>
      </c>
      <c r="F84" s="52">
        <v>0</v>
      </c>
      <c r="G84" s="52">
        <v>0.70899999999999996</v>
      </c>
      <c r="H84" s="52">
        <v>0.11700000000000001</v>
      </c>
      <c r="I84" s="52">
        <v>0.43099999999999999</v>
      </c>
      <c r="J84" s="51">
        <v>7.4904613078709898</v>
      </c>
      <c r="K84" s="8">
        <f t="shared" si="3"/>
        <v>13.666846020297813</v>
      </c>
      <c r="L84" s="8">
        <f t="shared" si="4"/>
        <v>26.4</v>
      </c>
      <c r="M84" s="8">
        <f t="shared" si="5"/>
        <v>6</v>
      </c>
    </row>
    <row r="85" spans="1:13">
      <c r="A85" s="49">
        <v>1400</v>
      </c>
      <c r="B85" s="49" t="s">
        <v>106</v>
      </c>
      <c r="D85" s="52">
        <v>0.22</v>
      </c>
      <c r="E85" s="52">
        <v>50.8</v>
      </c>
      <c r="F85" s="52">
        <v>0</v>
      </c>
      <c r="G85" s="52">
        <v>0.70899999999999996</v>
      </c>
      <c r="H85" s="52">
        <v>0.11700000000000001</v>
      </c>
      <c r="I85" s="52">
        <v>0.43099999999999999</v>
      </c>
      <c r="J85" s="51">
        <v>3.2231995913250002E-3</v>
      </c>
      <c r="K85" s="8">
        <f t="shared" si="3"/>
        <v>5.8809425343452175E-3</v>
      </c>
      <c r="L85" s="8">
        <f t="shared" si="4"/>
        <v>0</v>
      </c>
      <c r="M85" s="8">
        <f t="shared" si="5"/>
        <v>0</v>
      </c>
    </row>
    <row r="86" spans="1:13">
      <c r="A86" s="49">
        <v>1400</v>
      </c>
      <c r="B86" s="49" t="s">
        <v>106</v>
      </c>
      <c r="C86" s="49" t="s">
        <v>70</v>
      </c>
      <c r="D86" s="52">
        <v>0.22</v>
      </c>
      <c r="E86" s="52">
        <v>50.8</v>
      </c>
      <c r="F86" s="52">
        <v>0</v>
      </c>
      <c r="G86" s="52">
        <v>0.70899999999999996</v>
      </c>
      <c r="H86" s="52">
        <v>0.11700000000000001</v>
      </c>
      <c r="I86" s="52">
        <v>0.43099999999999999</v>
      </c>
      <c r="J86" s="51">
        <v>0.228453075807342</v>
      </c>
      <c r="K86" s="8">
        <f t="shared" si="3"/>
        <v>0.41682786701554936</v>
      </c>
      <c r="L86" s="8">
        <f t="shared" si="4"/>
        <v>0.8</v>
      </c>
      <c r="M86" s="8">
        <f t="shared" si="5"/>
        <v>0.2</v>
      </c>
    </row>
    <row r="87" spans="1:13">
      <c r="A87" s="49">
        <v>1400</v>
      </c>
      <c r="B87" s="49" t="s">
        <v>106</v>
      </c>
      <c r="C87" s="49" t="s">
        <v>69</v>
      </c>
      <c r="D87" s="52">
        <v>0.22</v>
      </c>
      <c r="E87" s="52">
        <v>50.8</v>
      </c>
      <c r="F87" s="52">
        <v>0</v>
      </c>
      <c r="G87" s="52">
        <v>0.70899999999999996</v>
      </c>
      <c r="H87" s="52">
        <v>0.11700000000000001</v>
      </c>
      <c r="I87" s="52">
        <v>0.43099999999999999</v>
      </c>
      <c r="J87" s="51">
        <v>1.3886877532119699</v>
      </c>
      <c r="K87" s="8">
        <f t="shared" si="3"/>
        <v>2.5337533849187865</v>
      </c>
      <c r="L87" s="8">
        <f t="shared" si="4"/>
        <v>4.9000000000000004</v>
      </c>
      <c r="M87" s="8">
        <f t="shared" si="5"/>
        <v>1.1000000000000001</v>
      </c>
    </row>
    <row r="88" spans="1:13">
      <c r="A88" s="49">
        <v>1210</v>
      </c>
      <c r="B88" s="49" t="s">
        <v>106</v>
      </c>
      <c r="C88" s="49" t="s">
        <v>70</v>
      </c>
      <c r="D88" s="52">
        <v>0.22</v>
      </c>
      <c r="E88" s="52">
        <v>50.8</v>
      </c>
      <c r="F88" s="52">
        <v>0</v>
      </c>
      <c r="G88" s="52">
        <v>1.2450000000000001</v>
      </c>
      <c r="H88" s="52">
        <v>0.21299999999999999</v>
      </c>
      <c r="I88" s="52">
        <v>0.28799999999999998</v>
      </c>
      <c r="J88" s="51">
        <v>0.16628817607768201</v>
      </c>
      <c r="K88" s="8">
        <f t="shared" si="3"/>
        <v>0.20273854427390989</v>
      </c>
      <c r="L88" s="8">
        <f t="shared" si="4"/>
        <v>0.7</v>
      </c>
      <c r="M88" s="8">
        <f t="shared" si="5"/>
        <v>0.2</v>
      </c>
    </row>
    <row r="89" spans="1:13">
      <c r="A89" s="49">
        <v>1210</v>
      </c>
      <c r="B89" s="49" t="s">
        <v>106</v>
      </c>
      <c r="C89" s="49" t="s">
        <v>69</v>
      </c>
      <c r="D89" s="52">
        <v>0.22</v>
      </c>
      <c r="E89" s="52">
        <v>50.8</v>
      </c>
      <c r="F89" s="52">
        <v>0</v>
      </c>
      <c r="G89" s="52">
        <v>1.2450000000000001</v>
      </c>
      <c r="H89" s="52">
        <v>0.21299999999999999</v>
      </c>
      <c r="I89" s="52">
        <v>0.28799999999999998</v>
      </c>
      <c r="J89" s="51">
        <v>16.468845756299999</v>
      </c>
      <c r="K89" s="8">
        <f t="shared" si="3"/>
        <v>20.078816746080957</v>
      </c>
      <c r="L89" s="8">
        <f t="shared" si="4"/>
        <v>68</v>
      </c>
      <c r="M89" s="8">
        <f t="shared" si="5"/>
        <v>15.3</v>
      </c>
    </row>
    <row r="90" spans="1:13">
      <c r="A90" s="49">
        <v>1210</v>
      </c>
      <c r="B90" s="49" t="s">
        <v>106</v>
      </c>
      <c r="C90" s="49" t="s">
        <v>69</v>
      </c>
      <c r="D90" s="52">
        <v>0.22</v>
      </c>
      <c r="E90" s="52">
        <v>50.8</v>
      </c>
      <c r="F90" s="52">
        <v>0</v>
      </c>
      <c r="G90" s="52">
        <v>1.2450000000000001</v>
      </c>
      <c r="H90" s="52">
        <v>0.21299999999999999</v>
      </c>
      <c r="I90" s="52">
        <v>0.28799999999999998</v>
      </c>
      <c r="J90" s="51">
        <v>9.3112375399349804E-3</v>
      </c>
      <c r="K90" s="8">
        <f t="shared" si="3"/>
        <v>1.1352260808688728E-2</v>
      </c>
      <c r="L90" s="8">
        <f t="shared" si="4"/>
        <v>0</v>
      </c>
      <c r="M90" s="8">
        <f t="shared" si="5"/>
        <v>0</v>
      </c>
    </row>
    <row r="91" spans="1:13">
      <c r="A91" s="49">
        <v>1210</v>
      </c>
      <c r="B91" s="49" t="s">
        <v>106</v>
      </c>
      <c r="C91" s="49" t="s">
        <v>69</v>
      </c>
      <c r="D91" s="52">
        <v>0.22</v>
      </c>
      <c r="E91" s="52">
        <v>50.8</v>
      </c>
      <c r="F91" s="52">
        <v>0</v>
      </c>
      <c r="G91" s="52">
        <v>1.2450000000000001</v>
      </c>
      <c r="H91" s="52">
        <v>0.21299999999999999</v>
      </c>
      <c r="I91" s="52">
        <v>0.28799999999999998</v>
      </c>
      <c r="J91" s="51">
        <v>2.73057520787451</v>
      </c>
      <c r="K91" s="8">
        <f t="shared" si="3"/>
        <v>3.3291172934406021</v>
      </c>
      <c r="L91" s="8">
        <f t="shared" si="4"/>
        <v>11.3</v>
      </c>
      <c r="M91" s="8">
        <f t="shared" si="5"/>
        <v>2.5</v>
      </c>
    </row>
    <row r="92" spans="1:13">
      <c r="A92" s="49">
        <v>1210</v>
      </c>
      <c r="B92" s="49" t="s">
        <v>106</v>
      </c>
      <c r="D92" s="52">
        <v>0.22</v>
      </c>
      <c r="E92" s="52">
        <v>50.8</v>
      </c>
      <c r="F92" s="52">
        <v>0</v>
      </c>
      <c r="G92" s="52">
        <v>1.2450000000000001</v>
      </c>
      <c r="H92" s="52">
        <v>0.21299999999999999</v>
      </c>
      <c r="I92" s="52">
        <v>0.28799999999999998</v>
      </c>
      <c r="J92" s="51">
        <v>7.4475736134326899E-3</v>
      </c>
      <c r="K92" s="8">
        <f t="shared" si="3"/>
        <v>9.0800817494971348E-3</v>
      </c>
      <c r="L92" s="8">
        <f t="shared" si="4"/>
        <v>0</v>
      </c>
      <c r="M92" s="8">
        <f t="shared" si="5"/>
        <v>0</v>
      </c>
    </row>
    <row r="93" spans="1:13">
      <c r="A93" s="49">
        <v>1400</v>
      </c>
      <c r="B93" s="49" t="s">
        <v>106</v>
      </c>
      <c r="C93" s="49" t="s">
        <v>69</v>
      </c>
      <c r="D93" s="52">
        <v>0.22</v>
      </c>
      <c r="E93" s="52">
        <v>50.8</v>
      </c>
      <c r="F93" s="52">
        <v>0</v>
      </c>
      <c r="G93" s="52">
        <v>0.70899999999999996</v>
      </c>
      <c r="H93" s="52">
        <v>0.11700000000000001</v>
      </c>
      <c r="I93" s="52">
        <v>0.43099999999999999</v>
      </c>
      <c r="J93" s="51">
        <v>10.0416575023</v>
      </c>
      <c r="K93" s="8">
        <f t="shared" si="3"/>
        <v>18.321673556779835</v>
      </c>
      <c r="L93" s="8">
        <f t="shared" si="4"/>
        <v>35.299999999999997</v>
      </c>
      <c r="M93" s="8">
        <f t="shared" si="5"/>
        <v>8</v>
      </c>
    </row>
    <row r="94" spans="1:13">
      <c r="A94" s="49">
        <v>1400</v>
      </c>
      <c r="B94" s="49" t="s">
        <v>106</v>
      </c>
      <c r="D94" s="52">
        <v>0.22</v>
      </c>
      <c r="E94" s="52">
        <v>50.8</v>
      </c>
      <c r="F94" s="52">
        <v>0</v>
      </c>
      <c r="G94" s="52">
        <v>0.70899999999999996</v>
      </c>
      <c r="H94" s="52">
        <v>0.11700000000000001</v>
      </c>
      <c r="I94" s="52">
        <v>0.43099999999999999</v>
      </c>
      <c r="J94" s="51">
        <v>1.06767930263282</v>
      </c>
      <c r="K94" s="8">
        <f t="shared" si="3"/>
        <v>1.9480520662737557</v>
      </c>
      <c r="L94" s="8">
        <f t="shared" si="4"/>
        <v>3.8</v>
      </c>
      <c r="M94" s="8">
        <f t="shared" si="5"/>
        <v>0.9</v>
      </c>
    </row>
    <row r="95" spans="1:13">
      <c r="A95" s="49">
        <v>1400</v>
      </c>
      <c r="B95" s="49" t="s">
        <v>106</v>
      </c>
      <c r="C95" s="49" t="s">
        <v>69</v>
      </c>
      <c r="D95" s="52">
        <v>0.22</v>
      </c>
      <c r="E95" s="52">
        <v>50.8</v>
      </c>
      <c r="F95" s="52">
        <v>0</v>
      </c>
      <c r="G95" s="52">
        <v>0.70899999999999996</v>
      </c>
      <c r="H95" s="52">
        <v>0.11700000000000001</v>
      </c>
      <c r="I95" s="52">
        <v>0.43099999999999999</v>
      </c>
      <c r="J95" s="51">
        <v>1.44857317875034</v>
      </c>
      <c r="K95" s="8">
        <f t="shared" si="3"/>
        <v>2.6430183361752451</v>
      </c>
      <c r="L95" s="8">
        <f t="shared" si="4"/>
        <v>5.0999999999999996</v>
      </c>
      <c r="M95" s="8">
        <f t="shared" si="5"/>
        <v>1.2</v>
      </c>
    </row>
    <row r="96" spans="1:13">
      <c r="A96" s="49">
        <v>1400</v>
      </c>
      <c r="B96" s="49" t="s">
        <v>106</v>
      </c>
      <c r="C96" s="49" t="s">
        <v>70</v>
      </c>
      <c r="D96" s="52">
        <v>0.22</v>
      </c>
      <c r="E96" s="52">
        <v>50.8</v>
      </c>
      <c r="F96" s="52">
        <v>0</v>
      </c>
      <c r="G96" s="52">
        <v>0.70899999999999996</v>
      </c>
      <c r="H96" s="52">
        <v>0.11700000000000001</v>
      </c>
      <c r="I96" s="52">
        <v>0.43099999999999999</v>
      </c>
      <c r="J96" s="51">
        <v>7.50495124676016</v>
      </c>
      <c r="K96" s="8">
        <f t="shared" si="3"/>
        <v>13.693283879797029</v>
      </c>
      <c r="L96" s="8">
        <f t="shared" si="4"/>
        <v>26.4</v>
      </c>
      <c r="M96" s="8">
        <f t="shared" si="5"/>
        <v>6</v>
      </c>
    </row>
    <row r="97" spans="1:13">
      <c r="A97" s="49">
        <v>1400</v>
      </c>
      <c r="B97" s="49" t="s">
        <v>106</v>
      </c>
      <c r="C97" s="49" t="s">
        <v>69</v>
      </c>
      <c r="D97" s="52">
        <v>0.22</v>
      </c>
      <c r="E97" s="52">
        <v>50.8</v>
      </c>
      <c r="F97" s="52">
        <v>0</v>
      </c>
      <c r="G97" s="52">
        <v>0.70899999999999996</v>
      </c>
      <c r="H97" s="52">
        <v>0.11700000000000001</v>
      </c>
      <c r="I97" s="52">
        <v>0.43099999999999999</v>
      </c>
      <c r="J97" s="51">
        <v>2.2487672711487501</v>
      </c>
      <c r="K97" s="8">
        <f t="shared" si="3"/>
        <v>4.1030258040289711</v>
      </c>
      <c r="L97" s="8">
        <f t="shared" si="4"/>
        <v>7.9</v>
      </c>
      <c r="M97" s="8">
        <f t="shared" si="5"/>
        <v>1.8</v>
      </c>
    </row>
    <row r="98" spans="1:13">
      <c r="A98" s="49">
        <v>1400</v>
      </c>
      <c r="B98" s="49" t="s">
        <v>106</v>
      </c>
      <c r="C98" s="49" t="s">
        <v>70</v>
      </c>
      <c r="D98" s="52">
        <v>0.22</v>
      </c>
      <c r="E98" s="52">
        <v>50.8</v>
      </c>
      <c r="F98" s="52">
        <v>0</v>
      </c>
      <c r="G98" s="52">
        <v>0.70899999999999996</v>
      </c>
      <c r="H98" s="52">
        <v>0.11700000000000001</v>
      </c>
      <c r="I98" s="52">
        <v>0.43099999999999999</v>
      </c>
      <c r="J98" s="51">
        <v>0.46996155195516898</v>
      </c>
      <c r="K98" s="8">
        <f t="shared" si="3"/>
        <v>0.85747618231233613</v>
      </c>
      <c r="L98" s="8">
        <f t="shared" si="4"/>
        <v>1.7</v>
      </c>
      <c r="M98" s="8">
        <f t="shared" si="5"/>
        <v>0.4</v>
      </c>
    </row>
    <row r="99" spans="1:13">
      <c r="A99" s="49">
        <v>1400</v>
      </c>
      <c r="B99" s="49" t="s">
        <v>106</v>
      </c>
      <c r="C99" s="49" t="s">
        <v>69</v>
      </c>
      <c r="D99" s="52">
        <v>0.22</v>
      </c>
      <c r="E99" s="52">
        <v>50.8</v>
      </c>
      <c r="F99" s="52">
        <v>0</v>
      </c>
      <c r="G99" s="52">
        <v>0.70899999999999996</v>
      </c>
      <c r="H99" s="52">
        <v>0.11700000000000001</v>
      </c>
      <c r="I99" s="52">
        <v>0.43099999999999999</v>
      </c>
      <c r="J99" s="51">
        <v>1.51620299726134</v>
      </c>
      <c r="K99" s="8">
        <f t="shared" si="3"/>
        <v>2.766413448703132</v>
      </c>
      <c r="L99" s="8">
        <f t="shared" si="4"/>
        <v>5.3</v>
      </c>
      <c r="M99" s="8">
        <f t="shared" si="5"/>
        <v>1.2</v>
      </c>
    </row>
    <row r="100" spans="1:13">
      <c r="A100" s="49">
        <v>1330</v>
      </c>
      <c r="B100" s="49" t="s">
        <v>106</v>
      </c>
      <c r="C100" s="49" t="s">
        <v>69</v>
      </c>
      <c r="D100" s="52">
        <v>0.22</v>
      </c>
      <c r="E100" s="52">
        <v>50.8</v>
      </c>
      <c r="F100" s="52">
        <v>0</v>
      </c>
      <c r="G100" s="52">
        <v>1.395</v>
      </c>
      <c r="H100" s="52">
        <v>0.33900000000000002</v>
      </c>
      <c r="I100" s="52">
        <v>0.39300000000000002</v>
      </c>
      <c r="J100" s="51">
        <v>6.2279020415398296</v>
      </c>
      <c r="K100" s="8">
        <f t="shared" si="3"/>
        <v>10.361360626509816</v>
      </c>
      <c r="L100" s="8">
        <f t="shared" si="4"/>
        <v>39.299999999999997</v>
      </c>
      <c r="M100" s="8">
        <f t="shared" si="5"/>
        <v>10.9</v>
      </c>
    </row>
    <row r="101" spans="1:13">
      <c r="A101" s="49">
        <v>1330</v>
      </c>
      <c r="B101" s="49" t="s">
        <v>106</v>
      </c>
      <c r="D101" s="52">
        <v>0.22</v>
      </c>
      <c r="E101" s="52">
        <v>50.8</v>
      </c>
      <c r="F101" s="52">
        <v>0</v>
      </c>
      <c r="G101" s="52">
        <v>1.395</v>
      </c>
      <c r="H101" s="52">
        <v>0.33900000000000002</v>
      </c>
      <c r="I101" s="52">
        <v>0.39300000000000002</v>
      </c>
      <c r="J101" s="51">
        <v>0.51282482413178099</v>
      </c>
      <c r="K101" s="8">
        <f t="shared" si="3"/>
        <v>0.8531866599080441</v>
      </c>
      <c r="L101" s="8">
        <f t="shared" si="4"/>
        <v>3.2</v>
      </c>
      <c r="M101" s="8">
        <f t="shared" si="5"/>
        <v>0.9</v>
      </c>
    </row>
    <row r="102" spans="1:13">
      <c r="A102" s="49">
        <v>1330</v>
      </c>
      <c r="B102" s="49" t="s">
        <v>106</v>
      </c>
      <c r="C102" s="49" t="s">
        <v>69</v>
      </c>
      <c r="D102" s="52">
        <v>0.22</v>
      </c>
      <c r="E102" s="52">
        <v>50.8</v>
      </c>
      <c r="F102" s="52">
        <v>0</v>
      </c>
      <c r="G102" s="52">
        <v>1.395</v>
      </c>
      <c r="H102" s="52">
        <v>0.33900000000000002</v>
      </c>
      <c r="I102" s="52">
        <v>0.39300000000000002</v>
      </c>
      <c r="J102" s="51">
        <v>2.8275945487940399</v>
      </c>
      <c r="K102" s="8">
        <f t="shared" si="3"/>
        <v>4.7042690508286444</v>
      </c>
      <c r="L102" s="8">
        <f t="shared" si="4"/>
        <v>17.899999999999999</v>
      </c>
      <c r="M102" s="8">
        <f t="shared" si="5"/>
        <v>5</v>
      </c>
    </row>
    <row r="103" spans="1:13">
      <c r="A103" s="49">
        <v>1330</v>
      </c>
      <c r="B103" s="49" t="s">
        <v>106</v>
      </c>
      <c r="C103" s="49" t="s">
        <v>70</v>
      </c>
      <c r="D103" s="52">
        <v>0.22</v>
      </c>
      <c r="E103" s="52">
        <v>50.8</v>
      </c>
      <c r="F103" s="52">
        <v>0</v>
      </c>
      <c r="G103" s="52">
        <v>1.395</v>
      </c>
      <c r="H103" s="52">
        <v>0.33900000000000002</v>
      </c>
      <c r="I103" s="52">
        <v>0.39300000000000002</v>
      </c>
      <c r="J103" s="51">
        <v>2.9554350337911801</v>
      </c>
      <c r="K103" s="8">
        <f t="shared" si="3"/>
        <v>4.9169572657183869</v>
      </c>
      <c r="L103" s="8">
        <f t="shared" si="4"/>
        <v>18.7</v>
      </c>
      <c r="M103" s="8">
        <f t="shared" si="5"/>
        <v>5.2</v>
      </c>
    </row>
    <row r="104" spans="1:13">
      <c r="A104" s="49">
        <v>1330</v>
      </c>
      <c r="B104" s="49" t="s">
        <v>106</v>
      </c>
      <c r="C104" s="49" t="s">
        <v>69</v>
      </c>
      <c r="D104" s="52">
        <v>0.22</v>
      </c>
      <c r="E104" s="52">
        <v>50.8</v>
      </c>
      <c r="F104" s="52">
        <v>0</v>
      </c>
      <c r="G104" s="52">
        <v>1.395</v>
      </c>
      <c r="H104" s="52">
        <v>0.33900000000000002</v>
      </c>
      <c r="I104" s="52">
        <v>0.39300000000000002</v>
      </c>
      <c r="J104" s="51">
        <v>5.2804815695916898E-2</v>
      </c>
      <c r="K104" s="8">
        <f t="shared" si="3"/>
        <v>8.7851371873296946E-2</v>
      </c>
      <c r="L104" s="8">
        <f t="shared" si="4"/>
        <v>0.3</v>
      </c>
      <c r="M104" s="8">
        <f t="shared" si="5"/>
        <v>0.1</v>
      </c>
    </row>
    <row r="105" spans="1:13">
      <c r="A105" s="49">
        <v>1330</v>
      </c>
      <c r="B105" s="49" t="s">
        <v>106</v>
      </c>
      <c r="C105" s="49" t="s">
        <v>70</v>
      </c>
      <c r="D105" s="52">
        <v>0.22</v>
      </c>
      <c r="E105" s="52">
        <v>50.8</v>
      </c>
      <c r="F105" s="52">
        <v>0</v>
      </c>
      <c r="G105" s="52">
        <v>1.395</v>
      </c>
      <c r="H105" s="52">
        <v>0.33900000000000002</v>
      </c>
      <c r="I105" s="52">
        <v>0.39300000000000002</v>
      </c>
      <c r="J105" s="51">
        <v>6.8904900862553797E-2</v>
      </c>
      <c r="K105" s="8">
        <f t="shared" si="3"/>
        <v>0.11463708356503076</v>
      </c>
      <c r="L105" s="8">
        <f t="shared" si="4"/>
        <v>0.4</v>
      </c>
      <c r="M105" s="8">
        <f t="shared" si="5"/>
        <v>0.1</v>
      </c>
    </row>
    <row r="106" spans="1:13">
      <c r="A106" s="49">
        <v>1330</v>
      </c>
      <c r="B106" s="49" t="s">
        <v>106</v>
      </c>
      <c r="C106" s="49" t="s">
        <v>70</v>
      </c>
      <c r="D106" s="52">
        <v>0.22</v>
      </c>
      <c r="E106" s="52">
        <v>50.8</v>
      </c>
      <c r="F106" s="52">
        <v>0</v>
      </c>
      <c r="G106" s="52">
        <v>1.395</v>
      </c>
      <c r="H106" s="52">
        <v>0.33900000000000002</v>
      </c>
      <c r="I106" s="52">
        <v>0.39300000000000002</v>
      </c>
      <c r="J106" s="51">
        <v>1.5097035640445</v>
      </c>
      <c r="K106" s="8">
        <f t="shared" si="3"/>
        <v>2.5116938195008349</v>
      </c>
      <c r="L106" s="8">
        <f t="shared" si="4"/>
        <v>9.5</v>
      </c>
      <c r="M106" s="8">
        <f t="shared" si="5"/>
        <v>2.6</v>
      </c>
    </row>
    <row r="107" spans="1:13">
      <c r="A107" s="49">
        <v>1330</v>
      </c>
      <c r="B107" s="49" t="s">
        <v>106</v>
      </c>
      <c r="C107" s="49" t="s">
        <v>69</v>
      </c>
      <c r="D107" s="52">
        <v>0.22</v>
      </c>
      <c r="E107" s="52">
        <v>50.8</v>
      </c>
      <c r="F107" s="52">
        <v>0</v>
      </c>
      <c r="G107" s="52">
        <v>1.395</v>
      </c>
      <c r="H107" s="52">
        <v>0.33900000000000002</v>
      </c>
      <c r="I107" s="52">
        <v>0.39300000000000002</v>
      </c>
      <c r="J107" s="51">
        <v>3.0581974978190298</v>
      </c>
      <c r="K107" s="8">
        <f t="shared" si="3"/>
        <v>5.0879231771215201</v>
      </c>
      <c r="L107" s="8">
        <f t="shared" si="4"/>
        <v>19.3</v>
      </c>
      <c r="M107" s="8">
        <f t="shared" si="5"/>
        <v>5.4</v>
      </c>
    </row>
    <row r="108" spans="1:13">
      <c r="A108" s="49">
        <v>1710</v>
      </c>
      <c r="B108" s="49" t="s">
        <v>106</v>
      </c>
      <c r="C108" s="49" t="s">
        <v>70</v>
      </c>
      <c r="D108" s="52">
        <v>0.22</v>
      </c>
      <c r="E108" s="52">
        <v>50.8</v>
      </c>
      <c r="F108" s="52">
        <v>0</v>
      </c>
      <c r="G108" s="52">
        <v>0.96799999999999997</v>
      </c>
      <c r="H108" s="52">
        <v>0.125</v>
      </c>
      <c r="I108" s="52">
        <v>0.34100000000000003</v>
      </c>
      <c r="J108" s="51">
        <v>7.4986819388780004E-2</v>
      </c>
      <c r="K108" s="8">
        <f t="shared" si="3"/>
        <v>0.10824847290899653</v>
      </c>
      <c r="L108" s="8">
        <f t="shared" si="4"/>
        <v>0.3</v>
      </c>
      <c r="M108" s="8">
        <f t="shared" si="5"/>
        <v>0.1</v>
      </c>
    </row>
    <row r="109" spans="1:13">
      <c r="A109" s="49">
        <v>1210</v>
      </c>
      <c r="B109" s="49" t="s">
        <v>101</v>
      </c>
      <c r="C109" s="49" t="s">
        <v>69</v>
      </c>
      <c r="D109" s="52">
        <v>0.19</v>
      </c>
      <c r="E109" s="52">
        <v>57.7</v>
      </c>
      <c r="F109" s="52">
        <v>0</v>
      </c>
      <c r="G109" s="52">
        <v>1.2450000000000001</v>
      </c>
      <c r="H109" s="52">
        <v>0.21299999999999999</v>
      </c>
      <c r="I109" s="52">
        <v>0.28799999999999998</v>
      </c>
      <c r="J109" s="51">
        <v>55.761513297</v>
      </c>
      <c r="K109" s="8">
        <f t="shared" si="3"/>
        <v>77.218543613685597</v>
      </c>
      <c r="L109" s="8">
        <f t="shared" si="4"/>
        <v>261.60000000000002</v>
      </c>
      <c r="M109" s="8">
        <f t="shared" si="5"/>
        <v>55.3</v>
      </c>
    </row>
    <row r="110" spans="1:13">
      <c r="A110" s="49">
        <v>1210</v>
      </c>
      <c r="B110" s="49" t="s">
        <v>101</v>
      </c>
      <c r="C110" s="49" t="s">
        <v>69</v>
      </c>
      <c r="D110" s="52">
        <v>0.19</v>
      </c>
      <c r="E110" s="52">
        <v>57.7</v>
      </c>
      <c r="F110" s="52">
        <v>0</v>
      </c>
      <c r="G110" s="52">
        <v>1.2450000000000001</v>
      </c>
      <c r="H110" s="52">
        <v>0.21299999999999999</v>
      </c>
      <c r="I110" s="52">
        <v>0.28799999999999998</v>
      </c>
      <c r="J110" s="51">
        <v>0.142262007461957</v>
      </c>
      <c r="K110" s="8">
        <f t="shared" si="3"/>
        <v>0.19700442793331804</v>
      </c>
      <c r="L110" s="8">
        <f t="shared" si="4"/>
        <v>0.7</v>
      </c>
      <c r="M110" s="8">
        <f t="shared" si="5"/>
        <v>0.1</v>
      </c>
    </row>
    <row r="111" spans="1:13">
      <c r="A111" s="49">
        <v>1210</v>
      </c>
      <c r="B111" s="49" t="s">
        <v>101</v>
      </c>
      <c r="D111" s="52">
        <v>0.19</v>
      </c>
      <c r="E111" s="52">
        <v>57.7</v>
      </c>
      <c r="F111" s="52">
        <v>0</v>
      </c>
      <c r="G111" s="52">
        <v>1.2450000000000001</v>
      </c>
      <c r="H111" s="52">
        <v>0.21299999999999999</v>
      </c>
      <c r="I111" s="52">
        <v>0.28799999999999998</v>
      </c>
      <c r="J111" s="51">
        <v>0.876066044744095</v>
      </c>
      <c r="K111" s="8">
        <f t="shared" si="3"/>
        <v>1.2131762587616228</v>
      </c>
      <c r="L111" s="8">
        <f t="shared" si="4"/>
        <v>4.0999999999999996</v>
      </c>
      <c r="M111" s="8">
        <f t="shared" si="5"/>
        <v>0.9</v>
      </c>
    </row>
    <row r="112" spans="1:13">
      <c r="A112" s="49">
        <v>1210</v>
      </c>
      <c r="B112" s="49" t="s">
        <v>101</v>
      </c>
      <c r="D112" s="52">
        <v>0.19</v>
      </c>
      <c r="E112" s="52">
        <v>57.7</v>
      </c>
      <c r="F112" s="52">
        <v>0</v>
      </c>
      <c r="G112" s="52">
        <v>1.2450000000000001</v>
      </c>
      <c r="H112" s="52">
        <v>0.21299999999999999</v>
      </c>
      <c r="I112" s="52">
        <v>0.28799999999999998</v>
      </c>
      <c r="J112" s="51">
        <v>6.7663326038236202E-2</v>
      </c>
      <c r="K112" s="8">
        <f t="shared" si="3"/>
        <v>9.3700173897749484E-2</v>
      </c>
      <c r="L112" s="8">
        <f t="shared" si="4"/>
        <v>0.3</v>
      </c>
      <c r="M112" s="8">
        <f t="shared" si="5"/>
        <v>0.1</v>
      </c>
    </row>
    <row r="113" spans="1:13">
      <c r="A113" s="49">
        <v>1700</v>
      </c>
      <c r="B113" s="49" t="s">
        <v>101</v>
      </c>
      <c r="C113" s="49" t="s">
        <v>69</v>
      </c>
      <c r="D113" s="52">
        <v>0.19</v>
      </c>
      <c r="E113" s="52">
        <v>57.7</v>
      </c>
      <c r="F113" s="52">
        <v>0</v>
      </c>
      <c r="G113" s="52">
        <v>0.96799999999999997</v>
      </c>
      <c r="H113" s="52">
        <v>0.125</v>
      </c>
      <c r="I113" s="52">
        <v>0.34100000000000003</v>
      </c>
      <c r="J113" s="51">
        <v>0.160422992550694</v>
      </c>
      <c r="K113" s="8">
        <f t="shared" si="3"/>
        <v>0.26303622287747419</v>
      </c>
      <c r="L113" s="8">
        <f t="shared" si="4"/>
        <v>0.7</v>
      </c>
      <c r="M113" s="8">
        <f t="shared" si="5"/>
        <v>0.1</v>
      </c>
    </row>
    <row r="114" spans="1:13">
      <c r="A114" s="49">
        <v>1700</v>
      </c>
      <c r="B114" s="49" t="s">
        <v>101</v>
      </c>
      <c r="C114" s="49" t="s">
        <v>70</v>
      </c>
      <c r="D114" s="52">
        <v>0.19</v>
      </c>
      <c r="E114" s="52">
        <v>57.7</v>
      </c>
      <c r="F114" s="52">
        <v>0</v>
      </c>
      <c r="G114" s="52">
        <v>0.96799999999999997</v>
      </c>
      <c r="H114" s="52">
        <v>0.125</v>
      </c>
      <c r="I114" s="52">
        <v>0.34100000000000003</v>
      </c>
      <c r="J114" s="51">
        <v>5.1256568710931596</v>
      </c>
      <c r="K114" s="8">
        <f t="shared" si="3"/>
        <v>8.4042405748806406</v>
      </c>
      <c r="L114" s="8">
        <f t="shared" si="4"/>
        <v>22.1</v>
      </c>
      <c r="M114" s="8">
        <f t="shared" si="5"/>
        <v>3.8</v>
      </c>
    </row>
    <row r="115" spans="1:13">
      <c r="A115" s="49">
        <v>1330</v>
      </c>
      <c r="B115" s="49" t="s">
        <v>101</v>
      </c>
      <c r="C115" s="49" t="s">
        <v>70</v>
      </c>
      <c r="D115" s="52">
        <v>0.19</v>
      </c>
      <c r="E115" s="52">
        <v>57.7</v>
      </c>
      <c r="F115" s="52">
        <v>0</v>
      </c>
      <c r="G115" s="52">
        <v>1.395</v>
      </c>
      <c r="H115" s="52">
        <v>0.33900000000000002</v>
      </c>
      <c r="I115" s="52">
        <v>0.39300000000000002</v>
      </c>
      <c r="J115" s="51">
        <v>2.3158132426513701E-2</v>
      </c>
      <c r="K115" s="8">
        <f t="shared" si="3"/>
        <v>4.3761343893072284E-2</v>
      </c>
      <c r="L115" s="8">
        <f t="shared" si="4"/>
        <v>0.2</v>
      </c>
      <c r="M115" s="8">
        <f t="shared" si="5"/>
        <v>0</v>
      </c>
    </row>
    <row r="116" spans="1:13">
      <c r="A116" s="49">
        <v>1330</v>
      </c>
      <c r="B116" s="49" t="s">
        <v>101</v>
      </c>
      <c r="D116" s="52">
        <v>0.19</v>
      </c>
      <c r="E116" s="52">
        <v>57.7</v>
      </c>
      <c r="F116" s="52">
        <v>0</v>
      </c>
      <c r="G116" s="52">
        <v>1.395</v>
      </c>
      <c r="H116" s="52">
        <v>0.33900000000000002</v>
      </c>
      <c r="I116" s="52">
        <v>0.39300000000000002</v>
      </c>
      <c r="J116" s="51">
        <v>0.16808037675961299</v>
      </c>
      <c r="K116" s="8">
        <f t="shared" si="3"/>
        <v>0.3176172859532217</v>
      </c>
      <c r="L116" s="8">
        <f t="shared" si="4"/>
        <v>1.2</v>
      </c>
      <c r="M116" s="8">
        <f t="shared" si="5"/>
        <v>0.3</v>
      </c>
    </row>
    <row r="117" spans="1:13">
      <c r="A117" s="49">
        <v>1330</v>
      </c>
      <c r="B117" s="49" t="s">
        <v>101</v>
      </c>
      <c r="C117" s="49" t="s">
        <v>69</v>
      </c>
      <c r="D117" s="52">
        <v>0.19</v>
      </c>
      <c r="E117" s="52">
        <v>57.7</v>
      </c>
      <c r="F117" s="52">
        <v>0</v>
      </c>
      <c r="G117" s="52">
        <v>1.395</v>
      </c>
      <c r="H117" s="52">
        <v>0.33900000000000002</v>
      </c>
      <c r="I117" s="52">
        <v>0.39300000000000002</v>
      </c>
      <c r="J117" s="51">
        <v>5.0723606284053598E-2</v>
      </c>
      <c r="K117" s="8">
        <f t="shared" si="3"/>
        <v>9.5851130704818988E-2</v>
      </c>
      <c r="L117" s="8">
        <f t="shared" si="4"/>
        <v>0.4</v>
      </c>
      <c r="M117" s="8">
        <f t="shared" si="5"/>
        <v>0.1</v>
      </c>
    </row>
    <row r="118" spans="1:13">
      <c r="A118" s="49">
        <v>1330</v>
      </c>
      <c r="B118" s="49" t="s">
        <v>101</v>
      </c>
      <c r="C118" s="49" t="s">
        <v>70</v>
      </c>
      <c r="D118" s="52">
        <v>0.19</v>
      </c>
      <c r="E118" s="52">
        <v>57.7</v>
      </c>
      <c r="F118" s="52">
        <v>0</v>
      </c>
      <c r="G118" s="52">
        <v>1.395</v>
      </c>
      <c r="H118" s="52">
        <v>0.33900000000000002</v>
      </c>
      <c r="I118" s="52">
        <v>0.39300000000000002</v>
      </c>
      <c r="J118" s="51">
        <v>1.7296465659558499E-2</v>
      </c>
      <c r="K118" s="8">
        <f t="shared" si="3"/>
        <v>3.2684698745226205E-2</v>
      </c>
      <c r="L118" s="8">
        <f t="shared" si="4"/>
        <v>0.1</v>
      </c>
      <c r="M118" s="8">
        <f t="shared" si="5"/>
        <v>0</v>
      </c>
    </row>
    <row r="119" spans="1:13">
      <c r="A119" s="49">
        <v>1330</v>
      </c>
      <c r="B119" s="49" t="s">
        <v>101</v>
      </c>
      <c r="C119" s="49" t="s">
        <v>70</v>
      </c>
      <c r="D119" s="52">
        <v>0.19</v>
      </c>
      <c r="E119" s="52">
        <v>57.7</v>
      </c>
      <c r="F119" s="52">
        <v>0</v>
      </c>
      <c r="G119" s="52">
        <v>1.395</v>
      </c>
      <c r="H119" s="52">
        <v>0.33900000000000002</v>
      </c>
      <c r="I119" s="52">
        <v>0.39300000000000002</v>
      </c>
      <c r="J119" s="51">
        <v>58.695943024800002</v>
      </c>
      <c r="K119" s="8">
        <f t="shared" si="3"/>
        <v>110.91625613538895</v>
      </c>
      <c r="L119" s="8">
        <f t="shared" si="4"/>
        <v>421</v>
      </c>
      <c r="M119" s="8">
        <f t="shared" si="5"/>
        <v>113.5</v>
      </c>
    </row>
    <row r="120" spans="1:13">
      <c r="A120" s="49">
        <v>8100</v>
      </c>
      <c r="B120" s="49" t="s">
        <v>106</v>
      </c>
      <c r="C120" s="49" t="s">
        <v>70</v>
      </c>
      <c r="D120" s="52">
        <v>0.22</v>
      </c>
      <c r="E120" s="52">
        <v>50.8</v>
      </c>
      <c r="F120" s="52">
        <v>0</v>
      </c>
      <c r="G120" s="52">
        <v>0.98599999999999999</v>
      </c>
      <c r="H120" s="52">
        <v>0.14299999999999999</v>
      </c>
      <c r="I120" s="52">
        <v>0.44600000000000001</v>
      </c>
      <c r="J120" s="51">
        <v>1.0607563240445099</v>
      </c>
      <c r="K120" s="8">
        <f t="shared" si="3"/>
        <v>2.0027786568843045</v>
      </c>
      <c r="L120" s="8">
        <f t="shared" si="4"/>
        <v>5.4</v>
      </c>
      <c r="M120" s="8">
        <f t="shared" si="5"/>
        <v>1</v>
      </c>
    </row>
    <row r="121" spans="1:13">
      <c r="A121" s="49">
        <v>8100</v>
      </c>
      <c r="B121" s="49" t="s">
        <v>106</v>
      </c>
      <c r="C121" s="49" t="s">
        <v>69</v>
      </c>
      <c r="D121" s="52">
        <v>0.22</v>
      </c>
      <c r="E121" s="52">
        <v>50.8</v>
      </c>
      <c r="F121" s="52">
        <v>0</v>
      </c>
      <c r="G121" s="52">
        <v>0.98599999999999999</v>
      </c>
      <c r="H121" s="52">
        <v>0.14299999999999999</v>
      </c>
      <c r="I121" s="52">
        <v>0.44600000000000001</v>
      </c>
      <c r="J121" s="51">
        <v>2.6414173038643098</v>
      </c>
      <c r="K121" s="8">
        <f t="shared" si="3"/>
        <v>4.9871719641827417</v>
      </c>
      <c r="L121" s="8">
        <f t="shared" si="4"/>
        <v>13.4</v>
      </c>
      <c r="M121" s="8">
        <f t="shared" si="5"/>
        <v>2.5</v>
      </c>
    </row>
    <row r="122" spans="1:13">
      <c r="A122" s="49">
        <v>1850</v>
      </c>
      <c r="B122" s="49" t="s">
        <v>101</v>
      </c>
      <c r="C122" s="49" t="s">
        <v>69</v>
      </c>
      <c r="D122" s="52">
        <v>0.19</v>
      </c>
      <c r="E122" s="52">
        <v>57.7</v>
      </c>
      <c r="F122" s="52">
        <v>0</v>
      </c>
      <c r="G122" s="52">
        <v>0.96799999999999997</v>
      </c>
      <c r="H122" s="52">
        <v>0.125</v>
      </c>
      <c r="I122" s="52">
        <v>0.34100000000000003</v>
      </c>
      <c r="J122" s="51">
        <v>18.366942137999999</v>
      </c>
      <c r="K122" s="8">
        <f t="shared" si="3"/>
        <v>30.115203618720553</v>
      </c>
      <c r="L122" s="8">
        <f t="shared" si="4"/>
        <v>79.3</v>
      </c>
      <c r="M122" s="8">
        <f t="shared" si="5"/>
        <v>13.7</v>
      </c>
    </row>
    <row r="123" spans="1:13">
      <c r="A123" s="49">
        <v>1850</v>
      </c>
      <c r="B123" s="49" t="s">
        <v>101</v>
      </c>
      <c r="C123" s="49" t="s">
        <v>69</v>
      </c>
      <c r="D123" s="52">
        <v>0.19</v>
      </c>
      <c r="E123" s="52">
        <v>57.7</v>
      </c>
      <c r="F123" s="52">
        <v>0</v>
      </c>
      <c r="G123" s="52">
        <v>0.96799999999999997</v>
      </c>
      <c r="H123" s="52">
        <v>0.125</v>
      </c>
      <c r="I123" s="52">
        <v>0.34100000000000003</v>
      </c>
      <c r="J123" s="51">
        <v>1.5535995513636001</v>
      </c>
      <c r="K123" s="8">
        <f t="shared" si="3"/>
        <v>2.5473465577303993</v>
      </c>
      <c r="L123" s="8">
        <f t="shared" si="4"/>
        <v>6.7</v>
      </c>
      <c r="M123" s="8">
        <f t="shared" si="5"/>
        <v>1.2</v>
      </c>
    </row>
    <row r="124" spans="1:13">
      <c r="A124" s="49">
        <v>1310</v>
      </c>
      <c r="B124" s="49" t="s">
        <v>101</v>
      </c>
      <c r="D124" s="52">
        <v>0.19</v>
      </c>
      <c r="E124" s="52">
        <v>57.7</v>
      </c>
      <c r="F124" s="52">
        <v>0</v>
      </c>
      <c r="G124" s="52">
        <v>1.2450000000000001</v>
      </c>
      <c r="H124" s="52">
        <v>0.21299999999999999</v>
      </c>
      <c r="I124" s="52">
        <v>0.39300000000000002</v>
      </c>
      <c r="J124" s="51">
        <v>9.4632622344335804</v>
      </c>
      <c r="K124" s="8">
        <f t="shared" si="3"/>
        <v>17.882490062853275</v>
      </c>
      <c r="L124" s="8">
        <f t="shared" si="4"/>
        <v>60.6</v>
      </c>
      <c r="M124" s="8">
        <f t="shared" si="5"/>
        <v>12.2</v>
      </c>
    </row>
    <row r="125" spans="1:13">
      <c r="A125" s="49">
        <v>1310</v>
      </c>
      <c r="B125" s="49" t="s">
        <v>101</v>
      </c>
      <c r="D125" s="52">
        <v>0.19</v>
      </c>
      <c r="E125" s="52">
        <v>57.7</v>
      </c>
      <c r="F125" s="52">
        <v>0</v>
      </c>
      <c r="G125" s="52">
        <v>1.2450000000000001</v>
      </c>
      <c r="H125" s="52">
        <v>0.21299999999999999</v>
      </c>
      <c r="I125" s="52">
        <v>0.39300000000000002</v>
      </c>
      <c r="J125" s="51">
        <v>6.1771292115928604E-3</v>
      </c>
      <c r="K125" s="8">
        <f t="shared" si="3"/>
        <v>1.167276664291674E-2</v>
      </c>
      <c r="L125" s="8">
        <f t="shared" si="4"/>
        <v>0</v>
      </c>
      <c r="M125" s="8">
        <f t="shared" si="5"/>
        <v>0</v>
      </c>
    </row>
    <row r="126" spans="1:13">
      <c r="A126" s="49">
        <v>1550</v>
      </c>
      <c r="B126" s="49" t="s">
        <v>106</v>
      </c>
      <c r="C126" s="49" t="s">
        <v>70</v>
      </c>
      <c r="D126" s="52">
        <v>0.22</v>
      </c>
      <c r="E126" s="52">
        <v>50.8</v>
      </c>
      <c r="F126" s="52">
        <v>0</v>
      </c>
      <c r="G126" s="52">
        <v>0.72099999999999997</v>
      </c>
      <c r="H126" s="52">
        <v>0.17</v>
      </c>
      <c r="I126" s="52">
        <v>0.34100000000000003</v>
      </c>
      <c r="J126" s="51">
        <v>0.30435589874792901</v>
      </c>
      <c r="K126" s="8">
        <f t="shared" si="3"/>
        <v>0.43935803023588543</v>
      </c>
      <c r="L126" s="8">
        <f t="shared" si="4"/>
        <v>0.9</v>
      </c>
      <c r="M126" s="8">
        <f t="shared" si="5"/>
        <v>0.3</v>
      </c>
    </row>
    <row r="127" spans="1:13">
      <c r="A127" s="49">
        <v>1550</v>
      </c>
      <c r="B127" s="49" t="s">
        <v>106</v>
      </c>
      <c r="C127" s="49" t="s">
        <v>70</v>
      </c>
      <c r="D127" s="52">
        <v>0.22</v>
      </c>
      <c r="E127" s="52">
        <v>50.8</v>
      </c>
      <c r="F127" s="52">
        <v>0</v>
      </c>
      <c r="G127" s="52">
        <v>0.72099999999999997</v>
      </c>
      <c r="H127" s="52">
        <v>0.17</v>
      </c>
      <c r="I127" s="52">
        <v>0.34100000000000003</v>
      </c>
      <c r="J127" s="51">
        <v>0.69611304486099101</v>
      </c>
      <c r="K127" s="8">
        <f t="shared" si="3"/>
        <v>1.0048855877931646</v>
      </c>
      <c r="L127" s="8">
        <f t="shared" si="4"/>
        <v>2</v>
      </c>
      <c r="M127" s="8">
        <f t="shared" si="5"/>
        <v>0.6</v>
      </c>
    </row>
    <row r="128" spans="1:13">
      <c r="A128" s="49">
        <v>1550</v>
      </c>
      <c r="B128" s="49" t="s">
        <v>106</v>
      </c>
      <c r="C128" s="49" t="s">
        <v>69</v>
      </c>
      <c r="D128" s="52">
        <v>0.22</v>
      </c>
      <c r="E128" s="52">
        <v>50.8</v>
      </c>
      <c r="F128" s="52">
        <v>0</v>
      </c>
      <c r="G128" s="52">
        <v>0.72099999999999997</v>
      </c>
      <c r="H128" s="52">
        <v>0.17</v>
      </c>
      <c r="I128" s="52">
        <v>0.34100000000000003</v>
      </c>
      <c r="J128" s="51">
        <v>0.203270334859498</v>
      </c>
      <c r="K128" s="8">
        <f t="shared" si="3"/>
        <v>0.29343427972534269</v>
      </c>
      <c r="L128" s="8">
        <f t="shared" si="4"/>
        <v>0.6</v>
      </c>
      <c r="M128" s="8">
        <f t="shared" si="5"/>
        <v>0.2</v>
      </c>
    </row>
    <row r="129" spans="1:13">
      <c r="A129" s="49">
        <v>1550</v>
      </c>
      <c r="B129" s="49" t="s">
        <v>106</v>
      </c>
      <c r="C129" s="49" t="s">
        <v>70</v>
      </c>
      <c r="D129" s="52">
        <v>0.22</v>
      </c>
      <c r="E129" s="52">
        <v>50.8</v>
      </c>
      <c r="F129" s="52">
        <v>0</v>
      </c>
      <c r="G129" s="52">
        <v>0.72099999999999997</v>
      </c>
      <c r="H129" s="52">
        <v>0.17</v>
      </c>
      <c r="I129" s="52">
        <v>0.34100000000000003</v>
      </c>
      <c r="J129" s="51">
        <v>28.650510150399999</v>
      </c>
      <c r="K129" s="8">
        <f t="shared" si="3"/>
        <v>41.358921436112425</v>
      </c>
      <c r="L129" s="8">
        <f t="shared" si="4"/>
        <v>81.099999999999994</v>
      </c>
      <c r="M129" s="8">
        <f t="shared" si="5"/>
        <v>25.4</v>
      </c>
    </row>
    <row r="130" spans="1:13">
      <c r="A130" s="49">
        <v>1550</v>
      </c>
      <c r="B130" s="49" t="s">
        <v>106</v>
      </c>
      <c r="C130" s="49" t="s">
        <v>70</v>
      </c>
      <c r="D130" s="52">
        <v>0.22</v>
      </c>
      <c r="E130" s="52">
        <v>50.8</v>
      </c>
      <c r="F130" s="52">
        <v>0</v>
      </c>
      <c r="G130" s="52">
        <v>0.72099999999999997</v>
      </c>
      <c r="H130" s="52">
        <v>0.17</v>
      </c>
      <c r="I130" s="52">
        <v>0.34100000000000003</v>
      </c>
      <c r="J130" s="51">
        <v>0.80271124263899696</v>
      </c>
      <c r="K130" s="8">
        <f t="shared" si="3"/>
        <v>1.1587671928322347</v>
      </c>
      <c r="L130" s="8">
        <f t="shared" si="4"/>
        <v>2.2999999999999998</v>
      </c>
      <c r="M130" s="8">
        <f t="shared" si="5"/>
        <v>0.7</v>
      </c>
    </row>
    <row r="131" spans="1:13">
      <c r="A131" s="49">
        <v>1400</v>
      </c>
      <c r="B131" s="49" t="s">
        <v>101</v>
      </c>
      <c r="C131" s="49" t="s">
        <v>69</v>
      </c>
      <c r="D131" s="52">
        <v>0.19</v>
      </c>
      <c r="E131" s="52">
        <v>57.7</v>
      </c>
      <c r="F131" s="52">
        <v>0</v>
      </c>
      <c r="G131" s="52">
        <v>0.70899999999999996</v>
      </c>
      <c r="H131" s="52">
        <v>0.11700000000000001</v>
      </c>
      <c r="I131" s="52">
        <v>0.43099999999999999</v>
      </c>
      <c r="J131" s="51">
        <v>1.32847957049267</v>
      </c>
      <c r="K131" s="8">
        <f t="shared" ref="K131:K194" si="6">(E131*I131*J131/12)+(F131*J131)</f>
        <v>2.7531299912259217</v>
      </c>
      <c r="L131" s="8">
        <f t="shared" ref="L131:L194" si="7">ROUND(2.721*G131*K131,1)</f>
        <v>5.3</v>
      </c>
      <c r="M131" s="8">
        <f t="shared" ref="M131:M194" si="8">ROUND((2.721*H131*K131)+(D131*J131),1)</f>
        <v>1.1000000000000001</v>
      </c>
    </row>
    <row r="132" spans="1:13">
      <c r="A132" s="49">
        <v>1400</v>
      </c>
      <c r="B132" s="49" t="s">
        <v>101</v>
      </c>
      <c r="C132" s="49" t="s">
        <v>70</v>
      </c>
      <c r="D132" s="52">
        <v>0.19</v>
      </c>
      <c r="E132" s="52">
        <v>57.7</v>
      </c>
      <c r="F132" s="52">
        <v>0</v>
      </c>
      <c r="G132" s="52">
        <v>0.70899999999999996</v>
      </c>
      <c r="H132" s="52">
        <v>0.11700000000000001</v>
      </c>
      <c r="I132" s="52">
        <v>0.43099999999999999</v>
      </c>
      <c r="J132" s="51">
        <v>0.72189849716711796</v>
      </c>
      <c r="K132" s="8">
        <f t="shared" si="6"/>
        <v>1.4960564297083254</v>
      </c>
      <c r="L132" s="8">
        <f t="shared" si="7"/>
        <v>2.9</v>
      </c>
      <c r="M132" s="8">
        <f t="shared" si="8"/>
        <v>0.6</v>
      </c>
    </row>
    <row r="133" spans="1:13">
      <c r="A133" s="49">
        <v>1800</v>
      </c>
      <c r="B133" s="49" t="s">
        <v>101</v>
      </c>
      <c r="D133" s="52">
        <v>0.19</v>
      </c>
      <c r="E133" s="52">
        <v>57.7</v>
      </c>
      <c r="F133" s="52">
        <v>0</v>
      </c>
      <c r="G133" s="52">
        <v>1.2450000000000001</v>
      </c>
      <c r="H133" s="52">
        <v>0.21299999999999999</v>
      </c>
      <c r="I133" s="52">
        <v>0.28899999999999998</v>
      </c>
      <c r="J133" s="51">
        <v>24.204713451100002</v>
      </c>
      <c r="K133" s="8">
        <f t="shared" si="6"/>
        <v>33.635071517593992</v>
      </c>
      <c r="L133" s="8">
        <f t="shared" si="7"/>
        <v>113.9</v>
      </c>
      <c r="M133" s="8">
        <f t="shared" si="8"/>
        <v>24.1</v>
      </c>
    </row>
    <row r="134" spans="1:13">
      <c r="A134" s="49">
        <v>1310</v>
      </c>
      <c r="B134" s="49" t="s">
        <v>106</v>
      </c>
      <c r="C134" s="49" t="s">
        <v>69</v>
      </c>
      <c r="D134" s="52">
        <v>0.22</v>
      </c>
      <c r="E134" s="52">
        <v>50.8</v>
      </c>
      <c r="F134" s="52">
        <v>0</v>
      </c>
      <c r="G134" s="52">
        <v>1.2450000000000001</v>
      </c>
      <c r="H134" s="52">
        <v>0.21299999999999999</v>
      </c>
      <c r="I134" s="52">
        <v>0.39300000000000002</v>
      </c>
      <c r="J134" s="51">
        <v>0.72496746944709201</v>
      </c>
      <c r="K134" s="8">
        <f t="shared" si="6"/>
        <v>1.2061283789191271</v>
      </c>
      <c r="L134" s="8">
        <f t="shared" si="7"/>
        <v>4.0999999999999996</v>
      </c>
      <c r="M134" s="8">
        <f t="shared" si="8"/>
        <v>0.9</v>
      </c>
    </row>
    <row r="135" spans="1:13">
      <c r="A135" s="49">
        <v>1310</v>
      </c>
      <c r="B135" s="49" t="s">
        <v>106</v>
      </c>
      <c r="C135" s="49" t="s">
        <v>70</v>
      </c>
      <c r="D135" s="52">
        <v>0.22</v>
      </c>
      <c r="E135" s="52">
        <v>50.8</v>
      </c>
      <c r="F135" s="52">
        <v>0</v>
      </c>
      <c r="G135" s="52">
        <v>1.2450000000000001</v>
      </c>
      <c r="H135" s="52">
        <v>0.21299999999999999</v>
      </c>
      <c r="I135" s="52">
        <v>0.39300000000000002</v>
      </c>
      <c r="J135" s="51">
        <v>1.9771868520217899</v>
      </c>
      <c r="K135" s="8">
        <f t="shared" si="6"/>
        <v>3.2894457657086522</v>
      </c>
      <c r="L135" s="8">
        <f t="shared" si="7"/>
        <v>11.1</v>
      </c>
      <c r="M135" s="8">
        <f t="shared" si="8"/>
        <v>2.2999999999999998</v>
      </c>
    </row>
    <row r="136" spans="1:13">
      <c r="A136" s="49">
        <v>1310</v>
      </c>
      <c r="B136" s="49" t="s">
        <v>106</v>
      </c>
      <c r="C136" s="49" t="s">
        <v>70</v>
      </c>
      <c r="D136" s="52">
        <v>0.22</v>
      </c>
      <c r="E136" s="52">
        <v>50.8</v>
      </c>
      <c r="F136" s="52">
        <v>0</v>
      </c>
      <c r="G136" s="52">
        <v>1.2450000000000001</v>
      </c>
      <c r="H136" s="52">
        <v>0.21299999999999999</v>
      </c>
      <c r="I136" s="52">
        <v>0.39300000000000002</v>
      </c>
      <c r="J136" s="51">
        <v>1.09157960485349</v>
      </c>
      <c r="K136" s="8">
        <f t="shared" si="6"/>
        <v>1.8160609885947514</v>
      </c>
      <c r="L136" s="8">
        <f t="shared" si="7"/>
        <v>6.2</v>
      </c>
      <c r="M136" s="8">
        <f t="shared" si="8"/>
        <v>1.3</v>
      </c>
    </row>
    <row r="137" spans="1:13">
      <c r="A137" s="49">
        <v>1310</v>
      </c>
      <c r="B137" s="49" t="s">
        <v>106</v>
      </c>
      <c r="C137" s="49" t="s">
        <v>70</v>
      </c>
      <c r="D137" s="52">
        <v>0.22</v>
      </c>
      <c r="E137" s="52">
        <v>50.8</v>
      </c>
      <c r="F137" s="52">
        <v>0</v>
      </c>
      <c r="G137" s="52">
        <v>1.2450000000000001</v>
      </c>
      <c r="H137" s="52">
        <v>0.21299999999999999</v>
      </c>
      <c r="I137" s="52">
        <v>0.39300000000000002</v>
      </c>
      <c r="J137" s="51">
        <v>8.4151246085035394E-2</v>
      </c>
      <c r="K137" s="8">
        <f t="shared" si="6"/>
        <v>0.14000242811167338</v>
      </c>
      <c r="L137" s="8">
        <f t="shared" si="7"/>
        <v>0.5</v>
      </c>
      <c r="M137" s="8">
        <f t="shared" si="8"/>
        <v>0.1</v>
      </c>
    </row>
    <row r="138" spans="1:13">
      <c r="A138" s="49">
        <v>1310</v>
      </c>
      <c r="B138" s="49" t="s">
        <v>106</v>
      </c>
      <c r="C138" s="49" t="s">
        <v>70</v>
      </c>
      <c r="D138" s="52">
        <v>0.22</v>
      </c>
      <c r="E138" s="52">
        <v>50.8</v>
      </c>
      <c r="F138" s="52">
        <v>0</v>
      </c>
      <c r="G138" s="52">
        <v>1.2450000000000001</v>
      </c>
      <c r="H138" s="52">
        <v>0.21299999999999999</v>
      </c>
      <c r="I138" s="52">
        <v>0.39300000000000002</v>
      </c>
      <c r="J138" s="51">
        <v>0.41103612631169401</v>
      </c>
      <c r="K138" s="8">
        <f t="shared" si="6"/>
        <v>0.68384080334476538</v>
      </c>
      <c r="L138" s="8">
        <f t="shared" si="7"/>
        <v>2.2999999999999998</v>
      </c>
      <c r="M138" s="8">
        <f t="shared" si="8"/>
        <v>0.5</v>
      </c>
    </row>
    <row r="139" spans="1:13">
      <c r="A139" s="49">
        <v>1310</v>
      </c>
      <c r="B139" s="49" t="s">
        <v>106</v>
      </c>
      <c r="C139" s="49" t="s">
        <v>70</v>
      </c>
      <c r="D139" s="52">
        <v>0.22</v>
      </c>
      <c r="E139" s="52">
        <v>50.8</v>
      </c>
      <c r="F139" s="52">
        <v>0</v>
      </c>
      <c r="G139" s="52">
        <v>1.2450000000000001</v>
      </c>
      <c r="H139" s="52">
        <v>0.21299999999999999</v>
      </c>
      <c r="I139" s="52">
        <v>0.39300000000000002</v>
      </c>
      <c r="J139" s="51">
        <v>17.096519466099998</v>
      </c>
      <c r="K139" s="8">
        <f t="shared" si="6"/>
        <v>28.443479435750572</v>
      </c>
      <c r="L139" s="8">
        <f t="shared" si="7"/>
        <v>96.4</v>
      </c>
      <c r="M139" s="8">
        <f t="shared" si="8"/>
        <v>20.2</v>
      </c>
    </row>
    <row r="140" spans="1:13">
      <c r="A140" s="49">
        <v>1210</v>
      </c>
      <c r="B140" s="49" t="s">
        <v>101</v>
      </c>
      <c r="D140" s="52">
        <v>0.19</v>
      </c>
      <c r="E140" s="52">
        <v>57.7</v>
      </c>
      <c r="F140" s="52">
        <v>0</v>
      </c>
      <c r="G140" s="52">
        <v>1.2450000000000001</v>
      </c>
      <c r="H140" s="52">
        <v>0.21299999999999999</v>
      </c>
      <c r="I140" s="52">
        <v>0.28799999999999998</v>
      </c>
      <c r="J140" s="51">
        <v>3.9944352749849599</v>
      </c>
      <c r="K140" s="8">
        <f t="shared" si="6"/>
        <v>5.5314939687991718</v>
      </c>
      <c r="L140" s="8">
        <f t="shared" si="7"/>
        <v>18.7</v>
      </c>
      <c r="M140" s="8">
        <f t="shared" si="8"/>
        <v>4</v>
      </c>
    </row>
    <row r="141" spans="1:13">
      <c r="A141" s="49">
        <v>1210</v>
      </c>
      <c r="B141" s="49" t="s">
        <v>101</v>
      </c>
      <c r="D141" s="52">
        <v>0.19</v>
      </c>
      <c r="E141" s="52">
        <v>57.7</v>
      </c>
      <c r="F141" s="52">
        <v>0</v>
      </c>
      <c r="G141" s="52">
        <v>1.2450000000000001</v>
      </c>
      <c r="H141" s="52">
        <v>0.21299999999999999</v>
      </c>
      <c r="I141" s="52">
        <v>0.28799999999999998</v>
      </c>
      <c r="J141" s="51">
        <v>0.55020339879742997</v>
      </c>
      <c r="K141" s="8">
        <f t="shared" si="6"/>
        <v>0.76192166665468097</v>
      </c>
      <c r="L141" s="8">
        <f t="shared" si="7"/>
        <v>2.6</v>
      </c>
      <c r="M141" s="8">
        <f t="shared" si="8"/>
        <v>0.5</v>
      </c>
    </row>
    <row r="142" spans="1:13">
      <c r="A142" s="49">
        <v>1210</v>
      </c>
      <c r="B142" s="49" t="s">
        <v>101</v>
      </c>
      <c r="D142" s="52">
        <v>0.19</v>
      </c>
      <c r="E142" s="52">
        <v>57.7</v>
      </c>
      <c r="F142" s="52">
        <v>0</v>
      </c>
      <c r="G142" s="52">
        <v>1.2450000000000001</v>
      </c>
      <c r="H142" s="52">
        <v>0.21299999999999999</v>
      </c>
      <c r="I142" s="52">
        <v>0.28799999999999998</v>
      </c>
      <c r="J142" s="51">
        <v>2.1382979646762501E-2</v>
      </c>
      <c r="K142" s="8">
        <f t="shared" si="6"/>
        <v>2.961115021483671E-2</v>
      </c>
      <c r="L142" s="8">
        <f t="shared" si="7"/>
        <v>0.1</v>
      </c>
      <c r="M142" s="8">
        <f t="shared" si="8"/>
        <v>0</v>
      </c>
    </row>
    <row r="143" spans="1:13">
      <c r="A143" s="49">
        <v>1411</v>
      </c>
      <c r="B143" s="49" t="s">
        <v>106</v>
      </c>
      <c r="C143" s="49" t="s">
        <v>70</v>
      </c>
      <c r="D143" s="52">
        <v>0.22</v>
      </c>
      <c r="E143" s="52">
        <v>50.8</v>
      </c>
      <c r="F143" s="52">
        <v>0</v>
      </c>
      <c r="G143" s="52">
        <v>1.4430000000000001</v>
      </c>
      <c r="H143" s="52">
        <v>0.22500000000000001</v>
      </c>
      <c r="I143" s="52">
        <v>0.43099999999999999</v>
      </c>
      <c r="J143" s="51">
        <v>1.5565752364587199E-2</v>
      </c>
      <c r="K143" s="8">
        <f t="shared" si="6"/>
        <v>2.8400752906013651E-2</v>
      </c>
      <c r="L143" s="8">
        <f t="shared" si="7"/>
        <v>0.1</v>
      </c>
      <c r="M143" s="8">
        <f t="shared" si="8"/>
        <v>0</v>
      </c>
    </row>
    <row r="144" spans="1:13">
      <c r="A144" s="49">
        <v>1411</v>
      </c>
      <c r="B144" s="49" t="s">
        <v>106</v>
      </c>
      <c r="C144" s="49" t="s">
        <v>70</v>
      </c>
      <c r="D144" s="52">
        <v>0.22</v>
      </c>
      <c r="E144" s="52">
        <v>50.8</v>
      </c>
      <c r="F144" s="52">
        <v>0</v>
      </c>
      <c r="G144" s="52">
        <v>1.4430000000000001</v>
      </c>
      <c r="H144" s="52">
        <v>0.22500000000000001</v>
      </c>
      <c r="I144" s="52">
        <v>0.43099999999999999</v>
      </c>
      <c r="J144" s="51">
        <v>7.3652731441846804</v>
      </c>
      <c r="K144" s="8">
        <f t="shared" si="6"/>
        <v>13.438431869774561</v>
      </c>
      <c r="L144" s="8">
        <f t="shared" si="7"/>
        <v>52.8</v>
      </c>
      <c r="M144" s="8">
        <f t="shared" si="8"/>
        <v>9.8000000000000007</v>
      </c>
    </row>
    <row r="145" spans="1:13">
      <c r="A145" s="49">
        <v>1210</v>
      </c>
      <c r="B145" s="49" t="s">
        <v>101</v>
      </c>
      <c r="C145" s="49" t="s">
        <v>69</v>
      </c>
      <c r="D145" s="52">
        <v>0.19</v>
      </c>
      <c r="E145" s="52">
        <v>57.7</v>
      </c>
      <c r="F145" s="52">
        <v>0</v>
      </c>
      <c r="G145" s="52">
        <v>1.2450000000000001</v>
      </c>
      <c r="H145" s="52">
        <v>0.21299999999999999</v>
      </c>
      <c r="I145" s="52">
        <v>0.28799999999999998</v>
      </c>
      <c r="J145" s="51">
        <v>6.9514136592786704</v>
      </c>
      <c r="K145" s="8">
        <f t="shared" si="6"/>
        <v>9.6263176353691033</v>
      </c>
      <c r="L145" s="8">
        <f t="shared" si="7"/>
        <v>32.6</v>
      </c>
      <c r="M145" s="8">
        <f t="shared" si="8"/>
        <v>6.9</v>
      </c>
    </row>
    <row r="146" spans="1:13">
      <c r="A146" s="49">
        <v>1210</v>
      </c>
      <c r="B146" s="49" t="s">
        <v>101</v>
      </c>
      <c r="D146" s="52">
        <v>0.19</v>
      </c>
      <c r="E146" s="52">
        <v>57.7</v>
      </c>
      <c r="F146" s="52">
        <v>0</v>
      </c>
      <c r="G146" s="52">
        <v>1.2450000000000001</v>
      </c>
      <c r="H146" s="52">
        <v>0.21299999999999999</v>
      </c>
      <c r="I146" s="52">
        <v>0.28799999999999998</v>
      </c>
      <c r="J146" s="51">
        <v>4.4302787852948097E-2</v>
      </c>
      <c r="K146" s="8">
        <f t="shared" si="6"/>
        <v>6.1350500618762523E-2</v>
      </c>
      <c r="L146" s="8">
        <f t="shared" si="7"/>
        <v>0.2</v>
      </c>
      <c r="M146" s="8">
        <f t="shared" si="8"/>
        <v>0</v>
      </c>
    </row>
    <row r="147" spans="1:13">
      <c r="A147" s="49">
        <v>1110</v>
      </c>
      <c r="B147" s="49" t="s">
        <v>101</v>
      </c>
      <c r="C147" s="49" t="s">
        <v>69</v>
      </c>
      <c r="D147" s="52">
        <v>0.19</v>
      </c>
      <c r="E147" s="52">
        <v>57.7</v>
      </c>
      <c r="F147" s="52">
        <v>0</v>
      </c>
      <c r="G147" s="52">
        <v>0.96799999999999997</v>
      </c>
      <c r="H147" s="52">
        <v>0.125</v>
      </c>
      <c r="I147" s="52">
        <v>0.28799999999999998</v>
      </c>
      <c r="J147" s="51">
        <v>0.38187008768473601</v>
      </c>
      <c r="K147" s="8">
        <f t="shared" si="6"/>
        <v>0.5288136974258224</v>
      </c>
      <c r="L147" s="8">
        <f t="shared" si="7"/>
        <v>1.4</v>
      </c>
      <c r="M147" s="8">
        <f t="shared" si="8"/>
        <v>0.3</v>
      </c>
    </row>
    <row r="148" spans="1:13">
      <c r="A148" s="49">
        <v>1110</v>
      </c>
      <c r="B148" s="49" t="s">
        <v>101</v>
      </c>
      <c r="C148" s="49" t="s">
        <v>69</v>
      </c>
      <c r="D148" s="52">
        <v>0.19</v>
      </c>
      <c r="E148" s="52">
        <v>57.7</v>
      </c>
      <c r="F148" s="52">
        <v>0</v>
      </c>
      <c r="G148" s="52">
        <v>0.96799999999999997</v>
      </c>
      <c r="H148" s="52">
        <v>0.125</v>
      </c>
      <c r="I148" s="52">
        <v>0.28799999999999998</v>
      </c>
      <c r="J148" s="51">
        <v>0.22739512557949701</v>
      </c>
      <c r="K148" s="8">
        <f t="shared" si="6"/>
        <v>0.31489676990248744</v>
      </c>
      <c r="L148" s="8">
        <f t="shared" si="7"/>
        <v>0.8</v>
      </c>
      <c r="M148" s="8">
        <f t="shared" si="8"/>
        <v>0.2</v>
      </c>
    </row>
    <row r="149" spans="1:13">
      <c r="A149" s="49">
        <v>1110</v>
      </c>
      <c r="B149" s="49" t="s">
        <v>101</v>
      </c>
      <c r="C149" s="49" t="s">
        <v>69</v>
      </c>
      <c r="D149" s="52">
        <v>0.19</v>
      </c>
      <c r="E149" s="52">
        <v>57.7</v>
      </c>
      <c r="F149" s="52">
        <v>0</v>
      </c>
      <c r="G149" s="52">
        <v>0.96799999999999997</v>
      </c>
      <c r="H149" s="52">
        <v>0.125</v>
      </c>
      <c r="I149" s="52">
        <v>0.28799999999999998</v>
      </c>
      <c r="J149" s="51">
        <v>7.7149655820411498</v>
      </c>
      <c r="K149" s="8">
        <f t="shared" si="6"/>
        <v>10.683684338010584</v>
      </c>
      <c r="L149" s="8">
        <f t="shared" si="7"/>
        <v>28.1</v>
      </c>
      <c r="M149" s="8">
        <f t="shared" si="8"/>
        <v>5.0999999999999996</v>
      </c>
    </row>
    <row r="150" spans="1:13">
      <c r="A150" s="49">
        <v>1110</v>
      </c>
      <c r="B150" s="49" t="s">
        <v>101</v>
      </c>
      <c r="D150" s="52">
        <v>0.19</v>
      </c>
      <c r="E150" s="52">
        <v>57.7</v>
      </c>
      <c r="F150" s="52">
        <v>0</v>
      </c>
      <c r="G150" s="52">
        <v>0.96799999999999997</v>
      </c>
      <c r="H150" s="52">
        <v>0.125</v>
      </c>
      <c r="I150" s="52">
        <v>0.28799999999999998</v>
      </c>
      <c r="J150" s="51">
        <v>4.7525576579737799E-2</v>
      </c>
      <c r="K150" s="8">
        <f t="shared" si="6"/>
        <v>6.5813418447620911E-2</v>
      </c>
      <c r="L150" s="8">
        <f t="shared" si="7"/>
        <v>0.2</v>
      </c>
      <c r="M150" s="8">
        <f t="shared" si="8"/>
        <v>0</v>
      </c>
    </row>
    <row r="151" spans="1:13">
      <c r="A151" s="49">
        <v>1110</v>
      </c>
      <c r="B151" s="49" t="s">
        <v>101</v>
      </c>
      <c r="C151" s="49" t="s">
        <v>70</v>
      </c>
      <c r="D151" s="52">
        <v>0.19</v>
      </c>
      <c r="E151" s="52">
        <v>57.7</v>
      </c>
      <c r="F151" s="52">
        <v>0</v>
      </c>
      <c r="G151" s="52">
        <v>0.96799999999999997</v>
      </c>
      <c r="H151" s="52">
        <v>0.125</v>
      </c>
      <c r="I151" s="52">
        <v>0.28799999999999998</v>
      </c>
      <c r="J151" s="51">
        <v>2.4627825569306899E-2</v>
      </c>
      <c r="K151" s="8">
        <f t="shared" si="6"/>
        <v>3.4104612848376195E-2</v>
      </c>
      <c r="L151" s="8">
        <f t="shared" si="7"/>
        <v>0.1</v>
      </c>
      <c r="M151" s="8">
        <f t="shared" si="8"/>
        <v>0</v>
      </c>
    </row>
    <row r="152" spans="1:13">
      <c r="A152" s="49">
        <v>1700</v>
      </c>
      <c r="B152" s="49" t="s">
        <v>101</v>
      </c>
      <c r="C152" s="49" t="s">
        <v>70</v>
      </c>
      <c r="D152" s="52">
        <v>0.19</v>
      </c>
      <c r="E152" s="52">
        <v>57.7</v>
      </c>
      <c r="F152" s="52">
        <v>0</v>
      </c>
      <c r="G152" s="52">
        <v>0.96799999999999997</v>
      </c>
      <c r="H152" s="52">
        <v>0.125</v>
      </c>
      <c r="I152" s="52">
        <v>0.34100000000000003</v>
      </c>
      <c r="J152" s="51">
        <v>6.7504965469628999</v>
      </c>
      <c r="K152" s="8">
        <f t="shared" si="6"/>
        <v>11.068395409089829</v>
      </c>
      <c r="L152" s="8">
        <f t="shared" si="7"/>
        <v>29.2</v>
      </c>
      <c r="M152" s="8">
        <f t="shared" si="8"/>
        <v>5</v>
      </c>
    </row>
    <row r="153" spans="1:13">
      <c r="A153" s="49">
        <v>1400</v>
      </c>
      <c r="B153" s="49" t="s">
        <v>106</v>
      </c>
      <c r="D153" s="52">
        <v>0.22</v>
      </c>
      <c r="E153" s="52">
        <v>50.8</v>
      </c>
      <c r="F153" s="52">
        <v>0</v>
      </c>
      <c r="G153" s="52">
        <v>0.70899999999999996</v>
      </c>
      <c r="H153" s="52">
        <v>0.11700000000000001</v>
      </c>
      <c r="I153" s="52">
        <v>0.43099999999999999</v>
      </c>
      <c r="J153" s="51">
        <v>1.5678075670960301</v>
      </c>
      <c r="K153" s="8">
        <f t="shared" si="6"/>
        <v>2.8605694266711801</v>
      </c>
      <c r="L153" s="8">
        <f t="shared" si="7"/>
        <v>5.5</v>
      </c>
      <c r="M153" s="8">
        <f t="shared" si="8"/>
        <v>1.3</v>
      </c>
    </row>
    <row r="154" spans="1:13">
      <c r="A154" s="49">
        <v>1400</v>
      </c>
      <c r="B154" s="49" t="s">
        <v>106</v>
      </c>
      <c r="C154" s="49" t="s">
        <v>70</v>
      </c>
      <c r="D154" s="52">
        <v>0.22</v>
      </c>
      <c r="E154" s="52">
        <v>50.8</v>
      </c>
      <c r="F154" s="52">
        <v>0</v>
      </c>
      <c r="G154" s="52">
        <v>0.70899999999999996</v>
      </c>
      <c r="H154" s="52">
        <v>0.11700000000000001</v>
      </c>
      <c r="I154" s="52">
        <v>0.43099999999999999</v>
      </c>
      <c r="J154" s="51">
        <v>4.0852186608894296</v>
      </c>
      <c r="K154" s="8">
        <f t="shared" si="6"/>
        <v>7.4537537947034904</v>
      </c>
      <c r="L154" s="8">
        <f t="shared" si="7"/>
        <v>14.4</v>
      </c>
      <c r="M154" s="8">
        <f t="shared" si="8"/>
        <v>3.3</v>
      </c>
    </row>
    <row r="155" spans="1:13">
      <c r="A155" s="49">
        <v>1400</v>
      </c>
      <c r="B155" s="49" t="s">
        <v>106</v>
      </c>
      <c r="D155" s="52">
        <v>0.22</v>
      </c>
      <c r="E155" s="52">
        <v>50.8</v>
      </c>
      <c r="F155" s="52">
        <v>0</v>
      </c>
      <c r="G155" s="52">
        <v>0.70899999999999996</v>
      </c>
      <c r="H155" s="52">
        <v>0.11700000000000001</v>
      </c>
      <c r="I155" s="52">
        <v>0.43099999999999999</v>
      </c>
      <c r="J155" s="51">
        <v>0.73600913707926596</v>
      </c>
      <c r="K155" s="8">
        <f t="shared" si="6"/>
        <v>1.3428977378769262</v>
      </c>
      <c r="L155" s="8">
        <f t="shared" si="7"/>
        <v>2.6</v>
      </c>
      <c r="M155" s="8">
        <f t="shared" si="8"/>
        <v>0.6</v>
      </c>
    </row>
    <row r="156" spans="1:13">
      <c r="A156" s="49">
        <v>1400</v>
      </c>
      <c r="B156" s="49" t="s">
        <v>106</v>
      </c>
      <c r="D156" s="52">
        <v>0.22</v>
      </c>
      <c r="E156" s="52">
        <v>50.8</v>
      </c>
      <c r="F156" s="52">
        <v>0</v>
      </c>
      <c r="G156" s="52">
        <v>0.70899999999999996</v>
      </c>
      <c r="H156" s="52">
        <v>0.11700000000000001</v>
      </c>
      <c r="I156" s="52">
        <v>0.43099999999999999</v>
      </c>
      <c r="J156" s="51">
        <v>3.4465516452347703E-2</v>
      </c>
      <c r="K156" s="8">
        <f t="shared" si="6"/>
        <v>6.2884632468405213E-2</v>
      </c>
      <c r="L156" s="8">
        <f t="shared" si="7"/>
        <v>0.1</v>
      </c>
      <c r="M156" s="8">
        <f t="shared" si="8"/>
        <v>0</v>
      </c>
    </row>
    <row r="157" spans="1:13">
      <c r="A157" s="49">
        <v>1400</v>
      </c>
      <c r="B157" s="49" t="s">
        <v>101</v>
      </c>
      <c r="C157" s="49" t="s">
        <v>69</v>
      </c>
      <c r="D157" s="52">
        <v>0.19</v>
      </c>
      <c r="E157" s="52">
        <v>57.7</v>
      </c>
      <c r="F157" s="52">
        <v>0</v>
      </c>
      <c r="G157" s="52">
        <v>0.70899999999999996</v>
      </c>
      <c r="H157" s="52">
        <v>0.11700000000000001</v>
      </c>
      <c r="I157" s="52">
        <v>0.43099999999999999</v>
      </c>
      <c r="J157" s="51">
        <v>3.1240164787039699</v>
      </c>
      <c r="K157" s="8">
        <f t="shared" si="6"/>
        <v>6.4741857169954509</v>
      </c>
      <c r="L157" s="8">
        <f t="shared" si="7"/>
        <v>12.5</v>
      </c>
      <c r="M157" s="8">
        <f t="shared" si="8"/>
        <v>2.7</v>
      </c>
    </row>
    <row r="158" spans="1:13">
      <c r="A158" s="49">
        <v>1400</v>
      </c>
      <c r="B158" s="49" t="s">
        <v>101</v>
      </c>
      <c r="C158" s="49" t="s">
        <v>69</v>
      </c>
      <c r="D158" s="52">
        <v>0.19</v>
      </c>
      <c r="E158" s="52">
        <v>57.7</v>
      </c>
      <c r="F158" s="52">
        <v>0</v>
      </c>
      <c r="G158" s="52">
        <v>0.70899999999999996</v>
      </c>
      <c r="H158" s="52">
        <v>0.11700000000000001</v>
      </c>
      <c r="I158" s="52">
        <v>0.43099999999999999</v>
      </c>
      <c r="J158" s="51">
        <v>3.3100631768280602</v>
      </c>
      <c r="K158" s="8">
        <f t="shared" si="6"/>
        <v>6.8597473437986656</v>
      </c>
      <c r="L158" s="8">
        <f t="shared" si="7"/>
        <v>13.2</v>
      </c>
      <c r="M158" s="8">
        <f t="shared" si="8"/>
        <v>2.8</v>
      </c>
    </row>
    <row r="159" spans="1:13">
      <c r="A159" s="49">
        <v>1400</v>
      </c>
      <c r="B159" s="49" t="s">
        <v>101</v>
      </c>
      <c r="C159" s="49" t="s">
        <v>70</v>
      </c>
      <c r="D159" s="52">
        <v>0.19</v>
      </c>
      <c r="E159" s="52">
        <v>57.7</v>
      </c>
      <c r="F159" s="52">
        <v>0</v>
      </c>
      <c r="G159" s="52">
        <v>0.70899999999999996</v>
      </c>
      <c r="H159" s="52">
        <v>0.11700000000000001</v>
      </c>
      <c r="I159" s="52">
        <v>0.43099999999999999</v>
      </c>
      <c r="J159" s="51">
        <v>7.2805499871196204</v>
      </c>
      <c r="K159" s="8">
        <f t="shared" si="6"/>
        <v>15.088151122056809</v>
      </c>
      <c r="L159" s="8">
        <f t="shared" si="7"/>
        <v>29.1</v>
      </c>
      <c r="M159" s="8">
        <f t="shared" si="8"/>
        <v>6.2</v>
      </c>
    </row>
    <row r="160" spans="1:13">
      <c r="A160" s="49">
        <v>1330</v>
      </c>
      <c r="B160" s="49" t="s">
        <v>101</v>
      </c>
      <c r="C160" s="49" t="s">
        <v>70</v>
      </c>
      <c r="D160" s="52">
        <v>0.19</v>
      </c>
      <c r="E160" s="52">
        <v>57.7</v>
      </c>
      <c r="F160" s="52">
        <v>0</v>
      </c>
      <c r="G160" s="52">
        <v>1.395</v>
      </c>
      <c r="H160" s="52">
        <v>0.33900000000000002</v>
      </c>
      <c r="I160" s="52">
        <v>0.39300000000000002</v>
      </c>
      <c r="J160" s="51">
        <v>4.2061807895741996</v>
      </c>
      <c r="K160" s="8">
        <f t="shared" si="6"/>
        <v>7.9483146835386265</v>
      </c>
      <c r="L160" s="8">
        <f t="shared" si="7"/>
        <v>30.2</v>
      </c>
      <c r="M160" s="8">
        <f t="shared" si="8"/>
        <v>8.1</v>
      </c>
    </row>
    <row r="161" spans="1:13">
      <c r="A161" s="49">
        <v>1330</v>
      </c>
      <c r="B161" s="49" t="s">
        <v>101</v>
      </c>
      <c r="C161" s="49" t="s">
        <v>69</v>
      </c>
      <c r="D161" s="52">
        <v>0.19</v>
      </c>
      <c r="E161" s="52">
        <v>57.7</v>
      </c>
      <c r="F161" s="52">
        <v>0</v>
      </c>
      <c r="G161" s="52">
        <v>1.395</v>
      </c>
      <c r="H161" s="52">
        <v>0.33900000000000002</v>
      </c>
      <c r="I161" s="52">
        <v>0.39300000000000002</v>
      </c>
      <c r="J161" s="51">
        <v>4.3065172479043401</v>
      </c>
      <c r="K161" s="8">
        <f t="shared" si="6"/>
        <v>8.1379179804336346</v>
      </c>
      <c r="L161" s="8">
        <f t="shared" si="7"/>
        <v>30.9</v>
      </c>
      <c r="M161" s="8">
        <f t="shared" si="8"/>
        <v>8.3000000000000007</v>
      </c>
    </row>
    <row r="162" spans="1:13">
      <c r="A162" s="49">
        <v>1330</v>
      </c>
      <c r="B162" s="49" t="s">
        <v>101</v>
      </c>
      <c r="C162" s="49" t="s">
        <v>69</v>
      </c>
      <c r="D162" s="52">
        <v>0.19</v>
      </c>
      <c r="E162" s="52">
        <v>57.7</v>
      </c>
      <c r="F162" s="52">
        <v>0</v>
      </c>
      <c r="G162" s="52">
        <v>1.395</v>
      </c>
      <c r="H162" s="52">
        <v>0.33900000000000002</v>
      </c>
      <c r="I162" s="52">
        <v>0.39300000000000002</v>
      </c>
      <c r="J162" s="51">
        <v>9.6476427176999202</v>
      </c>
      <c r="K162" s="8">
        <f t="shared" si="6"/>
        <v>18.230909252569599</v>
      </c>
      <c r="L162" s="8">
        <f t="shared" si="7"/>
        <v>69.2</v>
      </c>
      <c r="M162" s="8">
        <f t="shared" si="8"/>
        <v>18.600000000000001</v>
      </c>
    </row>
    <row r="163" spans="1:13">
      <c r="A163" s="49">
        <v>1330</v>
      </c>
      <c r="B163" s="49" t="s">
        <v>101</v>
      </c>
      <c r="C163" s="49" t="s">
        <v>69</v>
      </c>
      <c r="D163" s="52">
        <v>0.19</v>
      </c>
      <c r="E163" s="52">
        <v>57.7</v>
      </c>
      <c r="F163" s="52">
        <v>0</v>
      </c>
      <c r="G163" s="52">
        <v>1.395</v>
      </c>
      <c r="H163" s="52">
        <v>0.33900000000000002</v>
      </c>
      <c r="I163" s="52">
        <v>0.39300000000000002</v>
      </c>
      <c r="J163" s="51">
        <v>59.464268124199997</v>
      </c>
      <c r="K163" s="8">
        <f t="shared" si="6"/>
        <v>112.36814086759763</v>
      </c>
      <c r="L163" s="8">
        <f t="shared" si="7"/>
        <v>426.5</v>
      </c>
      <c r="M163" s="8">
        <f t="shared" si="8"/>
        <v>114.9</v>
      </c>
    </row>
    <row r="164" spans="1:13">
      <c r="A164" s="49">
        <v>1330</v>
      </c>
      <c r="B164" s="49" t="s">
        <v>101</v>
      </c>
      <c r="D164" s="52">
        <v>0.19</v>
      </c>
      <c r="E164" s="52">
        <v>57.7</v>
      </c>
      <c r="F164" s="52">
        <v>0</v>
      </c>
      <c r="G164" s="52">
        <v>1.395</v>
      </c>
      <c r="H164" s="52">
        <v>0.33900000000000002</v>
      </c>
      <c r="I164" s="52">
        <v>0.39300000000000002</v>
      </c>
      <c r="J164" s="51">
        <v>8.8325654819223803E-2</v>
      </c>
      <c r="K164" s="8">
        <f t="shared" si="6"/>
        <v>0.16690678177051677</v>
      </c>
      <c r="L164" s="8">
        <f t="shared" si="7"/>
        <v>0.6</v>
      </c>
      <c r="M164" s="8">
        <f t="shared" si="8"/>
        <v>0.2</v>
      </c>
    </row>
    <row r="165" spans="1:13">
      <c r="A165" s="49">
        <v>1330</v>
      </c>
      <c r="B165" s="49" t="s">
        <v>101</v>
      </c>
      <c r="C165" s="49" t="s">
        <v>69</v>
      </c>
      <c r="D165" s="52">
        <v>0.19</v>
      </c>
      <c r="E165" s="52">
        <v>57.7</v>
      </c>
      <c r="F165" s="52">
        <v>0</v>
      </c>
      <c r="G165" s="52">
        <v>1.395</v>
      </c>
      <c r="H165" s="52">
        <v>0.33900000000000002</v>
      </c>
      <c r="I165" s="52">
        <v>0.39300000000000002</v>
      </c>
      <c r="J165" s="51">
        <v>39.940778741099997</v>
      </c>
      <c r="K165" s="8">
        <f t="shared" si="6"/>
        <v>75.475091067588139</v>
      </c>
      <c r="L165" s="8">
        <f t="shared" si="7"/>
        <v>286.5</v>
      </c>
      <c r="M165" s="8">
        <f t="shared" si="8"/>
        <v>77.2</v>
      </c>
    </row>
    <row r="166" spans="1:13">
      <c r="A166" s="49">
        <v>1330</v>
      </c>
      <c r="B166" s="49" t="s">
        <v>101</v>
      </c>
      <c r="D166" s="52">
        <v>0.19</v>
      </c>
      <c r="E166" s="52">
        <v>57.7</v>
      </c>
      <c r="F166" s="52">
        <v>0</v>
      </c>
      <c r="G166" s="52">
        <v>1.395</v>
      </c>
      <c r="H166" s="52">
        <v>0.33900000000000002</v>
      </c>
      <c r="I166" s="52">
        <v>0.39300000000000002</v>
      </c>
      <c r="J166" s="51">
        <v>1.5855916167024101E-2</v>
      </c>
      <c r="K166" s="8">
        <f t="shared" si="6"/>
        <v>2.996252838292127E-2</v>
      </c>
      <c r="L166" s="8">
        <f t="shared" si="7"/>
        <v>0.1</v>
      </c>
      <c r="M166" s="8">
        <f t="shared" si="8"/>
        <v>0</v>
      </c>
    </row>
    <row r="167" spans="1:13">
      <c r="A167" s="49">
        <v>1330</v>
      </c>
      <c r="B167" s="49" t="s">
        <v>101</v>
      </c>
      <c r="D167" s="52">
        <v>0.19</v>
      </c>
      <c r="E167" s="52">
        <v>57.7</v>
      </c>
      <c r="F167" s="52">
        <v>0</v>
      </c>
      <c r="G167" s="52">
        <v>1.395</v>
      </c>
      <c r="H167" s="52">
        <v>0.33900000000000002</v>
      </c>
      <c r="I167" s="52">
        <v>0.39300000000000002</v>
      </c>
      <c r="J167" s="51">
        <v>15.6572608967</v>
      </c>
      <c r="K167" s="8">
        <f t="shared" si="6"/>
        <v>29.587134484971575</v>
      </c>
      <c r="L167" s="8">
        <f t="shared" si="7"/>
        <v>112.3</v>
      </c>
      <c r="M167" s="8">
        <f t="shared" si="8"/>
        <v>30.3</v>
      </c>
    </row>
    <row r="168" spans="1:13">
      <c r="A168" s="49">
        <v>1330</v>
      </c>
      <c r="B168" s="49" t="s">
        <v>101</v>
      </c>
      <c r="C168" s="49" t="s">
        <v>70</v>
      </c>
      <c r="D168" s="52">
        <v>0.19</v>
      </c>
      <c r="E168" s="52">
        <v>57.7</v>
      </c>
      <c r="F168" s="52">
        <v>0</v>
      </c>
      <c r="G168" s="52">
        <v>1.395</v>
      </c>
      <c r="H168" s="52">
        <v>0.33900000000000002</v>
      </c>
      <c r="I168" s="52">
        <v>0.39300000000000002</v>
      </c>
      <c r="J168" s="51">
        <v>20.235371886799999</v>
      </c>
      <c r="K168" s="8">
        <f t="shared" si="6"/>
        <v>38.238276370188792</v>
      </c>
      <c r="L168" s="8">
        <f t="shared" si="7"/>
        <v>145.1</v>
      </c>
      <c r="M168" s="8">
        <f t="shared" si="8"/>
        <v>39.1</v>
      </c>
    </row>
    <row r="169" spans="1:13">
      <c r="A169" s="49">
        <v>1330</v>
      </c>
      <c r="B169" s="49" t="s">
        <v>101</v>
      </c>
      <c r="C169" s="49" t="s">
        <v>70</v>
      </c>
      <c r="D169" s="52">
        <v>0.19</v>
      </c>
      <c r="E169" s="52">
        <v>57.7</v>
      </c>
      <c r="F169" s="52">
        <v>0</v>
      </c>
      <c r="G169" s="52">
        <v>1.395</v>
      </c>
      <c r="H169" s="52">
        <v>0.33900000000000002</v>
      </c>
      <c r="I169" s="52">
        <v>0.39300000000000002</v>
      </c>
      <c r="J169" s="51">
        <v>0.73734570963722001</v>
      </c>
      <c r="K169" s="8">
        <f t="shared" si="6"/>
        <v>1.3933437538587139</v>
      </c>
      <c r="L169" s="8">
        <f t="shared" si="7"/>
        <v>5.3</v>
      </c>
      <c r="M169" s="8">
        <f t="shared" si="8"/>
        <v>1.4</v>
      </c>
    </row>
    <row r="170" spans="1:13">
      <c r="A170" s="49">
        <v>1330</v>
      </c>
      <c r="B170" s="49" t="s">
        <v>101</v>
      </c>
      <c r="C170" s="49" t="s">
        <v>70</v>
      </c>
      <c r="D170" s="52">
        <v>0.19</v>
      </c>
      <c r="E170" s="52">
        <v>57.7</v>
      </c>
      <c r="F170" s="52">
        <v>0</v>
      </c>
      <c r="G170" s="52">
        <v>1.395</v>
      </c>
      <c r="H170" s="52">
        <v>0.33900000000000002</v>
      </c>
      <c r="I170" s="52">
        <v>0.39300000000000002</v>
      </c>
      <c r="J170" s="51">
        <v>6.98630745597508</v>
      </c>
      <c r="K170" s="8">
        <f t="shared" si="6"/>
        <v>13.20185054186971</v>
      </c>
      <c r="L170" s="8">
        <f t="shared" si="7"/>
        <v>50.1</v>
      </c>
      <c r="M170" s="8">
        <f t="shared" si="8"/>
        <v>13.5</v>
      </c>
    </row>
    <row r="171" spans="1:13">
      <c r="A171" s="49">
        <v>1330</v>
      </c>
      <c r="B171" s="49" t="s">
        <v>101</v>
      </c>
      <c r="D171" s="52">
        <v>0.19</v>
      </c>
      <c r="E171" s="52">
        <v>57.7</v>
      </c>
      <c r="F171" s="52">
        <v>0</v>
      </c>
      <c r="G171" s="52">
        <v>1.395</v>
      </c>
      <c r="H171" s="52">
        <v>0.33900000000000002</v>
      </c>
      <c r="I171" s="52">
        <v>0.39300000000000002</v>
      </c>
      <c r="J171" s="51">
        <v>0.12536315019865499</v>
      </c>
      <c r="K171" s="8">
        <f t="shared" si="6"/>
        <v>0.23689561085164337</v>
      </c>
      <c r="L171" s="8">
        <f t="shared" si="7"/>
        <v>0.9</v>
      </c>
      <c r="M171" s="8">
        <f t="shared" si="8"/>
        <v>0.2</v>
      </c>
    </row>
    <row r="172" spans="1:13">
      <c r="A172" s="49">
        <v>1400</v>
      </c>
      <c r="B172" s="49" t="s">
        <v>101</v>
      </c>
      <c r="C172" s="49" t="s">
        <v>70</v>
      </c>
      <c r="D172" s="52">
        <v>0.19</v>
      </c>
      <c r="E172" s="52">
        <v>57.7</v>
      </c>
      <c r="F172" s="52">
        <v>0</v>
      </c>
      <c r="G172" s="52">
        <v>0.70899999999999996</v>
      </c>
      <c r="H172" s="52">
        <v>0.11700000000000001</v>
      </c>
      <c r="I172" s="52">
        <v>0.43099999999999999</v>
      </c>
      <c r="J172" s="51">
        <v>2.74887484919826</v>
      </c>
      <c r="K172" s="8">
        <f t="shared" si="6"/>
        <v>5.6967453301880644</v>
      </c>
      <c r="L172" s="8">
        <f t="shared" si="7"/>
        <v>11</v>
      </c>
      <c r="M172" s="8">
        <f t="shared" si="8"/>
        <v>2.2999999999999998</v>
      </c>
    </row>
    <row r="173" spans="1:13">
      <c r="A173" s="49">
        <v>1400</v>
      </c>
      <c r="B173" s="49" t="s">
        <v>101</v>
      </c>
      <c r="C173" s="49" t="s">
        <v>69</v>
      </c>
      <c r="D173" s="52">
        <v>0.19</v>
      </c>
      <c r="E173" s="52">
        <v>57.7</v>
      </c>
      <c r="F173" s="52">
        <v>0</v>
      </c>
      <c r="G173" s="52">
        <v>0.70899999999999996</v>
      </c>
      <c r="H173" s="52">
        <v>0.11700000000000001</v>
      </c>
      <c r="I173" s="52">
        <v>0.43099999999999999</v>
      </c>
      <c r="J173" s="51">
        <v>4.2230870463867296</v>
      </c>
      <c r="K173" s="8">
        <f t="shared" si="6"/>
        <v>8.7518904025398054</v>
      </c>
      <c r="L173" s="8">
        <f t="shared" si="7"/>
        <v>16.899999999999999</v>
      </c>
      <c r="M173" s="8">
        <f t="shared" si="8"/>
        <v>3.6</v>
      </c>
    </row>
    <row r="174" spans="1:13">
      <c r="A174" s="49">
        <v>1400</v>
      </c>
      <c r="B174" s="49" t="s">
        <v>101</v>
      </c>
      <c r="C174" s="49" t="s">
        <v>70</v>
      </c>
      <c r="D174" s="52">
        <v>0.19</v>
      </c>
      <c r="E174" s="52">
        <v>57.7</v>
      </c>
      <c r="F174" s="52">
        <v>0</v>
      </c>
      <c r="G174" s="52">
        <v>0.70899999999999996</v>
      </c>
      <c r="H174" s="52">
        <v>0.11700000000000001</v>
      </c>
      <c r="I174" s="52">
        <v>0.43099999999999999</v>
      </c>
      <c r="J174" s="51">
        <v>2.2606872812062</v>
      </c>
      <c r="K174" s="8">
        <f t="shared" si="6"/>
        <v>4.6850294825110526</v>
      </c>
      <c r="L174" s="8">
        <f t="shared" si="7"/>
        <v>9</v>
      </c>
      <c r="M174" s="8">
        <f t="shared" si="8"/>
        <v>1.9</v>
      </c>
    </row>
    <row r="175" spans="1:13">
      <c r="A175" s="49">
        <v>1400</v>
      </c>
      <c r="B175" s="49" t="s">
        <v>101</v>
      </c>
      <c r="C175" s="49" t="s">
        <v>69</v>
      </c>
      <c r="D175" s="52">
        <v>0.19</v>
      </c>
      <c r="E175" s="52">
        <v>57.7</v>
      </c>
      <c r="F175" s="52">
        <v>0</v>
      </c>
      <c r="G175" s="52">
        <v>0.70899999999999996</v>
      </c>
      <c r="H175" s="52">
        <v>0.11700000000000001</v>
      </c>
      <c r="I175" s="52">
        <v>0.43099999999999999</v>
      </c>
      <c r="J175" s="51">
        <v>1.204691079826E-5</v>
      </c>
      <c r="K175" s="8">
        <f t="shared" si="6"/>
        <v>2.4965917547390703E-5</v>
      </c>
      <c r="L175" s="8">
        <f t="shared" si="7"/>
        <v>0</v>
      </c>
      <c r="M175" s="8">
        <f t="shared" si="8"/>
        <v>0</v>
      </c>
    </row>
    <row r="176" spans="1:13">
      <c r="A176" s="49">
        <v>1400</v>
      </c>
      <c r="B176" s="49" t="s">
        <v>101</v>
      </c>
      <c r="C176" s="49" t="s">
        <v>69</v>
      </c>
      <c r="D176" s="52">
        <v>0.19</v>
      </c>
      <c r="E176" s="52">
        <v>57.7</v>
      </c>
      <c r="F176" s="52">
        <v>0</v>
      </c>
      <c r="G176" s="52">
        <v>0.70899999999999996</v>
      </c>
      <c r="H176" s="52">
        <v>0.11700000000000001</v>
      </c>
      <c r="I176" s="52">
        <v>0.43099999999999999</v>
      </c>
      <c r="J176" s="51">
        <v>1.3612818590845599</v>
      </c>
      <c r="K176" s="8">
        <f t="shared" si="6"/>
        <v>2.8211091807513498</v>
      </c>
      <c r="L176" s="8">
        <f t="shared" si="7"/>
        <v>5.4</v>
      </c>
      <c r="M176" s="8">
        <f t="shared" si="8"/>
        <v>1.2</v>
      </c>
    </row>
    <row r="177" spans="1:13">
      <c r="A177" s="49">
        <v>1400</v>
      </c>
      <c r="B177" s="49" t="s">
        <v>101</v>
      </c>
      <c r="C177" s="49" t="s">
        <v>69</v>
      </c>
      <c r="D177" s="52">
        <v>0.19</v>
      </c>
      <c r="E177" s="52">
        <v>57.7</v>
      </c>
      <c r="F177" s="52">
        <v>0</v>
      </c>
      <c r="G177" s="52">
        <v>0.70899999999999996</v>
      </c>
      <c r="H177" s="52">
        <v>0.11700000000000001</v>
      </c>
      <c r="I177" s="52">
        <v>0.43099999999999999</v>
      </c>
      <c r="J177" s="51">
        <v>11.4006973793</v>
      </c>
      <c r="K177" s="8">
        <f t="shared" si="6"/>
        <v>23.626710243049828</v>
      </c>
      <c r="L177" s="8">
        <f t="shared" si="7"/>
        <v>45.6</v>
      </c>
      <c r="M177" s="8">
        <f t="shared" si="8"/>
        <v>9.6999999999999993</v>
      </c>
    </row>
    <row r="178" spans="1:13">
      <c r="A178" s="49">
        <v>1400</v>
      </c>
      <c r="B178" s="49" t="s">
        <v>101</v>
      </c>
      <c r="C178" s="49" t="s">
        <v>69</v>
      </c>
      <c r="D178" s="52">
        <v>0.19</v>
      </c>
      <c r="E178" s="52">
        <v>57.7</v>
      </c>
      <c r="F178" s="52">
        <v>0</v>
      </c>
      <c r="G178" s="52">
        <v>0.70899999999999996</v>
      </c>
      <c r="H178" s="52">
        <v>0.11700000000000001</v>
      </c>
      <c r="I178" s="52">
        <v>0.43099999999999999</v>
      </c>
      <c r="J178" s="51">
        <v>1.99699642733031</v>
      </c>
      <c r="K178" s="8">
        <f t="shared" si="6"/>
        <v>4.1385587543624398</v>
      </c>
      <c r="L178" s="8">
        <f t="shared" si="7"/>
        <v>8</v>
      </c>
      <c r="M178" s="8">
        <f t="shared" si="8"/>
        <v>1.7</v>
      </c>
    </row>
    <row r="179" spans="1:13">
      <c r="A179" s="49">
        <v>1400</v>
      </c>
      <c r="B179" s="49" t="s">
        <v>101</v>
      </c>
      <c r="C179" s="49" t="s">
        <v>70</v>
      </c>
      <c r="D179" s="52">
        <v>0.19</v>
      </c>
      <c r="E179" s="52">
        <v>57.7</v>
      </c>
      <c r="F179" s="52">
        <v>0</v>
      </c>
      <c r="G179" s="52">
        <v>0.70899999999999996</v>
      </c>
      <c r="H179" s="52">
        <v>0.11700000000000001</v>
      </c>
      <c r="I179" s="52">
        <v>0.43099999999999999</v>
      </c>
      <c r="J179" s="51">
        <v>1.43847241664813</v>
      </c>
      <c r="K179" s="8">
        <f t="shared" si="6"/>
        <v>2.9810782489914458</v>
      </c>
      <c r="L179" s="8">
        <f t="shared" si="7"/>
        <v>5.8</v>
      </c>
      <c r="M179" s="8">
        <f t="shared" si="8"/>
        <v>1.2</v>
      </c>
    </row>
    <row r="180" spans="1:13">
      <c r="A180" s="49">
        <v>1110</v>
      </c>
      <c r="B180" s="49" t="s">
        <v>101</v>
      </c>
      <c r="C180" s="49" t="s">
        <v>70</v>
      </c>
      <c r="D180" s="52">
        <v>0.19</v>
      </c>
      <c r="E180" s="52">
        <v>57.7</v>
      </c>
      <c r="F180" s="52">
        <v>0</v>
      </c>
      <c r="G180" s="52">
        <v>0.96799999999999997</v>
      </c>
      <c r="H180" s="52">
        <v>0.125</v>
      </c>
      <c r="I180" s="52">
        <v>0.28799999999999998</v>
      </c>
      <c r="J180" s="51">
        <v>4.5864934946079199</v>
      </c>
      <c r="K180" s="8">
        <f t="shared" si="6"/>
        <v>6.3513761913330464</v>
      </c>
      <c r="L180" s="8">
        <f t="shared" si="7"/>
        <v>16.7</v>
      </c>
      <c r="M180" s="8">
        <f t="shared" si="8"/>
        <v>3</v>
      </c>
    </row>
    <row r="181" spans="1:13">
      <c r="A181" s="49">
        <v>1330</v>
      </c>
      <c r="B181" s="49" t="s">
        <v>101</v>
      </c>
      <c r="D181" s="52">
        <v>0.19</v>
      </c>
      <c r="E181" s="52">
        <v>57.7</v>
      </c>
      <c r="F181" s="52">
        <v>0</v>
      </c>
      <c r="G181" s="52">
        <v>1.395</v>
      </c>
      <c r="H181" s="52">
        <v>0.33900000000000002</v>
      </c>
      <c r="I181" s="52">
        <v>0.39300000000000002</v>
      </c>
      <c r="J181" s="51">
        <v>4.2897466169215104</v>
      </c>
      <c r="K181" s="8">
        <f t="shared" si="6"/>
        <v>8.1062269383311563</v>
      </c>
      <c r="L181" s="8">
        <f t="shared" si="7"/>
        <v>30.8</v>
      </c>
      <c r="M181" s="8">
        <f t="shared" si="8"/>
        <v>8.3000000000000007</v>
      </c>
    </row>
    <row r="182" spans="1:13">
      <c r="A182" s="49">
        <v>1330</v>
      </c>
      <c r="B182" s="49" t="s">
        <v>101</v>
      </c>
      <c r="C182" s="49" t="s">
        <v>69</v>
      </c>
      <c r="D182" s="52">
        <v>0.19</v>
      </c>
      <c r="E182" s="52">
        <v>57.7</v>
      </c>
      <c r="F182" s="52">
        <v>0</v>
      </c>
      <c r="G182" s="52">
        <v>1.395</v>
      </c>
      <c r="H182" s="52">
        <v>0.33900000000000002</v>
      </c>
      <c r="I182" s="52">
        <v>0.39300000000000002</v>
      </c>
      <c r="J182" s="51">
        <v>3.9734978108250698</v>
      </c>
      <c r="K182" s="8">
        <f t="shared" si="6"/>
        <v>7.5086194756708649</v>
      </c>
      <c r="L182" s="8">
        <f t="shared" si="7"/>
        <v>28.5</v>
      </c>
      <c r="M182" s="8">
        <f t="shared" si="8"/>
        <v>7.7</v>
      </c>
    </row>
    <row r="183" spans="1:13">
      <c r="A183" s="49">
        <v>1330</v>
      </c>
      <c r="B183" s="49" t="s">
        <v>101</v>
      </c>
      <c r="C183" s="49" t="s">
        <v>69</v>
      </c>
      <c r="D183" s="52">
        <v>0.19</v>
      </c>
      <c r="E183" s="52">
        <v>57.7</v>
      </c>
      <c r="F183" s="52">
        <v>0</v>
      </c>
      <c r="G183" s="52">
        <v>1.395</v>
      </c>
      <c r="H183" s="52">
        <v>0.33900000000000002</v>
      </c>
      <c r="I183" s="52">
        <v>0.39300000000000002</v>
      </c>
      <c r="J183" s="51">
        <v>3.8245757723092701</v>
      </c>
      <c r="K183" s="8">
        <f t="shared" si="6"/>
        <v>7.2272052225385215</v>
      </c>
      <c r="L183" s="8">
        <f t="shared" si="7"/>
        <v>27.4</v>
      </c>
      <c r="M183" s="8">
        <f t="shared" si="8"/>
        <v>7.4</v>
      </c>
    </row>
    <row r="184" spans="1:13">
      <c r="A184" s="49">
        <v>1330</v>
      </c>
      <c r="B184" s="49" t="s">
        <v>101</v>
      </c>
      <c r="C184" s="49" t="s">
        <v>70</v>
      </c>
      <c r="D184" s="52">
        <v>0.19</v>
      </c>
      <c r="E184" s="52">
        <v>57.7</v>
      </c>
      <c r="F184" s="52">
        <v>0</v>
      </c>
      <c r="G184" s="52">
        <v>1.395</v>
      </c>
      <c r="H184" s="52">
        <v>0.33900000000000002</v>
      </c>
      <c r="I184" s="52">
        <v>0.39300000000000002</v>
      </c>
      <c r="J184" s="51">
        <v>0.48126739420687298</v>
      </c>
      <c r="K184" s="8">
        <f t="shared" si="6"/>
        <v>0.90943896314787276</v>
      </c>
      <c r="L184" s="8">
        <f t="shared" si="7"/>
        <v>3.5</v>
      </c>
      <c r="M184" s="8">
        <f t="shared" si="8"/>
        <v>0.9</v>
      </c>
    </row>
    <row r="185" spans="1:13">
      <c r="A185" s="49">
        <v>1411</v>
      </c>
      <c r="B185" s="49" t="s">
        <v>101</v>
      </c>
      <c r="D185" s="52">
        <v>0.19</v>
      </c>
      <c r="E185" s="52">
        <v>57.7</v>
      </c>
      <c r="F185" s="52">
        <v>0</v>
      </c>
      <c r="G185" s="52">
        <v>1.4430000000000001</v>
      </c>
      <c r="H185" s="52">
        <v>0.22500000000000001</v>
      </c>
      <c r="I185" s="52">
        <v>0.43099999999999999</v>
      </c>
      <c r="J185" s="51">
        <v>16.365548281100001</v>
      </c>
      <c r="K185" s="8">
        <f t="shared" si="6"/>
        <v>33.915825878182631</v>
      </c>
      <c r="L185" s="8">
        <f t="shared" si="7"/>
        <v>133.19999999999999</v>
      </c>
      <c r="M185" s="8">
        <f t="shared" si="8"/>
        <v>23.9</v>
      </c>
    </row>
    <row r="186" spans="1:13">
      <c r="A186" s="49">
        <v>1411</v>
      </c>
      <c r="B186" s="49" t="s">
        <v>101</v>
      </c>
      <c r="C186" s="49" t="s">
        <v>69</v>
      </c>
      <c r="D186" s="52">
        <v>0.19</v>
      </c>
      <c r="E186" s="52">
        <v>57.7</v>
      </c>
      <c r="F186" s="52">
        <v>0</v>
      </c>
      <c r="G186" s="52">
        <v>1.4430000000000001</v>
      </c>
      <c r="H186" s="52">
        <v>0.22500000000000001</v>
      </c>
      <c r="I186" s="52">
        <v>0.43099999999999999</v>
      </c>
      <c r="J186" s="51">
        <v>0.51370237546957698</v>
      </c>
      <c r="K186" s="8">
        <f t="shared" si="6"/>
        <v>1.0645925220700223</v>
      </c>
      <c r="L186" s="8">
        <f t="shared" si="7"/>
        <v>4.2</v>
      </c>
      <c r="M186" s="8">
        <f t="shared" si="8"/>
        <v>0.7</v>
      </c>
    </row>
    <row r="187" spans="1:13">
      <c r="A187" s="49">
        <v>1411</v>
      </c>
      <c r="B187" s="49" t="s">
        <v>101</v>
      </c>
      <c r="C187" s="49" t="s">
        <v>69</v>
      </c>
      <c r="D187" s="52">
        <v>0.19</v>
      </c>
      <c r="E187" s="52">
        <v>57.7</v>
      </c>
      <c r="F187" s="52">
        <v>0</v>
      </c>
      <c r="G187" s="52">
        <v>1.4430000000000001</v>
      </c>
      <c r="H187" s="52">
        <v>0.22500000000000001</v>
      </c>
      <c r="I187" s="52">
        <v>0.43099999999999999</v>
      </c>
      <c r="J187" s="51">
        <v>0.45928566050515102</v>
      </c>
      <c r="K187" s="8">
        <f t="shared" si="6"/>
        <v>0.95181977545037066</v>
      </c>
      <c r="L187" s="8">
        <f t="shared" si="7"/>
        <v>3.7</v>
      </c>
      <c r="M187" s="8">
        <f t="shared" si="8"/>
        <v>0.7</v>
      </c>
    </row>
    <row r="188" spans="1:13">
      <c r="A188" s="49">
        <v>1330</v>
      </c>
      <c r="B188" s="49" t="s">
        <v>101</v>
      </c>
      <c r="C188" s="49" t="s">
        <v>70</v>
      </c>
      <c r="D188" s="52">
        <v>0.19</v>
      </c>
      <c r="E188" s="52">
        <v>57.7</v>
      </c>
      <c r="F188" s="52">
        <v>0</v>
      </c>
      <c r="G188" s="52">
        <v>1.395</v>
      </c>
      <c r="H188" s="52">
        <v>0.33900000000000002</v>
      </c>
      <c r="I188" s="52">
        <v>0.39300000000000002</v>
      </c>
      <c r="J188" s="51">
        <v>4.9537963754579497</v>
      </c>
      <c r="K188" s="8">
        <f t="shared" si="6"/>
        <v>9.3610651657935016</v>
      </c>
      <c r="L188" s="8">
        <f t="shared" si="7"/>
        <v>35.5</v>
      </c>
      <c r="M188" s="8">
        <f t="shared" si="8"/>
        <v>9.6</v>
      </c>
    </row>
    <row r="189" spans="1:13">
      <c r="A189" s="49">
        <v>1330</v>
      </c>
      <c r="B189" s="49" t="s">
        <v>101</v>
      </c>
      <c r="C189" s="49" t="s">
        <v>69</v>
      </c>
      <c r="D189" s="52">
        <v>0.19</v>
      </c>
      <c r="E189" s="52">
        <v>57.7</v>
      </c>
      <c r="F189" s="52">
        <v>0</v>
      </c>
      <c r="G189" s="52">
        <v>1.395</v>
      </c>
      <c r="H189" s="52">
        <v>0.33900000000000002</v>
      </c>
      <c r="I189" s="52">
        <v>0.39300000000000002</v>
      </c>
      <c r="J189" s="51">
        <v>18.462062634599999</v>
      </c>
      <c r="K189" s="8">
        <f t="shared" si="6"/>
        <v>34.887298209037759</v>
      </c>
      <c r="L189" s="8">
        <f t="shared" si="7"/>
        <v>132.4</v>
      </c>
      <c r="M189" s="8">
        <f t="shared" si="8"/>
        <v>35.700000000000003</v>
      </c>
    </row>
    <row r="190" spans="1:13">
      <c r="A190" s="49">
        <v>1330</v>
      </c>
      <c r="B190" s="49" t="s">
        <v>101</v>
      </c>
      <c r="C190" s="49" t="s">
        <v>69</v>
      </c>
      <c r="D190" s="52">
        <v>0.19</v>
      </c>
      <c r="E190" s="52">
        <v>57.7</v>
      </c>
      <c r="F190" s="52">
        <v>0</v>
      </c>
      <c r="G190" s="52">
        <v>1.395</v>
      </c>
      <c r="H190" s="52">
        <v>0.33900000000000002</v>
      </c>
      <c r="I190" s="52">
        <v>0.39300000000000002</v>
      </c>
      <c r="J190" s="51">
        <v>6.2234214921600497</v>
      </c>
      <c r="K190" s="8">
        <f t="shared" si="6"/>
        <v>11.760244008197544</v>
      </c>
      <c r="L190" s="8">
        <f t="shared" si="7"/>
        <v>44.6</v>
      </c>
      <c r="M190" s="8">
        <f t="shared" si="8"/>
        <v>12</v>
      </c>
    </row>
    <row r="191" spans="1:13">
      <c r="A191" s="49">
        <v>1400</v>
      </c>
      <c r="B191" s="49" t="s">
        <v>101</v>
      </c>
      <c r="C191" s="49" t="s">
        <v>70</v>
      </c>
      <c r="D191" s="52">
        <v>0.19</v>
      </c>
      <c r="E191" s="52">
        <v>57.7</v>
      </c>
      <c r="F191" s="52">
        <v>0</v>
      </c>
      <c r="G191" s="52">
        <v>0.70899999999999996</v>
      </c>
      <c r="H191" s="52">
        <v>0.11700000000000001</v>
      </c>
      <c r="I191" s="52">
        <v>0.43099999999999999</v>
      </c>
      <c r="J191" s="51">
        <v>2.61800021059083</v>
      </c>
      <c r="K191" s="8">
        <f t="shared" si="6"/>
        <v>5.4255218197600144</v>
      </c>
      <c r="L191" s="8">
        <f t="shared" si="7"/>
        <v>10.5</v>
      </c>
      <c r="M191" s="8">
        <f t="shared" si="8"/>
        <v>2.2000000000000002</v>
      </c>
    </row>
    <row r="192" spans="1:13">
      <c r="A192" s="49">
        <v>1400</v>
      </c>
      <c r="B192" s="49" t="s">
        <v>101</v>
      </c>
      <c r="C192" s="49" t="s">
        <v>70</v>
      </c>
      <c r="D192" s="52">
        <v>0.19</v>
      </c>
      <c r="E192" s="52">
        <v>57.7</v>
      </c>
      <c r="F192" s="52">
        <v>0</v>
      </c>
      <c r="G192" s="52">
        <v>0.70899999999999996</v>
      </c>
      <c r="H192" s="52">
        <v>0.11700000000000001</v>
      </c>
      <c r="I192" s="52">
        <v>0.43099999999999999</v>
      </c>
      <c r="J192" s="51">
        <v>9.3735924322975102</v>
      </c>
      <c r="K192" s="8">
        <f t="shared" si="6"/>
        <v>19.425754843423089</v>
      </c>
      <c r="L192" s="8">
        <f t="shared" si="7"/>
        <v>37.5</v>
      </c>
      <c r="M192" s="8">
        <f t="shared" si="8"/>
        <v>8</v>
      </c>
    </row>
    <row r="193" spans="1:13">
      <c r="A193" s="49">
        <v>1320</v>
      </c>
      <c r="B193" s="49" t="s">
        <v>101</v>
      </c>
      <c r="D193" s="52">
        <v>0.19</v>
      </c>
      <c r="E193" s="52">
        <v>57.7</v>
      </c>
      <c r="F193" s="52">
        <v>0</v>
      </c>
      <c r="G193" s="52">
        <v>1.395</v>
      </c>
      <c r="H193" s="52">
        <v>0.33900000000000002</v>
      </c>
      <c r="I193" s="52">
        <v>0.39300000000000002</v>
      </c>
      <c r="J193" s="51">
        <v>4.7064637140500301</v>
      </c>
      <c r="K193" s="8">
        <f t="shared" si="6"/>
        <v>8.8936868188474918</v>
      </c>
      <c r="L193" s="8">
        <f t="shared" si="7"/>
        <v>33.799999999999997</v>
      </c>
      <c r="M193" s="8">
        <f t="shared" si="8"/>
        <v>9.1</v>
      </c>
    </row>
    <row r="194" spans="1:13">
      <c r="A194" s="49">
        <v>1400</v>
      </c>
      <c r="B194" s="49" t="s">
        <v>101</v>
      </c>
      <c r="D194" s="52">
        <v>0.19</v>
      </c>
      <c r="E194" s="52">
        <v>57.7</v>
      </c>
      <c r="F194" s="52">
        <v>0</v>
      </c>
      <c r="G194" s="52">
        <v>0.70899999999999996</v>
      </c>
      <c r="H194" s="52">
        <v>0.11700000000000001</v>
      </c>
      <c r="I194" s="52">
        <v>0.43099999999999999</v>
      </c>
      <c r="J194" s="51">
        <v>0.36962460677579401</v>
      </c>
      <c r="K194" s="8">
        <f t="shared" si="6"/>
        <v>0.76600695487709902</v>
      </c>
      <c r="L194" s="8">
        <f t="shared" si="7"/>
        <v>1.5</v>
      </c>
      <c r="M194" s="8">
        <f t="shared" si="8"/>
        <v>0.3</v>
      </c>
    </row>
    <row r="195" spans="1:13">
      <c r="A195" s="49">
        <v>1400</v>
      </c>
      <c r="B195" s="49" t="s">
        <v>101</v>
      </c>
      <c r="D195" s="52">
        <v>0.19</v>
      </c>
      <c r="E195" s="52">
        <v>57.7</v>
      </c>
      <c r="F195" s="52">
        <v>0</v>
      </c>
      <c r="G195" s="52">
        <v>0.70899999999999996</v>
      </c>
      <c r="H195" s="52">
        <v>0.11700000000000001</v>
      </c>
      <c r="I195" s="52">
        <v>0.43099999999999999</v>
      </c>
      <c r="J195" s="51">
        <v>9.53205538755947E-3</v>
      </c>
      <c r="K195" s="8">
        <f t="shared" ref="K195:K258" si="9">(E195*I195*J195/12)+(F195*J195)</f>
        <v>1.9754152151383351E-2</v>
      </c>
      <c r="L195" s="8">
        <f t="shared" ref="L195:L258" si="10">ROUND(2.721*G195*K195,1)</f>
        <v>0</v>
      </c>
      <c r="M195" s="8">
        <f t="shared" ref="M195:M258" si="11">ROUND((2.721*H195*K195)+(D195*J195),1)</f>
        <v>0</v>
      </c>
    </row>
    <row r="196" spans="1:13">
      <c r="A196" s="49">
        <v>1400</v>
      </c>
      <c r="B196" s="49" t="s">
        <v>101</v>
      </c>
      <c r="C196" s="49" t="s">
        <v>69</v>
      </c>
      <c r="D196" s="52">
        <v>0.19</v>
      </c>
      <c r="E196" s="52">
        <v>57.7</v>
      </c>
      <c r="F196" s="52">
        <v>0</v>
      </c>
      <c r="G196" s="52">
        <v>0.70899999999999996</v>
      </c>
      <c r="H196" s="52">
        <v>0.11700000000000001</v>
      </c>
      <c r="I196" s="52">
        <v>0.43099999999999999</v>
      </c>
      <c r="J196" s="51">
        <v>16.2037219443</v>
      </c>
      <c r="K196" s="8">
        <f t="shared" si="9"/>
        <v>33.580458326351113</v>
      </c>
      <c r="L196" s="8">
        <f t="shared" si="10"/>
        <v>64.8</v>
      </c>
      <c r="M196" s="8">
        <f t="shared" si="11"/>
        <v>13.8</v>
      </c>
    </row>
    <row r="197" spans="1:13">
      <c r="A197" s="49">
        <v>1400</v>
      </c>
      <c r="B197" s="49" t="s">
        <v>101</v>
      </c>
      <c r="C197" s="49" t="s">
        <v>69</v>
      </c>
      <c r="D197" s="52">
        <v>0.19</v>
      </c>
      <c r="E197" s="52">
        <v>57.7</v>
      </c>
      <c r="F197" s="52">
        <v>0</v>
      </c>
      <c r="G197" s="52">
        <v>0.70899999999999996</v>
      </c>
      <c r="H197" s="52">
        <v>0.11700000000000001</v>
      </c>
      <c r="I197" s="52">
        <v>0.43099999999999999</v>
      </c>
      <c r="J197" s="51">
        <v>5.6889649146117403E-2</v>
      </c>
      <c r="K197" s="8">
        <f t="shared" si="9"/>
        <v>0.11789763481000416</v>
      </c>
      <c r="L197" s="8">
        <f t="shared" si="10"/>
        <v>0.2</v>
      </c>
      <c r="M197" s="8">
        <f t="shared" si="11"/>
        <v>0</v>
      </c>
    </row>
    <row r="198" spans="1:13">
      <c r="A198" s="49">
        <v>1400</v>
      </c>
      <c r="B198" s="49" t="s">
        <v>101</v>
      </c>
      <c r="D198" s="52">
        <v>0.19</v>
      </c>
      <c r="E198" s="52">
        <v>57.7</v>
      </c>
      <c r="F198" s="52">
        <v>0</v>
      </c>
      <c r="G198" s="52">
        <v>0.70899999999999996</v>
      </c>
      <c r="H198" s="52">
        <v>0.11700000000000001</v>
      </c>
      <c r="I198" s="52">
        <v>0.43099999999999999</v>
      </c>
      <c r="J198" s="51">
        <v>3.8616059821894803E-2</v>
      </c>
      <c r="K198" s="8">
        <f t="shared" si="9"/>
        <v>8.0027600574396271E-2</v>
      </c>
      <c r="L198" s="8">
        <f t="shared" si="10"/>
        <v>0.2</v>
      </c>
      <c r="M198" s="8">
        <f t="shared" si="11"/>
        <v>0</v>
      </c>
    </row>
    <row r="199" spans="1:13">
      <c r="A199" s="49">
        <v>1400</v>
      </c>
      <c r="B199" s="49" t="s">
        <v>101</v>
      </c>
      <c r="D199" s="52">
        <v>0.19</v>
      </c>
      <c r="E199" s="52">
        <v>57.7</v>
      </c>
      <c r="F199" s="52">
        <v>0</v>
      </c>
      <c r="G199" s="52">
        <v>0.70899999999999996</v>
      </c>
      <c r="H199" s="52">
        <v>0.11700000000000001</v>
      </c>
      <c r="I199" s="52">
        <v>0.43099999999999999</v>
      </c>
      <c r="J199" s="51">
        <v>6.4063160152252902E-3</v>
      </c>
      <c r="K199" s="8">
        <f t="shared" si="9"/>
        <v>1.3276395923986099E-2</v>
      </c>
      <c r="L199" s="8">
        <f t="shared" si="10"/>
        <v>0</v>
      </c>
      <c r="M199" s="8">
        <f t="shared" si="11"/>
        <v>0</v>
      </c>
    </row>
    <row r="200" spans="1:13">
      <c r="A200" s="49">
        <v>1550</v>
      </c>
      <c r="B200" s="49" t="s">
        <v>101</v>
      </c>
      <c r="C200" s="49" t="s">
        <v>70</v>
      </c>
      <c r="D200" s="52">
        <v>0.19</v>
      </c>
      <c r="E200" s="52">
        <v>57.7</v>
      </c>
      <c r="F200" s="52">
        <v>0</v>
      </c>
      <c r="G200" s="52">
        <v>0.72099999999999997</v>
      </c>
      <c r="H200" s="52">
        <v>0.17</v>
      </c>
      <c r="I200" s="52">
        <v>0.34100000000000003</v>
      </c>
      <c r="J200" s="51">
        <v>0.14859706237201101</v>
      </c>
      <c r="K200" s="8">
        <f t="shared" si="9"/>
        <v>0.24364593500941478</v>
      </c>
      <c r="L200" s="8">
        <f t="shared" si="10"/>
        <v>0.5</v>
      </c>
      <c r="M200" s="8">
        <f t="shared" si="11"/>
        <v>0.1</v>
      </c>
    </row>
    <row r="201" spans="1:13">
      <c r="A201" s="49">
        <v>1550</v>
      </c>
      <c r="B201" s="49" t="s">
        <v>101</v>
      </c>
      <c r="C201" s="49" t="s">
        <v>70</v>
      </c>
      <c r="D201" s="52">
        <v>0.19</v>
      </c>
      <c r="E201" s="52">
        <v>57.7</v>
      </c>
      <c r="F201" s="52">
        <v>0</v>
      </c>
      <c r="G201" s="52">
        <v>0.72099999999999997</v>
      </c>
      <c r="H201" s="52">
        <v>0.17</v>
      </c>
      <c r="I201" s="52">
        <v>0.34100000000000003</v>
      </c>
      <c r="J201" s="51">
        <v>0.32050492619399701</v>
      </c>
      <c r="K201" s="8">
        <f t="shared" si="9"/>
        <v>0.52551323135960237</v>
      </c>
      <c r="L201" s="8">
        <f t="shared" si="10"/>
        <v>1</v>
      </c>
      <c r="M201" s="8">
        <f t="shared" si="11"/>
        <v>0.3</v>
      </c>
    </row>
    <row r="202" spans="1:13">
      <c r="A202" s="49">
        <v>1400</v>
      </c>
      <c r="B202" s="49" t="s">
        <v>101</v>
      </c>
      <c r="D202" s="52">
        <v>0.19</v>
      </c>
      <c r="E202" s="52">
        <v>57.7</v>
      </c>
      <c r="F202" s="52">
        <v>0</v>
      </c>
      <c r="G202" s="52">
        <v>0.70899999999999996</v>
      </c>
      <c r="H202" s="52">
        <v>0.11700000000000001</v>
      </c>
      <c r="I202" s="52">
        <v>0.43099999999999999</v>
      </c>
      <c r="J202" s="51">
        <v>214.573268085</v>
      </c>
      <c r="K202" s="8">
        <f t="shared" si="9"/>
        <v>444.67985266878662</v>
      </c>
      <c r="L202" s="8">
        <f t="shared" si="10"/>
        <v>857.9</v>
      </c>
      <c r="M202" s="8">
        <f t="shared" si="11"/>
        <v>182.3</v>
      </c>
    </row>
    <row r="203" spans="1:13">
      <c r="A203" s="49">
        <v>1400</v>
      </c>
      <c r="B203" s="49" t="s">
        <v>101</v>
      </c>
      <c r="D203" s="52">
        <v>0.19</v>
      </c>
      <c r="E203" s="52">
        <v>57.7</v>
      </c>
      <c r="F203" s="52">
        <v>0</v>
      </c>
      <c r="G203" s="52">
        <v>0.70899999999999996</v>
      </c>
      <c r="H203" s="52">
        <v>0.11700000000000001</v>
      </c>
      <c r="I203" s="52">
        <v>0.43099999999999999</v>
      </c>
      <c r="J203" s="51">
        <v>0.228151542117152</v>
      </c>
      <c r="K203" s="8">
        <f t="shared" si="9"/>
        <v>0.47281935462073482</v>
      </c>
      <c r="L203" s="8">
        <f t="shared" si="10"/>
        <v>0.9</v>
      </c>
      <c r="M203" s="8">
        <f t="shared" si="11"/>
        <v>0.2</v>
      </c>
    </row>
    <row r="204" spans="1:13">
      <c r="A204" s="49">
        <v>1400</v>
      </c>
      <c r="B204" s="49" t="s">
        <v>101</v>
      </c>
      <c r="C204" s="49" t="s">
        <v>69</v>
      </c>
      <c r="D204" s="52">
        <v>0.19</v>
      </c>
      <c r="E204" s="52">
        <v>57.7</v>
      </c>
      <c r="F204" s="52">
        <v>0</v>
      </c>
      <c r="G204" s="52">
        <v>0.70899999999999996</v>
      </c>
      <c r="H204" s="52">
        <v>0.11700000000000001</v>
      </c>
      <c r="I204" s="52">
        <v>0.43099999999999999</v>
      </c>
      <c r="J204" s="51">
        <v>9.5599020353214001</v>
      </c>
      <c r="K204" s="8">
        <f t="shared" si="9"/>
        <v>19.811861312149777</v>
      </c>
      <c r="L204" s="8">
        <f t="shared" si="10"/>
        <v>38.200000000000003</v>
      </c>
      <c r="M204" s="8">
        <f t="shared" si="11"/>
        <v>8.1</v>
      </c>
    </row>
    <row r="205" spans="1:13">
      <c r="A205" s="49">
        <v>1400</v>
      </c>
      <c r="B205" s="49" t="s">
        <v>101</v>
      </c>
      <c r="C205" s="49" t="s">
        <v>69</v>
      </c>
      <c r="D205" s="52">
        <v>0.19</v>
      </c>
      <c r="E205" s="52">
        <v>57.7</v>
      </c>
      <c r="F205" s="52">
        <v>0</v>
      </c>
      <c r="G205" s="52">
        <v>0.70899999999999996</v>
      </c>
      <c r="H205" s="52">
        <v>0.11700000000000001</v>
      </c>
      <c r="I205" s="52">
        <v>0.43099999999999999</v>
      </c>
      <c r="J205" s="51">
        <v>7.1638816295190804</v>
      </c>
      <c r="K205" s="8">
        <f t="shared" si="9"/>
        <v>14.846368590001765</v>
      </c>
      <c r="L205" s="8">
        <f t="shared" si="10"/>
        <v>28.6</v>
      </c>
      <c r="M205" s="8">
        <f t="shared" si="11"/>
        <v>6.1</v>
      </c>
    </row>
    <row r="206" spans="1:13">
      <c r="A206" s="49">
        <v>1400</v>
      </c>
      <c r="B206" s="49" t="s">
        <v>101</v>
      </c>
      <c r="C206" s="49" t="s">
        <v>69</v>
      </c>
      <c r="D206" s="52">
        <v>0.19</v>
      </c>
      <c r="E206" s="52">
        <v>57.7</v>
      </c>
      <c r="F206" s="52">
        <v>0</v>
      </c>
      <c r="G206" s="52">
        <v>0.70899999999999996</v>
      </c>
      <c r="H206" s="52">
        <v>0.11700000000000001</v>
      </c>
      <c r="I206" s="52">
        <v>0.43099999999999999</v>
      </c>
      <c r="J206" s="51">
        <v>7.5967535536113601E-2</v>
      </c>
      <c r="K206" s="8">
        <f t="shared" si="9"/>
        <v>0.15743448758224568</v>
      </c>
      <c r="L206" s="8">
        <f t="shared" si="10"/>
        <v>0.3</v>
      </c>
      <c r="M206" s="8">
        <f t="shared" si="11"/>
        <v>0.1</v>
      </c>
    </row>
    <row r="207" spans="1:13">
      <c r="A207" s="49">
        <v>1400</v>
      </c>
      <c r="B207" s="49" t="s">
        <v>101</v>
      </c>
      <c r="C207" s="49" t="s">
        <v>69</v>
      </c>
      <c r="D207" s="52">
        <v>0.19</v>
      </c>
      <c r="E207" s="52">
        <v>57.7</v>
      </c>
      <c r="F207" s="52">
        <v>0</v>
      </c>
      <c r="G207" s="52">
        <v>0.70899999999999996</v>
      </c>
      <c r="H207" s="52">
        <v>0.11700000000000001</v>
      </c>
      <c r="I207" s="52">
        <v>0.43099999999999999</v>
      </c>
      <c r="J207" s="51">
        <v>0.81848921164057098</v>
      </c>
      <c r="K207" s="8">
        <f t="shared" si="9"/>
        <v>1.696230221460489</v>
      </c>
      <c r="L207" s="8">
        <f t="shared" si="10"/>
        <v>3.3</v>
      </c>
      <c r="M207" s="8">
        <f t="shared" si="11"/>
        <v>0.7</v>
      </c>
    </row>
    <row r="208" spans="1:13">
      <c r="A208" s="49">
        <v>1400</v>
      </c>
      <c r="B208" s="49" t="s">
        <v>101</v>
      </c>
      <c r="C208" s="49" t="s">
        <v>69</v>
      </c>
      <c r="D208" s="52">
        <v>0.19</v>
      </c>
      <c r="E208" s="52">
        <v>57.7</v>
      </c>
      <c r="F208" s="52">
        <v>0</v>
      </c>
      <c r="G208" s="52">
        <v>0.70899999999999996</v>
      </c>
      <c r="H208" s="52">
        <v>0.11700000000000001</v>
      </c>
      <c r="I208" s="52">
        <v>0.43099999999999999</v>
      </c>
      <c r="J208" s="51">
        <v>22.508653716400001</v>
      </c>
      <c r="K208" s="8">
        <f t="shared" si="9"/>
        <v>46.646746389753055</v>
      </c>
      <c r="L208" s="8">
        <f t="shared" si="10"/>
        <v>90</v>
      </c>
      <c r="M208" s="8">
        <f t="shared" si="11"/>
        <v>19.100000000000001</v>
      </c>
    </row>
    <row r="209" spans="1:13">
      <c r="A209" s="49">
        <v>1400</v>
      </c>
      <c r="B209" s="49" t="s">
        <v>101</v>
      </c>
      <c r="C209" s="49" t="s">
        <v>69</v>
      </c>
      <c r="D209" s="52">
        <v>0.19</v>
      </c>
      <c r="E209" s="52">
        <v>57.7</v>
      </c>
      <c r="F209" s="52">
        <v>0</v>
      </c>
      <c r="G209" s="52">
        <v>0.70899999999999996</v>
      </c>
      <c r="H209" s="52">
        <v>0.11700000000000001</v>
      </c>
      <c r="I209" s="52">
        <v>0.43099999999999999</v>
      </c>
      <c r="J209" s="51">
        <v>1.67374841248466</v>
      </c>
      <c r="K209" s="8">
        <f t="shared" si="9"/>
        <v>3.4686622621297722</v>
      </c>
      <c r="L209" s="8">
        <f t="shared" si="10"/>
        <v>6.7</v>
      </c>
      <c r="M209" s="8">
        <f t="shared" si="11"/>
        <v>1.4</v>
      </c>
    </row>
    <row r="210" spans="1:13">
      <c r="A210" s="49">
        <v>1400</v>
      </c>
      <c r="B210" s="49" t="s">
        <v>101</v>
      </c>
      <c r="D210" s="52">
        <v>0.19</v>
      </c>
      <c r="E210" s="52">
        <v>57.7</v>
      </c>
      <c r="F210" s="52">
        <v>0</v>
      </c>
      <c r="G210" s="52">
        <v>0.70899999999999996</v>
      </c>
      <c r="H210" s="52">
        <v>0.11700000000000001</v>
      </c>
      <c r="I210" s="52">
        <v>0.43099999999999999</v>
      </c>
      <c r="J210" s="51">
        <v>1.62600064482053</v>
      </c>
      <c r="K210" s="8">
        <f t="shared" si="9"/>
        <v>3.3697101863206931</v>
      </c>
      <c r="L210" s="8">
        <f t="shared" si="10"/>
        <v>6.5</v>
      </c>
      <c r="M210" s="8">
        <f t="shared" si="11"/>
        <v>1.4</v>
      </c>
    </row>
    <row r="211" spans="1:13">
      <c r="A211" s="49">
        <v>1400</v>
      </c>
      <c r="B211" s="49" t="s">
        <v>101</v>
      </c>
      <c r="D211" s="52">
        <v>0.19</v>
      </c>
      <c r="E211" s="52">
        <v>57.7</v>
      </c>
      <c r="F211" s="52">
        <v>0</v>
      </c>
      <c r="G211" s="52">
        <v>0.70899999999999996</v>
      </c>
      <c r="H211" s="52">
        <v>0.11700000000000001</v>
      </c>
      <c r="I211" s="52">
        <v>0.43099999999999999</v>
      </c>
      <c r="J211" s="51">
        <v>6.1714636343261603E-2</v>
      </c>
      <c r="K211" s="8">
        <f t="shared" si="9"/>
        <v>0.12789689806913915</v>
      </c>
      <c r="L211" s="8">
        <f t="shared" si="10"/>
        <v>0.2</v>
      </c>
      <c r="M211" s="8">
        <f t="shared" si="11"/>
        <v>0.1</v>
      </c>
    </row>
    <row r="212" spans="1:13">
      <c r="A212" s="49">
        <v>1210</v>
      </c>
      <c r="B212" s="49" t="s">
        <v>101</v>
      </c>
      <c r="D212" s="52">
        <v>0.19</v>
      </c>
      <c r="E212" s="52">
        <v>57.7</v>
      </c>
      <c r="F212" s="52">
        <v>0</v>
      </c>
      <c r="G212" s="52">
        <v>1.2450000000000001</v>
      </c>
      <c r="H212" s="52">
        <v>0.21299999999999999</v>
      </c>
      <c r="I212" s="52">
        <v>0.28799999999999998</v>
      </c>
      <c r="J212" s="51">
        <v>1.1684384496403599</v>
      </c>
      <c r="K212" s="8">
        <f t="shared" si="9"/>
        <v>1.6180535650619703</v>
      </c>
      <c r="L212" s="8">
        <f t="shared" si="10"/>
        <v>5.5</v>
      </c>
      <c r="M212" s="8">
        <f t="shared" si="11"/>
        <v>1.2</v>
      </c>
    </row>
    <row r="213" spans="1:13">
      <c r="A213" s="49">
        <v>1210</v>
      </c>
      <c r="B213" s="49" t="s">
        <v>101</v>
      </c>
      <c r="C213" s="49" t="s">
        <v>69</v>
      </c>
      <c r="D213" s="52">
        <v>0.19</v>
      </c>
      <c r="E213" s="52">
        <v>57.7</v>
      </c>
      <c r="F213" s="52">
        <v>0</v>
      </c>
      <c r="G213" s="52">
        <v>1.2450000000000001</v>
      </c>
      <c r="H213" s="52">
        <v>0.21299999999999999</v>
      </c>
      <c r="I213" s="52">
        <v>0.28799999999999998</v>
      </c>
      <c r="J213" s="51">
        <v>9.1107039311237301</v>
      </c>
      <c r="K213" s="8">
        <f t="shared" si="9"/>
        <v>12.61650280382014</v>
      </c>
      <c r="L213" s="8">
        <f t="shared" si="10"/>
        <v>42.7</v>
      </c>
      <c r="M213" s="8">
        <f t="shared" si="11"/>
        <v>9</v>
      </c>
    </row>
    <row r="214" spans="1:13">
      <c r="A214" s="49">
        <v>1210</v>
      </c>
      <c r="B214" s="49" t="s">
        <v>101</v>
      </c>
      <c r="C214" s="49" t="s">
        <v>69</v>
      </c>
      <c r="D214" s="52">
        <v>0.19</v>
      </c>
      <c r="E214" s="52">
        <v>57.7</v>
      </c>
      <c r="F214" s="52">
        <v>0</v>
      </c>
      <c r="G214" s="52">
        <v>1.2450000000000001</v>
      </c>
      <c r="H214" s="52">
        <v>0.21299999999999999</v>
      </c>
      <c r="I214" s="52">
        <v>0.28799999999999998</v>
      </c>
      <c r="J214" s="51">
        <v>16.373101636400001</v>
      </c>
      <c r="K214" s="8">
        <f t="shared" si="9"/>
        <v>22.673471146086722</v>
      </c>
      <c r="L214" s="8">
        <f t="shared" si="10"/>
        <v>76.8</v>
      </c>
      <c r="M214" s="8">
        <f t="shared" si="11"/>
        <v>16.3</v>
      </c>
    </row>
    <row r="215" spans="1:13">
      <c r="A215" s="49">
        <v>1210</v>
      </c>
      <c r="B215" s="49" t="s">
        <v>101</v>
      </c>
      <c r="C215" s="49" t="s">
        <v>69</v>
      </c>
      <c r="D215" s="52">
        <v>0.19</v>
      </c>
      <c r="E215" s="52">
        <v>57.7</v>
      </c>
      <c r="F215" s="52">
        <v>0</v>
      </c>
      <c r="G215" s="52">
        <v>1.2450000000000001</v>
      </c>
      <c r="H215" s="52">
        <v>0.21299999999999999</v>
      </c>
      <c r="I215" s="52">
        <v>0.28799999999999998</v>
      </c>
      <c r="J215" s="51">
        <v>0.21612425027163301</v>
      </c>
      <c r="K215" s="8">
        <f t="shared" si="9"/>
        <v>0.29928886177615738</v>
      </c>
      <c r="L215" s="8">
        <f t="shared" si="10"/>
        <v>1</v>
      </c>
      <c r="M215" s="8">
        <f t="shared" si="11"/>
        <v>0.2</v>
      </c>
    </row>
    <row r="216" spans="1:13">
      <c r="A216" s="49">
        <v>1210</v>
      </c>
      <c r="B216" s="49" t="s">
        <v>101</v>
      </c>
      <c r="C216" s="49" t="s">
        <v>69</v>
      </c>
      <c r="D216" s="52">
        <v>0.19</v>
      </c>
      <c r="E216" s="52">
        <v>57.7</v>
      </c>
      <c r="F216" s="52">
        <v>0</v>
      </c>
      <c r="G216" s="52">
        <v>1.2450000000000001</v>
      </c>
      <c r="H216" s="52">
        <v>0.21299999999999999</v>
      </c>
      <c r="I216" s="52">
        <v>0.28799999999999998</v>
      </c>
      <c r="J216" s="51">
        <v>31.2714839691</v>
      </c>
      <c r="K216" s="8">
        <f t="shared" si="9"/>
        <v>43.304751000409681</v>
      </c>
      <c r="L216" s="8">
        <f t="shared" si="10"/>
        <v>146.69999999999999</v>
      </c>
      <c r="M216" s="8">
        <f t="shared" si="11"/>
        <v>31</v>
      </c>
    </row>
    <row r="217" spans="1:13">
      <c r="A217" s="49">
        <v>1210</v>
      </c>
      <c r="B217" s="49" t="s">
        <v>101</v>
      </c>
      <c r="C217" s="49" t="s">
        <v>69</v>
      </c>
      <c r="D217" s="52">
        <v>0.19</v>
      </c>
      <c r="E217" s="52">
        <v>57.7</v>
      </c>
      <c r="F217" s="52">
        <v>0</v>
      </c>
      <c r="G217" s="52">
        <v>1.2450000000000001</v>
      </c>
      <c r="H217" s="52">
        <v>0.21299999999999999</v>
      </c>
      <c r="I217" s="52">
        <v>0.28799999999999998</v>
      </c>
      <c r="J217" s="51">
        <v>0.240527347233468</v>
      </c>
      <c r="K217" s="8">
        <f t="shared" si="9"/>
        <v>0.33308227044890648</v>
      </c>
      <c r="L217" s="8">
        <f t="shared" si="10"/>
        <v>1.1000000000000001</v>
      </c>
      <c r="M217" s="8">
        <f t="shared" si="11"/>
        <v>0.2</v>
      </c>
    </row>
    <row r="218" spans="1:13">
      <c r="A218" s="49">
        <v>1210</v>
      </c>
      <c r="B218" s="49" t="s">
        <v>101</v>
      </c>
      <c r="C218" s="49" t="s">
        <v>69</v>
      </c>
      <c r="D218" s="52">
        <v>0.19</v>
      </c>
      <c r="E218" s="52">
        <v>57.7</v>
      </c>
      <c r="F218" s="52">
        <v>0</v>
      </c>
      <c r="G218" s="52">
        <v>1.2450000000000001</v>
      </c>
      <c r="H218" s="52">
        <v>0.21299999999999999</v>
      </c>
      <c r="I218" s="52">
        <v>0.28799999999999998</v>
      </c>
      <c r="J218" s="51">
        <v>1.7195926044547201</v>
      </c>
      <c r="K218" s="8">
        <f t="shared" si="9"/>
        <v>2.3812918386488962</v>
      </c>
      <c r="L218" s="8">
        <f t="shared" si="10"/>
        <v>8.1</v>
      </c>
      <c r="M218" s="8">
        <f t="shared" si="11"/>
        <v>1.7</v>
      </c>
    </row>
    <row r="219" spans="1:13">
      <c r="A219" s="49">
        <v>1210</v>
      </c>
      <c r="B219" s="49" t="s">
        <v>101</v>
      </c>
      <c r="C219" s="49" t="s">
        <v>69</v>
      </c>
      <c r="D219" s="52">
        <v>0.19</v>
      </c>
      <c r="E219" s="52">
        <v>57.7</v>
      </c>
      <c r="F219" s="52">
        <v>0</v>
      </c>
      <c r="G219" s="52">
        <v>1.2450000000000001</v>
      </c>
      <c r="H219" s="52">
        <v>0.21299999999999999</v>
      </c>
      <c r="I219" s="52">
        <v>0.28799999999999998</v>
      </c>
      <c r="J219" s="51">
        <v>2.0924860679771701E-2</v>
      </c>
      <c r="K219" s="8">
        <f t="shared" si="9"/>
        <v>2.8976747069347848E-2</v>
      </c>
      <c r="L219" s="8">
        <f t="shared" si="10"/>
        <v>0.1</v>
      </c>
      <c r="M219" s="8">
        <f t="shared" si="11"/>
        <v>0</v>
      </c>
    </row>
    <row r="220" spans="1:13">
      <c r="A220" s="49">
        <v>1210</v>
      </c>
      <c r="B220" s="49" t="s">
        <v>101</v>
      </c>
      <c r="D220" s="52">
        <v>0.19</v>
      </c>
      <c r="E220" s="52">
        <v>57.7</v>
      </c>
      <c r="F220" s="52">
        <v>0</v>
      </c>
      <c r="G220" s="52">
        <v>1.2450000000000001</v>
      </c>
      <c r="H220" s="52">
        <v>0.21299999999999999</v>
      </c>
      <c r="I220" s="52">
        <v>0.28799999999999998</v>
      </c>
      <c r="J220" s="51">
        <v>4.9319544000088901E-2</v>
      </c>
      <c r="K220" s="8">
        <f t="shared" si="9"/>
        <v>6.8297704531323111E-2</v>
      </c>
      <c r="L220" s="8">
        <f t="shared" si="10"/>
        <v>0.2</v>
      </c>
      <c r="M220" s="8">
        <f t="shared" si="11"/>
        <v>0</v>
      </c>
    </row>
    <row r="221" spans="1:13">
      <c r="A221" s="49">
        <v>1210</v>
      </c>
      <c r="B221" s="49" t="s">
        <v>101</v>
      </c>
      <c r="D221" s="52">
        <v>0.19</v>
      </c>
      <c r="E221" s="52">
        <v>57.7</v>
      </c>
      <c r="F221" s="52">
        <v>0</v>
      </c>
      <c r="G221" s="52">
        <v>1.2450000000000001</v>
      </c>
      <c r="H221" s="52">
        <v>0.21299999999999999</v>
      </c>
      <c r="I221" s="52">
        <v>0.28799999999999998</v>
      </c>
      <c r="J221" s="51">
        <v>0.29464300720157599</v>
      </c>
      <c r="K221" s="8">
        <f t="shared" si="9"/>
        <v>0.40802163637274241</v>
      </c>
      <c r="L221" s="8">
        <f t="shared" si="10"/>
        <v>1.4</v>
      </c>
      <c r="M221" s="8">
        <f t="shared" si="11"/>
        <v>0.3</v>
      </c>
    </row>
    <row r="222" spans="1:13">
      <c r="A222" s="49">
        <v>1400</v>
      </c>
      <c r="B222" s="49" t="s">
        <v>101</v>
      </c>
      <c r="D222" s="52">
        <v>0.19</v>
      </c>
      <c r="E222" s="52">
        <v>57.7</v>
      </c>
      <c r="F222" s="52">
        <v>0</v>
      </c>
      <c r="G222" s="52">
        <v>0.70899999999999996</v>
      </c>
      <c r="H222" s="52">
        <v>0.11700000000000001</v>
      </c>
      <c r="I222" s="52">
        <v>0.43099999999999999</v>
      </c>
      <c r="J222" s="51">
        <v>9.7652152409634603</v>
      </c>
      <c r="K222" s="8">
        <f t="shared" si="9"/>
        <v>20.237350688579003</v>
      </c>
      <c r="L222" s="8">
        <f t="shared" si="10"/>
        <v>39</v>
      </c>
      <c r="M222" s="8">
        <f t="shared" si="11"/>
        <v>8.3000000000000007</v>
      </c>
    </row>
    <row r="223" spans="1:13">
      <c r="A223" s="49">
        <v>1400</v>
      </c>
      <c r="B223" s="49" t="s">
        <v>101</v>
      </c>
      <c r="D223" s="52">
        <v>0.19</v>
      </c>
      <c r="E223" s="52">
        <v>57.7</v>
      </c>
      <c r="F223" s="52">
        <v>0</v>
      </c>
      <c r="G223" s="52">
        <v>0.70899999999999996</v>
      </c>
      <c r="H223" s="52">
        <v>0.11700000000000001</v>
      </c>
      <c r="I223" s="52">
        <v>0.43099999999999999</v>
      </c>
      <c r="J223" s="51">
        <v>0.101833003559963</v>
      </c>
      <c r="K223" s="8">
        <f t="shared" si="9"/>
        <v>0.21103786796930432</v>
      </c>
      <c r="L223" s="8">
        <f t="shared" si="10"/>
        <v>0.4</v>
      </c>
      <c r="M223" s="8">
        <f t="shared" si="11"/>
        <v>0.1</v>
      </c>
    </row>
    <row r="224" spans="1:13">
      <c r="A224" s="49">
        <v>8140</v>
      </c>
      <c r="B224" s="49" t="s">
        <v>106</v>
      </c>
      <c r="C224" s="49" t="s">
        <v>70</v>
      </c>
      <c r="D224" s="52">
        <v>0.22</v>
      </c>
      <c r="E224" s="52">
        <v>50.8</v>
      </c>
      <c r="F224" s="52">
        <v>0</v>
      </c>
      <c r="G224" s="52">
        <v>0.98599999999999999</v>
      </c>
      <c r="H224" s="52">
        <v>0.14299999999999999</v>
      </c>
      <c r="I224" s="52">
        <v>0.44600000000000001</v>
      </c>
      <c r="J224" s="51">
        <v>1.4374845231105399E-2</v>
      </c>
      <c r="K224" s="8">
        <f t="shared" si="9"/>
        <v>2.7140666119342401E-2</v>
      </c>
      <c r="L224" s="8">
        <f t="shared" si="10"/>
        <v>0.1</v>
      </c>
      <c r="M224" s="8">
        <f t="shared" si="11"/>
        <v>0</v>
      </c>
    </row>
    <row r="225" spans="1:13">
      <c r="A225" s="49">
        <v>8140</v>
      </c>
      <c r="B225" s="49" t="s">
        <v>106</v>
      </c>
      <c r="C225" s="49" t="s">
        <v>69</v>
      </c>
      <c r="D225" s="52">
        <v>0.22</v>
      </c>
      <c r="E225" s="52">
        <v>50.8</v>
      </c>
      <c r="F225" s="52">
        <v>0</v>
      </c>
      <c r="G225" s="52">
        <v>0.98599999999999999</v>
      </c>
      <c r="H225" s="52">
        <v>0.14299999999999999</v>
      </c>
      <c r="I225" s="52">
        <v>0.44600000000000001</v>
      </c>
      <c r="J225" s="51">
        <v>1.4194644464858099E-2</v>
      </c>
      <c r="K225" s="8">
        <f t="shared" si="9"/>
        <v>2.6800435059283079E-2</v>
      </c>
      <c r="L225" s="8">
        <f t="shared" si="10"/>
        <v>0.1</v>
      </c>
      <c r="M225" s="8">
        <f t="shared" si="11"/>
        <v>0</v>
      </c>
    </row>
    <row r="226" spans="1:13">
      <c r="A226" s="49">
        <v>8140</v>
      </c>
      <c r="B226" s="49" t="s">
        <v>106</v>
      </c>
      <c r="C226" s="49" t="s">
        <v>70</v>
      </c>
      <c r="D226" s="52">
        <v>0.22</v>
      </c>
      <c r="E226" s="52">
        <v>50.8</v>
      </c>
      <c r="F226" s="52">
        <v>0</v>
      </c>
      <c r="G226" s="52">
        <v>0.98599999999999999</v>
      </c>
      <c r="H226" s="52">
        <v>0.14299999999999999</v>
      </c>
      <c r="I226" s="52">
        <v>0.44600000000000001</v>
      </c>
      <c r="J226" s="51">
        <v>0.36419711207696998</v>
      </c>
      <c r="K226" s="8">
        <f t="shared" si="9"/>
        <v>0.68762842740879115</v>
      </c>
      <c r="L226" s="8">
        <f t="shared" si="10"/>
        <v>1.8</v>
      </c>
      <c r="M226" s="8">
        <f t="shared" si="11"/>
        <v>0.3</v>
      </c>
    </row>
    <row r="227" spans="1:13">
      <c r="A227" s="49">
        <v>8140</v>
      </c>
      <c r="B227" s="49" t="s">
        <v>106</v>
      </c>
      <c r="C227" s="49" t="s">
        <v>69</v>
      </c>
      <c r="D227" s="52">
        <v>0.22</v>
      </c>
      <c r="E227" s="52">
        <v>50.8</v>
      </c>
      <c r="F227" s="52">
        <v>0</v>
      </c>
      <c r="G227" s="52">
        <v>0.98599999999999999</v>
      </c>
      <c r="H227" s="52">
        <v>0.14299999999999999</v>
      </c>
      <c r="I227" s="52">
        <v>0.44600000000000001</v>
      </c>
      <c r="J227" s="51">
        <v>0.17019604866663701</v>
      </c>
      <c r="K227" s="8">
        <f t="shared" si="9"/>
        <v>0.32134148628585513</v>
      </c>
      <c r="L227" s="8">
        <f t="shared" si="10"/>
        <v>0.9</v>
      </c>
      <c r="M227" s="8">
        <f t="shared" si="11"/>
        <v>0.2</v>
      </c>
    </row>
    <row r="228" spans="1:13">
      <c r="A228" s="49">
        <v>8140</v>
      </c>
      <c r="B228" s="49" t="s">
        <v>106</v>
      </c>
      <c r="C228" s="49" t="s">
        <v>70</v>
      </c>
      <c r="D228" s="52">
        <v>0.22</v>
      </c>
      <c r="E228" s="52">
        <v>50.8</v>
      </c>
      <c r="F228" s="52">
        <v>0</v>
      </c>
      <c r="G228" s="52">
        <v>0.98599999999999999</v>
      </c>
      <c r="H228" s="52">
        <v>0.14299999999999999</v>
      </c>
      <c r="I228" s="52">
        <v>0.44600000000000001</v>
      </c>
      <c r="J228" s="51">
        <v>7.5915501116032305E-2</v>
      </c>
      <c r="K228" s="8">
        <f t="shared" si="9"/>
        <v>0.14333352714047673</v>
      </c>
      <c r="L228" s="8">
        <f t="shared" si="10"/>
        <v>0.4</v>
      </c>
      <c r="M228" s="8">
        <f t="shared" si="11"/>
        <v>0.1</v>
      </c>
    </row>
    <row r="229" spans="1:13">
      <c r="A229" s="49">
        <v>8140</v>
      </c>
      <c r="B229" s="49" t="s">
        <v>106</v>
      </c>
      <c r="C229" s="49" t="s">
        <v>70</v>
      </c>
      <c r="D229" s="52">
        <v>0.22</v>
      </c>
      <c r="E229" s="52">
        <v>50.8</v>
      </c>
      <c r="F229" s="52">
        <v>0</v>
      </c>
      <c r="G229" s="52">
        <v>0.98599999999999999</v>
      </c>
      <c r="H229" s="52">
        <v>0.14299999999999999</v>
      </c>
      <c r="I229" s="52">
        <v>0.44600000000000001</v>
      </c>
      <c r="J229" s="51">
        <v>8.08311409565413E-2</v>
      </c>
      <c r="K229" s="8">
        <f t="shared" si="9"/>
        <v>0.15261458286868043</v>
      </c>
      <c r="L229" s="8">
        <f t="shared" si="10"/>
        <v>0.4</v>
      </c>
      <c r="M229" s="8">
        <f t="shared" si="11"/>
        <v>0.1</v>
      </c>
    </row>
    <row r="230" spans="1:13">
      <c r="A230" s="49">
        <v>8140</v>
      </c>
      <c r="B230" s="49" t="s">
        <v>106</v>
      </c>
      <c r="C230" s="49" t="s">
        <v>70</v>
      </c>
      <c r="D230" s="52">
        <v>0.22</v>
      </c>
      <c r="E230" s="52">
        <v>50.8</v>
      </c>
      <c r="F230" s="52">
        <v>0</v>
      </c>
      <c r="G230" s="52">
        <v>0.98599999999999999</v>
      </c>
      <c r="H230" s="52">
        <v>0.14299999999999999</v>
      </c>
      <c r="I230" s="52">
        <v>0.44600000000000001</v>
      </c>
      <c r="J230" s="51">
        <v>3.8833798244396198</v>
      </c>
      <c r="K230" s="8">
        <f t="shared" si="9"/>
        <v>7.332080000530298</v>
      </c>
      <c r="L230" s="8">
        <f t="shared" si="10"/>
        <v>19.7</v>
      </c>
      <c r="M230" s="8">
        <f t="shared" si="11"/>
        <v>3.7</v>
      </c>
    </row>
    <row r="231" spans="1:13">
      <c r="A231" s="49">
        <v>8140</v>
      </c>
      <c r="B231" s="49" t="s">
        <v>106</v>
      </c>
      <c r="D231" s="52">
        <v>0.22</v>
      </c>
      <c r="E231" s="52">
        <v>50.8</v>
      </c>
      <c r="F231" s="52">
        <v>0</v>
      </c>
      <c r="G231" s="52">
        <v>0.98599999999999999</v>
      </c>
      <c r="H231" s="52">
        <v>0.14299999999999999</v>
      </c>
      <c r="I231" s="52">
        <v>0.44600000000000001</v>
      </c>
      <c r="J231" s="51">
        <v>2.8561258209463099E-2</v>
      </c>
      <c r="K231" s="8">
        <f t="shared" si="9"/>
        <v>5.3925559583346966E-2</v>
      </c>
      <c r="L231" s="8">
        <f t="shared" si="10"/>
        <v>0.1</v>
      </c>
      <c r="M231" s="8">
        <f t="shared" si="11"/>
        <v>0</v>
      </c>
    </row>
    <row r="232" spans="1:13">
      <c r="A232" s="49">
        <v>1400</v>
      </c>
      <c r="B232" s="49" t="s">
        <v>106</v>
      </c>
      <c r="C232" s="49" t="s">
        <v>70</v>
      </c>
      <c r="D232" s="52">
        <v>0.22</v>
      </c>
      <c r="E232" s="52">
        <v>50.8</v>
      </c>
      <c r="F232" s="52">
        <v>0</v>
      </c>
      <c r="G232" s="52">
        <v>0.70899999999999996</v>
      </c>
      <c r="H232" s="52">
        <v>0.11700000000000001</v>
      </c>
      <c r="I232" s="52">
        <v>0.43099999999999999</v>
      </c>
      <c r="J232" s="51">
        <v>0.96426623130335198</v>
      </c>
      <c r="K232" s="8">
        <f t="shared" si="9"/>
        <v>1.7593680234283859</v>
      </c>
      <c r="L232" s="8">
        <f t="shared" si="10"/>
        <v>3.4</v>
      </c>
      <c r="M232" s="8">
        <f t="shared" si="11"/>
        <v>0.8</v>
      </c>
    </row>
    <row r="233" spans="1:13">
      <c r="A233" s="49">
        <v>1400</v>
      </c>
      <c r="B233" s="49" t="s">
        <v>106</v>
      </c>
      <c r="C233" s="49" t="s">
        <v>69</v>
      </c>
      <c r="D233" s="52">
        <v>0.22</v>
      </c>
      <c r="E233" s="52">
        <v>50.8</v>
      </c>
      <c r="F233" s="52">
        <v>0</v>
      </c>
      <c r="G233" s="52">
        <v>0.70899999999999996</v>
      </c>
      <c r="H233" s="52">
        <v>0.11700000000000001</v>
      </c>
      <c r="I233" s="52">
        <v>0.43099999999999999</v>
      </c>
      <c r="J233" s="51">
        <v>4.3904843615644404</v>
      </c>
      <c r="K233" s="8">
        <f t="shared" si="9"/>
        <v>8.0107314166317583</v>
      </c>
      <c r="L233" s="8">
        <f t="shared" si="10"/>
        <v>15.5</v>
      </c>
      <c r="M233" s="8">
        <f t="shared" si="11"/>
        <v>3.5</v>
      </c>
    </row>
    <row r="234" spans="1:13">
      <c r="A234" s="49">
        <v>1400</v>
      </c>
      <c r="B234" s="49" t="s">
        <v>106</v>
      </c>
      <c r="C234" s="49" t="s">
        <v>70</v>
      </c>
      <c r="D234" s="52">
        <v>0.22</v>
      </c>
      <c r="E234" s="52">
        <v>50.8</v>
      </c>
      <c r="F234" s="52">
        <v>0</v>
      </c>
      <c r="G234" s="52">
        <v>0.70899999999999996</v>
      </c>
      <c r="H234" s="52">
        <v>0.11700000000000001</v>
      </c>
      <c r="I234" s="52">
        <v>0.43099999999999999</v>
      </c>
      <c r="J234" s="51">
        <v>0.42581768710059298</v>
      </c>
      <c r="K234" s="8">
        <f t="shared" si="9"/>
        <v>0.7769327579608386</v>
      </c>
      <c r="L234" s="8">
        <f t="shared" si="10"/>
        <v>1.5</v>
      </c>
      <c r="M234" s="8">
        <f t="shared" si="11"/>
        <v>0.3</v>
      </c>
    </row>
    <row r="235" spans="1:13">
      <c r="A235" s="49">
        <v>1330</v>
      </c>
      <c r="B235" s="49" t="s">
        <v>101</v>
      </c>
      <c r="C235" s="49" t="s">
        <v>69</v>
      </c>
      <c r="D235" s="52">
        <v>0.19</v>
      </c>
      <c r="E235" s="52">
        <v>57.7</v>
      </c>
      <c r="F235" s="52">
        <v>0</v>
      </c>
      <c r="G235" s="52">
        <v>1.395</v>
      </c>
      <c r="H235" s="52">
        <v>0.33900000000000002</v>
      </c>
      <c r="I235" s="52">
        <v>0.39300000000000002</v>
      </c>
      <c r="J235" s="51">
        <v>1.3096455660714399</v>
      </c>
      <c r="K235" s="8">
        <f t="shared" si="9"/>
        <v>2.4748044850660484</v>
      </c>
      <c r="L235" s="8">
        <f t="shared" si="10"/>
        <v>9.4</v>
      </c>
      <c r="M235" s="8">
        <f t="shared" si="11"/>
        <v>2.5</v>
      </c>
    </row>
    <row r="236" spans="1:13">
      <c r="A236" s="49">
        <v>1330</v>
      </c>
      <c r="B236" s="49" t="s">
        <v>101</v>
      </c>
      <c r="C236" s="49" t="s">
        <v>69</v>
      </c>
      <c r="D236" s="52">
        <v>0.19</v>
      </c>
      <c r="E236" s="52">
        <v>57.7</v>
      </c>
      <c r="F236" s="52">
        <v>0</v>
      </c>
      <c r="G236" s="52">
        <v>1.395</v>
      </c>
      <c r="H236" s="52">
        <v>0.33900000000000002</v>
      </c>
      <c r="I236" s="52">
        <v>0.39300000000000002</v>
      </c>
      <c r="J236" s="51">
        <v>2.9172563536442198E-2</v>
      </c>
      <c r="K236" s="8">
        <f t="shared" si="9"/>
        <v>5.5126664000726411E-2</v>
      </c>
      <c r="L236" s="8">
        <f t="shared" si="10"/>
        <v>0.2</v>
      </c>
      <c r="M236" s="8">
        <f t="shared" si="11"/>
        <v>0.1</v>
      </c>
    </row>
    <row r="237" spans="1:13">
      <c r="A237" s="49">
        <v>1330</v>
      </c>
      <c r="B237" s="49" t="s">
        <v>101</v>
      </c>
      <c r="C237" s="49" t="s">
        <v>70</v>
      </c>
      <c r="D237" s="52">
        <v>0.19</v>
      </c>
      <c r="E237" s="52">
        <v>57.7</v>
      </c>
      <c r="F237" s="52">
        <v>0</v>
      </c>
      <c r="G237" s="52">
        <v>1.395</v>
      </c>
      <c r="H237" s="52">
        <v>0.33900000000000002</v>
      </c>
      <c r="I237" s="52">
        <v>0.39300000000000002</v>
      </c>
      <c r="J237" s="51">
        <v>2.26345489624673</v>
      </c>
      <c r="K237" s="8">
        <f t="shared" si="9"/>
        <v>4.2771941310650403</v>
      </c>
      <c r="L237" s="8">
        <f t="shared" si="10"/>
        <v>16.2</v>
      </c>
      <c r="M237" s="8">
        <f t="shared" si="11"/>
        <v>4.4000000000000004</v>
      </c>
    </row>
    <row r="238" spans="1:13">
      <c r="A238" s="49">
        <v>1330</v>
      </c>
      <c r="B238" s="49" t="s">
        <v>101</v>
      </c>
      <c r="C238" s="49" t="s">
        <v>70</v>
      </c>
      <c r="D238" s="52">
        <v>0.19</v>
      </c>
      <c r="E238" s="52">
        <v>57.7</v>
      </c>
      <c r="F238" s="52">
        <v>0</v>
      </c>
      <c r="G238" s="52">
        <v>1.395</v>
      </c>
      <c r="H238" s="52">
        <v>0.33900000000000002</v>
      </c>
      <c r="I238" s="52">
        <v>0.39300000000000002</v>
      </c>
      <c r="J238" s="51">
        <v>0.13640978848477101</v>
      </c>
      <c r="K238" s="8">
        <f t="shared" si="9"/>
        <v>0.25777016705495964</v>
      </c>
      <c r="L238" s="8">
        <f t="shared" si="10"/>
        <v>1</v>
      </c>
      <c r="M238" s="8">
        <f t="shared" si="11"/>
        <v>0.3</v>
      </c>
    </row>
    <row r="239" spans="1:13">
      <c r="A239" s="49">
        <v>1330</v>
      </c>
      <c r="B239" s="49" t="s">
        <v>101</v>
      </c>
      <c r="C239" s="49" t="s">
        <v>69</v>
      </c>
      <c r="D239" s="52">
        <v>0.19</v>
      </c>
      <c r="E239" s="52">
        <v>57.7</v>
      </c>
      <c r="F239" s="52">
        <v>0</v>
      </c>
      <c r="G239" s="52">
        <v>1.395</v>
      </c>
      <c r="H239" s="52">
        <v>0.33900000000000002</v>
      </c>
      <c r="I239" s="52">
        <v>0.39300000000000002</v>
      </c>
      <c r="J239" s="51">
        <v>5.5707689607789601E-2</v>
      </c>
      <c r="K239" s="8">
        <f t="shared" si="9"/>
        <v>0.10526942835959983</v>
      </c>
      <c r="L239" s="8">
        <f t="shared" si="10"/>
        <v>0.4</v>
      </c>
      <c r="M239" s="8">
        <f t="shared" si="11"/>
        <v>0.1</v>
      </c>
    </row>
    <row r="240" spans="1:13">
      <c r="A240" s="49">
        <v>1330</v>
      </c>
      <c r="B240" s="49" t="s">
        <v>101</v>
      </c>
      <c r="C240" s="49" t="s">
        <v>69</v>
      </c>
      <c r="D240" s="52">
        <v>0.19</v>
      </c>
      <c r="E240" s="52">
        <v>57.7</v>
      </c>
      <c r="F240" s="52">
        <v>0</v>
      </c>
      <c r="G240" s="52">
        <v>1.395</v>
      </c>
      <c r="H240" s="52">
        <v>0.33900000000000002</v>
      </c>
      <c r="I240" s="52">
        <v>0.39300000000000002</v>
      </c>
      <c r="J240" s="51">
        <v>1.4995490094244099</v>
      </c>
      <c r="K240" s="8">
        <f t="shared" si="9"/>
        <v>2.8336602743840724</v>
      </c>
      <c r="L240" s="8">
        <f t="shared" si="10"/>
        <v>10.8</v>
      </c>
      <c r="M240" s="8">
        <f t="shared" si="11"/>
        <v>2.9</v>
      </c>
    </row>
    <row r="241" spans="1:13">
      <c r="A241" s="49">
        <v>1330</v>
      </c>
      <c r="B241" s="49" t="s">
        <v>101</v>
      </c>
      <c r="C241" s="49" t="s">
        <v>70</v>
      </c>
      <c r="D241" s="52">
        <v>0.19</v>
      </c>
      <c r="E241" s="52">
        <v>57.7</v>
      </c>
      <c r="F241" s="52">
        <v>0</v>
      </c>
      <c r="G241" s="52">
        <v>1.395</v>
      </c>
      <c r="H241" s="52">
        <v>0.33900000000000002</v>
      </c>
      <c r="I241" s="52">
        <v>0.39300000000000002</v>
      </c>
      <c r="J241" s="51">
        <v>0.77867319083664599</v>
      </c>
      <c r="K241" s="8">
        <f t="shared" si="9"/>
        <v>1.4714392618942391</v>
      </c>
      <c r="L241" s="8">
        <f t="shared" si="10"/>
        <v>5.6</v>
      </c>
      <c r="M241" s="8">
        <f t="shared" si="11"/>
        <v>1.5</v>
      </c>
    </row>
    <row r="242" spans="1:13">
      <c r="A242" s="49">
        <v>1330</v>
      </c>
      <c r="B242" s="49" t="s">
        <v>101</v>
      </c>
      <c r="C242" s="49" t="s">
        <v>70</v>
      </c>
      <c r="D242" s="52">
        <v>0.19</v>
      </c>
      <c r="E242" s="52">
        <v>57.7</v>
      </c>
      <c r="F242" s="52">
        <v>0</v>
      </c>
      <c r="G242" s="52">
        <v>1.395</v>
      </c>
      <c r="H242" s="52">
        <v>0.33900000000000002</v>
      </c>
      <c r="I242" s="52">
        <v>0.39300000000000002</v>
      </c>
      <c r="J242" s="51">
        <v>3.7624200398629601</v>
      </c>
      <c r="K242" s="8">
        <f t="shared" si="9"/>
        <v>7.1097510888280402</v>
      </c>
      <c r="L242" s="8">
        <f t="shared" si="10"/>
        <v>27</v>
      </c>
      <c r="M242" s="8">
        <f t="shared" si="11"/>
        <v>7.3</v>
      </c>
    </row>
    <row r="243" spans="1:13">
      <c r="A243" s="49">
        <v>1330</v>
      </c>
      <c r="B243" s="49" t="s">
        <v>101</v>
      </c>
      <c r="C243" s="49" t="s">
        <v>70</v>
      </c>
      <c r="D243" s="52">
        <v>0.19</v>
      </c>
      <c r="E243" s="52">
        <v>57.7</v>
      </c>
      <c r="F243" s="52">
        <v>0</v>
      </c>
      <c r="G243" s="52">
        <v>1.395</v>
      </c>
      <c r="H243" s="52">
        <v>0.33900000000000002</v>
      </c>
      <c r="I243" s="52">
        <v>0.39300000000000002</v>
      </c>
      <c r="J243" s="51">
        <v>0.132389663361277</v>
      </c>
      <c r="K243" s="8">
        <f t="shared" si="9"/>
        <v>0.25017343711222112</v>
      </c>
      <c r="L243" s="8">
        <f t="shared" si="10"/>
        <v>0.9</v>
      </c>
      <c r="M243" s="8">
        <f t="shared" si="11"/>
        <v>0.3</v>
      </c>
    </row>
    <row r="244" spans="1:13">
      <c r="A244" s="49">
        <v>1330</v>
      </c>
      <c r="B244" s="49" t="s">
        <v>101</v>
      </c>
      <c r="C244" s="49" t="s">
        <v>70</v>
      </c>
      <c r="D244" s="52">
        <v>0.19</v>
      </c>
      <c r="E244" s="52">
        <v>57.7</v>
      </c>
      <c r="F244" s="52">
        <v>0</v>
      </c>
      <c r="G244" s="52">
        <v>1.395</v>
      </c>
      <c r="H244" s="52">
        <v>0.33900000000000002</v>
      </c>
      <c r="I244" s="52">
        <v>0.39300000000000002</v>
      </c>
      <c r="J244" s="51">
        <v>1.3883956203127901</v>
      </c>
      <c r="K244" s="8">
        <f t="shared" si="9"/>
        <v>2.6236164938145716</v>
      </c>
      <c r="L244" s="8">
        <f t="shared" si="10"/>
        <v>10</v>
      </c>
      <c r="M244" s="8">
        <f t="shared" si="11"/>
        <v>2.7</v>
      </c>
    </row>
    <row r="245" spans="1:13">
      <c r="A245" s="49">
        <v>1330</v>
      </c>
      <c r="B245" s="49" t="s">
        <v>101</v>
      </c>
      <c r="C245" s="49" t="s">
        <v>70</v>
      </c>
      <c r="D245" s="52">
        <v>0.19</v>
      </c>
      <c r="E245" s="52">
        <v>57.7</v>
      </c>
      <c r="F245" s="52">
        <v>0</v>
      </c>
      <c r="G245" s="52">
        <v>1.395</v>
      </c>
      <c r="H245" s="52">
        <v>0.33900000000000002</v>
      </c>
      <c r="I245" s="52">
        <v>0.39300000000000002</v>
      </c>
      <c r="J245" s="51">
        <v>1.43198508552716E-2</v>
      </c>
      <c r="K245" s="8">
        <f t="shared" si="9"/>
        <v>2.7059864164935363E-2</v>
      </c>
      <c r="L245" s="8">
        <f t="shared" si="10"/>
        <v>0.1</v>
      </c>
      <c r="M245" s="8">
        <f t="shared" si="11"/>
        <v>0</v>
      </c>
    </row>
    <row r="246" spans="1:13">
      <c r="A246" s="49">
        <v>1330</v>
      </c>
      <c r="B246" s="49" t="s">
        <v>101</v>
      </c>
      <c r="C246" s="49" t="s">
        <v>70</v>
      </c>
      <c r="D246" s="52">
        <v>0.19</v>
      </c>
      <c r="E246" s="52">
        <v>57.7</v>
      </c>
      <c r="F246" s="52">
        <v>0</v>
      </c>
      <c r="G246" s="52">
        <v>1.395</v>
      </c>
      <c r="H246" s="52">
        <v>0.33900000000000002</v>
      </c>
      <c r="I246" s="52">
        <v>0.39300000000000002</v>
      </c>
      <c r="J246" s="51">
        <v>17.788353897499999</v>
      </c>
      <c r="K246" s="8">
        <f t="shared" si="9"/>
        <v>33.614207651258312</v>
      </c>
      <c r="L246" s="8">
        <f t="shared" si="10"/>
        <v>127.6</v>
      </c>
      <c r="M246" s="8">
        <f t="shared" si="11"/>
        <v>34.4</v>
      </c>
    </row>
    <row r="247" spans="1:13">
      <c r="A247" s="49">
        <v>1330</v>
      </c>
      <c r="B247" s="49" t="s">
        <v>101</v>
      </c>
      <c r="C247" s="49" t="s">
        <v>69</v>
      </c>
      <c r="D247" s="52">
        <v>0.19</v>
      </c>
      <c r="E247" s="52">
        <v>57.7</v>
      </c>
      <c r="F247" s="52">
        <v>0</v>
      </c>
      <c r="G247" s="52">
        <v>1.395</v>
      </c>
      <c r="H247" s="52">
        <v>0.33900000000000002</v>
      </c>
      <c r="I247" s="52">
        <v>0.39300000000000002</v>
      </c>
      <c r="J247" s="51">
        <v>3.2102537619101099</v>
      </c>
      <c r="K247" s="8">
        <f t="shared" si="9"/>
        <v>6.0663362775374878</v>
      </c>
      <c r="L247" s="8">
        <f t="shared" si="10"/>
        <v>23</v>
      </c>
      <c r="M247" s="8">
        <f t="shared" si="11"/>
        <v>6.2</v>
      </c>
    </row>
    <row r="248" spans="1:13">
      <c r="A248" s="49">
        <v>1110</v>
      </c>
      <c r="B248" s="49" t="s">
        <v>106</v>
      </c>
      <c r="C248" s="49" t="s">
        <v>70</v>
      </c>
      <c r="D248" s="52">
        <v>0.22</v>
      </c>
      <c r="E248" s="52">
        <v>50.8</v>
      </c>
      <c r="F248" s="52">
        <v>0</v>
      </c>
      <c r="G248" s="52">
        <v>0.96799999999999997</v>
      </c>
      <c r="H248" s="52">
        <v>0.125</v>
      </c>
      <c r="I248" s="52">
        <v>0.28799999999999998</v>
      </c>
      <c r="J248" s="51">
        <v>2.8396677048213902E-3</v>
      </c>
      <c r="K248" s="8">
        <f t="shared" si="9"/>
        <v>3.4621228657182386E-3</v>
      </c>
      <c r="L248" s="8">
        <f t="shared" si="10"/>
        <v>0</v>
      </c>
      <c r="M248" s="8">
        <f t="shared" si="11"/>
        <v>0</v>
      </c>
    </row>
    <row r="249" spans="1:13">
      <c r="A249" s="49">
        <v>1411</v>
      </c>
      <c r="B249" s="49" t="s">
        <v>101</v>
      </c>
      <c r="D249" s="52">
        <v>0.19</v>
      </c>
      <c r="E249" s="52">
        <v>57.7</v>
      </c>
      <c r="F249" s="52">
        <v>0</v>
      </c>
      <c r="G249" s="52">
        <v>1.4430000000000001</v>
      </c>
      <c r="H249" s="52">
        <v>0.22500000000000001</v>
      </c>
      <c r="I249" s="52">
        <v>0.43099999999999999</v>
      </c>
      <c r="J249" s="51">
        <v>3.79552611303578</v>
      </c>
      <c r="K249" s="8">
        <f t="shared" si="9"/>
        <v>7.8658166872710753</v>
      </c>
      <c r="L249" s="8">
        <f t="shared" si="10"/>
        <v>30.9</v>
      </c>
      <c r="M249" s="8">
        <f t="shared" si="11"/>
        <v>5.5</v>
      </c>
    </row>
    <row r="250" spans="1:13">
      <c r="A250" s="49">
        <v>1550</v>
      </c>
      <c r="B250" s="49" t="s">
        <v>106</v>
      </c>
      <c r="C250" s="49" t="s">
        <v>69</v>
      </c>
      <c r="D250" s="52">
        <v>0.22</v>
      </c>
      <c r="E250" s="52">
        <v>50.8</v>
      </c>
      <c r="F250" s="52">
        <v>0</v>
      </c>
      <c r="G250" s="52">
        <v>0.72099999999999997</v>
      </c>
      <c r="H250" s="52">
        <v>0.17</v>
      </c>
      <c r="I250" s="52">
        <v>0.34100000000000003</v>
      </c>
      <c r="J250" s="51">
        <v>5.70769837591107</v>
      </c>
      <c r="K250" s="8">
        <f t="shared" si="9"/>
        <v>8.2394431188526909</v>
      </c>
      <c r="L250" s="8">
        <f t="shared" si="10"/>
        <v>16.2</v>
      </c>
      <c r="M250" s="8">
        <f t="shared" si="11"/>
        <v>5.0999999999999996</v>
      </c>
    </row>
    <row r="251" spans="1:13">
      <c r="A251" s="49">
        <v>1550</v>
      </c>
      <c r="B251" s="49" t="s">
        <v>106</v>
      </c>
      <c r="C251" s="49" t="s">
        <v>70</v>
      </c>
      <c r="D251" s="52">
        <v>0.22</v>
      </c>
      <c r="E251" s="52">
        <v>50.8</v>
      </c>
      <c r="F251" s="52">
        <v>0</v>
      </c>
      <c r="G251" s="52">
        <v>0.72099999999999997</v>
      </c>
      <c r="H251" s="52">
        <v>0.17</v>
      </c>
      <c r="I251" s="52">
        <v>0.34100000000000003</v>
      </c>
      <c r="J251" s="51">
        <v>2.5252241962264499</v>
      </c>
      <c r="K251" s="8">
        <f t="shared" si="9"/>
        <v>3.6453294755326291</v>
      </c>
      <c r="L251" s="8">
        <f t="shared" si="10"/>
        <v>7.2</v>
      </c>
      <c r="M251" s="8">
        <f t="shared" si="11"/>
        <v>2.2000000000000002</v>
      </c>
    </row>
    <row r="252" spans="1:13">
      <c r="A252" s="49">
        <v>1411</v>
      </c>
      <c r="B252" s="49" t="s">
        <v>101</v>
      </c>
      <c r="C252" s="49" t="s">
        <v>69</v>
      </c>
      <c r="D252" s="52">
        <v>0.19</v>
      </c>
      <c r="E252" s="52">
        <v>57.7</v>
      </c>
      <c r="F252" s="52">
        <v>0</v>
      </c>
      <c r="G252" s="52">
        <v>1.4430000000000001</v>
      </c>
      <c r="H252" s="52">
        <v>0.22500000000000001</v>
      </c>
      <c r="I252" s="52">
        <v>0.43099999999999999</v>
      </c>
      <c r="J252" s="51">
        <v>0.40958518276282402</v>
      </c>
      <c r="K252" s="8">
        <f t="shared" si="9"/>
        <v>0.84882091954782013</v>
      </c>
      <c r="L252" s="8">
        <f t="shared" si="10"/>
        <v>3.3</v>
      </c>
      <c r="M252" s="8">
        <f t="shared" si="11"/>
        <v>0.6</v>
      </c>
    </row>
    <row r="253" spans="1:13">
      <c r="A253" s="49">
        <v>1411</v>
      </c>
      <c r="B253" s="49" t="s">
        <v>101</v>
      </c>
      <c r="C253" s="49" t="s">
        <v>70</v>
      </c>
      <c r="D253" s="52">
        <v>0.19</v>
      </c>
      <c r="E253" s="52">
        <v>57.7</v>
      </c>
      <c r="F253" s="52">
        <v>0</v>
      </c>
      <c r="G253" s="52">
        <v>1.4430000000000001</v>
      </c>
      <c r="H253" s="52">
        <v>0.22500000000000001</v>
      </c>
      <c r="I253" s="52">
        <v>0.43099999999999999</v>
      </c>
      <c r="J253" s="51">
        <v>1.7331841002155799</v>
      </c>
      <c r="K253" s="8">
        <f t="shared" si="9"/>
        <v>3.5918362860859325</v>
      </c>
      <c r="L253" s="8">
        <f t="shared" si="10"/>
        <v>14.1</v>
      </c>
      <c r="M253" s="8">
        <f t="shared" si="11"/>
        <v>2.5</v>
      </c>
    </row>
    <row r="254" spans="1:13">
      <c r="A254" s="49">
        <v>1411</v>
      </c>
      <c r="B254" s="49" t="s">
        <v>101</v>
      </c>
      <c r="C254" s="49" t="s">
        <v>69</v>
      </c>
      <c r="D254" s="52">
        <v>0.19</v>
      </c>
      <c r="E254" s="52">
        <v>57.7</v>
      </c>
      <c r="F254" s="52">
        <v>0</v>
      </c>
      <c r="G254" s="52">
        <v>1.4430000000000001</v>
      </c>
      <c r="H254" s="52">
        <v>0.22500000000000001</v>
      </c>
      <c r="I254" s="52">
        <v>0.43099999999999999</v>
      </c>
      <c r="J254" s="51">
        <v>19.666493742699998</v>
      </c>
      <c r="K254" s="8">
        <f t="shared" si="9"/>
        <v>40.756677744923621</v>
      </c>
      <c r="L254" s="8">
        <f t="shared" si="10"/>
        <v>160</v>
      </c>
      <c r="M254" s="8">
        <f t="shared" si="11"/>
        <v>28.7</v>
      </c>
    </row>
    <row r="255" spans="1:13">
      <c r="A255" s="49">
        <v>1411</v>
      </c>
      <c r="B255" s="49" t="s">
        <v>101</v>
      </c>
      <c r="C255" s="49" t="s">
        <v>69</v>
      </c>
      <c r="D255" s="52">
        <v>0.19</v>
      </c>
      <c r="E255" s="52">
        <v>57.7</v>
      </c>
      <c r="F255" s="52">
        <v>0</v>
      </c>
      <c r="G255" s="52">
        <v>1.4430000000000001</v>
      </c>
      <c r="H255" s="52">
        <v>0.22500000000000001</v>
      </c>
      <c r="I255" s="52">
        <v>0.43099999999999999</v>
      </c>
      <c r="J255" s="51">
        <v>3.5297895873974001</v>
      </c>
      <c r="K255" s="8">
        <f t="shared" si="9"/>
        <v>7.315106526009143</v>
      </c>
      <c r="L255" s="8">
        <f t="shared" si="10"/>
        <v>28.7</v>
      </c>
      <c r="M255" s="8">
        <f t="shared" si="11"/>
        <v>5.0999999999999996</v>
      </c>
    </row>
    <row r="256" spans="1:13">
      <c r="A256" s="49">
        <v>1411</v>
      </c>
      <c r="B256" s="49" t="s">
        <v>101</v>
      </c>
      <c r="D256" s="52">
        <v>0.19</v>
      </c>
      <c r="E256" s="52">
        <v>57.7</v>
      </c>
      <c r="F256" s="52">
        <v>0</v>
      </c>
      <c r="G256" s="52">
        <v>1.4430000000000001</v>
      </c>
      <c r="H256" s="52">
        <v>0.22500000000000001</v>
      </c>
      <c r="I256" s="52">
        <v>0.43099999999999999</v>
      </c>
      <c r="J256" s="51">
        <v>10.5484085548</v>
      </c>
      <c r="K256" s="8">
        <f t="shared" si="9"/>
        <v>21.860433985562896</v>
      </c>
      <c r="L256" s="8">
        <f t="shared" si="10"/>
        <v>85.8</v>
      </c>
      <c r="M256" s="8">
        <f t="shared" si="11"/>
        <v>15.4</v>
      </c>
    </row>
    <row r="257" spans="1:13">
      <c r="A257" s="49">
        <v>1411</v>
      </c>
      <c r="B257" s="49" t="s">
        <v>101</v>
      </c>
      <c r="D257" s="52">
        <v>0.19</v>
      </c>
      <c r="E257" s="52">
        <v>57.7</v>
      </c>
      <c r="F257" s="52">
        <v>0</v>
      </c>
      <c r="G257" s="52">
        <v>1.4430000000000001</v>
      </c>
      <c r="H257" s="52">
        <v>0.22500000000000001</v>
      </c>
      <c r="I257" s="52">
        <v>0.43099999999999999</v>
      </c>
      <c r="J257" s="51">
        <v>0.39621076514829201</v>
      </c>
      <c r="K257" s="8">
        <f t="shared" si="9"/>
        <v>0.82110388793694422</v>
      </c>
      <c r="L257" s="8">
        <f t="shared" si="10"/>
        <v>3.2</v>
      </c>
      <c r="M257" s="8">
        <f t="shared" si="11"/>
        <v>0.6</v>
      </c>
    </row>
    <row r="258" spans="1:13">
      <c r="A258" s="49">
        <v>1210</v>
      </c>
      <c r="B258" s="49" t="s">
        <v>101</v>
      </c>
      <c r="C258" s="49" t="s">
        <v>69</v>
      </c>
      <c r="D258" s="52">
        <v>0.19</v>
      </c>
      <c r="E258" s="52">
        <v>57.7</v>
      </c>
      <c r="F258" s="52">
        <v>0</v>
      </c>
      <c r="G258" s="52">
        <v>1.2450000000000001</v>
      </c>
      <c r="H258" s="52">
        <v>0.21299999999999999</v>
      </c>
      <c r="I258" s="52">
        <v>0.28799999999999998</v>
      </c>
      <c r="J258" s="51">
        <v>41.7453777375</v>
      </c>
      <c r="K258" s="8">
        <f t="shared" si="9"/>
        <v>57.808999090890005</v>
      </c>
      <c r="L258" s="8">
        <f t="shared" si="10"/>
        <v>195.8</v>
      </c>
      <c r="M258" s="8">
        <f t="shared" si="11"/>
        <v>41.4</v>
      </c>
    </row>
    <row r="259" spans="1:13">
      <c r="A259" s="49">
        <v>1210</v>
      </c>
      <c r="B259" s="49" t="s">
        <v>101</v>
      </c>
      <c r="C259" s="49" t="s">
        <v>69</v>
      </c>
      <c r="D259" s="52">
        <v>0.19</v>
      </c>
      <c r="E259" s="52">
        <v>57.7</v>
      </c>
      <c r="F259" s="52">
        <v>0</v>
      </c>
      <c r="G259" s="52">
        <v>1.2450000000000001</v>
      </c>
      <c r="H259" s="52">
        <v>0.21299999999999999</v>
      </c>
      <c r="I259" s="52">
        <v>0.28799999999999998</v>
      </c>
      <c r="J259" s="51">
        <v>9.0678825058090901E-3</v>
      </c>
      <c r="K259" s="8">
        <f t="shared" ref="K259:K322" si="12">(E259*I259*J259/12)+(F259*J259)</f>
        <v>1.2557203694044427E-2</v>
      </c>
      <c r="L259" s="8">
        <f t="shared" ref="L259:L322" si="13">ROUND(2.721*G259*K259,1)</f>
        <v>0</v>
      </c>
      <c r="M259" s="8">
        <f t="shared" ref="M259:M322" si="14">ROUND((2.721*H259*K259)+(D259*J259),1)</f>
        <v>0</v>
      </c>
    </row>
    <row r="260" spans="1:13">
      <c r="A260" s="49">
        <v>1210</v>
      </c>
      <c r="B260" s="49" t="s">
        <v>101</v>
      </c>
      <c r="C260" s="49" t="s">
        <v>69</v>
      </c>
      <c r="D260" s="52">
        <v>0.19</v>
      </c>
      <c r="E260" s="52">
        <v>57.7</v>
      </c>
      <c r="F260" s="52">
        <v>0</v>
      </c>
      <c r="G260" s="52">
        <v>1.2450000000000001</v>
      </c>
      <c r="H260" s="52">
        <v>0.21299999999999999</v>
      </c>
      <c r="I260" s="52">
        <v>0.28799999999999998</v>
      </c>
      <c r="J260" s="51">
        <v>35.618853689700003</v>
      </c>
      <c r="K260" s="8">
        <f t="shared" si="12"/>
        <v>49.324988589496563</v>
      </c>
      <c r="L260" s="8">
        <f t="shared" si="13"/>
        <v>167.1</v>
      </c>
      <c r="M260" s="8">
        <f t="shared" si="14"/>
        <v>35.4</v>
      </c>
    </row>
    <row r="261" spans="1:13">
      <c r="A261" s="49">
        <v>1210</v>
      </c>
      <c r="B261" s="49" t="s">
        <v>101</v>
      </c>
      <c r="C261" s="49" t="s">
        <v>69</v>
      </c>
      <c r="D261" s="52">
        <v>0.19</v>
      </c>
      <c r="E261" s="52">
        <v>57.7</v>
      </c>
      <c r="F261" s="52">
        <v>0</v>
      </c>
      <c r="G261" s="52">
        <v>1.2450000000000001</v>
      </c>
      <c r="H261" s="52">
        <v>0.21299999999999999</v>
      </c>
      <c r="I261" s="52">
        <v>0.28799999999999998</v>
      </c>
      <c r="J261" s="51">
        <v>7.4135470150696103E-2</v>
      </c>
      <c r="K261" s="8">
        <f t="shared" si="12"/>
        <v>0.10266279906468395</v>
      </c>
      <c r="L261" s="8">
        <f t="shared" si="13"/>
        <v>0.3</v>
      </c>
      <c r="M261" s="8">
        <f t="shared" si="14"/>
        <v>0.1</v>
      </c>
    </row>
    <row r="262" spans="1:13">
      <c r="A262" s="49">
        <v>1210</v>
      </c>
      <c r="B262" s="49" t="s">
        <v>101</v>
      </c>
      <c r="C262" s="49" t="s">
        <v>70</v>
      </c>
      <c r="D262" s="52">
        <v>0.19</v>
      </c>
      <c r="E262" s="52">
        <v>57.7</v>
      </c>
      <c r="F262" s="52">
        <v>0</v>
      </c>
      <c r="G262" s="52">
        <v>1.2450000000000001</v>
      </c>
      <c r="H262" s="52">
        <v>0.21299999999999999</v>
      </c>
      <c r="I262" s="52">
        <v>0.28799999999999998</v>
      </c>
      <c r="J262" s="51">
        <v>3.9612261135729501</v>
      </c>
      <c r="K262" s="8">
        <f t="shared" si="12"/>
        <v>5.4855059220758209</v>
      </c>
      <c r="L262" s="8">
        <f t="shared" si="13"/>
        <v>18.600000000000001</v>
      </c>
      <c r="M262" s="8">
        <f t="shared" si="14"/>
        <v>3.9</v>
      </c>
    </row>
    <row r="263" spans="1:13">
      <c r="A263" s="49">
        <v>1210</v>
      </c>
      <c r="B263" s="49" t="s">
        <v>101</v>
      </c>
      <c r="C263" s="49" t="s">
        <v>71</v>
      </c>
      <c r="D263" s="52">
        <v>0.19</v>
      </c>
      <c r="E263" s="52">
        <v>57.7</v>
      </c>
      <c r="F263" s="52">
        <v>0</v>
      </c>
      <c r="G263" s="52">
        <v>1.2450000000000001</v>
      </c>
      <c r="H263" s="52">
        <v>0.21299999999999999</v>
      </c>
      <c r="I263" s="52">
        <v>0.28799999999999998</v>
      </c>
      <c r="J263" s="51">
        <v>0.104038913066396</v>
      </c>
      <c r="K263" s="8">
        <f t="shared" si="12"/>
        <v>0.14407308681434516</v>
      </c>
      <c r="L263" s="8">
        <f t="shared" si="13"/>
        <v>0.5</v>
      </c>
      <c r="M263" s="8">
        <f t="shared" si="14"/>
        <v>0.1</v>
      </c>
    </row>
    <row r="264" spans="1:13">
      <c r="A264" s="49">
        <v>1210</v>
      </c>
      <c r="B264" s="49" t="s">
        <v>101</v>
      </c>
      <c r="C264" s="49" t="s">
        <v>69</v>
      </c>
      <c r="D264" s="52">
        <v>0.19</v>
      </c>
      <c r="E264" s="52">
        <v>57.7</v>
      </c>
      <c r="F264" s="52">
        <v>0</v>
      </c>
      <c r="G264" s="52">
        <v>1.2450000000000001</v>
      </c>
      <c r="H264" s="52">
        <v>0.21299999999999999</v>
      </c>
      <c r="I264" s="52">
        <v>0.28799999999999998</v>
      </c>
      <c r="J264" s="51">
        <v>10.4098616939</v>
      </c>
      <c r="K264" s="8">
        <f t="shared" si="12"/>
        <v>14.415576473712719</v>
      </c>
      <c r="L264" s="8">
        <f t="shared" si="13"/>
        <v>48.8</v>
      </c>
      <c r="M264" s="8">
        <f t="shared" si="14"/>
        <v>10.3</v>
      </c>
    </row>
    <row r="265" spans="1:13">
      <c r="A265" s="49">
        <v>1210</v>
      </c>
      <c r="B265" s="49" t="s">
        <v>101</v>
      </c>
      <c r="C265" s="49" t="s">
        <v>69</v>
      </c>
      <c r="D265" s="52">
        <v>0.19</v>
      </c>
      <c r="E265" s="52">
        <v>57.7</v>
      </c>
      <c r="F265" s="52">
        <v>0</v>
      </c>
      <c r="G265" s="52">
        <v>1.2450000000000001</v>
      </c>
      <c r="H265" s="52">
        <v>0.21299999999999999</v>
      </c>
      <c r="I265" s="52">
        <v>0.28799999999999998</v>
      </c>
      <c r="J265" s="51">
        <v>1.02418512367417E-3</v>
      </c>
      <c r="K265" s="8">
        <f t="shared" si="12"/>
        <v>1.4182915592639905E-3</v>
      </c>
      <c r="L265" s="8">
        <f t="shared" si="13"/>
        <v>0</v>
      </c>
      <c r="M265" s="8">
        <f t="shared" si="14"/>
        <v>0</v>
      </c>
    </row>
    <row r="266" spans="1:13">
      <c r="A266" s="49">
        <v>1210</v>
      </c>
      <c r="B266" s="49" t="s">
        <v>101</v>
      </c>
      <c r="D266" s="52">
        <v>0.19</v>
      </c>
      <c r="E266" s="52">
        <v>57.7</v>
      </c>
      <c r="F266" s="52">
        <v>0</v>
      </c>
      <c r="G266" s="52">
        <v>1.2450000000000001</v>
      </c>
      <c r="H266" s="52">
        <v>0.21299999999999999</v>
      </c>
      <c r="I266" s="52">
        <v>0.28799999999999998</v>
      </c>
      <c r="J266" s="51">
        <v>0.31949921321798502</v>
      </c>
      <c r="K266" s="8">
        <f t="shared" si="12"/>
        <v>0.44244251046426569</v>
      </c>
      <c r="L266" s="8">
        <f t="shared" si="13"/>
        <v>1.5</v>
      </c>
      <c r="M266" s="8">
        <f t="shared" si="14"/>
        <v>0.3</v>
      </c>
    </row>
    <row r="267" spans="1:13">
      <c r="A267" s="49">
        <v>1210</v>
      </c>
      <c r="B267" s="49" t="s">
        <v>101</v>
      </c>
      <c r="D267" s="52">
        <v>0.19</v>
      </c>
      <c r="E267" s="52">
        <v>57.7</v>
      </c>
      <c r="F267" s="52">
        <v>0</v>
      </c>
      <c r="G267" s="52">
        <v>1.2450000000000001</v>
      </c>
      <c r="H267" s="52">
        <v>0.21299999999999999</v>
      </c>
      <c r="I267" s="52">
        <v>0.28799999999999998</v>
      </c>
      <c r="J267" s="51">
        <v>0.27931263247321197</v>
      </c>
      <c r="K267" s="8">
        <f t="shared" si="12"/>
        <v>0.38679213344890395</v>
      </c>
      <c r="L267" s="8">
        <f t="shared" si="13"/>
        <v>1.3</v>
      </c>
      <c r="M267" s="8">
        <f t="shared" si="14"/>
        <v>0.3</v>
      </c>
    </row>
    <row r="268" spans="1:13">
      <c r="A268" s="49">
        <v>1210</v>
      </c>
      <c r="B268" s="49" t="s">
        <v>101</v>
      </c>
      <c r="D268" s="52">
        <v>0.19</v>
      </c>
      <c r="E268" s="52">
        <v>57.7</v>
      </c>
      <c r="F268" s="52">
        <v>0</v>
      </c>
      <c r="G268" s="52">
        <v>1.2450000000000001</v>
      </c>
      <c r="H268" s="52">
        <v>0.21299999999999999</v>
      </c>
      <c r="I268" s="52">
        <v>0.28799999999999998</v>
      </c>
      <c r="J268" s="51">
        <v>6.6257151552539001E-2</v>
      </c>
      <c r="K268" s="8">
        <f t="shared" si="12"/>
        <v>9.1752903469956001E-2</v>
      </c>
      <c r="L268" s="8">
        <f t="shared" si="13"/>
        <v>0.3</v>
      </c>
      <c r="M268" s="8">
        <f t="shared" si="14"/>
        <v>0.1</v>
      </c>
    </row>
    <row r="269" spans="1:13">
      <c r="A269" s="49">
        <v>8310</v>
      </c>
      <c r="B269" s="49" t="s">
        <v>101</v>
      </c>
      <c r="C269" s="49" t="s">
        <v>70</v>
      </c>
      <c r="D269" s="52">
        <v>0.19</v>
      </c>
      <c r="E269" s="52">
        <v>57.7</v>
      </c>
      <c r="F269" s="52">
        <v>0</v>
      </c>
      <c r="G269" s="52">
        <v>0.72099999999999997</v>
      </c>
      <c r="H269" s="52">
        <v>0.17</v>
      </c>
      <c r="I269" s="52">
        <v>0.43099999999999999</v>
      </c>
      <c r="J269" s="51">
        <v>0.31374161494084801</v>
      </c>
      <c r="K269" s="8">
        <f t="shared" si="12"/>
        <v>0.65019550828995565</v>
      </c>
      <c r="L269" s="8">
        <f t="shared" si="13"/>
        <v>1.3</v>
      </c>
      <c r="M269" s="8">
        <f t="shared" si="14"/>
        <v>0.4</v>
      </c>
    </row>
    <row r="270" spans="1:13">
      <c r="A270" s="49">
        <v>8100</v>
      </c>
      <c r="B270" s="49" t="s">
        <v>106</v>
      </c>
      <c r="C270" s="49" t="s">
        <v>69</v>
      </c>
      <c r="D270" s="52">
        <v>0.22</v>
      </c>
      <c r="E270" s="52">
        <v>50.8</v>
      </c>
      <c r="F270" s="52">
        <v>0</v>
      </c>
      <c r="G270" s="52">
        <v>0.98599999999999999</v>
      </c>
      <c r="H270" s="52">
        <v>0.14299999999999999</v>
      </c>
      <c r="I270" s="52">
        <v>0.44600000000000001</v>
      </c>
      <c r="J270" s="51">
        <v>0.69003942831341503</v>
      </c>
      <c r="K270" s="8">
        <f t="shared" si="12"/>
        <v>1.3028404432842817</v>
      </c>
      <c r="L270" s="8">
        <f t="shared" si="13"/>
        <v>3.5</v>
      </c>
      <c r="M270" s="8">
        <f t="shared" si="14"/>
        <v>0.7</v>
      </c>
    </row>
    <row r="271" spans="1:13">
      <c r="A271" s="49">
        <v>8100</v>
      </c>
      <c r="B271" s="49" t="s">
        <v>106</v>
      </c>
      <c r="D271" s="52">
        <v>0.22</v>
      </c>
      <c r="E271" s="52">
        <v>50.8</v>
      </c>
      <c r="F271" s="52">
        <v>0</v>
      </c>
      <c r="G271" s="52">
        <v>0.98599999999999999</v>
      </c>
      <c r="H271" s="52">
        <v>0.14299999999999999</v>
      </c>
      <c r="I271" s="52">
        <v>0.44600000000000001</v>
      </c>
      <c r="J271" s="51">
        <v>0.158266339616316</v>
      </c>
      <c r="K271" s="8">
        <f t="shared" si="12"/>
        <v>0.29881740028491238</v>
      </c>
      <c r="L271" s="8">
        <f t="shared" si="13"/>
        <v>0.8</v>
      </c>
      <c r="M271" s="8">
        <f t="shared" si="14"/>
        <v>0.2</v>
      </c>
    </row>
    <row r="272" spans="1:13">
      <c r="A272" s="49">
        <v>8100</v>
      </c>
      <c r="B272" s="49" t="s">
        <v>106</v>
      </c>
      <c r="C272" s="49" t="s">
        <v>69</v>
      </c>
      <c r="D272" s="52">
        <v>0.22</v>
      </c>
      <c r="E272" s="52">
        <v>50.8</v>
      </c>
      <c r="F272" s="52">
        <v>0</v>
      </c>
      <c r="G272" s="52">
        <v>0.98599999999999999</v>
      </c>
      <c r="H272" s="52">
        <v>0.14299999999999999</v>
      </c>
      <c r="I272" s="52">
        <v>0.44600000000000001</v>
      </c>
      <c r="J272" s="51">
        <v>4.9096722376000104</v>
      </c>
      <c r="K272" s="8">
        <f t="shared" si="12"/>
        <v>9.2697884960713264</v>
      </c>
      <c r="L272" s="8">
        <f t="shared" si="13"/>
        <v>24.9</v>
      </c>
      <c r="M272" s="8">
        <f t="shared" si="14"/>
        <v>4.7</v>
      </c>
    </row>
    <row r="273" spans="1:13">
      <c r="A273" s="49">
        <v>8100</v>
      </c>
      <c r="B273" s="49" t="s">
        <v>106</v>
      </c>
      <c r="C273" s="49" t="s">
        <v>69</v>
      </c>
      <c r="D273" s="52">
        <v>0.22</v>
      </c>
      <c r="E273" s="52">
        <v>50.8</v>
      </c>
      <c r="F273" s="52">
        <v>0</v>
      </c>
      <c r="G273" s="52">
        <v>0.98599999999999999</v>
      </c>
      <c r="H273" s="52">
        <v>0.14299999999999999</v>
      </c>
      <c r="I273" s="52">
        <v>0.44600000000000001</v>
      </c>
      <c r="J273" s="51">
        <v>1.43612823511727E-2</v>
      </c>
      <c r="K273" s="8">
        <f t="shared" si="12"/>
        <v>2.7115058497837467E-2</v>
      </c>
      <c r="L273" s="8">
        <f t="shared" si="13"/>
        <v>0.1</v>
      </c>
      <c r="M273" s="8">
        <f t="shared" si="14"/>
        <v>0</v>
      </c>
    </row>
    <row r="274" spans="1:13">
      <c r="A274" s="49">
        <v>8100</v>
      </c>
      <c r="B274" s="49" t="s">
        <v>106</v>
      </c>
      <c r="C274" s="49" t="s">
        <v>70</v>
      </c>
      <c r="D274" s="52">
        <v>0.22</v>
      </c>
      <c r="E274" s="52">
        <v>50.8</v>
      </c>
      <c r="F274" s="52">
        <v>0</v>
      </c>
      <c r="G274" s="52">
        <v>0.98599999999999999</v>
      </c>
      <c r="H274" s="52">
        <v>0.14299999999999999</v>
      </c>
      <c r="I274" s="52">
        <v>0.44600000000000001</v>
      </c>
      <c r="J274" s="51">
        <v>1.9128262841210999</v>
      </c>
      <c r="K274" s="8">
        <f t="shared" si="12"/>
        <v>3.6115435461729111</v>
      </c>
      <c r="L274" s="8">
        <f t="shared" si="13"/>
        <v>9.6999999999999993</v>
      </c>
      <c r="M274" s="8">
        <f t="shared" si="14"/>
        <v>1.8</v>
      </c>
    </row>
    <row r="275" spans="1:13">
      <c r="A275" s="49">
        <v>8100</v>
      </c>
      <c r="B275" s="49" t="s">
        <v>106</v>
      </c>
      <c r="D275" s="52">
        <v>0.22</v>
      </c>
      <c r="E275" s="52">
        <v>50.8</v>
      </c>
      <c r="F275" s="52">
        <v>0</v>
      </c>
      <c r="G275" s="52">
        <v>0.98599999999999999</v>
      </c>
      <c r="H275" s="52">
        <v>0.14299999999999999</v>
      </c>
      <c r="I275" s="52">
        <v>0.44600000000000001</v>
      </c>
      <c r="J275" s="51">
        <v>2.1984316823954599E-2</v>
      </c>
      <c r="K275" s="8">
        <f t="shared" si="12"/>
        <v>4.1507855784747881E-2</v>
      </c>
      <c r="L275" s="8">
        <f t="shared" si="13"/>
        <v>0.1</v>
      </c>
      <c r="M275" s="8">
        <f t="shared" si="14"/>
        <v>0</v>
      </c>
    </row>
    <row r="276" spans="1:13">
      <c r="A276" s="49">
        <v>8140</v>
      </c>
      <c r="B276" s="49" t="s">
        <v>101</v>
      </c>
      <c r="C276" s="49" t="s">
        <v>69</v>
      </c>
      <c r="D276" s="52">
        <v>0.19</v>
      </c>
      <c r="E276" s="52">
        <v>57.7</v>
      </c>
      <c r="F276" s="52">
        <v>0</v>
      </c>
      <c r="G276" s="52">
        <v>0.98599999999999999</v>
      </c>
      <c r="H276" s="52">
        <v>0.14299999999999999</v>
      </c>
      <c r="I276" s="52">
        <v>0.44600000000000001</v>
      </c>
      <c r="J276" s="51">
        <v>1.34046335237094E-2</v>
      </c>
      <c r="K276" s="8">
        <f t="shared" si="12"/>
        <v>2.8746460002153539E-2</v>
      </c>
      <c r="L276" s="8">
        <f t="shared" si="13"/>
        <v>0.1</v>
      </c>
      <c r="M276" s="8">
        <f t="shared" si="14"/>
        <v>0</v>
      </c>
    </row>
    <row r="277" spans="1:13">
      <c r="A277" s="49">
        <v>8140</v>
      </c>
      <c r="B277" s="49" t="s">
        <v>101</v>
      </c>
      <c r="C277" s="49" t="s">
        <v>70</v>
      </c>
      <c r="D277" s="52">
        <v>0.19</v>
      </c>
      <c r="E277" s="52">
        <v>57.7</v>
      </c>
      <c r="F277" s="52">
        <v>0</v>
      </c>
      <c r="G277" s="52">
        <v>0.98599999999999999</v>
      </c>
      <c r="H277" s="52">
        <v>0.14299999999999999</v>
      </c>
      <c r="I277" s="52">
        <v>0.44600000000000001</v>
      </c>
      <c r="J277" s="51">
        <v>7.0484457238106396E-2</v>
      </c>
      <c r="K277" s="8">
        <f t="shared" si="12"/>
        <v>0.15115509328807314</v>
      </c>
      <c r="L277" s="8">
        <f t="shared" si="13"/>
        <v>0.4</v>
      </c>
      <c r="M277" s="8">
        <f t="shared" si="14"/>
        <v>0.1</v>
      </c>
    </row>
    <row r="278" spans="1:13">
      <c r="A278" s="49">
        <v>8140</v>
      </c>
      <c r="B278" s="49" t="s">
        <v>101</v>
      </c>
      <c r="D278" s="52">
        <v>0.19</v>
      </c>
      <c r="E278" s="52">
        <v>57.7</v>
      </c>
      <c r="F278" s="52">
        <v>0</v>
      </c>
      <c r="G278" s="52">
        <v>0.98599999999999999</v>
      </c>
      <c r="H278" s="52">
        <v>0.14299999999999999</v>
      </c>
      <c r="I278" s="52">
        <v>0.44600000000000001</v>
      </c>
      <c r="J278" s="51">
        <v>0.958246312478791</v>
      </c>
      <c r="K278" s="8">
        <f t="shared" si="12"/>
        <v>2.0549751878826421</v>
      </c>
      <c r="L278" s="8">
        <f t="shared" si="13"/>
        <v>5.5</v>
      </c>
      <c r="M278" s="8">
        <f t="shared" si="14"/>
        <v>1</v>
      </c>
    </row>
    <row r="279" spans="1:13">
      <c r="A279" s="49">
        <v>8140</v>
      </c>
      <c r="B279" s="49" t="s">
        <v>101</v>
      </c>
      <c r="D279" s="52">
        <v>0.19</v>
      </c>
      <c r="E279" s="52">
        <v>57.7</v>
      </c>
      <c r="F279" s="52">
        <v>0</v>
      </c>
      <c r="G279" s="52">
        <v>0.98599999999999999</v>
      </c>
      <c r="H279" s="52">
        <v>0.14299999999999999</v>
      </c>
      <c r="I279" s="52">
        <v>0.44600000000000001</v>
      </c>
      <c r="J279" s="51">
        <v>1.3887601194700999E-4</v>
      </c>
      <c r="K279" s="8">
        <f t="shared" si="12"/>
        <v>2.9782192222056205E-4</v>
      </c>
      <c r="L279" s="8">
        <f t="shared" si="13"/>
        <v>0</v>
      </c>
      <c r="M279" s="8">
        <f t="shared" si="14"/>
        <v>0</v>
      </c>
    </row>
    <row r="280" spans="1:13">
      <c r="A280" s="49">
        <v>8140</v>
      </c>
      <c r="B280" s="49" t="s">
        <v>101</v>
      </c>
      <c r="C280" s="49" t="s">
        <v>69</v>
      </c>
      <c r="D280" s="52">
        <v>0.19</v>
      </c>
      <c r="E280" s="52">
        <v>57.7</v>
      </c>
      <c r="F280" s="52">
        <v>0</v>
      </c>
      <c r="G280" s="52">
        <v>0.98599999999999999</v>
      </c>
      <c r="H280" s="52">
        <v>0.14299999999999999</v>
      </c>
      <c r="I280" s="52">
        <v>0.44600000000000001</v>
      </c>
      <c r="J280" s="51">
        <v>0.240965221857837</v>
      </c>
      <c r="K280" s="8">
        <f t="shared" si="12"/>
        <v>0.51675393436116246</v>
      </c>
      <c r="L280" s="8">
        <f t="shared" si="13"/>
        <v>1.4</v>
      </c>
      <c r="M280" s="8">
        <f t="shared" si="14"/>
        <v>0.2</v>
      </c>
    </row>
    <row r="281" spans="1:13">
      <c r="A281" s="49">
        <v>8140</v>
      </c>
      <c r="B281" s="49" t="s">
        <v>101</v>
      </c>
      <c r="C281" s="49" t="s">
        <v>69</v>
      </c>
      <c r="D281" s="52">
        <v>0.19</v>
      </c>
      <c r="E281" s="52">
        <v>57.7</v>
      </c>
      <c r="F281" s="52">
        <v>0</v>
      </c>
      <c r="G281" s="52">
        <v>0.98599999999999999</v>
      </c>
      <c r="H281" s="52">
        <v>0.14299999999999999</v>
      </c>
      <c r="I281" s="52">
        <v>0.44600000000000001</v>
      </c>
      <c r="J281" s="51">
        <v>1.5204987013035001</v>
      </c>
      <c r="K281" s="8">
        <f t="shared" si="12"/>
        <v>3.2607348065903778</v>
      </c>
      <c r="L281" s="8">
        <f t="shared" si="13"/>
        <v>8.6999999999999993</v>
      </c>
      <c r="M281" s="8">
        <f t="shared" si="14"/>
        <v>1.6</v>
      </c>
    </row>
    <row r="282" spans="1:13">
      <c r="A282" s="49">
        <v>8140</v>
      </c>
      <c r="B282" s="49" t="s">
        <v>101</v>
      </c>
      <c r="C282" s="49" t="s">
        <v>69</v>
      </c>
      <c r="D282" s="52">
        <v>0.19</v>
      </c>
      <c r="E282" s="52">
        <v>57.7</v>
      </c>
      <c r="F282" s="52">
        <v>0</v>
      </c>
      <c r="G282" s="52">
        <v>0.98599999999999999</v>
      </c>
      <c r="H282" s="52">
        <v>0.14299999999999999</v>
      </c>
      <c r="I282" s="52">
        <v>0.44600000000000001</v>
      </c>
      <c r="J282" s="51">
        <v>0.35290431294851798</v>
      </c>
      <c r="K282" s="8">
        <f t="shared" si="12"/>
        <v>0.75680918085664606</v>
      </c>
      <c r="L282" s="8">
        <f t="shared" si="13"/>
        <v>2</v>
      </c>
      <c r="M282" s="8">
        <f t="shared" si="14"/>
        <v>0.4</v>
      </c>
    </row>
    <row r="283" spans="1:13">
      <c r="A283" s="49">
        <v>8140</v>
      </c>
      <c r="B283" s="49" t="s">
        <v>101</v>
      </c>
      <c r="D283" s="52">
        <v>0.19</v>
      </c>
      <c r="E283" s="52">
        <v>57.7</v>
      </c>
      <c r="F283" s="52">
        <v>0</v>
      </c>
      <c r="G283" s="52">
        <v>0.98599999999999999</v>
      </c>
      <c r="H283" s="52">
        <v>0.14299999999999999</v>
      </c>
      <c r="I283" s="52">
        <v>0.44600000000000001</v>
      </c>
      <c r="J283" s="51">
        <v>2.4151698966335001E-2</v>
      </c>
      <c r="K283" s="8">
        <f t="shared" si="12"/>
        <v>5.179372096162152E-2</v>
      </c>
      <c r="L283" s="8">
        <f t="shared" si="13"/>
        <v>0.1</v>
      </c>
      <c r="M283" s="8">
        <f t="shared" si="14"/>
        <v>0</v>
      </c>
    </row>
    <row r="284" spans="1:13">
      <c r="A284" s="49">
        <v>8140</v>
      </c>
      <c r="B284" s="49" t="s">
        <v>101</v>
      </c>
      <c r="D284" s="52">
        <v>0.19</v>
      </c>
      <c r="E284" s="52">
        <v>57.7</v>
      </c>
      <c r="F284" s="52">
        <v>0</v>
      </c>
      <c r="G284" s="52">
        <v>0.98599999999999999</v>
      </c>
      <c r="H284" s="52">
        <v>0.14299999999999999</v>
      </c>
      <c r="I284" s="52">
        <v>0.44600000000000001</v>
      </c>
      <c r="J284" s="51">
        <v>0.17654207400775301</v>
      </c>
      <c r="K284" s="8">
        <f t="shared" si="12"/>
        <v>0.37859742007752645</v>
      </c>
      <c r="L284" s="8">
        <f t="shared" si="13"/>
        <v>1</v>
      </c>
      <c r="M284" s="8">
        <f t="shared" si="14"/>
        <v>0.2</v>
      </c>
    </row>
    <row r="285" spans="1:13">
      <c r="A285" s="49">
        <v>8140</v>
      </c>
      <c r="B285" s="49" t="s">
        <v>101</v>
      </c>
      <c r="C285" s="49" t="s">
        <v>69</v>
      </c>
      <c r="D285" s="52">
        <v>0.19</v>
      </c>
      <c r="E285" s="52">
        <v>57.7</v>
      </c>
      <c r="F285" s="52">
        <v>0</v>
      </c>
      <c r="G285" s="52">
        <v>0.98599999999999999</v>
      </c>
      <c r="H285" s="52">
        <v>0.14299999999999999</v>
      </c>
      <c r="I285" s="52">
        <v>0.44600000000000001</v>
      </c>
      <c r="J285" s="51">
        <v>0.206811872978964</v>
      </c>
      <c r="K285" s="8">
        <f t="shared" si="12"/>
        <v>0.44351150846793796</v>
      </c>
      <c r="L285" s="8">
        <f t="shared" si="13"/>
        <v>1.2</v>
      </c>
      <c r="M285" s="8">
        <f t="shared" si="14"/>
        <v>0.2</v>
      </c>
    </row>
    <row r="286" spans="1:13">
      <c r="A286" s="49">
        <v>8140</v>
      </c>
      <c r="B286" s="49" t="s">
        <v>101</v>
      </c>
      <c r="C286" s="49" t="s">
        <v>69</v>
      </c>
      <c r="D286" s="52">
        <v>0.19</v>
      </c>
      <c r="E286" s="52">
        <v>57.7</v>
      </c>
      <c r="F286" s="52">
        <v>0</v>
      </c>
      <c r="G286" s="52">
        <v>0.98599999999999999</v>
      </c>
      <c r="H286" s="52">
        <v>0.14299999999999999</v>
      </c>
      <c r="I286" s="52">
        <v>0.44600000000000001</v>
      </c>
      <c r="J286" s="51">
        <v>7.6552451155712502E-3</v>
      </c>
      <c r="K286" s="8">
        <f t="shared" si="12"/>
        <v>1.6416800737761139E-2</v>
      </c>
      <c r="L286" s="8">
        <f t="shared" si="13"/>
        <v>0</v>
      </c>
      <c r="M286" s="8">
        <f t="shared" si="14"/>
        <v>0</v>
      </c>
    </row>
    <row r="287" spans="1:13">
      <c r="A287" s="49">
        <v>8140</v>
      </c>
      <c r="B287" s="49" t="s">
        <v>101</v>
      </c>
      <c r="C287" s="49" t="s">
        <v>70</v>
      </c>
      <c r="D287" s="52">
        <v>0.19</v>
      </c>
      <c r="E287" s="52">
        <v>57.7</v>
      </c>
      <c r="F287" s="52">
        <v>0</v>
      </c>
      <c r="G287" s="52">
        <v>0.98599999999999999</v>
      </c>
      <c r="H287" s="52">
        <v>0.14299999999999999</v>
      </c>
      <c r="I287" s="52">
        <v>0.44600000000000001</v>
      </c>
      <c r="J287" s="51">
        <v>0.14886845858771</v>
      </c>
      <c r="K287" s="8">
        <f t="shared" si="12"/>
        <v>0.31925089058232059</v>
      </c>
      <c r="L287" s="8">
        <f t="shared" si="13"/>
        <v>0.9</v>
      </c>
      <c r="M287" s="8">
        <f t="shared" si="14"/>
        <v>0.2</v>
      </c>
    </row>
    <row r="288" spans="1:13">
      <c r="A288" s="49">
        <v>8140</v>
      </c>
      <c r="B288" s="49" t="s">
        <v>101</v>
      </c>
      <c r="C288" s="49" t="s">
        <v>70</v>
      </c>
      <c r="D288" s="52">
        <v>0.19</v>
      </c>
      <c r="E288" s="52">
        <v>57.7</v>
      </c>
      <c r="F288" s="52">
        <v>0</v>
      </c>
      <c r="G288" s="52">
        <v>0.98599999999999999</v>
      </c>
      <c r="H288" s="52">
        <v>0.14299999999999999</v>
      </c>
      <c r="I288" s="52">
        <v>0.44600000000000001</v>
      </c>
      <c r="J288" s="51">
        <v>0.65808011649276998</v>
      </c>
      <c r="K288" s="8">
        <f t="shared" si="12"/>
        <v>1.4112637778206869</v>
      </c>
      <c r="L288" s="8">
        <f t="shared" si="13"/>
        <v>3.8</v>
      </c>
      <c r="M288" s="8">
        <f t="shared" si="14"/>
        <v>0.7</v>
      </c>
    </row>
    <row r="289" spans="1:13">
      <c r="A289" s="49">
        <v>8140</v>
      </c>
      <c r="B289" s="49" t="s">
        <v>101</v>
      </c>
      <c r="C289" s="49" t="s">
        <v>70</v>
      </c>
      <c r="D289" s="52">
        <v>0.19</v>
      </c>
      <c r="E289" s="52">
        <v>57.7</v>
      </c>
      <c r="F289" s="52">
        <v>0</v>
      </c>
      <c r="G289" s="52">
        <v>0.98599999999999999</v>
      </c>
      <c r="H289" s="52">
        <v>0.14299999999999999</v>
      </c>
      <c r="I289" s="52">
        <v>0.44600000000000001</v>
      </c>
      <c r="J289" s="51">
        <v>0.74616540184019897</v>
      </c>
      <c r="K289" s="8">
        <f t="shared" si="12"/>
        <v>1.6001641403363376</v>
      </c>
      <c r="L289" s="8">
        <f t="shared" si="13"/>
        <v>4.3</v>
      </c>
      <c r="M289" s="8">
        <f t="shared" si="14"/>
        <v>0.8</v>
      </c>
    </row>
    <row r="290" spans="1:13">
      <c r="A290" s="49">
        <v>8140</v>
      </c>
      <c r="B290" s="49" t="s">
        <v>101</v>
      </c>
      <c r="C290" s="49" t="s">
        <v>70</v>
      </c>
      <c r="D290" s="52">
        <v>0.19</v>
      </c>
      <c r="E290" s="52">
        <v>57.7</v>
      </c>
      <c r="F290" s="52">
        <v>0</v>
      </c>
      <c r="G290" s="52">
        <v>0.98599999999999999</v>
      </c>
      <c r="H290" s="52">
        <v>0.14299999999999999</v>
      </c>
      <c r="I290" s="52">
        <v>0.44600000000000001</v>
      </c>
      <c r="J290" s="51">
        <v>0.108806948371809</v>
      </c>
      <c r="K290" s="8">
        <f t="shared" si="12"/>
        <v>0.23333831423248394</v>
      </c>
      <c r="L290" s="8">
        <f t="shared" si="13"/>
        <v>0.6</v>
      </c>
      <c r="M290" s="8">
        <f t="shared" si="14"/>
        <v>0.1</v>
      </c>
    </row>
    <row r="291" spans="1:13">
      <c r="A291" s="49">
        <v>8140</v>
      </c>
      <c r="B291" s="49" t="s">
        <v>101</v>
      </c>
      <c r="C291" s="49" t="s">
        <v>71</v>
      </c>
      <c r="D291" s="52">
        <v>0.19</v>
      </c>
      <c r="E291" s="52">
        <v>57.7</v>
      </c>
      <c r="F291" s="52">
        <v>0</v>
      </c>
      <c r="G291" s="52">
        <v>0.98599999999999999</v>
      </c>
      <c r="H291" s="52">
        <v>0.14299999999999999</v>
      </c>
      <c r="I291" s="52">
        <v>0.44600000000000001</v>
      </c>
      <c r="J291" s="51">
        <v>2.0423537076143999E-2</v>
      </c>
      <c r="K291" s="8">
        <f t="shared" si="12"/>
        <v>4.3798615652075414E-2</v>
      </c>
      <c r="L291" s="8">
        <f t="shared" si="13"/>
        <v>0.1</v>
      </c>
      <c r="M291" s="8">
        <f t="shared" si="14"/>
        <v>0</v>
      </c>
    </row>
    <row r="292" spans="1:13">
      <c r="A292" s="49">
        <v>8140</v>
      </c>
      <c r="B292" s="49" t="s">
        <v>101</v>
      </c>
      <c r="C292" s="49" t="s">
        <v>71</v>
      </c>
      <c r="D292" s="52">
        <v>0.19</v>
      </c>
      <c r="E292" s="52">
        <v>57.7</v>
      </c>
      <c r="F292" s="52">
        <v>0</v>
      </c>
      <c r="G292" s="52">
        <v>0.98599999999999999</v>
      </c>
      <c r="H292" s="52">
        <v>0.14299999999999999</v>
      </c>
      <c r="I292" s="52">
        <v>0.44600000000000001</v>
      </c>
      <c r="J292" s="51">
        <v>2.26440736676803E-3</v>
      </c>
      <c r="K292" s="8">
        <f t="shared" si="12"/>
        <v>4.8560593381568205E-3</v>
      </c>
      <c r="L292" s="8">
        <f t="shared" si="13"/>
        <v>0</v>
      </c>
      <c r="M292" s="8">
        <f t="shared" si="14"/>
        <v>0</v>
      </c>
    </row>
    <row r="293" spans="1:13">
      <c r="A293" s="49">
        <v>8140</v>
      </c>
      <c r="B293" s="49" t="s">
        <v>101</v>
      </c>
      <c r="C293" s="49" t="s">
        <v>69</v>
      </c>
      <c r="D293" s="52">
        <v>0.19</v>
      </c>
      <c r="E293" s="52">
        <v>57.7</v>
      </c>
      <c r="F293" s="52">
        <v>0</v>
      </c>
      <c r="G293" s="52">
        <v>0.98599999999999999</v>
      </c>
      <c r="H293" s="52">
        <v>0.14299999999999999</v>
      </c>
      <c r="I293" s="52">
        <v>0.44600000000000001</v>
      </c>
      <c r="J293" s="51">
        <v>0.315021130879031</v>
      </c>
      <c r="K293" s="8">
        <f t="shared" si="12"/>
        <v>0.67556806552226334</v>
      </c>
      <c r="L293" s="8">
        <f t="shared" si="13"/>
        <v>1.8</v>
      </c>
      <c r="M293" s="8">
        <f t="shared" si="14"/>
        <v>0.3</v>
      </c>
    </row>
    <row r="294" spans="1:13">
      <c r="A294" s="49">
        <v>8140</v>
      </c>
      <c r="B294" s="49" t="s">
        <v>101</v>
      </c>
      <c r="C294" s="49" t="s">
        <v>69</v>
      </c>
      <c r="D294" s="52">
        <v>0.19</v>
      </c>
      <c r="E294" s="52">
        <v>57.7</v>
      </c>
      <c r="F294" s="52">
        <v>0</v>
      </c>
      <c r="G294" s="52">
        <v>0.98599999999999999</v>
      </c>
      <c r="H294" s="52">
        <v>0.14299999999999999</v>
      </c>
      <c r="I294" s="52">
        <v>0.44600000000000001</v>
      </c>
      <c r="J294" s="51">
        <v>0.443786265950742</v>
      </c>
      <c r="K294" s="8">
        <f t="shared" si="12"/>
        <v>0.95170704376913218</v>
      </c>
      <c r="L294" s="8">
        <f t="shared" si="13"/>
        <v>2.6</v>
      </c>
      <c r="M294" s="8">
        <f t="shared" si="14"/>
        <v>0.5</v>
      </c>
    </row>
    <row r="295" spans="1:13">
      <c r="A295" s="49">
        <v>8140</v>
      </c>
      <c r="B295" s="49" t="s">
        <v>101</v>
      </c>
      <c r="C295" s="49" t="s">
        <v>70</v>
      </c>
      <c r="D295" s="52">
        <v>0.19</v>
      </c>
      <c r="E295" s="52">
        <v>57.7</v>
      </c>
      <c r="F295" s="52">
        <v>0</v>
      </c>
      <c r="G295" s="52">
        <v>0.98599999999999999</v>
      </c>
      <c r="H295" s="52">
        <v>0.14299999999999999</v>
      </c>
      <c r="I295" s="52">
        <v>0.44600000000000001</v>
      </c>
      <c r="J295" s="51">
        <v>5.8817498046274999</v>
      </c>
      <c r="K295" s="8">
        <f t="shared" si="12"/>
        <v>12.613510485187085</v>
      </c>
      <c r="L295" s="8">
        <f t="shared" si="13"/>
        <v>33.799999999999997</v>
      </c>
      <c r="M295" s="8">
        <f t="shared" si="14"/>
        <v>6</v>
      </c>
    </row>
    <row r="296" spans="1:13">
      <c r="A296" s="49">
        <v>8140</v>
      </c>
      <c r="B296" s="49" t="s">
        <v>101</v>
      </c>
      <c r="D296" s="52">
        <v>0.19</v>
      </c>
      <c r="E296" s="52">
        <v>57.7</v>
      </c>
      <c r="F296" s="52">
        <v>0</v>
      </c>
      <c r="G296" s="52">
        <v>0.98599999999999999</v>
      </c>
      <c r="H296" s="52">
        <v>0.14299999999999999</v>
      </c>
      <c r="I296" s="52">
        <v>0.44600000000000001</v>
      </c>
      <c r="J296" s="51">
        <v>4.3281390850772E-4</v>
      </c>
      <c r="K296" s="8">
        <f t="shared" si="12"/>
        <v>9.2817664035994743E-4</v>
      </c>
      <c r="L296" s="8">
        <f t="shared" si="13"/>
        <v>0</v>
      </c>
      <c r="M296" s="8">
        <f t="shared" si="14"/>
        <v>0</v>
      </c>
    </row>
    <row r="297" spans="1:13">
      <c r="A297" s="49">
        <v>1330</v>
      </c>
      <c r="B297" s="49" t="s">
        <v>101</v>
      </c>
      <c r="C297" s="49" t="s">
        <v>70</v>
      </c>
      <c r="D297" s="52">
        <v>0.19</v>
      </c>
      <c r="E297" s="52">
        <v>57.7</v>
      </c>
      <c r="F297" s="52">
        <v>0</v>
      </c>
      <c r="G297" s="52">
        <v>1.395</v>
      </c>
      <c r="H297" s="52">
        <v>0.33900000000000002</v>
      </c>
      <c r="I297" s="52">
        <v>0.39300000000000002</v>
      </c>
      <c r="J297" s="51">
        <v>0.22040833061463999</v>
      </c>
      <c r="K297" s="8">
        <f t="shared" si="12"/>
        <v>0.41650011215421984</v>
      </c>
      <c r="L297" s="8">
        <f t="shared" si="13"/>
        <v>1.6</v>
      </c>
      <c r="M297" s="8">
        <f t="shared" si="14"/>
        <v>0.4</v>
      </c>
    </row>
    <row r="298" spans="1:13">
      <c r="A298" s="49">
        <v>1330</v>
      </c>
      <c r="B298" s="49" t="s">
        <v>101</v>
      </c>
      <c r="C298" s="49" t="s">
        <v>69</v>
      </c>
      <c r="D298" s="52">
        <v>0.19</v>
      </c>
      <c r="E298" s="52">
        <v>57.7</v>
      </c>
      <c r="F298" s="52">
        <v>0</v>
      </c>
      <c r="G298" s="52">
        <v>1.395</v>
      </c>
      <c r="H298" s="52">
        <v>0.33900000000000002</v>
      </c>
      <c r="I298" s="52">
        <v>0.39300000000000002</v>
      </c>
      <c r="J298" s="51">
        <v>12.0966092527</v>
      </c>
      <c r="K298" s="8">
        <f t="shared" si="12"/>
        <v>22.858660089595876</v>
      </c>
      <c r="L298" s="8">
        <f t="shared" si="13"/>
        <v>86.8</v>
      </c>
      <c r="M298" s="8">
        <f t="shared" si="14"/>
        <v>23.4</v>
      </c>
    </row>
    <row r="299" spans="1:13">
      <c r="A299" s="49">
        <v>1330</v>
      </c>
      <c r="B299" s="49" t="s">
        <v>101</v>
      </c>
      <c r="C299" s="49" t="s">
        <v>69</v>
      </c>
      <c r="D299" s="52">
        <v>0.19</v>
      </c>
      <c r="E299" s="52">
        <v>57.7</v>
      </c>
      <c r="F299" s="52">
        <v>0</v>
      </c>
      <c r="G299" s="52">
        <v>1.395</v>
      </c>
      <c r="H299" s="52">
        <v>0.33900000000000002</v>
      </c>
      <c r="I299" s="52">
        <v>0.39300000000000002</v>
      </c>
      <c r="J299" s="51">
        <v>0.168170079422613</v>
      </c>
      <c r="K299" s="8">
        <f t="shared" si="12"/>
        <v>0.31778679483292621</v>
      </c>
      <c r="L299" s="8">
        <f t="shared" si="13"/>
        <v>1.2</v>
      </c>
      <c r="M299" s="8">
        <f t="shared" si="14"/>
        <v>0.3</v>
      </c>
    </row>
    <row r="300" spans="1:13">
      <c r="A300" s="49">
        <v>1330</v>
      </c>
      <c r="B300" s="49" t="s">
        <v>101</v>
      </c>
      <c r="C300" s="49" t="s">
        <v>69</v>
      </c>
      <c r="D300" s="52">
        <v>0.19</v>
      </c>
      <c r="E300" s="52">
        <v>57.7</v>
      </c>
      <c r="F300" s="52">
        <v>0</v>
      </c>
      <c r="G300" s="52">
        <v>1.395</v>
      </c>
      <c r="H300" s="52">
        <v>0.33900000000000002</v>
      </c>
      <c r="I300" s="52">
        <v>0.39300000000000002</v>
      </c>
      <c r="J300" s="51">
        <v>17.444698777700001</v>
      </c>
      <c r="K300" s="8">
        <f t="shared" si="12"/>
        <v>32.964811162750252</v>
      </c>
      <c r="L300" s="8">
        <f t="shared" si="13"/>
        <v>125.1</v>
      </c>
      <c r="M300" s="8">
        <f t="shared" si="14"/>
        <v>33.700000000000003</v>
      </c>
    </row>
    <row r="301" spans="1:13">
      <c r="A301" s="49">
        <v>1330</v>
      </c>
      <c r="B301" s="49" t="s">
        <v>101</v>
      </c>
      <c r="C301" s="49" t="s">
        <v>69</v>
      </c>
      <c r="D301" s="52">
        <v>0.19</v>
      </c>
      <c r="E301" s="52">
        <v>57.7</v>
      </c>
      <c r="F301" s="52">
        <v>0</v>
      </c>
      <c r="G301" s="52">
        <v>1.395</v>
      </c>
      <c r="H301" s="52">
        <v>0.33900000000000002</v>
      </c>
      <c r="I301" s="52">
        <v>0.39300000000000002</v>
      </c>
      <c r="J301" s="51">
        <v>2.23482156725258E-2</v>
      </c>
      <c r="K301" s="8">
        <f t="shared" si="12"/>
        <v>4.2230864450980198E-2</v>
      </c>
      <c r="L301" s="8">
        <f t="shared" si="13"/>
        <v>0.2</v>
      </c>
      <c r="M301" s="8">
        <f t="shared" si="14"/>
        <v>0</v>
      </c>
    </row>
    <row r="302" spans="1:13">
      <c r="A302" s="49">
        <v>1330</v>
      </c>
      <c r="B302" s="49" t="s">
        <v>101</v>
      </c>
      <c r="D302" s="52">
        <v>0.19</v>
      </c>
      <c r="E302" s="52">
        <v>57.7</v>
      </c>
      <c r="F302" s="52">
        <v>0</v>
      </c>
      <c r="G302" s="52">
        <v>1.395</v>
      </c>
      <c r="H302" s="52">
        <v>0.33900000000000002</v>
      </c>
      <c r="I302" s="52">
        <v>0.39300000000000002</v>
      </c>
      <c r="J302" s="51">
        <v>12.914410693500001</v>
      </c>
      <c r="K302" s="8">
        <f t="shared" si="12"/>
        <v>24.404039027239616</v>
      </c>
      <c r="L302" s="8">
        <f t="shared" si="13"/>
        <v>92.6</v>
      </c>
      <c r="M302" s="8">
        <f t="shared" si="14"/>
        <v>25</v>
      </c>
    </row>
    <row r="303" spans="1:13">
      <c r="A303" s="49">
        <v>1330</v>
      </c>
      <c r="B303" s="49" t="s">
        <v>101</v>
      </c>
      <c r="D303" s="52">
        <v>0.19</v>
      </c>
      <c r="E303" s="52">
        <v>57.7</v>
      </c>
      <c r="F303" s="52">
        <v>0</v>
      </c>
      <c r="G303" s="52">
        <v>1.395</v>
      </c>
      <c r="H303" s="52">
        <v>0.33900000000000002</v>
      </c>
      <c r="I303" s="52">
        <v>0.39300000000000002</v>
      </c>
      <c r="J303" s="51">
        <v>3.8221780710568601E-2</v>
      </c>
      <c r="K303" s="8">
        <f t="shared" si="12"/>
        <v>7.2226743464243723E-2</v>
      </c>
      <c r="L303" s="8">
        <f t="shared" si="13"/>
        <v>0.3</v>
      </c>
      <c r="M303" s="8">
        <f t="shared" si="14"/>
        <v>0.1</v>
      </c>
    </row>
    <row r="304" spans="1:13">
      <c r="A304" s="49">
        <v>1330</v>
      </c>
      <c r="B304" s="49" t="s">
        <v>101</v>
      </c>
      <c r="C304" s="49" t="s">
        <v>69</v>
      </c>
      <c r="D304" s="52">
        <v>0.19</v>
      </c>
      <c r="E304" s="52">
        <v>57.7</v>
      </c>
      <c r="F304" s="52">
        <v>0</v>
      </c>
      <c r="G304" s="52">
        <v>1.395</v>
      </c>
      <c r="H304" s="52">
        <v>0.33900000000000002</v>
      </c>
      <c r="I304" s="52">
        <v>0.39300000000000002</v>
      </c>
      <c r="J304" s="51">
        <v>9.5101142330226804E-2</v>
      </c>
      <c r="K304" s="8">
        <f t="shared" si="12"/>
        <v>0.17971025113287134</v>
      </c>
      <c r="L304" s="8">
        <f t="shared" si="13"/>
        <v>0.7</v>
      </c>
      <c r="M304" s="8">
        <f t="shared" si="14"/>
        <v>0.2</v>
      </c>
    </row>
    <row r="305" spans="1:13">
      <c r="A305" s="49">
        <v>1330</v>
      </c>
      <c r="B305" s="49" t="s">
        <v>101</v>
      </c>
      <c r="C305" s="49" t="s">
        <v>69</v>
      </c>
      <c r="D305" s="52">
        <v>0.19</v>
      </c>
      <c r="E305" s="52">
        <v>57.7</v>
      </c>
      <c r="F305" s="52">
        <v>0</v>
      </c>
      <c r="G305" s="52">
        <v>1.395</v>
      </c>
      <c r="H305" s="52">
        <v>0.33900000000000002</v>
      </c>
      <c r="I305" s="52">
        <v>0.39300000000000002</v>
      </c>
      <c r="J305" s="51">
        <v>2.8464278526796898</v>
      </c>
      <c r="K305" s="8">
        <f t="shared" si="12"/>
        <v>5.3788235525124932</v>
      </c>
      <c r="L305" s="8">
        <f t="shared" si="13"/>
        <v>20.399999999999999</v>
      </c>
      <c r="M305" s="8">
        <f t="shared" si="14"/>
        <v>5.5</v>
      </c>
    </row>
    <row r="306" spans="1:13">
      <c r="A306" s="49">
        <v>1390</v>
      </c>
      <c r="B306" s="49" t="s">
        <v>101</v>
      </c>
      <c r="C306" s="49" t="s">
        <v>69</v>
      </c>
      <c r="D306" s="52">
        <v>0.19</v>
      </c>
      <c r="E306" s="52">
        <v>57.7</v>
      </c>
      <c r="F306" s="52">
        <v>0</v>
      </c>
      <c r="G306" s="52">
        <v>1.395</v>
      </c>
      <c r="H306" s="52">
        <v>0.33900000000000002</v>
      </c>
      <c r="I306" s="52">
        <v>0.39300000000000002</v>
      </c>
      <c r="J306" s="51">
        <v>4.1116028421353902E-2</v>
      </c>
      <c r="K306" s="8">
        <f t="shared" si="12"/>
        <v>7.7695931007121938E-2</v>
      </c>
      <c r="L306" s="8">
        <f t="shared" si="13"/>
        <v>0.3</v>
      </c>
      <c r="M306" s="8">
        <f t="shared" si="14"/>
        <v>0.1</v>
      </c>
    </row>
    <row r="307" spans="1:13">
      <c r="A307" s="49">
        <v>1390</v>
      </c>
      <c r="B307" s="49" t="s">
        <v>101</v>
      </c>
      <c r="C307" s="49" t="s">
        <v>69</v>
      </c>
      <c r="D307" s="52">
        <v>0.19</v>
      </c>
      <c r="E307" s="52">
        <v>57.7</v>
      </c>
      <c r="F307" s="52">
        <v>0</v>
      </c>
      <c r="G307" s="52">
        <v>1.395</v>
      </c>
      <c r="H307" s="52">
        <v>0.33900000000000002</v>
      </c>
      <c r="I307" s="52">
        <v>0.39300000000000002</v>
      </c>
      <c r="J307" s="51">
        <v>3.1605126733962101</v>
      </c>
      <c r="K307" s="8">
        <f t="shared" si="12"/>
        <v>5.9723417860999843</v>
      </c>
      <c r="L307" s="8">
        <f t="shared" si="13"/>
        <v>22.7</v>
      </c>
      <c r="M307" s="8">
        <f t="shared" si="14"/>
        <v>6.1</v>
      </c>
    </row>
    <row r="308" spans="1:13">
      <c r="A308" s="49">
        <v>1710</v>
      </c>
      <c r="B308" s="49" t="s">
        <v>101</v>
      </c>
      <c r="C308" s="49" t="s">
        <v>69</v>
      </c>
      <c r="D308" s="52">
        <v>0.19</v>
      </c>
      <c r="E308" s="52">
        <v>57.7</v>
      </c>
      <c r="F308" s="52">
        <v>0</v>
      </c>
      <c r="G308" s="52">
        <v>0.96799999999999997</v>
      </c>
      <c r="H308" s="52">
        <v>0.125</v>
      </c>
      <c r="I308" s="52">
        <v>0.34100000000000003</v>
      </c>
      <c r="J308" s="51">
        <v>0.33850462787928598</v>
      </c>
      <c r="K308" s="8">
        <f t="shared" si="12"/>
        <v>0.55502629223037236</v>
      </c>
      <c r="L308" s="8">
        <f t="shared" si="13"/>
        <v>1.5</v>
      </c>
      <c r="M308" s="8">
        <f t="shared" si="14"/>
        <v>0.3</v>
      </c>
    </row>
    <row r="309" spans="1:13">
      <c r="A309" s="49">
        <v>1710</v>
      </c>
      <c r="B309" s="49" t="s">
        <v>101</v>
      </c>
      <c r="C309" s="49" t="s">
        <v>69</v>
      </c>
      <c r="D309" s="52">
        <v>0.19</v>
      </c>
      <c r="E309" s="52">
        <v>57.7</v>
      </c>
      <c r="F309" s="52">
        <v>0</v>
      </c>
      <c r="G309" s="52">
        <v>0.96799999999999997</v>
      </c>
      <c r="H309" s="52">
        <v>0.125</v>
      </c>
      <c r="I309" s="52">
        <v>0.34100000000000003</v>
      </c>
      <c r="J309" s="51">
        <v>34.7535819573</v>
      </c>
      <c r="K309" s="8">
        <f t="shared" si="12"/>
        <v>56.983421043103981</v>
      </c>
      <c r="L309" s="8">
        <f t="shared" si="13"/>
        <v>150.1</v>
      </c>
      <c r="M309" s="8">
        <f t="shared" si="14"/>
        <v>26</v>
      </c>
    </row>
    <row r="310" spans="1:13">
      <c r="A310" s="49">
        <v>1710</v>
      </c>
      <c r="B310" s="49" t="s">
        <v>101</v>
      </c>
      <c r="C310" s="49" t="s">
        <v>69</v>
      </c>
      <c r="D310" s="52">
        <v>0.19</v>
      </c>
      <c r="E310" s="52">
        <v>57.7</v>
      </c>
      <c r="F310" s="52">
        <v>0</v>
      </c>
      <c r="G310" s="52">
        <v>0.96799999999999997</v>
      </c>
      <c r="H310" s="52">
        <v>0.125</v>
      </c>
      <c r="I310" s="52">
        <v>0.34100000000000003</v>
      </c>
      <c r="J310" s="51">
        <v>2.35787881220058</v>
      </c>
      <c r="K310" s="8">
        <f t="shared" si="12"/>
        <v>3.8660763454345801</v>
      </c>
      <c r="L310" s="8">
        <f t="shared" si="13"/>
        <v>10.199999999999999</v>
      </c>
      <c r="M310" s="8">
        <f t="shared" si="14"/>
        <v>1.8</v>
      </c>
    </row>
    <row r="311" spans="1:13">
      <c r="A311" s="49">
        <v>1710</v>
      </c>
      <c r="B311" s="49" t="s">
        <v>101</v>
      </c>
      <c r="C311" s="49" t="s">
        <v>70</v>
      </c>
      <c r="D311" s="52">
        <v>0.19</v>
      </c>
      <c r="E311" s="52">
        <v>57.7</v>
      </c>
      <c r="F311" s="52">
        <v>0</v>
      </c>
      <c r="G311" s="52">
        <v>0.96799999999999997</v>
      </c>
      <c r="H311" s="52">
        <v>0.125</v>
      </c>
      <c r="I311" s="52">
        <v>0.34100000000000003</v>
      </c>
      <c r="J311" s="51">
        <v>1.9769423117209799</v>
      </c>
      <c r="K311" s="8">
        <f t="shared" si="12"/>
        <v>3.2414769868940407</v>
      </c>
      <c r="L311" s="8">
        <f t="shared" si="13"/>
        <v>8.5</v>
      </c>
      <c r="M311" s="8">
        <f t="shared" si="14"/>
        <v>1.5</v>
      </c>
    </row>
    <row r="312" spans="1:13">
      <c r="A312" s="49">
        <v>1400</v>
      </c>
      <c r="B312" s="49" t="s">
        <v>101</v>
      </c>
      <c r="C312" s="49" t="s">
        <v>69</v>
      </c>
      <c r="D312" s="52">
        <v>0.19</v>
      </c>
      <c r="E312" s="52">
        <v>57.7</v>
      </c>
      <c r="F312" s="52">
        <v>0</v>
      </c>
      <c r="G312" s="52">
        <v>0.70899999999999996</v>
      </c>
      <c r="H312" s="52">
        <v>0.11700000000000001</v>
      </c>
      <c r="I312" s="52">
        <v>0.43099999999999999</v>
      </c>
      <c r="J312" s="51">
        <v>0.47729792956585598</v>
      </c>
      <c r="K312" s="8">
        <f t="shared" si="12"/>
        <v>0.98914825174953347</v>
      </c>
      <c r="L312" s="8">
        <f t="shared" si="13"/>
        <v>1.9</v>
      </c>
      <c r="M312" s="8">
        <f t="shared" si="14"/>
        <v>0.4</v>
      </c>
    </row>
    <row r="313" spans="1:13">
      <c r="A313" s="49">
        <v>1400</v>
      </c>
      <c r="B313" s="49" t="s">
        <v>101</v>
      </c>
      <c r="C313" s="49" t="s">
        <v>69</v>
      </c>
      <c r="D313" s="52">
        <v>0.19</v>
      </c>
      <c r="E313" s="52">
        <v>57.7</v>
      </c>
      <c r="F313" s="52">
        <v>0</v>
      </c>
      <c r="G313" s="52">
        <v>0.70899999999999996</v>
      </c>
      <c r="H313" s="52">
        <v>0.11700000000000001</v>
      </c>
      <c r="I313" s="52">
        <v>0.43099999999999999</v>
      </c>
      <c r="J313" s="51">
        <v>0.39265529828622397</v>
      </c>
      <c r="K313" s="8">
        <f t="shared" si="12"/>
        <v>0.81373556804088487</v>
      </c>
      <c r="L313" s="8">
        <f t="shared" si="13"/>
        <v>1.6</v>
      </c>
      <c r="M313" s="8">
        <f t="shared" si="14"/>
        <v>0.3</v>
      </c>
    </row>
    <row r="314" spans="1:13">
      <c r="A314" s="49">
        <v>1400</v>
      </c>
      <c r="B314" s="49" t="s">
        <v>101</v>
      </c>
      <c r="C314" s="49" t="s">
        <v>69</v>
      </c>
      <c r="D314" s="52">
        <v>0.19</v>
      </c>
      <c r="E314" s="52">
        <v>57.7</v>
      </c>
      <c r="F314" s="52">
        <v>0</v>
      </c>
      <c r="G314" s="52">
        <v>0.70899999999999996</v>
      </c>
      <c r="H314" s="52">
        <v>0.11700000000000001</v>
      </c>
      <c r="I314" s="52">
        <v>0.43099999999999999</v>
      </c>
      <c r="J314" s="51">
        <v>0.30618927911411198</v>
      </c>
      <c r="K314" s="8">
        <f t="shared" si="12"/>
        <v>0.63454411045875969</v>
      </c>
      <c r="L314" s="8">
        <f t="shared" si="13"/>
        <v>1.2</v>
      </c>
      <c r="M314" s="8">
        <f t="shared" si="14"/>
        <v>0.3</v>
      </c>
    </row>
    <row r="315" spans="1:13">
      <c r="A315" s="49">
        <v>1400</v>
      </c>
      <c r="B315" s="49" t="s">
        <v>101</v>
      </c>
      <c r="C315" s="49" t="s">
        <v>70</v>
      </c>
      <c r="D315" s="52">
        <v>0.19</v>
      </c>
      <c r="E315" s="52">
        <v>57.7</v>
      </c>
      <c r="F315" s="52">
        <v>0</v>
      </c>
      <c r="G315" s="52">
        <v>0.70899999999999996</v>
      </c>
      <c r="H315" s="52">
        <v>0.11700000000000001</v>
      </c>
      <c r="I315" s="52">
        <v>0.43099999999999999</v>
      </c>
      <c r="J315" s="51">
        <v>14.8477724399</v>
      </c>
      <c r="K315" s="8">
        <f t="shared" si="12"/>
        <v>30.770399873011758</v>
      </c>
      <c r="L315" s="8">
        <f t="shared" si="13"/>
        <v>59.4</v>
      </c>
      <c r="M315" s="8">
        <f t="shared" si="14"/>
        <v>12.6</v>
      </c>
    </row>
    <row r="316" spans="1:13">
      <c r="A316" s="49">
        <v>1400</v>
      </c>
      <c r="B316" s="49" t="s">
        <v>101</v>
      </c>
      <c r="D316" s="52">
        <v>0.19</v>
      </c>
      <c r="E316" s="52">
        <v>57.7</v>
      </c>
      <c r="F316" s="52">
        <v>0</v>
      </c>
      <c r="G316" s="52">
        <v>0.70899999999999996</v>
      </c>
      <c r="H316" s="52">
        <v>0.11700000000000001</v>
      </c>
      <c r="I316" s="52">
        <v>0.43099999999999999</v>
      </c>
      <c r="J316" s="51">
        <v>0.10347013479983801</v>
      </c>
      <c r="K316" s="8">
        <f t="shared" si="12"/>
        <v>0.21443064510806095</v>
      </c>
      <c r="L316" s="8">
        <f t="shared" si="13"/>
        <v>0.4</v>
      </c>
      <c r="M316" s="8">
        <f t="shared" si="14"/>
        <v>0.1</v>
      </c>
    </row>
    <row r="317" spans="1:13">
      <c r="A317" s="49">
        <v>1320</v>
      </c>
      <c r="B317" s="49" t="s">
        <v>101</v>
      </c>
      <c r="C317" s="49" t="s">
        <v>69</v>
      </c>
      <c r="D317" s="52">
        <v>0.19</v>
      </c>
      <c r="E317" s="52">
        <v>57.7</v>
      </c>
      <c r="F317" s="52">
        <v>0</v>
      </c>
      <c r="G317" s="52">
        <v>1.395</v>
      </c>
      <c r="H317" s="52">
        <v>0.33900000000000002</v>
      </c>
      <c r="I317" s="52">
        <v>0.39300000000000002</v>
      </c>
      <c r="J317" s="51">
        <v>3.4446196023334E-2</v>
      </c>
      <c r="K317" s="8">
        <f t="shared" si="12"/>
        <v>6.5092115470393688E-2</v>
      </c>
      <c r="L317" s="8">
        <f t="shared" si="13"/>
        <v>0.2</v>
      </c>
      <c r="M317" s="8">
        <f t="shared" si="14"/>
        <v>0.1</v>
      </c>
    </row>
    <row r="318" spans="1:13">
      <c r="A318" s="49">
        <v>1320</v>
      </c>
      <c r="B318" s="49" t="s">
        <v>101</v>
      </c>
      <c r="C318" s="49" t="s">
        <v>69</v>
      </c>
      <c r="D318" s="52">
        <v>0.19</v>
      </c>
      <c r="E318" s="52">
        <v>57.7</v>
      </c>
      <c r="F318" s="52">
        <v>0</v>
      </c>
      <c r="G318" s="52">
        <v>1.395</v>
      </c>
      <c r="H318" s="52">
        <v>0.33900000000000002</v>
      </c>
      <c r="I318" s="52">
        <v>0.39300000000000002</v>
      </c>
      <c r="J318" s="51">
        <v>0.39298927458562999</v>
      </c>
      <c r="K318" s="8">
        <f t="shared" si="12"/>
        <v>0.74262200745260032</v>
      </c>
      <c r="L318" s="8">
        <f t="shared" si="13"/>
        <v>2.8</v>
      </c>
      <c r="M318" s="8">
        <f t="shared" si="14"/>
        <v>0.8</v>
      </c>
    </row>
    <row r="319" spans="1:13">
      <c r="A319" s="49">
        <v>1320</v>
      </c>
      <c r="B319" s="49" t="s">
        <v>101</v>
      </c>
      <c r="C319" s="49" t="s">
        <v>70</v>
      </c>
      <c r="D319" s="52">
        <v>0.19</v>
      </c>
      <c r="E319" s="52">
        <v>57.7</v>
      </c>
      <c r="F319" s="52">
        <v>0</v>
      </c>
      <c r="G319" s="52">
        <v>1.395</v>
      </c>
      <c r="H319" s="52">
        <v>0.33900000000000002</v>
      </c>
      <c r="I319" s="52">
        <v>0.39300000000000002</v>
      </c>
      <c r="J319" s="51">
        <v>1.8089801123879298E-2</v>
      </c>
      <c r="K319" s="8">
        <f t="shared" si="12"/>
        <v>3.4183844938766618E-2</v>
      </c>
      <c r="L319" s="8">
        <f t="shared" si="13"/>
        <v>0.1</v>
      </c>
      <c r="M319" s="8">
        <f t="shared" si="14"/>
        <v>0</v>
      </c>
    </row>
    <row r="320" spans="1:13">
      <c r="A320" s="49">
        <v>1330</v>
      </c>
      <c r="B320" s="49" t="s">
        <v>101</v>
      </c>
      <c r="C320" s="49" t="s">
        <v>69</v>
      </c>
      <c r="D320" s="52">
        <v>0.19</v>
      </c>
      <c r="E320" s="52">
        <v>57.7</v>
      </c>
      <c r="F320" s="52">
        <v>0</v>
      </c>
      <c r="G320" s="52">
        <v>1.395</v>
      </c>
      <c r="H320" s="52">
        <v>0.33900000000000002</v>
      </c>
      <c r="I320" s="52">
        <v>0.39300000000000002</v>
      </c>
      <c r="J320" s="51">
        <v>0.33586624779559698</v>
      </c>
      <c r="K320" s="8">
        <f t="shared" si="12"/>
        <v>0.63467805180314485</v>
      </c>
      <c r="L320" s="8">
        <f t="shared" si="13"/>
        <v>2.4</v>
      </c>
      <c r="M320" s="8">
        <f t="shared" si="14"/>
        <v>0.6</v>
      </c>
    </row>
    <row r="321" spans="1:13">
      <c r="A321" s="49">
        <v>1330</v>
      </c>
      <c r="B321" s="49" t="s">
        <v>101</v>
      </c>
      <c r="C321" s="49" t="s">
        <v>69</v>
      </c>
      <c r="D321" s="52">
        <v>0.19</v>
      </c>
      <c r="E321" s="52">
        <v>57.7</v>
      </c>
      <c r="F321" s="52">
        <v>0</v>
      </c>
      <c r="G321" s="52">
        <v>1.395</v>
      </c>
      <c r="H321" s="52">
        <v>0.33900000000000002</v>
      </c>
      <c r="I321" s="52">
        <v>0.39300000000000002</v>
      </c>
      <c r="J321" s="51">
        <v>1.93884104707075</v>
      </c>
      <c r="K321" s="8">
        <f t="shared" si="12"/>
        <v>3.6637794556234198</v>
      </c>
      <c r="L321" s="8">
        <f t="shared" si="13"/>
        <v>13.9</v>
      </c>
      <c r="M321" s="8">
        <f t="shared" si="14"/>
        <v>3.7</v>
      </c>
    </row>
    <row r="322" spans="1:13">
      <c r="A322" s="49">
        <v>1330</v>
      </c>
      <c r="B322" s="49" t="s">
        <v>101</v>
      </c>
      <c r="C322" s="49" t="s">
        <v>69</v>
      </c>
      <c r="D322" s="52">
        <v>0.19</v>
      </c>
      <c r="E322" s="52">
        <v>57.7</v>
      </c>
      <c r="F322" s="52">
        <v>0</v>
      </c>
      <c r="G322" s="52">
        <v>1.395</v>
      </c>
      <c r="H322" s="52">
        <v>0.33900000000000002</v>
      </c>
      <c r="I322" s="52">
        <v>0.39300000000000002</v>
      </c>
      <c r="J322" s="51">
        <v>4.4659469276780204</v>
      </c>
      <c r="K322" s="8">
        <f t="shared" si="12"/>
        <v>8.4391882605599644</v>
      </c>
      <c r="L322" s="8">
        <f t="shared" si="13"/>
        <v>32</v>
      </c>
      <c r="M322" s="8">
        <f t="shared" si="14"/>
        <v>8.6</v>
      </c>
    </row>
    <row r="323" spans="1:13">
      <c r="A323" s="49">
        <v>1290</v>
      </c>
      <c r="B323" s="49" t="s">
        <v>106</v>
      </c>
      <c r="C323" s="49" t="s">
        <v>69</v>
      </c>
      <c r="D323" s="52">
        <v>0.22</v>
      </c>
      <c r="E323" s="52">
        <v>50.8</v>
      </c>
      <c r="F323" s="52">
        <v>0</v>
      </c>
      <c r="G323" s="52">
        <v>1.2450000000000001</v>
      </c>
      <c r="H323" s="52">
        <v>0.21299999999999999</v>
      </c>
      <c r="I323" s="52">
        <v>0.34100000000000003</v>
      </c>
      <c r="J323" s="51">
        <v>1.60032480980536</v>
      </c>
      <c r="K323" s="8">
        <f t="shared" ref="K323:K386" si="15">(E323*I323*J323/12)+(F323*J323)</f>
        <v>2.3101755512746909</v>
      </c>
      <c r="L323" s="8">
        <f t="shared" ref="L323:L386" si="16">ROUND(2.721*G323*K323,1)</f>
        <v>7.8</v>
      </c>
      <c r="M323" s="8">
        <f t="shared" ref="M323:M386" si="17">ROUND((2.721*H323*K323)+(D323*J323),1)</f>
        <v>1.7</v>
      </c>
    </row>
    <row r="324" spans="1:13">
      <c r="A324" s="49">
        <v>1290</v>
      </c>
      <c r="B324" s="49" t="s">
        <v>106</v>
      </c>
      <c r="C324" s="49" t="s">
        <v>69</v>
      </c>
      <c r="D324" s="52">
        <v>0.22</v>
      </c>
      <c r="E324" s="52">
        <v>50.8</v>
      </c>
      <c r="F324" s="52">
        <v>0</v>
      </c>
      <c r="G324" s="52">
        <v>1.2450000000000001</v>
      </c>
      <c r="H324" s="52">
        <v>0.21299999999999999</v>
      </c>
      <c r="I324" s="52">
        <v>0.34100000000000003</v>
      </c>
      <c r="J324" s="51">
        <v>2.50437221534541</v>
      </c>
      <c r="K324" s="8">
        <f t="shared" si="15"/>
        <v>3.6152282509987894</v>
      </c>
      <c r="L324" s="8">
        <f t="shared" si="16"/>
        <v>12.2</v>
      </c>
      <c r="M324" s="8">
        <f t="shared" si="17"/>
        <v>2.6</v>
      </c>
    </row>
    <row r="325" spans="1:13">
      <c r="A325" s="49">
        <v>1290</v>
      </c>
      <c r="B325" s="49" t="s">
        <v>106</v>
      </c>
      <c r="C325" s="49" t="s">
        <v>70</v>
      </c>
      <c r="D325" s="52">
        <v>0.22</v>
      </c>
      <c r="E325" s="52">
        <v>50.8</v>
      </c>
      <c r="F325" s="52">
        <v>0</v>
      </c>
      <c r="G325" s="52">
        <v>1.2450000000000001</v>
      </c>
      <c r="H325" s="52">
        <v>0.21299999999999999</v>
      </c>
      <c r="I325" s="52">
        <v>0.34100000000000003</v>
      </c>
      <c r="J325" s="51">
        <v>7.5015904907827001E-4</v>
      </c>
      <c r="K325" s="8">
        <f t="shared" si="15"/>
        <v>1.0829045979477547E-3</v>
      </c>
      <c r="L325" s="8">
        <f t="shared" si="16"/>
        <v>0</v>
      </c>
      <c r="M325" s="8">
        <f t="shared" si="17"/>
        <v>0</v>
      </c>
    </row>
    <row r="326" spans="1:13">
      <c r="A326" s="49">
        <v>1290</v>
      </c>
      <c r="B326" s="49" t="s">
        <v>106</v>
      </c>
      <c r="C326" s="49" t="s">
        <v>70</v>
      </c>
      <c r="D326" s="52">
        <v>0.22</v>
      </c>
      <c r="E326" s="52">
        <v>50.8</v>
      </c>
      <c r="F326" s="52">
        <v>0</v>
      </c>
      <c r="G326" s="52">
        <v>1.2450000000000001</v>
      </c>
      <c r="H326" s="52">
        <v>0.21299999999999999</v>
      </c>
      <c r="I326" s="52">
        <v>0.34100000000000003</v>
      </c>
      <c r="J326" s="51">
        <v>1.98238585399677</v>
      </c>
      <c r="K326" s="8">
        <f t="shared" si="15"/>
        <v>2.8617061393012708</v>
      </c>
      <c r="L326" s="8">
        <f t="shared" si="16"/>
        <v>9.6999999999999993</v>
      </c>
      <c r="M326" s="8">
        <f t="shared" si="17"/>
        <v>2.1</v>
      </c>
    </row>
    <row r="327" spans="1:13">
      <c r="A327" s="49">
        <v>1330</v>
      </c>
      <c r="B327" s="49" t="s">
        <v>101</v>
      </c>
      <c r="D327" s="52">
        <v>0.19</v>
      </c>
      <c r="E327" s="52">
        <v>57.7</v>
      </c>
      <c r="F327" s="52">
        <v>0</v>
      </c>
      <c r="G327" s="52">
        <v>1.395</v>
      </c>
      <c r="H327" s="52">
        <v>0.33900000000000002</v>
      </c>
      <c r="I327" s="52">
        <v>0.39300000000000002</v>
      </c>
      <c r="J327" s="51">
        <v>4.24401884999165</v>
      </c>
      <c r="K327" s="8">
        <f t="shared" si="15"/>
        <v>8.0198163203579718</v>
      </c>
      <c r="L327" s="8">
        <f t="shared" si="16"/>
        <v>30.4</v>
      </c>
      <c r="M327" s="8">
        <f t="shared" si="17"/>
        <v>8.1999999999999993</v>
      </c>
    </row>
    <row r="328" spans="1:13">
      <c r="A328" s="49">
        <v>1330</v>
      </c>
      <c r="B328" s="49" t="s">
        <v>101</v>
      </c>
      <c r="C328" s="49" t="s">
        <v>69</v>
      </c>
      <c r="D328" s="52">
        <v>0.19</v>
      </c>
      <c r="E328" s="52">
        <v>57.7</v>
      </c>
      <c r="F328" s="52">
        <v>0</v>
      </c>
      <c r="G328" s="52">
        <v>1.395</v>
      </c>
      <c r="H328" s="52">
        <v>0.33900000000000002</v>
      </c>
      <c r="I328" s="52">
        <v>0.39300000000000002</v>
      </c>
      <c r="J328" s="51">
        <v>8.1669036090579699</v>
      </c>
      <c r="K328" s="8">
        <f t="shared" si="15"/>
        <v>15.432793577446619</v>
      </c>
      <c r="L328" s="8">
        <f t="shared" si="16"/>
        <v>58.6</v>
      </c>
      <c r="M328" s="8">
        <f t="shared" si="17"/>
        <v>15.8</v>
      </c>
    </row>
    <row r="329" spans="1:13">
      <c r="A329" s="49">
        <v>1330</v>
      </c>
      <c r="B329" s="49" t="s">
        <v>101</v>
      </c>
      <c r="C329" s="49" t="s">
        <v>69</v>
      </c>
      <c r="D329" s="52">
        <v>0.19</v>
      </c>
      <c r="E329" s="52">
        <v>57.7</v>
      </c>
      <c r="F329" s="52">
        <v>0</v>
      </c>
      <c r="G329" s="52">
        <v>1.395</v>
      </c>
      <c r="H329" s="52">
        <v>0.33900000000000002</v>
      </c>
      <c r="I329" s="52">
        <v>0.39300000000000002</v>
      </c>
      <c r="J329" s="51">
        <v>7.15980397200177E-3</v>
      </c>
      <c r="K329" s="8">
        <f t="shared" si="15"/>
        <v>1.3529702570792446E-2</v>
      </c>
      <c r="L329" s="8">
        <f t="shared" si="16"/>
        <v>0.1</v>
      </c>
      <c r="M329" s="8">
        <f t="shared" si="17"/>
        <v>0</v>
      </c>
    </row>
    <row r="330" spans="1:13">
      <c r="A330" s="49">
        <v>1330</v>
      </c>
      <c r="B330" s="49" t="s">
        <v>101</v>
      </c>
      <c r="C330" s="49" t="s">
        <v>69</v>
      </c>
      <c r="D330" s="52">
        <v>0.19</v>
      </c>
      <c r="E330" s="52">
        <v>57.7</v>
      </c>
      <c r="F330" s="52">
        <v>0</v>
      </c>
      <c r="G330" s="52">
        <v>1.395</v>
      </c>
      <c r="H330" s="52">
        <v>0.33900000000000002</v>
      </c>
      <c r="I330" s="52">
        <v>0.39300000000000002</v>
      </c>
      <c r="J330" s="51">
        <v>0.11001960162216901</v>
      </c>
      <c r="K330" s="8">
        <f t="shared" si="15"/>
        <v>0.20790129069537222</v>
      </c>
      <c r="L330" s="8">
        <f t="shared" si="16"/>
        <v>0.8</v>
      </c>
      <c r="M330" s="8">
        <f t="shared" si="17"/>
        <v>0.2</v>
      </c>
    </row>
    <row r="331" spans="1:13">
      <c r="A331" s="49">
        <v>1330</v>
      </c>
      <c r="B331" s="49" t="s">
        <v>101</v>
      </c>
      <c r="C331" s="49" t="s">
        <v>71</v>
      </c>
      <c r="D331" s="52">
        <v>0.19</v>
      </c>
      <c r="E331" s="52">
        <v>57.7</v>
      </c>
      <c r="F331" s="52">
        <v>0</v>
      </c>
      <c r="G331" s="52">
        <v>1.395</v>
      </c>
      <c r="H331" s="52">
        <v>0.33900000000000002</v>
      </c>
      <c r="I331" s="52">
        <v>0.39300000000000002</v>
      </c>
      <c r="J331" s="51">
        <v>0.322059372831275</v>
      </c>
      <c r="K331" s="8">
        <f t="shared" si="15"/>
        <v>0.60858754535493964</v>
      </c>
      <c r="L331" s="8">
        <f t="shared" si="16"/>
        <v>2.2999999999999998</v>
      </c>
      <c r="M331" s="8">
        <f t="shared" si="17"/>
        <v>0.6</v>
      </c>
    </row>
    <row r="332" spans="1:13">
      <c r="A332" s="49">
        <v>1330</v>
      </c>
      <c r="B332" s="49" t="s">
        <v>101</v>
      </c>
      <c r="C332" s="49" t="s">
        <v>71</v>
      </c>
      <c r="D332" s="52">
        <v>0.19</v>
      </c>
      <c r="E332" s="52">
        <v>57.7</v>
      </c>
      <c r="F332" s="52">
        <v>0</v>
      </c>
      <c r="G332" s="52">
        <v>1.395</v>
      </c>
      <c r="H332" s="52">
        <v>0.33900000000000002</v>
      </c>
      <c r="I332" s="52">
        <v>0.39300000000000002</v>
      </c>
      <c r="J332" s="51">
        <v>1.60312745508224E-2</v>
      </c>
      <c r="K332" s="8">
        <f t="shared" si="15"/>
        <v>3.0293898736825323E-2</v>
      </c>
      <c r="L332" s="8">
        <f t="shared" si="16"/>
        <v>0.1</v>
      </c>
      <c r="M332" s="8">
        <f t="shared" si="17"/>
        <v>0</v>
      </c>
    </row>
    <row r="333" spans="1:13">
      <c r="A333" s="49">
        <v>1330</v>
      </c>
      <c r="B333" s="49" t="s">
        <v>101</v>
      </c>
      <c r="D333" s="52">
        <v>0.19</v>
      </c>
      <c r="E333" s="52">
        <v>57.7</v>
      </c>
      <c r="F333" s="52">
        <v>0</v>
      </c>
      <c r="G333" s="52">
        <v>1.395</v>
      </c>
      <c r="H333" s="52">
        <v>0.33900000000000002</v>
      </c>
      <c r="I333" s="52">
        <v>0.39300000000000002</v>
      </c>
      <c r="J333" s="51">
        <v>2.5650809209868199E-2</v>
      </c>
      <c r="K333" s="8">
        <f t="shared" si="15"/>
        <v>4.8471692893657693E-2</v>
      </c>
      <c r="L333" s="8">
        <f t="shared" si="16"/>
        <v>0.2</v>
      </c>
      <c r="M333" s="8">
        <f t="shared" si="17"/>
        <v>0</v>
      </c>
    </row>
    <row r="334" spans="1:13">
      <c r="A334" s="49">
        <v>1400</v>
      </c>
      <c r="B334" s="49" t="s">
        <v>101</v>
      </c>
      <c r="C334" s="49" t="s">
        <v>69</v>
      </c>
      <c r="D334" s="52">
        <v>0.19</v>
      </c>
      <c r="E334" s="52">
        <v>57.7</v>
      </c>
      <c r="F334" s="52">
        <v>0</v>
      </c>
      <c r="G334" s="52">
        <v>0.70899999999999996</v>
      </c>
      <c r="H334" s="52">
        <v>0.11700000000000001</v>
      </c>
      <c r="I334" s="52">
        <v>0.43099999999999999</v>
      </c>
      <c r="J334" s="51">
        <v>0.14471415447244501</v>
      </c>
      <c r="K334" s="8">
        <f t="shared" si="15"/>
        <v>0.29990440777740779</v>
      </c>
      <c r="L334" s="8">
        <f t="shared" si="16"/>
        <v>0.6</v>
      </c>
      <c r="M334" s="8">
        <f t="shared" si="17"/>
        <v>0.1</v>
      </c>
    </row>
    <row r="335" spans="1:13">
      <c r="A335" s="49">
        <v>1400</v>
      </c>
      <c r="B335" s="49" t="s">
        <v>101</v>
      </c>
      <c r="C335" s="49" t="s">
        <v>70</v>
      </c>
      <c r="D335" s="52">
        <v>0.19</v>
      </c>
      <c r="E335" s="52">
        <v>57.7</v>
      </c>
      <c r="F335" s="52">
        <v>0</v>
      </c>
      <c r="G335" s="52">
        <v>0.70899999999999996</v>
      </c>
      <c r="H335" s="52">
        <v>0.11700000000000001</v>
      </c>
      <c r="I335" s="52">
        <v>0.43099999999999999</v>
      </c>
      <c r="J335" s="51">
        <v>0.227472560455526</v>
      </c>
      <c r="K335" s="8">
        <f t="shared" si="15"/>
        <v>0.47141223868336163</v>
      </c>
      <c r="L335" s="8">
        <f t="shared" si="16"/>
        <v>0.9</v>
      </c>
      <c r="M335" s="8">
        <f t="shared" si="17"/>
        <v>0.2</v>
      </c>
    </row>
    <row r="336" spans="1:13">
      <c r="A336" s="49">
        <v>1400</v>
      </c>
      <c r="B336" s="49" t="s">
        <v>101</v>
      </c>
      <c r="D336" s="52">
        <v>0.19</v>
      </c>
      <c r="E336" s="52">
        <v>57.7</v>
      </c>
      <c r="F336" s="52">
        <v>0</v>
      </c>
      <c r="G336" s="52">
        <v>0.70899999999999996</v>
      </c>
      <c r="H336" s="52">
        <v>0.11700000000000001</v>
      </c>
      <c r="I336" s="52">
        <v>0.43099999999999999</v>
      </c>
      <c r="J336" s="51">
        <v>0.83635098720813905</v>
      </c>
      <c r="K336" s="8">
        <f t="shared" si="15"/>
        <v>1.7332468162985872</v>
      </c>
      <c r="L336" s="8">
        <f t="shared" si="16"/>
        <v>3.3</v>
      </c>
      <c r="M336" s="8">
        <f t="shared" si="17"/>
        <v>0.7</v>
      </c>
    </row>
    <row r="337" spans="1:13">
      <c r="A337" s="49">
        <v>1411</v>
      </c>
      <c r="B337" s="49" t="s">
        <v>101</v>
      </c>
      <c r="C337" s="49" t="s">
        <v>70</v>
      </c>
      <c r="D337" s="52">
        <v>0.19</v>
      </c>
      <c r="E337" s="52">
        <v>57.7</v>
      </c>
      <c r="F337" s="52">
        <v>0</v>
      </c>
      <c r="G337" s="52">
        <v>1.4430000000000001</v>
      </c>
      <c r="H337" s="52">
        <v>0.22500000000000001</v>
      </c>
      <c r="I337" s="52">
        <v>0.43099999999999999</v>
      </c>
      <c r="J337" s="51">
        <v>2.12445627785592</v>
      </c>
      <c r="K337" s="8">
        <f t="shared" si="15"/>
        <v>4.4027054864262931</v>
      </c>
      <c r="L337" s="8">
        <f t="shared" si="16"/>
        <v>17.3</v>
      </c>
      <c r="M337" s="8">
        <f t="shared" si="17"/>
        <v>3.1</v>
      </c>
    </row>
    <row r="338" spans="1:13">
      <c r="A338" s="49">
        <v>1411</v>
      </c>
      <c r="B338" s="49" t="s">
        <v>101</v>
      </c>
      <c r="C338" s="49" t="s">
        <v>70</v>
      </c>
      <c r="D338" s="52">
        <v>0.19</v>
      </c>
      <c r="E338" s="52">
        <v>57.7</v>
      </c>
      <c r="F338" s="52">
        <v>0</v>
      </c>
      <c r="G338" s="52">
        <v>1.4430000000000001</v>
      </c>
      <c r="H338" s="52">
        <v>0.22500000000000001</v>
      </c>
      <c r="I338" s="52">
        <v>0.43099999999999999</v>
      </c>
      <c r="J338" s="51">
        <v>13.7412294449</v>
      </c>
      <c r="K338" s="8">
        <f t="shared" si="15"/>
        <v>28.477209391365388</v>
      </c>
      <c r="L338" s="8">
        <f t="shared" si="16"/>
        <v>111.8</v>
      </c>
      <c r="M338" s="8">
        <f t="shared" si="17"/>
        <v>20</v>
      </c>
    </row>
    <row r="339" spans="1:13">
      <c r="A339" s="49">
        <v>1550</v>
      </c>
      <c r="B339" s="49" t="s">
        <v>106</v>
      </c>
      <c r="D339" s="52">
        <v>0.22</v>
      </c>
      <c r="E339" s="52">
        <v>50.8</v>
      </c>
      <c r="F339" s="52">
        <v>0</v>
      </c>
      <c r="G339" s="52">
        <v>0.72099999999999997</v>
      </c>
      <c r="H339" s="52">
        <v>0.17</v>
      </c>
      <c r="I339" s="52">
        <v>0.34100000000000003</v>
      </c>
      <c r="J339" s="51">
        <v>4.3180488212434103</v>
      </c>
      <c r="K339" s="8">
        <f t="shared" si="15"/>
        <v>6.2333913433862795</v>
      </c>
      <c r="L339" s="8">
        <f t="shared" si="16"/>
        <v>12.2</v>
      </c>
      <c r="M339" s="8">
        <f t="shared" si="17"/>
        <v>3.8</v>
      </c>
    </row>
    <row r="340" spans="1:13">
      <c r="A340" s="49">
        <v>1550</v>
      </c>
      <c r="B340" s="49" t="s">
        <v>106</v>
      </c>
      <c r="D340" s="52">
        <v>0.22</v>
      </c>
      <c r="E340" s="52">
        <v>50.8</v>
      </c>
      <c r="F340" s="52">
        <v>0</v>
      </c>
      <c r="G340" s="52">
        <v>0.72099999999999997</v>
      </c>
      <c r="H340" s="52">
        <v>0.17</v>
      </c>
      <c r="I340" s="52">
        <v>0.34100000000000003</v>
      </c>
      <c r="J340" s="51">
        <v>7.8112187988926704E-2</v>
      </c>
      <c r="K340" s="8">
        <f t="shared" si="15"/>
        <v>0.11276015084121498</v>
      </c>
      <c r="L340" s="8">
        <f t="shared" si="16"/>
        <v>0.2</v>
      </c>
      <c r="M340" s="8">
        <f t="shared" si="17"/>
        <v>0.1</v>
      </c>
    </row>
    <row r="341" spans="1:13">
      <c r="A341" s="49">
        <v>1550</v>
      </c>
      <c r="B341" s="49" t="s">
        <v>106</v>
      </c>
      <c r="C341" s="49" t="s">
        <v>69</v>
      </c>
      <c r="D341" s="52">
        <v>0.22</v>
      </c>
      <c r="E341" s="52">
        <v>50.8</v>
      </c>
      <c r="F341" s="52">
        <v>0</v>
      </c>
      <c r="G341" s="52">
        <v>0.72099999999999997</v>
      </c>
      <c r="H341" s="52">
        <v>0.17</v>
      </c>
      <c r="I341" s="52">
        <v>0.34100000000000003</v>
      </c>
      <c r="J341" s="51">
        <v>3.50090735354856</v>
      </c>
      <c r="K341" s="8">
        <f t="shared" si="15"/>
        <v>5.0537931586709162</v>
      </c>
      <c r="L341" s="8">
        <f t="shared" si="16"/>
        <v>9.9</v>
      </c>
      <c r="M341" s="8">
        <f t="shared" si="17"/>
        <v>3.1</v>
      </c>
    </row>
    <row r="342" spans="1:13">
      <c r="A342" s="49">
        <v>1550</v>
      </c>
      <c r="B342" s="49" t="s">
        <v>106</v>
      </c>
      <c r="C342" s="49" t="s">
        <v>69</v>
      </c>
      <c r="D342" s="52">
        <v>0.22</v>
      </c>
      <c r="E342" s="52">
        <v>50.8</v>
      </c>
      <c r="F342" s="52">
        <v>0</v>
      </c>
      <c r="G342" s="52">
        <v>0.72099999999999997</v>
      </c>
      <c r="H342" s="52">
        <v>0.17</v>
      </c>
      <c r="I342" s="52">
        <v>0.34100000000000003</v>
      </c>
      <c r="J342" s="51">
        <v>5.9445810290627003E-2</v>
      </c>
      <c r="K342" s="8">
        <f t="shared" si="15"/>
        <v>8.5813990208539456E-2</v>
      </c>
      <c r="L342" s="8">
        <f t="shared" si="16"/>
        <v>0.2</v>
      </c>
      <c r="M342" s="8">
        <f t="shared" si="17"/>
        <v>0.1</v>
      </c>
    </row>
    <row r="343" spans="1:13">
      <c r="A343" s="49">
        <v>1550</v>
      </c>
      <c r="B343" s="49" t="s">
        <v>106</v>
      </c>
      <c r="D343" s="52">
        <v>0.22</v>
      </c>
      <c r="E343" s="52">
        <v>50.8</v>
      </c>
      <c r="F343" s="52">
        <v>0</v>
      </c>
      <c r="G343" s="52">
        <v>0.72099999999999997</v>
      </c>
      <c r="H343" s="52">
        <v>0.17</v>
      </c>
      <c r="I343" s="52">
        <v>0.34100000000000003</v>
      </c>
      <c r="J343" s="51">
        <v>0.10923887102891899</v>
      </c>
      <c r="K343" s="8">
        <f t="shared" si="15"/>
        <v>0.1576935929216465</v>
      </c>
      <c r="L343" s="8">
        <f t="shared" si="16"/>
        <v>0.3</v>
      </c>
      <c r="M343" s="8">
        <f t="shared" si="17"/>
        <v>0.1</v>
      </c>
    </row>
    <row r="344" spans="1:13">
      <c r="A344" s="49">
        <v>1550</v>
      </c>
      <c r="B344" s="49" t="s">
        <v>106</v>
      </c>
      <c r="D344" s="52">
        <v>0.22</v>
      </c>
      <c r="E344" s="52">
        <v>50.8</v>
      </c>
      <c r="F344" s="52">
        <v>0</v>
      </c>
      <c r="G344" s="52">
        <v>0.72099999999999997</v>
      </c>
      <c r="H344" s="52">
        <v>0.17</v>
      </c>
      <c r="I344" s="52">
        <v>0.34100000000000003</v>
      </c>
      <c r="J344" s="51">
        <v>1.43961935303127E-2</v>
      </c>
      <c r="K344" s="8">
        <f t="shared" si="15"/>
        <v>2.0781865107241736E-2</v>
      </c>
      <c r="L344" s="8">
        <f t="shared" si="16"/>
        <v>0</v>
      </c>
      <c r="M344" s="8">
        <f t="shared" si="17"/>
        <v>0</v>
      </c>
    </row>
    <row r="345" spans="1:13">
      <c r="A345" s="49">
        <v>1411</v>
      </c>
      <c r="B345" s="49" t="s">
        <v>106</v>
      </c>
      <c r="C345" s="49" t="s">
        <v>70</v>
      </c>
      <c r="D345" s="52">
        <v>0.22</v>
      </c>
      <c r="E345" s="52">
        <v>50.8</v>
      </c>
      <c r="F345" s="52">
        <v>0</v>
      </c>
      <c r="G345" s="52">
        <v>1.4430000000000001</v>
      </c>
      <c r="H345" s="52">
        <v>0.22500000000000001</v>
      </c>
      <c r="I345" s="52">
        <v>0.43099999999999999</v>
      </c>
      <c r="J345" s="51">
        <v>0.25907411901079402</v>
      </c>
      <c r="K345" s="8">
        <f t="shared" si="15"/>
        <v>0.47269800174312776</v>
      </c>
      <c r="L345" s="8">
        <f t="shared" si="16"/>
        <v>1.9</v>
      </c>
      <c r="M345" s="8">
        <f t="shared" si="17"/>
        <v>0.3</v>
      </c>
    </row>
    <row r="346" spans="1:13">
      <c r="A346" s="49">
        <v>1411</v>
      </c>
      <c r="B346" s="49" t="s">
        <v>106</v>
      </c>
      <c r="C346" s="49" t="s">
        <v>69</v>
      </c>
      <c r="D346" s="52">
        <v>0.22</v>
      </c>
      <c r="E346" s="52">
        <v>50.8</v>
      </c>
      <c r="F346" s="52">
        <v>0</v>
      </c>
      <c r="G346" s="52">
        <v>1.4430000000000001</v>
      </c>
      <c r="H346" s="52">
        <v>0.22500000000000001</v>
      </c>
      <c r="I346" s="52">
        <v>0.43099999999999999</v>
      </c>
      <c r="J346" s="51">
        <v>1.8852875293017299</v>
      </c>
      <c r="K346" s="8">
        <f t="shared" si="15"/>
        <v>3.4398327830462931</v>
      </c>
      <c r="L346" s="8">
        <f t="shared" si="16"/>
        <v>13.5</v>
      </c>
      <c r="M346" s="8">
        <f t="shared" si="17"/>
        <v>2.5</v>
      </c>
    </row>
    <row r="347" spans="1:13">
      <c r="A347" s="49">
        <v>1411</v>
      </c>
      <c r="B347" s="49" t="s">
        <v>106</v>
      </c>
      <c r="C347" s="49" t="s">
        <v>70</v>
      </c>
      <c r="D347" s="52">
        <v>0.22</v>
      </c>
      <c r="E347" s="52">
        <v>50.8</v>
      </c>
      <c r="F347" s="52">
        <v>0</v>
      </c>
      <c r="G347" s="52">
        <v>1.4430000000000001</v>
      </c>
      <c r="H347" s="52">
        <v>0.22500000000000001</v>
      </c>
      <c r="I347" s="52">
        <v>0.43099999999999999</v>
      </c>
      <c r="J347" s="51">
        <v>6.8906672825845297</v>
      </c>
      <c r="K347" s="8">
        <f t="shared" si="15"/>
        <v>12.572481834894313</v>
      </c>
      <c r="L347" s="8">
        <f t="shared" si="16"/>
        <v>49.4</v>
      </c>
      <c r="M347" s="8">
        <f t="shared" si="17"/>
        <v>9.1999999999999993</v>
      </c>
    </row>
    <row r="348" spans="1:13">
      <c r="A348" s="49">
        <v>1411</v>
      </c>
      <c r="B348" s="49" t="s">
        <v>106</v>
      </c>
      <c r="C348" s="49" t="s">
        <v>69</v>
      </c>
      <c r="D348" s="52">
        <v>0.22</v>
      </c>
      <c r="E348" s="52">
        <v>50.8</v>
      </c>
      <c r="F348" s="52">
        <v>0</v>
      </c>
      <c r="G348" s="52">
        <v>1.4430000000000001</v>
      </c>
      <c r="H348" s="52">
        <v>0.22500000000000001</v>
      </c>
      <c r="I348" s="52">
        <v>0.43099999999999999</v>
      </c>
      <c r="J348" s="51">
        <v>2.6590376725367602</v>
      </c>
      <c r="K348" s="8">
        <f t="shared" si="15"/>
        <v>4.8515915027214875</v>
      </c>
      <c r="L348" s="8">
        <f t="shared" si="16"/>
        <v>19</v>
      </c>
      <c r="M348" s="8">
        <f t="shared" si="17"/>
        <v>3.6</v>
      </c>
    </row>
    <row r="349" spans="1:13">
      <c r="A349" s="49">
        <v>1330</v>
      </c>
      <c r="B349" s="49" t="s">
        <v>101</v>
      </c>
      <c r="D349" s="52">
        <v>0.19</v>
      </c>
      <c r="E349" s="52">
        <v>57.7</v>
      </c>
      <c r="F349" s="52">
        <v>0</v>
      </c>
      <c r="G349" s="52">
        <v>1.395</v>
      </c>
      <c r="H349" s="52">
        <v>0.33900000000000002</v>
      </c>
      <c r="I349" s="52">
        <v>0.39300000000000002</v>
      </c>
      <c r="J349" s="51">
        <v>0.109757298012241</v>
      </c>
      <c r="K349" s="8">
        <f t="shared" si="15"/>
        <v>0.20740562212128152</v>
      </c>
      <c r="L349" s="8">
        <f t="shared" si="16"/>
        <v>0.8</v>
      </c>
      <c r="M349" s="8">
        <f t="shared" si="17"/>
        <v>0.2</v>
      </c>
    </row>
    <row r="350" spans="1:13">
      <c r="A350" s="49">
        <v>1330</v>
      </c>
      <c r="B350" s="49" t="s">
        <v>101</v>
      </c>
      <c r="D350" s="52">
        <v>0.19</v>
      </c>
      <c r="E350" s="52">
        <v>57.7</v>
      </c>
      <c r="F350" s="52">
        <v>0</v>
      </c>
      <c r="G350" s="52">
        <v>1.395</v>
      </c>
      <c r="H350" s="52">
        <v>0.33900000000000002</v>
      </c>
      <c r="I350" s="52">
        <v>0.39300000000000002</v>
      </c>
      <c r="J350" s="51">
        <v>7.1471140862072202</v>
      </c>
      <c r="K350" s="8">
        <f t="shared" si="15"/>
        <v>13.505722810853628</v>
      </c>
      <c r="L350" s="8">
        <f t="shared" si="16"/>
        <v>51.3</v>
      </c>
      <c r="M350" s="8">
        <f t="shared" si="17"/>
        <v>13.8</v>
      </c>
    </row>
    <row r="351" spans="1:13">
      <c r="A351" s="49">
        <v>1330</v>
      </c>
      <c r="B351" s="49" t="s">
        <v>101</v>
      </c>
      <c r="C351" s="49" t="s">
        <v>70</v>
      </c>
      <c r="D351" s="52">
        <v>0.19</v>
      </c>
      <c r="E351" s="52">
        <v>57.7</v>
      </c>
      <c r="F351" s="52">
        <v>0</v>
      </c>
      <c r="G351" s="52">
        <v>1.395</v>
      </c>
      <c r="H351" s="52">
        <v>0.33900000000000002</v>
      </c>
      <c r="I351" s="52">
        <v>0.39300000000000002</v>
      </c>
      <c r="J351" s="51">
        <v>36.641338728999997</v>
      </c>
      <c r="K351" s="8">
        <f t="shared" si="15"/>
        <v>69.240221762723067</v>
      </c>
      <c r="L351" s="8">
        <f t="shared" si="16"/>
        <v>262.8</v>
      </c>
      <c r="M351" s="8">
        <f t="shared" si="17"/>
        <v>70.8</v>
      </c>
    </row>
    <row r="352" spans="1:13">
      <c r="A352" s="49">
        <v>1210</v>
      </c>
      <c r="B352" s="49" t="s">
        <v>101</v>
      </c>
      <c r="D352" s="52">
        <v>0.19</v>
      </c>
      <c r="E352" s="52">
        <v>57.7</v>
      </c>
      <c r="F352" s="52">
        <v>0</v>
      </c>
      <c r="G352" s="52">
        <v>1.2450000000000001</v>
      </c>
      <c r="H352" s="52">
        <v>0.21299999999999999</v>
      </c>
      <c r="I352" s="52">
        <v>0.28799999999999998</v>
      </c>
      <c r="J352" s="51">
        <v>5.2916790971980999E-4</v>
      </c>
      <c r="K352" s="8">
        <f t="shared" si="15"/>
        <v>7.3279172137999296E-4</v>
      </c>
      <c r="L352" s="8">
        <f t="shared" si="16"/>
        <v>0</v>
      </c>
      <c r="M352" s="8">
        <f t="shared" si="17"/>
        <v>0</v>
      </c>
    </row>
    <row r="353" spans="1:13">
      <c r="A353" s="49">
        <v>1210</v>
      </c>
      <c r="B353" s="49" t="s">
        <v>101</v>
      </c>
      <c r="C353" s="49" t="s">
        <v>69</v>
      </c>
      <c r="D353" s="52">
        <v>0.19</v>
      </c>
      <c r="E353" s="52">
        <v>57.7</v>
      </c>
      <c r="F353" s="52">
        <v>0</v>
      </c>
      <c r="G353" s="52">
        <v>1.2450000000000001</v>
      </c>
      <c r="H353" s="52">
        <v>0.21299999999999999</v>
      </c>
      <c r="I353" s="52">
        <v>0.28799999999999998</v>
      </c>
      <c r="J353" s="51">
        <v>25.600162866000002</v>
      </c>
      <c r="K353" s="8">
        <f t="shared" si="15"/>
        <v>35.451105536836799</v>
      </c>
      <c r="L353" s="8">
        <f t="shared" si="16"/>
        <v>120.1</v>
      </c>
      <c r="M353" s="8">
        <f t="shared" si="17"/>
        <v>25.4</v>
      </c>
    </row>
    <row r="354" spans="1:13">
      <c r="A354" s="49">
        <v>1210</v>
      </c>
      <c r="B354" s="49" t="s">
        <v>101</v>
      </c>
      <c r="D354" s="52">
        <v>0.19</v>
      </c>
      <c r="E354" s="52">
        <v>57.7</v>
      </c>
      <c r="F354" s="52">
        <v>0</v>
      </c>
      <c r="G354" s="52">
        <v>1.2450000000000001</v>
      </c>
      <c r="H354" s="52">
        <v>0.21299999999999999</v>
      </c>
      <c r="I354" s="52">
        <v>0.28799999999999998</v>
      </c>
      <c r="J354" s="51">
        <v>0.22747431838854901</v>
      </c>
      <c r="K354" s="8">
        <f t="shared" si="15"/>
        <v>0.31500643610446266</v>
      </c>
      <c r="L354" s="8">
        <f t="shared" si="16"/>
        <v>1.1000000000000001</v>
      </c>
      <c r="M354" s="8">
        <f t="shared" si="17"/>
        <v>0.2</v>
      </c>
    </row>
    <row r="355" spans="1:13">
      <c r="A355" s="49">
        <v>1210</v>
      </c>
      <c r="B355" s="49" t="s">
        <v>101</v>
      </c>
      <c r="C355" s="49" t="s">
        <v>69</v>
      </c>
      <c r="D355" s="52">
        <v>0.19</v>
      </c>
      <c r="E355" s="52">
        <v>57.7</v>
      </c>
      <c r="F355" s="52">
        <v>0</v>
      </c>
      <c r="G355" s="52">
        <v>1.2450000000000001</v>
      </c>
      <c r="H355" s="52">
        <v>0.21299999999999999</v>
      </c>
      <c r="I355" s="52">
        <v>0.28799999999999998</v>
      </c>
      <c r="J355" s="51">
        <v>51.333448091400001</v>
      </c>
      <c r="K355" s="8">
        <f t="shared" si="15"/>
        <v>71.086558916970716</v>
      </c>
      <c r="L355" s="8">
        <f t="shared" si="16"/>
        <v>240.8</v>
      </c>
      <c r="M355" s="8">
        <f t="shared" si="17"/>
        <v>51</v>
      </c>
    </row>
    <row r="356" spans="1:13">
      <c r="A356" s="49">
        <v>1210</v>
      </c>
      <c r="B356" s="49" t="s">
        <v>101</v>
      </c>
      <c r="C356" s="49" t="s">
        <v>69</v>
      </c>
      <c r="D356" s="52">
        <v>0.19</v>
      </c>
      <c r="E356" s="52">
        <v>57.7</v>
      </c>
      <c r="F356" s="52">
        <v>0</v>
      </c>
      <c r="G356" s="52">
        <v>1.2450000000000001</v>
      </c>
      <c r="H356" s="52">
        <v>0.21299999999999999</v>
      </c>
      <c r="I356" s="52">
        <v>0.28799999999999998</v>
      </c>
      <c r="J356" s="51">
        <v>0.15436631009558899</v>
      </c>
      <c r="K356" s="8">
        <f t="shared" si="15"/>
        <v>0.21376646622037163</v>
      </c>
      <c r="L356" s="8">
        <f t="shared" si="16"/>
        <v>0.7</v>
      </c>
      <c r="M356" s="8">
        <f t="shared" si="17"/>
        <v>0.2</v>
      </c>
    </row>
    <row r="357" spans="1:13">
      <c r="A357" s="49">
        <v>1210</v>
      </c>
      <c r="B357" s="49" t="s">
        <v>101</v>
      </c>
      <c r="C357" s="49" t="s">
        <v>69</v>
      </c>
      <c r="D357" s="52">
        <v>0.19</v>
      </c>
      <c r="E357" s="52">
        <v>57.7</v>
      </c>
      <c r="F357" s="52">
        <v>0</v>
      </c>
      <c r="G357" s="52">
        <v>1.2450000000000001</v>
      </c>
      <c r="H357" s="52">
        <v>0.21299999999999999</v>
      </c>
      <c r="I357" s="52">
        <v>0.28799999999999998</v>
      </c>
      <c r="J357" s="51">
        <v>14.7268362478</v>
      </c>
      <c r="K357" s="8">
        <f t="shared" si="15"/>
        <v>20.393722835953437</v>
      </c>
      <c r="L357" s="8">
        <f t="shared" si="16"/>
        <v>69.099999999999994</v>
      </c>
      <c r="M357" s="8">
        <f t="shared" si="17"/>
        <v>14.6</v>
      </c>
    </row>
    <row r="358" spans="1:13">
      <c r="A358" s="49">
        <v>1210</v>
      </c>
      <c r="B358" s="49" t="s">
        <v>101</v>
      </c>
      <c r="C358" s="49" t="s">
        <v>69</v>
      </c>
      <c r="D358" s="52">
        <v>0.19</v>
      </c>
      <c r="E358" s="52">
        <v>57.7</v>
      </c>
      <c r="F358" s="52">
        <v>0</v>
      </c>
      <c r="G358" s="52">
        <v>1.2450000000000001</v>
      </c>
      <c r="H358" s="52">
        <v>0.21299999999999999</v>
      </c>
      <c r="I358" s="52">
        <v>0.28799999999999998</v>
      </c>
      <c r="J358" s="51">
        <v>0.53896190581758596</v>
      </c>
      <c r="K358" s="8">
        <f t="shared" si="15"/>
        <v>0.74635444717619304</v>
      </c>
      <c r="L358" s="8">
        <f t="shared" si="16"/>
        <v>2.5</v>
      </c>
      <c r="M358" s="8">
        <f t="shared" si="17"/>
        <v>0.5</v>
      </c>
    </row>
    <row r="359" spans="1:13">
      <c r="A359" s="49">
        <v>1210</v>
      </c>
      <c r="B359" s="49" t="s">
        <v>101</v>
      </c>
      <c r="C359" s="49" t="s">
        <v>69</v>
      </c>
      <c r="D359" s="52">
        <v>0.19</v>
      </c>
      <c r="E359" s="52">
        <v>57.7</v>
      </c>
      <c r="F359" s="52">
        <v>0</v>
      </c>
      <c r="G359" s="52">
        <v>1.2450000000000001</v>
      </c>
      <c r="H359" s="52">
        <v>0.21299999999999999</v>
      </c>
      <c r="I359" s="52">
        <v>0.28799999999999998</v>
      </c>
      <c r="J359" s="51">
        <v>19.954364478199999</v>
      </c>
      <c r="K359" s="8">
        <f t="shared" si="15"/>
        <v>27.632803929411356</v>
      </c>
      <c r="L359" s="8">
        <f t="shared" si="16"/>
        <v>93.6</v>
      </c>
      <c r="M359" s="8">
        <f t="shared" si="17"/>
        <v>19.8</v>
      </c>
    </row>
    <row r="360" spans="1:13">
      <c r="A360" s="49">
        <v>1210</v>
      </c>
      <c r="B360" s="49" t="s">
        <v>101</v>
      </c>
      <c r="C360" s="49" t="s">
        <v>69</v>
      </c>
      <c r="D360" s="52">
        <v>0.19</v>
      </c>
      <c r="E360" s="52">
        <v>57.7</v>
      </c>
      <c r="F360" s="52">
        <v>0</v>
      </c>
      <c r="G360" s="52">
        <v>1.2450000000000001</v>
      </c>
      <c r="H360" s="52">
        <v>0.21299999999999999</v>
      </c>
      <c r="I360" s="52">
        <v>0.28799999999999998</v>
      </c>
      <c r="J360" s="51">
        <v>10.8178242587</v>
      </c>
      <c r="K360" s="8">
        <f t="shared" si="15"/>
        <v>14.98052303344776</v>
      </c>
      <c r="L360" s="8">
        <f t="shared" si="16"/>
        <v>50.7</v>
      </c>
      <c r="M360" s="8">
        <f t="shared" si="17"/>
        <v>10.7</v>
      </c>
    </row>
    <row r="361" spans="1:13">
      <c r="A361" s="49">
        <v>1210</v>
      </c>
      <c r="B361" s="49" t="s">
        <v>101</v>
      </c>
      <c r="D361" s="52">
        <v>0.19</v>
      </c>
      <c r="E361" s="52">
        <v>57.7</v>
      </c>
      <c r="F361" s="52">
        <v>0</v>
      </c>
      <c r="G361" s="52">
        <v>1.2450000000000001</v>
      </c>
      <c r="H361" s="52">
        <v>0.21299999999999999</v>
      </c>
      <c r="I361" s="52">
        <v>0.28799999999999998</v>
      </c>
      <c r="J361" s="51">
        <v>2.6204607114423E-2</v>
      </c>
      <c r="K361" s="8">
        <f t="shared" si="15"/>
        <v>3.6288139932052967E-2</v>
      </c>
      <c r="L361" s="8">
        <f t="shared" si="16"/>
        <v>0.1</v>
      </c>
      <c r="M361" s="8">
        <f t="shared" si="17"/>
        <v>0</v>
      </c>
    </row>
    <row r="362" spans="1:13">
      <c r="A362" s="49">
        <v>1210</v>
      </c>
      <c r="B362" s="49" t="s">
        <v>101</v>
      </c>
      <c r="C362" s="49" t="s">
        <v>69</v>
      </c>
      <c r="D362" s="52">
        <v>0.19</v>
      </c>
      <c r="E362" s="52">
        <v>57.7</v>
      </c>
      <c r="F362" s="52">
        <v>0</v>
      </c>
      <c r="G362" s="52">
        <v>1.2450000000000001</v>
      </c>
      <c r="H362" s="52">
        <v>0.21299999999999999</v>
      </c>
      <c r="I362" s="52">
        <v>0.28799999999999998</v>
      </c>
      <c r="J362" s="51">
        <v>248.441571154</v>
      </c>
      <c r="K362" s="8">
        <f t="shared" si="15"/>
        <v>344.04188773405917</v>
      </c>
      <c r="L362" s="8">
        <f t="shared" si="16"/>
        <v>1165.5</v>
      </c>
      <c r="M362" s="8">
        <f t="shared" si="17"/>
        <v>246.6</v>
      </c>
    </row>
    <row r="363" spans="1:13">
      <c r="A363" s="49">
        <v>1210</v>
      </c>
      <c r="B363" s="49" t="s">
        <v>101</v>
      </c>
      <c r="C363" s="49" t="s">
        <v>69</v>
      </c>
      <c r="D363" s="52">
        <v>0.19</v>
      </c>
      <c r="E363" s="52">
        <v>57.7</v>
      </c>
      <c r="F363" s="52">
        <v>0</v>
      </c>
      <c r="G363" s="52">
        <v>1.2450000000000001</v>
      </c>
      <c r="H363" s="52">
        <v>0.21299999999999999</v>
      </c>
      <c r="I363" s="52">
        <v>0.28799999999999998</v>
      </c>
      <c r="J363" s="51">
        <v>0.39131271672065598</v>
      </c>
      <c r="K363" s="8">
        <f t="shared" si="15"/>
        <v>0.54188985011476443</v>
      </c>
      <c r="L363" s="8">
        <f t="shared" si="16"/>
        <v>1.8</v>
      </c>
      <c r="M363" s="8">
        <f t="shared" si="17"/>
        <v>0.4</v>
      </c>
    </row>
    <row r="364" spans="1:13">
      <c r="A364" s="49">
        <v>1210</v>
      </c>
      <c r="B364" s="49" t="s">
        <v>101</v>
      </c>
      <c r="C364" s="49" t="s">
        <v>70</v>
      </c>
      <c r="D364" s="52">
        <v>0.19</v>
      </c>
      <c r="E364" s="52">
        <v>57.7</v>
      </c>
      <c r="F364" s="52">
        <v>0</v>
      </c>
      <c r="G364" s="52">
        <v>1.2450000000000001</v>
      </c>
      <c r="H364" s="52">
        <v>0.21299999999999999</v>
      </c>
      <c r="I364" s="52">
        <v>0.28799999999999998</v>
      </c>
      <c r="J364" s="51">
        <v>4.3750238344874397</v>
      </c>
      <c r="K364" s="8">
        <f t="shared" si="15"/>
        <v>6.0585330059982061</v>
      </c>
      <c r="L364" s="8">
        <f t="shared" si="16"/>
        <v>20.5</v>
      </c>
      <c r="M364" s="8">
        <f t="shared" si="17"/>
        <v>4.3</v>
      </c>
    </row>
    <row r="365" spans="1:13">
      <c r="A365" s="49">
        <v>1210</v>
      </c>
      <c r="B365" s="49" t="s">
        <v>101</v>
      </c>
      <c r="C365" s="49" t="s">
        <v>70</v>
      </c>
      <c r="D365" s="52">
        <v>0.19</v>
      </c>
      <c r="E365" s="52">
        <v>57.7</v>
      </c>
      <c r="F365" s="52">
        <v>0</v>
      </c>
      <c r="G365" s="52">
        <v>1.2450000000000001</v>
      </c>
      <c r="H365" s="52">
        <v>0.21299999999999999</v>
      </c>
      <c r="I365" s="52">
        <v>0.28799999999999998</v>
      </c>
      <c r="J365" s="51">
        <v>0.15541410743214201</v>
      </c>
      <c r="K365" s="8">
        <f t="shared" si="15"/>
        <v>0.21521745597203024</v>
      </c>
      <c r="L365" s="8">
        <f t="shared" si="16"/>
        <v>0.7</v>
      </c>
      <c r="M365" s="8">
        <f t="shared" si="17"/>
        <v>0.2</v>
      </c>
    </row>
    <row r="366" spans="1:13">
      <c r="A366" s="49">
        <v>1210</v>
      </c>
      <c r="B366" s="49" t="s">
        <v>101</v>
      </c>
      <c r="C366" s="49" t="s">
        <v>69</v>
      </c>
      <c r="D366" s="52">
        <v>0.19</v>
      </c>
      <c r="E366" s="52">
        <v>57.7</v>
      </c>
      <c r="F366" s="52">
        <v>0</v>
      </c>
      <c r="G366" s="52">
        <v>1.2450000000000001</v>
      </c>
      <c r="H366" s="52">
        <v>0.21299999999999999</v>
      </c>
      <c r="I366" s="52">
        <v>0.28799999999999998</v>
      </c>
      <c r="J366" s="51">
        <v>14.550123810000001</v>
      </c>
      <c r="K366" s="8">
        <f t="shared" si="15"/>
        <v>20.149011452088001</v>
      </c>
      <c r="L366" s="8">
        <f t="shared" si="16"/>
        <v>68.3</v>
      </c>
      <c r="M366" s="8">
        <f t="shared" si="17"/>
        <v>14.4</v>
      </c>
    </row>
    <row r="367" spans="1:13">
      <c r="A367" s="49">
        <v>1210</v>
      </c>
      <c r="B367" s="49" t="s">
        <v>101</v>
      </c>
      <c r="C367" s="49" t="s">
        <v>69</v>
      </c>
      <c r="D367" s="52">
        <v>0.19</v>
      </c>
      <c r="E367" s="52">
        <v>57.7</v>
      </c>
      <c r="F367" s="52">
        <v>0</v>
      </c>
      <c r="G367" s="52">
        <v>1.2450000000000001</v>
      </c>
      <c r="H367" s="52">
        <v>0.21299999999999999</v>
      </c>
      <c r="I367" s="52">
        <v>0.28799999999999998</v>
      </c>
      <c r="J367" s="51">
        <v>4.8662453347252002E-4</v>
      </c>
      <c r="K367" s="8">
        <f t="shared" si="15"/>
        <v>6.7387765395274561E-4</v>
      </c>
      <c r="L367" s="8">
        <f t="shared" si="16"/>
        <v>0</v>
      </c>
      <c r="M367" s="8">
        <f t="shared" si="17"/>
        <v>0</v>
      </c>
    </row>
    <row r="368" spans="1:13">
      <c r="A368" s="49">
        <v>1210</v>
      </c>
      <c r="B368" s="49" t="s">
        <v>101</v>
      </c>
      <c r="C368" s="49" t="s">
        <v>69</v>
      </c>
      <c r="D368" s="52">
        <v>0.19</v>
      </c>
      <c r="E368" s="52">
        <v>57.7</v>
      </c>
      <c r="F368" s="52">
        <v>0</v>
      </c>
      <c r="G368" s="52">
        <v>1.2450000000000001</v>
      </c>
      <c r="H368" s="52">
        <v>0.21299999999999999</v>
      </c>
      <c r="I368" s="52">
        <v>0.28799999999999998</v>
      </c>
      <c r="J368" s="51">
        <v>1.8423479918604599</v>
      </c>
      <c r="K368" s="8">
        <f t="shared" si="15"/>
        <v>2.5512834991283646</v>
      </c>
      <c r="L368" s="8">
        <f t="shared" si="16"/>
        <v>8.6</v>
      </c>
      <c r="M368" s="8">
        <f t="shared" si="17"/>
        <v>1.8</v>
      </c>
    </row>
    <row r="369" spans="1:13">
      <c r="A369" s="49">
        <v>1210</v>
      </c>
      <c r="B369" s="49" t="s">
        <v>101</v>
      </c>
      <c r="C369" s="49" t="s">
        <v>69</v>
      </c>
      <c r="D369" s="52">
        <v>0.19</v>
      </c>
      <c r="E369" s="52">
        <v>57.7</v>
      </c>
      <c r="F369" s="52">
        <v>0</v>
      </c>
      <c r="G369" s="52">
        <v>1.2450000000000001</v>
      </c>
      <c r="H369" s="52">
        <v>0.21299999999999999</v>
      </c>
      <c r="I369" s="52">
        <v>0.28799999999999998</v>
      </c>
      <c r="J369" s="51">
        <v>0.25534076959715901</v>
      </c>
      <c r="K369" s="8">
        <f t="shared" si="15"/>
        <v>0.35359589773814576</v>
      </c>
      <c r="L369" s="8">
        <f t="shared" si="16"/>
        <v>1.2</v>
      </c>
      <c r="M369" s="8">
        <f t="shared" si="17"/>
        <v>0.3</v>
      </c>
    </row>
    <row r="370" spans="1:13">
      <c r="A370" s="49">
        <v>1210</v>
      </c>
      <c r="B370" s="49" t="s">
        <v>101</v>
      </c>
      <c r="C370" s="49" t="s">
        <v>69</v>
      </c>
      <c r="D370" s="52">
        <v>0.19</v>
      </c>
      <c r="E370" s="52">
        <v>57.7</v>
      </c>
      <c r="F370" s="52">
        <v>0</v>
      </c>
      <c r="G370" s="52">
        <v>1.2450000000000001</v>
      </c>
      <c r="H370" s="52">
        <v>0.21299999999999999</v>
      </c>
      <c r="I370" s="52">
        <v>0.28799999999999998</v>
      </c>
      <c r="J370" s="51">
        <v>19.5094131014</v>
      </c>
      <c r="K370" s="8">
        <f t="shared" si="15"/>
        <v>27.016635262818721</v>
      </c>
      <c r="L370" s="8">
        <f t="shared" si="16"/>
        <v>91.5</v>
      </c>
      <c r="M370" s="8">
        <f t="shared" si="17"/>
        <v>19.399999999999999</v>
      </c>
    </row>
    <row r="371" spans="1:13">
      <c r="A371" s="49">
        <v>1210</v>
      </c>
      <c r="B371" s="49" t="s">
        <v>101</v>
      </c>
      <c r="C371" s="49" t="s">
        <v>70</v>
      </c>
      <c r="D371" s="52">
        <v>0.19</v>
      </c>
      <c r="E371" s="52">
        <v>57.7</v>
      </c>
      <c r="F371" s="52">
        <v>0</v>
      </c>
      <c r="G371" s="52">
        <v>1.2450000000000001</v>
      </c>
      <c r="H371" s="52">
        <v>0.21299999999999999</v>
      </c>
      <c r="I371" s="52">
        <v>0.28799999999999998</v>
      </c>
      <c r="J371" s="51">
        <v>58.670414304300003</v>
      </c>
      <c r="K371" s="8">
        <f t="shared" si="15"/>
        <v>81.246789728594635</v>
      </c>
      <c r="L371" s="8">
        <f t="shared" si="16"/>
        <v>275.2</v>
      </c>
      <c r="M371" s="8">
        <f t="shared" si="17"/>
        <v>58.2</v>
      </c>
    </row>
    <row r="372" spans="1:13">
      <c r="A372" s="49">
        <v>1210</v>
      </c>
      <c r="B372" s="49" t="s">
        <v>101</v>
      </c>
      <c r="C372" s="49" t="s">
        <v>69</v>
      </c>
      <c r="D372" s="52">
        <v>0.19</v>
      </c>
      <c r="E372" s="52">
        <v>57.7</v>
      </c>
      <c r="F372" s="52">
        <v>0</v>
      </c>
      <c r="G372" s="52">
        <v>1.2450000000000001</v>
      </c>
      <c r="H372" s="52">
        <v>0.21299999999999999</v>
      </c>
      <c r="I372" s="52">
        <v>0.28799999999999998</v>
      </c>
      <c r="J372" s="51">
        <v>13.9280088337</v>
      </c>
      <c r="K372" s="8">
        <f t="shared" si="15"/>
        <v>19.28750663290776</v>
      </c>
      <c r="L372" s="8">
        <f t="shared" si="16"/>
        <v>65.3</v>
      </c>
      <c r="M372" s="8">
        <f t="shared" si="17"/>
        <v>13.8</v>
      </c>
    </row>
    <row r="373" spans="1:13">
      <c r="A373" s="49">
        <v>1210</v>
      </c>
      <c r="B373" s="49" t="s">
        <v>101</v>
      </c>
      <c r="C373" s="49" t="s">
        <v>69</v>
      </c>
      <c r="D373" s="52">
        <v>0.19</v>
      </c>
      <c r="E373" s="52">
        <v>57.7</v>
      </c>
      <c r="F373" s="52">
        <v>0</v>
      </c>
      <c r="G373" s="52">
        <v>1.2450000000000001</v>
      </c>
      <c r="H373" s="52">
        <v>0.21299999999999999</v>
      </c>
      <c r="I373" s="52">
        <v>0.28799999999999998</v>
      </c>
      <c r="J373" s="51">
        <v>3.3021157403256498</v>
      </c>
      <c r="K373" s="8">
        <f t="shared" si="15"/>
        <v>4.5727698772029592</v>
      </c>
      <c r="L373" s="8">
        <f t="shared" si="16"/>
        <v>15.5</v>
      </c>
      <c r="M373" s="8">
        <f t="shared" si="17"/>
        <v>3.3</v>
      </c>
    </row>
    <row r="374" spans="1:13">
      <c r="A374" s="49">
        <v>1210</v>
      </c>
      <c r="B374" s="49" t="s">
        <v>101</v>
      </c>
      <c r="C374" s="49" t="s">
        <v>69</v>
      </c>
      <c r="D374" s="52">
        <v>0.19</v>
      </c>
      <c r="E374" s="52">
        <v>57.7</v>
      </c>
      <c r="F374" s="52">
        <v>0</v>
      </c>
      <c r="G374" s="52">
        <v>1.2450000000000001</v>
      </c>
      <c r="H374" s="52">
        <v>0.21299999999999999</v>
      </c>
      <c r="I374" s="52">
        <v>0.28799999999999998</v>
      </c>
      <c r="J374" s="51">
        <v>0.11484524739601</v>
      </c>
      <c r="K374" s="8">
        <f t="shared" si="15"/>
        <v>0.15903769859399464</v>
      </c>
      <c r="L374" s="8">
        <f t="shared" si="16"/>
        <v>0.5</v>
      </c>
      <c r="M374" s="8">
        <f t="shared" si="17"/>
        <v>0.1</v>
      </c>
    </row>
    <row r="375" spans="1:13">
      <c r="A375" s="49">
        <v>1210</v>
      </c>
      <c r="B375" s="49" t="s">
        <v>101</v>
      </c>
      <c r="D375" s="52">
        <v>0.19</v>
      </c>
      <c r="E375" s="52">
        <v>57.7</v>
      </c>
      <c r="F375" s="52">
        <v>0</v>
      </c>
      <c r="G375" s="52">
        <v>1.2450000000000001</v>
      </c>
      <c r="H375" s="52">
        <v>0.21299999999999999</v>
      </c>
      <c r="I375" s="52">
        <v>0.28799999999999998</v>
      </c>
      <c r="J375" s="51">
        <v>1.1570972803612901E-2</v>
      </c>
      <c r="K375" s="8">
        <f t="shared" si="15"/>
        <v>1.6023483138443144E-2</v>
      </c>
      <c r="L375" s="8">
        <f t="shared" si="16"/>
        <v>0.1</v>
      </c>
      <c r="M375" s="8">
        <f t="shared" si="17"/>
        <v>0</v>
      </c>
    </row>
    <row r="376" spans="1:13">
      <c r="A376" s="49">
        <v>1210</v>
      </c>
      <c r="B376" s="49" t="s">
        <v>101</v>
      </c>
      <c r="D376" s="52">
        <v>0.19</v>
      </c>
      <c r="E376" s="52">
        <v>57.7</v>
      </c>
      <c r="F376" s="52">
        <v>0</v>
      </c>
      <c r="G376" s="52">
        <v>1.2450000000000001</v>
      </c>
      <c r="H376" s="52">
        <v>0.21299999999999999</v>
      </c>
      <c r="I376" s="52">
        <v>0.28799999999999998</v>
      </c>
      <c r="J376" s="51">
        <v>0.30712947579151501</v>
      </c>
      <c r="K376" s="8">
        <f t="shared" si="15"/>
        <v>0.42531289807609002</v>
      </c>
      <c r="L376" s="8">
        <f t="shared" si="16"/>
        <v>1.4</v>
      </c>
      <c r="M376" s="8">
        <f t="shared" si="17"/>
        <v>0.3</v>
      </c>
    </row>
    <row r="377" spans="1:13">
      <c r="A377" s="49">
        <v>1210</v>
      </c>
      <c r="B377" s="49" t="s">
        <v>101</v>
      </c>
      <c r="D377" s="52">
        <v>0.19</v>
      </c>
      <c r="E377" s="52">
        <v>57.7</v>
      </c>
      <c r="F377" s="52">
        <v>0</v>
      </c>
      <c r="G377" s="52">
        <v>1.2450000000000001</v>
      </c>
      <c r="H377" s="52">
        <v>0.21299999999999999</v>
      </c>
      <c r="I377" s="52">
        <v>0.28799999999999998</v>
      </c>
      <c r="J377" s="51">
        <v>0.31326541088488002</v>
      </c>
      <c r="K377" s="8">
        <f t="shared" si="15"/>
        <v>0.43380994099338183</v>
      </c>
      <c r="L377" s="8">
        <f t="shared" si="16"/>
        <v>1.5</v>
      </c>
      <c r="M377" s="8">
        <f t="shared" si="17"/>
        <v>0.3</v>
      </c>
    </row>
    <row r="378" spans="1:13">
      <c r="A378" s="49">
        <v>1411</v>
      </c>
      <c r="B378" s="49" t="s">
        <v>101</v>
      </c>
      <c r="C378" s="49" t="s">
        <v>70</v>
      </c>
      <c r="D378" s="52">
        <v>0.19</v>
      </c>
      <c r="E378" s="52">
        <v>57.7</v>
      </c>
      <c r="F378" s="52">
        <v>0</v>
      </c>
      <c r="G378" s="52">
        <v>1.4430000000000001</v>
      </c>
      <c r="H378" s="52">
        <v>0.22500000000000001</v>
      </c>
      <c r="I378" s="52">
        <v>0.43099999999999999</v>
      </c>
      <c r="J378" s="51">
        <v>1.22853127160736</v>
      </c>
      <c r="K378" s="8">
        <f t="shared" si="15"/>
        <v>2.545997969518496</v>
      </c>
      <c r="L378" s="8">
        <f t="shared" si="16"/>
        <v>10</v>
      </c>
      <c r="M378" s="8">
        <f t="shared" si="17"/>
        <v>1.8</v>
      </c>
    </row>
    <row r="379" spans="1:13">
      <c r="A379" s="49">
        <v>1411</v>
      </c>
      <c r="B379" s="49" t="s">
        <v>101</v>
      </c>
      <c r="C379" s="49" t="s">
        <v>70</v>
      </c>
      <c r="D379" s="52">
        <v>0.19</v>
      </c>
      <c r="E379" s="52">
        <v>57.7</v>
      </c>
      <c r="F379" s="52">
        <v>0</v>
      </c>
      <c r="G379" s="52">
        <v>1.4430000000000001</v>
      </c>
      <c r="H379" s="52">
        <v>0.22500000000000001</v>
      </c>
      <c r="I379" s="52">
        <v>0.43099999999999999</v>
      </c>
      <c r="J379" s="51">
        <v>23.580076547899999</v>
      </c>
      <c r="K379" s="8">
        <f t="shared" si="15"/>
        <v>48.867154137230067</v>
      </c>
      <c r="L379" s="8">
        <f t="shared" si="16"/>
        <v>191.9</v>
      </c>
      <c r="M379" s="8">
        <f t="shared" si="17"/>
        <v>34.4</v>
      </c>
    </row>
    <row r="380" spans="1:13">
      <c r="A380" s="49">
        <v>1400</v>
      </c>
      <c r="B380" s="49" t="s">
        <v>101</v>
      </c>
      <c r="C380" s="49" t="s">
        <v>69</v>
      </c>
      <c r="D380" s="52">
        <v>0.19</v>
      </c>
      <c r="E380" s="52">
        <v>57.7</v>
      </c>
      <c r="F380" s="52">
        <v>0</v>
      </c>
      <c r="G380" s="52">
        <v>0.70899999999999996</v>
      </c>
      <c r="H380" s="52">
        <v>0.11700000000000001</v>
      </c>
      <c r="I380" s="52">
        <v>0.43099999999999999</v>
      </c>
      <c r="J380" s="51">
        <v>0.111989743270846</v>
      </c>
      <c r="K380" s="8">
        <f t="shared" si="15"/>
        <v>0.23208661070664069</v>
      </c>
      <c r="L380" s="8">
        <f t="shared" si="16"/>
        <v>0.4</v>
      </c>
      <c r="M380" s="8">
        <f t="shared" si="17"/>
        <v>0.1</v>
      </c>
    </row>
    <row r="381" spans="1:13">
      <c r="A381" s="49">
        <v>1400</v>
      </c>
      <c r="B381" s="49" t="s">
        <v>101</v>
      </c>
      <c r="C381" s="49" t="s">
        <v>70</v>
      </c>
      <c r="D381" s="52">
        <v>0.19</v>
      </c>
      <c r="E381" s="52">
        <v>57.7</v>
      </c>
      <c r="F381" s="52">
        <v>0</v>
      </c>
      <c r="G381" s="52">
        <v>0.70899999999999996</v>
      </c>
      <c r="H381" s="52">
        <v>0.11700000000000001</v>
      </c>
      <c r="I381" s="52">
        <v>0.43099999999999999</v>
      </c>
      <c r="J381" s="51">
        <v>4.6227208939256998</v>
      </c>
      <c r="K381" s="8">
        <f t="shared" si="15"/>
        <v>9.5800882578975042</v>
      </c>
      <c r="L381" s="8">
        <f t="shared" si="16"/>
        <v>18.5</v>
      </c>
      <c r="M381" s="8">
        <f t="shared" si="17"/>
        <v>3.9</v>
      </c>
    </row>
    <row r="382" spans="1:13">
      <c r="A382" s="49">
        <v>1820</v>
      </c>
      <c r="B382" s="49" t="s">
        <v>101</v>
      </c>
      <c r="D382" s="52">
        <v>0.19</v>
      </c>
      <c r="E382" s="52">
        <v>57.7</v>
      </c>
      <c r="F382" s="52">
        <v>0</v>
      </c>
      <c r="G382" s="52">
        <v>2.0139999999999998</v>
      </c>
      <c r="H382" s="52">
        <v>0.28699999999999998</v>
      </c>
      <c r="I382" s="52">
        <v>0.28899999999999998</v>
      </c>
      <c r="J382" s="51">
        <v>0.38991198078889</v>
      </c>
      <c r="K382" s="8">
        <f t="shared" si="15"/>
        <v>0.54182493777074814</v>
      </c>
      <c r="L382" s="8">
        <f t="shared" si="16"/>
        <v>3</v>
      </c>
      <c r="M382" s="8">
        <f t="shared" si="17"/>
        <v>0.5</v>
      </c>
    </row>
    <row r="383" spans="1:13">
      <c r="A383" s="49">
        <v>1400</v>
      </c>
      <c r="B383" s="49" t="s">
        <v>101</v>
      </c>
      <c r="D383" s="52">
        <v>0.19</v>
      </c>
      <c r="E383" s="52">
        <v>57.7</v>
      </c>
      <c r="F383" s="52">
        <v>0</v>
      </c>
      <c r="G383" s="52">
        <v>0.70899999999999996</v>
      </c>
      <c r="H383" s="52">
        <v>0.11700000000000001</v>
      </c>
      <c r="I383" s="52">
        <v>0.43099999999999999</v>
      </c>
      <c r="J383" s="51">
        <v>21.015509275100001</v>
      </c>
      <c r="K383" s="8">
        <f t="shared" si="15"/>
        <v>43.552366292473288</v>
      </c>
      <c r="L383" s="8">
        <f t="shared" si="16"/>
        <v>84</v>
      </c>
      <c r="M383" s="8">
        <f t="shared" si="17"/>
        <v>17.899999999999999</v>
      </c>
    </row>
    <row r="384" spans="1:13">
      <c r="A384" s="49">
        <v>1400</v>
      </c>
      <c r="B384" s="49" t="s">
        <v>101</v>
      </c>
      <c r="C384" s="49" t="s">
        <v>69</v>
      </c>
      <c r="D384" s="52">
        <v>0.19</v>
      </c>
      <c r="E384" s="52">
        <v>57.7</v>
      </c>
      <c r="F384" s="52">
        <v>0</v>
      </c>
      <c r="G384" s="52">
        <v>0.70899999999999996</v>
      </c>
      <c r="H384" s="52">
        <v>0.11700000000000001</v>
      </c>
      <c r="I384" s="52">
        <v>0.43099999999999999</v>
      </c>
      <c r="J384" s="51">
        <v>13.3757920999</v>
      </c>
      <c r="K384" s="8">
        <f t="shared" si="15"/>
        <v>27.719880082898595</v>
      </c>
      <c r="L384" s="8">
        <f t="shared" si="16"/>
        <v>53.5</v>
      </c>
      <c r="M384" s="8">
        <f t="shared" si="17"/>
        <v>11.4</v>
      </c>
    </row>
    <row r="385" spans="1:13">
      <c r="A385" s="49">
        <v>1400</v>
      </c>
      <c r="B385" s="49" t="s">
        <v>101</v>
      </c>
      <c r="D385" s="52">
        <v>0.19</v>
      </c>
      <c r="E385" s="52">
        <v>57.7</v>
      </c>
      <c r="F385" s="52">
        <v>0</v>
      </c>
      <c r="G385" s="52">
        <v>0.70899999999999996</v>
      </c>
      <c r="H385" s="52">
        <v>0.11700000000000001</v>
      </c>
      <c r="I385" s="52">
        <v>0.43099999999999999</v>
      </c>
      <c r="J385" s="51">
        <v>23.128005491500002</v>
      </c>
      <c r="K385" s="8">
        <f t="shared" si="15"/>
        <v>47.930285847205511</v>
      </c>
      <c r="L385" s="8">
        <f t="shared" si="16"/>
        <v>92.5</v>
      </c>
      <c r="M385" s="8">
        <f t="shared" si="17"/>
        <v>19.7</v>
      </c>
    </row>
    <row r="386" spans="1:13">
      <c r="A386" s="49">
        <v>1400</v>
      </c>
      <c r="B386" s="49" t="s">
        <v>101</v>
      </c>
      <c r="D386" s="52">
        <v>0.19</v>
      </c>
      <c r="E386" s="52">
        <v>57.7</v>
      </c>
      <c r="F386" s="52">
        <v>0</v>
      </c>
      <c r="G386" s="52">
        <v>0.70899999999999996</v>
      </c>
      <c r="H386" s="52">
        <v>0.11700000000000001</v>
      </c>
      <c r="I386" s="52">
        <v>0.43099999999999999</v>
      </c>
      <c r="J386" s="51">
        <v>0.99440235864567195</v>
      </c>
      <c r="K386" s="8">
        <f t="shared" si="15"/>
        <v>2.0607911613709686</v>
      </c>
      <c r="L386" s="8">
        <f t="shared" si="16"/>
        <v>4</v>
      </c>
      <c r="M386" s="8">
        <f t="shared" si="17"/>
        <v>0.8</v>
      </c>
    </row>
    <row r="387" spans="1:13">
      <c r="A387" s="49">
        <v>1400</v>
      </c>
      <c r="B387" s="49" t="s">
        <v>101</v>
      </c>
      <c r="C387" s="49" t="s">
        <v>71</v>
      </c>
      <c r="D387" s="52">
        <v>0.19</v>
      </c>
      <c r="E387" s="52">
        <v>57.7</v>
      </c>
      <c r="F387" s="52">
        <v>0</v>
      </c>
      <c r="G387" s="52">
        <v>0.70899999999999996</v>
      </c>
      <c r="H387" s="52">
        <v>0.11700000000000001</v>
      </c>
      <c r="I387" s="52">
        <v>0.43099999999999999</v>
      </c>
      <c r="J387" s="51">
        <v>0.12251375942225901</v>
      </c>
      <c r="K387" s="8">
        <f t="shared" ref="K387:K438" si="18">(E387*I387*J387/12)+(F387*J387)</f>
        <v>0.25389649407869436</v>
      </c>
      <c r="L387" s="8">
        <f t="shared" ref="L387:L438" si="19">ROUND(2.721*G387*K387,1)</f>
        <v>0.5</v>
      </c>
      <c r="M387" s="8">
        <f t="shared" ref="M387:M438" si="20">ROUND((2.721*H387*K387)+(D387*J387),1)</f>
        <v>0.1</v>
      </c>
    </row>
    <row r="388" spans="1:13">
      <c r="A388" s="49">
        <v>1400</v>
      </c>
      <c r="B388" s="49" t="s">
        <v>101</v>
      </c>
      <c r="C388" s="49" t="s">
        <v>69</v>
      </c>
      <c r="D388" s="52">
        <v>0.19</v>
      </c>
      <c r="E388" s="52">
        <v>57.7</v>
      </c>
      <c r="F388" s="52">
        <v>0</v>
      </c>
      <c r="G388" s="52">
        <v>0.70899999999999996</v>
      </c>
      <c r="H388" s="52">
        <v>0.11700000000000001</v>
      </c>
      <c r="I388" s="52">
        <v>0.43099999999999999</v>
      </c>
      <c r="J388" s="51">
        <v>4.3744438849022703E-2</v>
      </c>
      <c r="K388" s="8">
        <f t="shared" si="18"/>
        <v>9.0655610533724243E-2</v>
      </c>
      <c r="L388" s="8">
        <f t="shared" si="19"/>
        <v>0.2</v>
      </c>
      <c r="M388" s="8">
        <f t="shared" si="20"/>
        <v>0</v>
      </c>
    </row>
    <row r="389" spans="1:13">
      <c r="A389" s="49">
        <v>1400</v>
      </c>
      <c r="B389" s="49" t="s">
        <v>101</v>
      </c>
      <c r="C389" s="49" t="s">
        <v>70</v>
      </c>
      <c r="D389" s="52">
        <v>0.19</v>
      </c>
      <c r="E389" s="52">
        <v>57.7</v>
      </c>
      <c r="F389" s="52">
        <v>0</v>
      </c>
      <c r="G389" s="52">
        <v>0.70899999999999996</v>
      </c>
      <c r="H389" s="52">
        <v>0.11700000000000001</v>
      </c>
      <c r="I389" s="52">
        <v>0.43099999999999999</v>
      </c>
      <c r="J389" s="51">
        <v>46.017260661900004</v>
      </c>
      <c r="K389" s="8">
        <f t="shared" si="18"/>
        <v>95.365787518549382</v>
      </c>
      <c r="L389" s="8">
        <f t="shared" si="19"/>
        <v>184</v>
      </c>
      <c r="M389" s="8">
        <f t="shared" si="20"/>
        <v>39.1</v>
      </c>
    </row>
    <row r="390" spans="1:13">
      <c r="A390" s="49">
        <v>8330</v>
      </c>
      <c r="B390" s="49" t="s">
        <v>101</v>
      </c>
      <c r="D390" s="52">
        <v>0.19</v>
      </c>
      <c r="E390" s="52">
        <v>57.7</v>
      </c>
      <c r="F390" s="52">
        <v>0</v>
      </c>
      <c r="G390" s="52">
        <v>0.72099999999999997</v>
      </c>
      <c r="H390" s="52">
        <v>0.17</v>
      </c>
      <c r="I390" s="52">
        <v>0.43099999999999999</v>
      </c>
      <c r="J390" s="51">
        <v>0.18276056244472999</v>
      </c>
      <c r="K390" s="8">
        <f t="shared" si="18"/>
        <v>0.37875146660577141</v>
      </c>
      <c r="L390" s="8">
        <f t="shared" si="19"/>
        <v>0.7</v>
      </c>
      <c r="M390" s="8">
        <f t="shared" si="20"/>
        <v>0.2</v>
      </c>
    </row>
    <row r="391" spans="1:13">
      <c r="A391" s="49">
        <v>8330</v>
      </c>
      <c r="B391" s="49" t="s">
        <v>101</v>
      </c>
      <c r="C391" s="49" t="s">
        <v>69</v>
      </c>
      <c r="D391" s="52">
        <v>0.19</v>
      </c>
      <c r="E391" s="52">
        <v>57.7</v>
      </c>
      <c r="F391" s="52">
        <v>0</v>
      </c>
      <c r="G391" s="52">
        <v>0.72099999999999997</v>
      </c>
      <c r="H391" s="52">
        <v>0.17</v>
      </c>
      <c r="I391" s="52">
        <v>0.43099999999999999</v>
      </c>
      <c r="J391" s="51">
        <v>0.210517674924559</v>
      </c>
      <c r="K391" s="8">
        <f t="shared" si="18"/>
        <v>0.43627507519969838</v>
      </c>
      <c r="L391" s="8">
        <f t="shared" si="19"/>
        <v>0.9</v>
      </c>
      <c r="M391" s="8">
        <f t="shared" si="20"/>
        <v>0.2</v>
      </c>
    </row>
    <row r="392" spans="1:13">
      <c r="A392" s="49">
        <v>8330</v>
      </c>
      <c r="B392" s="49" t="s">
        <v>101</v>
      </c>
      <c r="C392" s="49" t="s">
        <v>69</v>
      </c>
      <c r="D392" s="52">
        <v>0.19</v>
      </c>
      <c r="E392" s="52">
        <v>57.7</v>
      </c>
      <c r="F392" s="52">
        <v>0</v>
      </c>
      <c r="G392" s="52">
        <v>0.72099999999999997</v>
      </c>
      <c r="H392" s="52">
        <v>0.17</v>
      </c>
      <c r="I392" s="52">
        <v>0.43099999999999999</v>
      </c>
      <c r="J392" s="51">
        <v>3.9971809702267702</v>
      </c>
      <c r="K392" s="8">
        <f t="shared" si="18"/>
        <v>8.2837245328565405</v>
      </c>
      <c r="L392" s="8">
        <f t="shared" si="19"/>
        <v>16.3</v>
      </c>
      <c r="M392" s="8">
        <f t="shared" si="20"/>
        <v>4.5999999999999996</v>
      </c>
    </row>
    <row r="393" spans="1:13">
      <c r="A393" s="49">
        <v>8330</v>
      </c>
      <c r="B393" s="49" t="s">
        <v>101</v>
      </c>
      <c r="C393" s="49" t="s">
        <v>69</v>
      </c>
      <c r="D393" s="52">
        <v>0.19</v>
      </c>
      <c r="E393" s="52">
        <v>57.7</v>
      </c>
      <c r="F393" s="52">
        <v>0</v>
      </c>
      <c r="G393" s="52">
        <v>0.72099999999999997</v>
      </c>
      <c r="H393" s="52">
        <v>0.17</v>
      </c>
      <c r="I393" s="52">
        <v>0.43099999999999999</v>
      </c>
      <c r="J393" s="51">
        <v>2.0857033706580799</v>
      </c>
      <c r="K393" s="8">
        <f t="shared" si="18"/>
        <v>4.3223942844903824</v>
      </c>
      <c r="L393" s="8">
        <f t="shared" si="19"/>
        <v>8.5</v>
      </c>
      <c r="M393" s="8">
        <f t="shared" si="20"/>
        <v>2.4</v>
      </c>
    </row>
    <row r="394" spans="1:13">
      <c r="A394" s="49">
        <v>8330</v>
      </c>
      <c r="B394" s="49" t="s">
        <v>101</v>
      </c>
      <c r="C394" s="49" t="s">
        <v>70</v>
      </c>
      <c r="D394" s="52">
        <v>0.19</v>
      </c>
      <c r="E394" s="52">
        <v>57.7</v>
      </c>
      <c r="F394" s="52">
        <v>0</v>
      </c>
      <c r="G394" s="52">
        <v>0.72099999999999997</v>
      </c>
      <c r="H394" s="52">
        <v>0.17</v>
      </c>
      <c r="I394" s="52">
        <v>0.43099999999999999</v>
      </c>
      <c r="J394" s="51">
        <v>4.1053239010484202</v>
      </c>
      <c r="K394" s="8">
        <f t="shared" si="18"/>
        <v>8.5078390415002385</v>
      </c>
      <c r="L394" s="8">
        <f t="shared" si="19"/>
        <v>16.7</v>
      </c>
      <c r="M394" s="8">
        <f t="shared" si="20"/>
        <v>4.7</v>
      </c>
    </row>
    <row r="395" spans="1:13">
      <c r="A395" s="49">
        <v>8340</v>
      </c>
      <c r="B395" s="49" t="s">
        <v>106</v>
      </c>
      <c r="C395" s="49" t="s">
        <v>70</v>
      </c>
      <c r="D395" s="52">
        <v>0.22</v>
      </c>
      <c r="E395" s="52">
        <v>50.8</v>
      </c>
      <c r="F395" s="52">
        <v>0</v>
      </c>
      <c r="G395" s="52">
        <v>0.72099999999999997</v>
      </c>
      <c r="H395" s="52">
        <v>0.17</v>
      </c>
      <c r="I395" s="52">
        <v>0.43099999999999999</v>
      </c>
      <c r="J395" s="51">
        <v>1.6535042162444999</v>
      </c>
      <c r="K395" s="8">
        <f t="shared" si="18"/>
        <v>3.0169286761525065</v>
      </c>
      <c r="L395" s="8">
        <f t="shared" si="19"/>
        <v>5.9</v>
      </c>
      <c r="M395" s="8">
        <f t="shared" si="20"/>
        <v>1.8</v>
      </c>
    </row>
    <row r="396" spans="1:13">
      <c r="A396" s="49">
        <v>1840</v>
      </c>
      <c r="B396" s="49" t="s">
        <v>106</v>
      </c>
      <c r="C396" s="49" t="s">
        <v>69</v>
      </c>
      <c r="D396" s="52">
        <v>0.22</v>
      </c>
      <c r="E396" s="52">
        <v>50.8</v>
      </c>
      <c r="F396" s="52">
        <v>0</v>
      </c>
      <c r="G396" s="52">
        <v>0.70899999999999996</v>
      </c>
      <c r="H396" s="52">
        <v>0.11700000000000001</v>
      </c>
      <c r="I396" s="52">
        <v>0.28799999999999998</v>
      </c>
      <c r="J396" s="51">
        <v>2.2284495530129602</v>
      </c>
      <c r="K396" s="8">
        <f t="shared" si="18"/>
        <v>2.7169256950334009</v>
      </c>
      <c r="L396" s="8">
        <f t="shared" si="19"/>
        <v>5.2</v>
      </c>
      <c r="M396" s="8">
        <f t="shared" si="20"/>
        <v>1.4</v>
      </c>
    </row>
    <row r="397" spans="1:13">
      <c r="A397" s="49">
        <v>1840</v>
      </c>
      <c r="B397" s="49" t="s">
        <v>106</v>
      </c>
      <c r="C397" s="49" t="s">
        <v>69</v>
      </c>
      <c r="D397" s="52">
        <v>0.22</v>
      </c>
      <c r="E397" s="52">
        <v>50.8</v>
      </c>
      <c r="F397" s="52">
        <v>0</v>
      </c>
      <c r="G397" s="52">
        <v>0.70899999999999996</v>
      </c>
      <c r="H397" s="52">
        <v>0.11700000000000001</v>
      </c>
      <c r="I397" s="52">
        <v>0.28799999999999998</v>
      </c>
      <c r="J397" s="51">
        <v>3.9215526708944801</v>
      </c>
      <c r="K397" s="8">
        <f t="shared" si="18"/>
        <v>4.7811570163545491</v>
      </c>
      <c r="L397" s="8">
        <f t="shared" si="19"/>
        <v>9.1999999999999993</v>
      </c>
      <c r="M397" s="8">
        <f t="shared" si="20"/>
        <v>2.4</v>
      </c>
    </row>
    <row r="398" spans="1:13">
      <c r="A398" s="49">
        <v>1840</v>
      </c>
      <c r="B398" s="49" t="s">
        <v>106</v>
      </c>
      <c r="C398" s="49" t="s">
        <v>69</v>
      </c>
      <c r="D398" s="52">
        <v>0.22</v>
      </c>
      <c r="E398" s="52">
        <v>50.8</v>
      </c>
      <c r="F398" s="52">
        <v>0</v>
      </c>
      <c r="G398" s="52">
        <v>0.70899999999999996</v>
      </c>
      <c r="H398" s="52">
        <v>0.11700000000000001</v>
      </c>
      <c r="I398" s="52">
        <v>0.28799999999999998</v>
      </c>
      <c r="J398" s="51">
        <v>1.5437286205255399E-2</v>
      </c>
      <c r="K398" s="8">
        <f t="shared" si="18"/>
        <v>1.8821139341447381E-2</v>
      </c>
      <c r="L398" s="8">
        <f t="shared" si="19"/>
        <v>0</v>
      </c>
      <c r="M398" s="8">
        <f t="shared" si="20"/>
        <v>0</v>
      </c>
    </row>
    <row r="399" spans="1:13">
      <c r="A399" s="49">
        <v>1840</v>
      </c>
      <c r="B399" s="49" t="s">
        <v>106</v>
      </c>
      <c r="D399" s="52">
        <v>0.22</v>
      </c>
      <c r="E399" s="52">
        <v>50.8</v>
      </c>
      <c r="F399" s="52">
        <v>0</v>
      </c>
      <c r="G399" s="52">
        <v>0.70899999999999996</v>
      </c>
      <c r="H399" s="52">
        <v>0.11700000000000001</v>
      </c>
      <c r="I399" s="52">
        <v>0.28799999999999998</v>
      </c>
      <c r="J399" s="51">
        <v>0.67507674015548602</v>
      </c>
      <c r="K399" s="8">
        <f t="shared" si="18"/>
        <v>0.82305356159756837</v>
      </c>
      <c r="L399" s="8">
        <f t="shared" si="19"/>
        <v>1.6</v>
      </c>
      <c r="M399" s="8">
        <f t="shared" si="20"/>
        <v>0.4</v>
      </c>
    </row>
    <row r="400" spans="1:13">
      <c r="A400" s="49">
        <v>1840</v>
      </c>
      <c r="B400" s="49" t="s">
        <v>106</v>
      </c>
      <c r="D400" s="52">
        <v>0.22</v>
      </c>
      <c r="E400" s="52">
        <v>50.8</v>
      </c>
      <c r="F400" s="52">
        <v>0</v>
      </c>
      <c r="G400" s="52">
        <v>0.70899999999999996</v>
      </c>
      <c r="H400" s="52">
        <v>0.11700000000000001</v>
      </c>
      <c r="I400" s="52">
        <v>0.28799999999999998</v>
      </c>
      <c r="J400" s="51">
        <v>0.16269832374822801</v>
      </c>
      <c r="K400" s="8">
        <f t="shared" si="18"/>
        <v>0.19836179631383957</v>
      </c>
      <c r="L400" s="8">
        <f t="shared" si="19"/>
        <v>0.4</v>
      </c>
      <c r="M400" s="8">
        <f t="shared" si="20"/>
        <v>0.1</v>
      </c>
    </row>
    <row r="401" spans="1:13">
      <c r="A401" s="49">
        <v>1411</v>
      </c>
      <c r="B401" s="49" t="s">
        <v>101</v>
      </c>
      <c r="D401" s="52">
        <v>0.19</v>
      </c>
      <c r="E401" s="52">
        <v>57.7</v>
      </c>
      <c r="F401" s="52">
        <v>0</v>
      </c>
      <c r="G401" s="52">
        <v>1.4430000000000001</v>
      </c>
      <c r="H401" s="52">
        <v>0.22500000000000001</v>
      </c>
      <c r="I401" s="52">
        <v>0.43099999999999999</v>
      </c>
      <c r="J401" s="51">
        <v>6.9987481410543104E-2</v>
      </c>
      <c r="K401" s="8">
        <f t="shared" si="18"/>
        <v>0.14504147324619779</v>
      </c>
      <c r="L401" s="8">
        <f t="shared" si="19"/>
        <v>0.6</v>
      </c>
      <c r="M401" s="8">
        <f t="shared" si="20"/>
        <v>0.1</v>
      </c>
    </row>
    <row r="402" spans="1:13">
      <c r="A402" s="49">
        <v>1411</v>
      </c>
      <c r="B402" s="49" t="s">
        <v>101</v>
      </c>
      <c r="D402" s="52">
        <v>0.19</v>
      </c>
      <c r="E402" s="52">
        <v>57.7</v>
      </c>
      <c r="F402" s="52">
        <v>0</v>
      </c>
      <c r="G402" s="52">
        <v>1.4430000000000001</v>
      </c>
      <c r="H402" s="52">
        <v>0.22500000000000001</v>
      </c>
      <c r="I402" s="52">
        <v>0.43099999999999999</v>
      </c>
      <c r="J402" s="51">
        <v>10.191094742200001</v>
      </c>
      <c r="K402" s="8">
        <f t="shared" si="18"/>
        <v>21.119939817945763</v>
      </c>
      <c r="L402" s="8">
        <f t="shared" si="19"/>
        <v>82.9</v>
      </c>
      <c r="M402" s="8">
        <f t="shared" si="20"/>
        <v>14.9</v>
      </c>
    </row>
    <row r="403" spans="1:13">
      <c r="A403" s="49">
        <v>1411</v>
      </c>
      <c r="B403" s="49" t="s">
        <v>101</v>
      </c>
      <c r="C403" s="49" t="s">
        <v>70</v>
      </c>
      <c r="D403" s="52">
        <v>0.19</v>
      </c>
      <c r="E403" s="52">
        <v>57.7</v>
      </c>
      <c r="F403" s="52">
        <v>0</v>
      </c>
      <c r="G403" s="52">
        <v>1.4430000000000001</v>
      </c>
      <c r="H403" s="52">
        <v>0.22500000000000001</v>
      </c>
      <c r="I403" s="52">
        <v>0.43099999999999999</v>
      </c>
      <c r="J403" s="51">
        <v>12.6350193468</v>
      </c>
      <c r="K403" s="8">
        <f t="shared" si="18"/>
        <v>26.184708802480429</v>
      </c>
      <c r="L403" s="8">
        <f t="shared" si="19"/>
        <v>102.8</v>
      </c>
      <c r="M403" s="8">
        <f t="shared" si="20"/>
        <v>18.399999999999999</v>
      </c>
    </row>
    <row r="404" spans="1:13">
      <c r="A404" s="49">
        <v>1400</v>
      </c>
      <c r="B404" s="49" t="s">
        <v>101</v>
      </c>
      <c r="C404" s="49" t="s">
        <v>69</v>
      </c>
      <c r="D404" s="52">
        <v>0.19</v>
      </c>
      <c r="E404" s="52">
        <v>57.7</v>
      </c>
      <c r="F404" s="52">
        <v>0</v>
      </c>
      <c r="G404" s="52">
        <v>0.70899999999999996</v>
      </c>
      <c r="H404" s="52">
        <v>0.11700000000000001</v>
      </c>
      <c r="I404" s="52">
        <v>0.43099999999999999</v>
      </c>
      <c r="J404" s="51">
        <v>3.48812982684758</v>
      </c>
      <c r="K404" s="8">
        <f t="shared" si="18"/>
        <v>7.2287711854103671</v>
      </c>
      <c r="L404" s="8">
        <f t="shared" si="19"/>
        <v>13.9</v>
      </c>
      <c r="M404" s="8">
        <f t="shared" si="20"/>
        <v>3</v>
      </c>
    </row>
    <row r="405" spans="1:13">
      <c r="A405" s="49">
        <v>1400</v>
      </c>
      <c r="B405" s="49" t="s">
        <v>101</v>
      </c>
      <c r="C405" s="49" t="s">
        <v>70</v>
      </c>
      <c r="D405" s="52">
        <v>0.19</v>
      </c>
      <c r="E405" s="52">
        <v>57.7</v>
      </c>
      <c r="F405" s="52">
        <v>0</v>
      </c>
      <c r="G405" s="52">
        <v>0.70899999999999996</v>
      </c>
      <c r="H405" s="52">
        <v>0.11700000000000001</v>
      </c>
      <c r="I405" s="52">
        <v>0.43099999999999999</v>
      </c>
      <c r="J405" s="51">
        <v>20.3780216571</v>
      </c>
      <c r="K405" s="8">
        <f t="shared" si="18"/>
        <v>42.231242265326898</v>
      </c>
      <c r="L405" s="8">
        <f t="shared" si="19"/>
        <v>81.5</v>
      </c>
      <c r="M405" s="8">
        <f t="shared" si="20"/>
        <v>17.3</v>
      </c>
    </row>
    <row r="406" spans="1:13">
      <c r="A406" s="49">
        <v>1490</v>
      </c>
      <c r="B406" s="49" t="s">
        <v>101</v>
      </c>
      <c r="C406" s="49" t="s">
        <v>70</v>
      </c>
      <c r="D406" s="52">
        <v>0.19</v>
      </c>
      <c r="E406" s="52">
        <v>57.7</v>
      </c>
      <c r="F406" s="52">
        <v>0</v>
      </c>
      <c r="G406" s="52">
        <v>1.4430000000000001</v>
      </c>
      <c r="H406" s="52">
        <v>0.22500000000000001</v>
      </c>
      <c r="I406" s="52">
        <v>0.43099999999999999</v>
      </c>
      <c r="J406" s="51">
        <v>3.23212725016952</v>
      </c>
      <c r="K406" s="8">
        <f t="shared" si="18"/>
        <v>6.698233578857562</v>
      </c>
      <c r="L406" s="8">
        <f t="shared" si="19"/>
        <v>26.3</v>
      </c>
      <c r="M406" s="8">
        <f t="shared" si="20"/>
        <v>4.7</v>
      </c>
    </row>
    <row r="407" spans="1:13">
      <c r="A407" s="49">
        <v>1490</v>
      </c>
      <c r="B407" s="49" t="s">
        <v>101</v>
      </c>
      <c r="D407" s="52">
        <v>0.19</v>
      </c>
      <c r="E407" s="52">
        <v>57.7</v>
      </c>
      <c r="F407" s="52">
        <v>0</v>
      </c>
      <c r="G407" s="52">
        <v>1.4430000000000001</v>
      </c>
      <c r="H407" s="52">
        <v>0.22500000000000001</v>
      </c>
      <c r="I407" s="52">
        <v>0.43099999999999999</v>
      </c>
      <c r="J407" s="51">
        <v>3.8951845823616701E-2</v>
      </c>
      <c r="K407" s="8">
        <f t="shared" si="18"/>
        <v>8.0723480686148055E-2</v>
      </c>
      <c r="L407" s="8">
        <f t="shared" si="19"/>
        <v>0.3</v>
      </c>
      <c r="M407" s="8">
        <f t="shared" si="20"/>
        <v>0.1</v>
      </c>
    </row>
    <row r="408" spans="1:13">
      <c r="A408" s="49">
        <v>1490</v>
      </c>
      <c r="B408" s="49" t="s">
        <v>101</v>
      </c>
      <c r="C408" s="49" t="s">
        <v>70</v>
      </c>
      <c r="D408" s="52">
        <v>0.19</v>
      </c>
      <c r="E408" s="52">
        <v>57.7</v>
      </c>
      <c r="F408" s="52">
        <v>0</v>
      </c>
      <c r="G408" s="52">
        <v>1.4430000000000001</v>
      </c>
      <c r="H408" s="52">
        <v>0.22500000000000001</v>
      </c>
      <c r="I408" s="52">
        <v>0.43099999999999999</v>
      </c>
      <c r="J408" s="51">
        <v>10.0101603393</v>
      </c>
      <c r="K408" s="8">
        <f t="shared" si="18"/>
        <v>20.744972869162492</v>
      </c>
      <c r="L408" s="8">
        <f t="shared" si="19"/>
        <v>81.5</v>
      </c>
      <c r="M408" s="8">
        <f t="shared" si="20"/>
        <v>14.6</v>
      </c>
    </row>
    <row r="409" spans="1:13">
      <c r="A409" s="49">
        <v>1490</v>
      </c>
      <c r="B409" s="49" t="s">
        <v>101</v>
      </c>
      <c r="C409" s="49" t="s">
        <v>70</v>
      </c>
      <c r="D409" s="52">
        <v>0.19</v>
      </c>
      <c r="E409" s="52">
        <v>57.7</v>
      </c>
      <c r="F409" s="52">
        <v>0</v>
      </c>
      <c r="G409" s="52">
        <v>1.4430000000000001</v>
      </c>
      <c r="H409" s="52">
        <v>0.22500000000000001</v>
      </c>
      <c r="I409" s="52">
        <v>0.43099999999999999</v>
      </c>
      <c r="J409" s="51">
        <v>20.843766940199998</v>
      </c>
      <c r="K409" s="8">
        <f t="shared" si="18"/>
        <v>43.196448908812641</v>
      </c>
      <c r="L409" s="8">
        <f t="shared" si="19"/>
        <v>169.6</v>
      </c>
      <c r="M409" s="8">
        <f t="shared" si="20"/>
        <v>30.4</v>
      </c>
    </row>
    <row r="410" spans="1:13">
      <c r="A410" s="49">
        <v>1330</v>
      </c>
      <c r="B410" s="49" t="s">
        <v>106</v>
      </c>
      <c r="C410" s="49" t="s">
        <v>69</v>
      </c>
      <c r="D410" s="52">
        <v>0.22</v>
      </c>
      <c r="E410" s="52">
        <v>50.8</v>
      </c>
      <c r="F410" s="52">
        <v>0</v>
      </c>
      <c r="G410" s="52">
        <v>1.395</v>
      </c>
      <c r="H410" s="52">
        <v>0.33900000000000002</v>
      </c>
      <c r="I410" s="52">
        <v>0.39300000000000002</v>
      </c>
      <c r="J410" s="51">
        <v>13.5061168719</v>
      </c>
      <c r="K410" s="8">
        <f t="shared" si="18"/>
        <v>22.47012663978003</v>
      </c>
      <c r="L410" s="8">
        <f t="shared" si="19"/>
        <v>85.3</v>
      </c>
      <c r="M410" s="8">
        <f t="shared" si="20"/>
        <v>23.7</v>
      </c>
    </row>
    <row r="411" spans="1:13">
      <c r="A411" s="49">
        <v>1330</v>
      </c>
      <c r="B411" s="49" t="s">
        <v>106</v>
      </c>
      <c r="C411" s="49" t="s">
        <v>69</v>
      </c>
      <c r="D411" s="52">
        <v>0.22</v>
      </c>
      <c r="E411" s="52">
        <v>50.8</v>
      </c>
      <c r="F411" s="52">
        <v>0</v>
      </c>
      <c r="G411" s="52">
        <v>1.395</v>
      </c>
      <c r="H411" s="52">
        <v>0.33900000000000002</v>
      </c>
      <c r="I411" s="52">
        <v>0.39300000000000002</v>
      </c>
      <c r="J411" s="51">
        <v>1.6667184695898001E-2</v>
      </c>
      <c r="K411" s="8">
        <f t="shared" si="18"/>
        <v>2.7729195178565504E-2</v>
      </c>
      <c r="L411" s="8">
        <f t="shared" si="19"/>
        <v>0.1</v>
      </c>
      <c r="M411" s="8">
        <f t="shared" si="20"/>
        <v>0</v>
      </c>
    </row>
    <row r="412" spans="1:13">
      <c r="A412" s="49">
        <v>1330</v>
      </c>
      <c r="B412" s="49" t="s">
        <v>106</v>
      </c>
      <c r="D412" s="52">
        <v>0.22</v>
      </c>
      <c r="E412" s="52">
        <v>50.8</v>
      </c>
      <c r="F412" s="52">
        <v>0</v>
      </c>
      <c r="G412" s="52">
        <v>1.395</v>
      </c>
      <c r="H412" s="52">
        <v>0.33900000000000002</v>
      </c>
      <c r="I412" s="52">
        <v>0.39300000000000002</v>
      </c>
      <c r="J412" s="51">
        <v>4.4150584944473601E-3</v>
      </c>
      <c r="K412" s="8">
        <f t="shared" si="18"/>
        <v>7.3453328172120727E-3</v>
      </c>
      <c r="L412" s="8">
        <f t="shared" si="19"/>
        <v>0</v>
      </c>
      <c r="M412" s="8">
        <f t="shared" si="20"/>
        <v>0</v>
      </c>
    </row>
    <row r="413" spans="1:13">
      <c r="A413" s="49">
        <v>1400</v>
      </c>
      <c r="B413" s="49" t="s">
        <v>101</v>
      </c>
      <c r="C413" s="49" t="s">
        <v>70</v>
      </c>
      <c r="D413" s="52">
        <v>0.19</v>
      </c>
      <c r="E413" s="52">
        <v>57.7</v>
      </c>
      <c r="F413" s="52">
        <v>0</v>
      </c>
      <c r="G413" s="52">
        <v>0.70899999999999996</v>
      </c>
      <c r="H413" s="52">
        <v>0.11700000000000001</v>
      </c>
      <c r="I413" s="52">
        <v>0.43099999999999999</v>
      </c>
      <c r="J413" s="51">
        <v>3.6123402840473902</v>
      </c>
      <c r="K413" s="8">
        <f t="shared" si="18"/>
        <v>7.4861839018241119</v>
      </c>
      <c r="L413" s="8">
        <f t="shared" si="19"/>
        <v>14.4</v>
      </c>
      <c r="M413" s="8">
        <f t="shared" si="20"/>
        <v>3.1</v>
      </c>
    </row>
    <row r="414" spans="1:13">
      <c r="A414" s="49">
        <v>1400</v>
      </c>
      <c r="B414" s="49" t="s">
        <v>101</v>
      </c>
      <c r="C414" s="49" t="s">
        <v>70</v>
      </c>
      <c r="D414" s="52">
        <v>0.19</v>
      </c>
      <c r="E414" s="52">
        <v>57.7</v>
      </c>
      <c r="F414" s="52">
        <v>0</v>
      </c>
      <c r="G414" s="52">
        <v>0.70899999999999996</v>
      </c>
      <c r="H414" s="52">
        <v>0.11700000000000001</v>
      </c>
      <c r="I414" s="52">
        <v>0.43099999999999999</v>
      </c>
      <c r="J414" s="51">
        <v>9.1934807698237204</v>
      </c>
      <c r="K414" s="8">
        <f t="shared" si="18"/>
        <v>19.052492935042931</v>
      </c>
      <c r="L414" s="8">
        <f t="shared" si="19"/>
        <v>36.799999999999997</v>
      </c>
      <c r="M414" s="8">
        <f t="shared" si="20"/>
        <v>7.8</v>
      </c>
    </row>
    <row r="415" spans="1:13">
      <c r="A415" s="49">
        <v>1400</v>
      </c>
      <c r="B415" s="49" t="s">
        <v>101</v>
      </c>
      <c r="C415" s="49" t="s">
        <v>69</v>
      </c>
      <c r="D415" s="52">
        <v>0.19</v>
      </c>
      <c r="E415" s="52">
        <v>57.7</v>
      </c>
      <c r="F415" s="52">
        <v>0</v>
      </c>
      <c r="G415" s="52">
        <v>0.70899999999999996</v>
      </c>
      <c r="H415" s="52">
        <v>0.11700000000000001</v>
      </c>
      <c r="I415" s="52">
        <v>0.43099999999999999</v>
      </c>
      <c r="J415" s="51">
        <v>0.90470935607617797</v>
      </c>
      <c r="K415" s="8">
        <f t="shared" si="18"/>
        <v>1.8749121302876375</v>
      </c>
      <c r="L415" s="8">
        <f t="shared" si="19"/>
        <v>3.6</v>
      </c>
      <c r="M415" s="8">
        <f t="shared" si="20"/>
        <v>0.8</v>
      </c>
    </row>
    <row r="416" spans="1:13">
      <c r="A416" s="49">
        <v>1400</v>
      </c>
      <c r="B416" s="49" t="s">
        <v>101</v>
      </c>
      <c r="C416" s="49" t="s">
        <v>69</v>
      </c>
      <c r="D416" s="52">
        <v>0.19</v>
      </c>
      <c r="E416" s="52">
        <v>57.7</v>
      </c>
      <c r="F416" s="52">
        <v>0</v>
      </c>
      <c r="G416" s="52">
        <v>0.70899999999999996</v>
      </c>
      <c r="H416" s="52">
        <v>0.11700000000000001</v>
      </c>
      <c r="I416" s="52">
        <v>0.43099999999999999</v>
      </c>
      <c r="J416" s="51">
        <v>8.0765508233436396</v>
      </c>
      <c r="K416" s="8">
        <f t="shared" si="18"/>
        <v>16.737776621707166</v>
      </c>
      <c r="L416" s="8">
        <f t="shared" si="19"/>
        <v>32.299999999999997</v>
      </c>
      <c r="M416" s="8">
        <f t="shared" si="20"/>
        <v>6.9</v>
      </c>
    </row>
    <row r="417" spans="1:13">
      <c r="A417" s="49">
        <v>1400</v>
      </c>
      <c r="B417" s="49" t="s">
        <v>101</v>
      </c>
      <c r="C417" s="49" t="s">
        <v>69</v>
      </c>
      <c r="D417" s="52">
        <v>0.19</v>
      </c>
      <c r="E417" s="52">
        <v>57.7</v>
      </c>
      <c r="F417" s="52">
        <v>0</v>
      </c>
      <c r="G417" s="52">
        <v>0.70899999999999996</v>
      </c>
      <c r="H417" s="52">
        <v>0.11700000000000001</v>
      </c>
      <c r="I417" s="52">
        <v>0.43099999999999999</v>
      </c>
      <c r="J417" s="51">
        <v>16.3438896607</v>
      </c>
      <c r="K417" s="8">
        <f t="shared" si="18"/>
        <v>33.870940733754175</v>
      </c>
      <c r="L417" s="8">
        <f t="shared" si="19"/>
        <v>65.3</v>
      </c>
      <c r="M417" s="8">
        <f t="shared" si="20"/>
        <v>13.9</v>
      </c>
    </row>
    <row r="418" spans="1:13">
      <c r="A418" s="49">
        <v>1400</v>
      </c>
      <c r="B418" s="49" t="s">
        <v>101</v>
      </c>
      <c r="D418" s="52">
        <v>0.19</v>
      </c>
      <c r="E418" s="52">
        <v>57.7</v>
      </c>
      <c r="F418" s="52">
        <v>0</v>
      </c>
      <c r="G418" s="52">
        <v>0.70899999999999996</v>
      </c>
      <c r="H418" s="52">
        <v>0.11700000000000001</v>
      </c>
      <c r="I418" s="52">
        <v>0.43099999999999999</v>
      </c>
      <c r="J418" s="51">
        <v>6.2480988819273797</v>
      </c>
      <c r="K418" s="8">
        <f t="shared" si="18"/>
        <v>12.948508055415621</v>
      </c>
      <c r="L418" s="8">
        <f t="shared" si="19"/>
        <v>25</v>
      </c>
      <c r="M418" s="8">
        <f t="shared" si="20"/>
        <v>5.3</v>
      </c>
    </row>
    <row r="419" spans="1:13">
      <c r="A419" s="49">
        <v>1400</v>
      </c>
      <c r="B419" s="49" t="s">
        <v>101</v>
      </c>
      <c r="C419" s="49" t="s">
        <v>70</v>
      </c>
      <c r="D419" s="52">
        <v>0.19</v>
      </c>
      <c r="E419" s="52">
        <v>57.7</v>
      </c>
      <c r="F419" s="52">
        <v>0</v>
      </c>
      <c r="G419" s="52">
        <v>0.70899999999999996</v>
      </c>
      <c r="H419" s="52">
        <v>0.11700000000000001</v>
      </c>
      <c r="I419" s="52">
        <v>0.43099999999999999</v>
      </c>
      <c r="J419" s="51">
        <v>22.990040064799999</v>
      </c>
      <c r="K419" s="8">
        <f t="shared" si="18"/>
        <v>47.644367446624308</v>
      </c>
      <c r="L419" s="8">
        <f t="shared" si="19"/>
        <v>91.9</v>
      </c>
      <c r="M419" s="8">
        <f t="shared" si="20"/>
        <v>19.5</v>
      </c>
    </row>
    <row r="420" spans="1:13">
      <c r="A420" s="49">
        <v>1400</v>
      </c>
      <c r="B420" s="49" t="s">
        <v>101</v>
      </c>
      <c r="D420" s="52">
        <v>0.19</v>
      </c>
      <c r="E420" s="52">
        <v>57.7</v>
      </c>
      <c r="F420" s="52">
        <v>0</v>
      </c>
      <c r="G420" s="52">
        <v>0.70899999999999996</v>
      </c>
      <c r="H420" s="52">
        <v>0.11700000000000001</v>
      </c>
      <c r="I420" s="52">
        <v>0.43099999999999999</v>
      </c>
      <c r="J420" s="51">
        <v>2.5372517347140602E-2</v>
      </c>
      <c r="K420" s="8">
        <f t="shared" si="18"/>
        <v>5.258179351256962E-2</v>
      </c>
      <c r="L420" s="8">
        <f t="shared" si="19"/>
        <v>0.1</v>
      </c>
      <c r="M420" s="8">
        <f t="shared" si="20"/>
        <v>0</v>
      </c>
    </row>
    <row r="421" spans="1:13">
      <c r="A421" s="49">
        <v>1710</v>
      </c>
      <c r="B421" s="49" t="s">
        <v>101</v>
      </c>
      <c r="D421" s="52">
        <v>0.19</v>
      </c>
      <c r="E421" s="52">
        <v>57.7</v>
      </c>
      <c r="F421" s="52">
        <v>0</v>
      </c>
      <c r="G421" s="52">
        <v>0.96799999999999997</v>
      </c>
      <c r="H421" s="52">
        <v>0.125</v>
      </c>
      <c r="I421" s="52">
        <v>0.34100000000000003</v>
      </c>
      <c r="J421" s="51">
        <v>21.251567976400001</v>
      </c>
      <c r="K421" s="8">
        <f t="shared" si="18"/>
        <v>34.844956336104467</v>
      </c>
      <c r="L421" s="8">
        <f t="shared" si="19"/>
        <v>91.8</v>
      </c>
      <c r="M421" s="8">
        <f t="shared" si="20"/>
        <v>15.9</v>
      </c>
    </row>
    <row r="422" spans="1:13">
      <c r="A422" s="49">
        <v>1710</v>
      </c>
      <c r="B422" s="49" t="s">
        <v>101</v>
      </c>
      <c r="C422" s="49" t="s">
        <v>69</v>
      </c>
      <c r="D422" s="52">
        <v>0.19</v>
      </c>
      <c r="E422" s="52">
        <v>57.7</v>
      </c>
      <c r="F422" s="52">
        <v>0</v>
      </c>
      <c r="G422" s="52">
        <v>0.96799999999999997</v>
      </c>
      <c r="H422" s="52">
        <v>0.125</v>
      </c>
      <c r="I422" s="52">
        <v>0.34100000000000003</v>
      </c>
      <c r="J422" s="51">
        <v>3.4999649654425502</v>
      </c>
      <c r="K422" s="8">
        <f t="shared" si="18"/>
        <v>5.7386883892131664</v>
      </c>
      <c r="L422" s="8">
        <f t="shared" si="19"/>
        <v>15.1</v>
      </c>
      <c r="M422" s="8">
        <f t="shared" si="20"/>
        <v>2.6</v>
      </c>
    </row>
    <row r="423" spans="1:13">
      <c r="A423" s="49">
        <v>1710</v>
      </c>
      <c r="B423" s="49" t="s">
        <v>101</v>
      </c>
      <c r="C423" s="49" t="s">
        <v>69</v>
      </c>
      <c r="D423" s="52">
        <v>0.19</v>
      </c>
      <c r="E423" s="52">
        <v>57.7</v>
      </c>
      <c r="F423" s="52">
        <v>0</v>
      </c>
      <c r="G423" s="52">
        <v>0.96799999999999997</v>
      </c>
      <c r="H423" s="52">
        <v>0.125</v>
      </c>
      <c r="I423" s="52">
        <v>0.34100000000000003</v>
      </c>
      <c r="J423" s="51">
        <v>1.3185835520185201</v>
      </c>
      <c r="K423" s="8">
        <f t="shared" si="18"/>
        <v>2.1620045328708999</v>
      </c>
      <c r="L423" s="8">
        <f t="shared" si="19"/>
        <v>5.7</v>
      </c>
      <c r="M423" s="8">
        <f t="shared" si="20"/>
        <v>1</v>
      </c>
    </row>
    <row r="424" spans="1:13">
      <c r="A424" s="49">
        <v>1710</v>
      </c>
      <c r="B424" s="49" t="s">
        <v>101</v>
      </c>
      <c r="C424" s="49" t="s">
        <v>69</v>
      </c>
      <c r="D424" s="52">
        <v>0.19</v>
      </c>
      <c r="E424" s="52">
        <v>57.7</v>
      </c>
      <c r="F424" s="52">
        <v>0</v>
      </c>
      <c r="G424" s="52">
        <v>0.96799999999999997</v>
      </c>
      <c r="H424" s="52">
        <v>0.125</v>
      </c>
      <c r="I424" s="52">
        <v>0.34100000000000003</v>
      </c>
      <c r="J424" s="51">
        <v>4.3379874046803604</v>
      </c>
      <c r="K424" s="8">
        <f t="shared" si="18"/>
        <v>7.1127448981891144</v>
      </c>
      <c r="L424" s="8">
        <f t="shared" si="19"/>
        <v>18.7</v>
      </c>
      <c r="M424" s="8">
        <f t="shared" si="20"/>
        <v>3.2</v>
      </c>
    </row>
    <row r="425" spans="1:13">
      <c r="A425" s="49">
        <v>1700</v>
      </c>
      <c r="B425" s="49" t="s">
        <v>101</v>
      </c>
      <c r="C425" s="49" t="s">
        <v>69</v>
      </c>
      <c r="D425" s="52">
        <v>0.19</v>
      </c>
      <c r="E425" s="52">
        <v>57.7</v>
      </c>
      <c r="F425" s="52">
        <v>0</v>
      </c>
      <c r="G425" s="52">
        <v>0.96799999999999997</v>
      </c>
      <c r="H425" s="52">
        <v>0.125</v>
      </c>
      <c r="I425" s="52">
        <v>0.34100000000000003</v>
      </c>
      <c r="J425" s="51">
        <v>3.3054171096809601</v>
      </c>
      <c r="K425" s="8">
        <f t="shared" si="18"/>
        <v>5.4196996187458062</v>
      </c>
      <c r="L425" s="8">
        <f t="shared" si="19"/>
        <v>14.3</v>
      </c>
      <c r="M425" s="8">
        <f t="shared" si="20"/>
        <v>2.5</v>
      </c>
    </row>
    <row r="426" spans="1:13">
      <c r="A426" s="49">
        <v>1700</v>
      </c>
      <c r="B426" s="49" t="s">
        <v>101</v>
      </c>
      <c r="D426" s="52">
        <v>0.19</v>
      </c>
      <c r="E426" s="52">
        <v>57.7</v>
      </c>
      <c r="F426" s="52">
        <v>0</v>
      </c>
      <c r="G426" s="52">
        <v>0.96799999999999997</v>
      </c>
      <c r="H426" s="52">
        <v>0.125</v>
      </c>
      <c r="I426" s="52">
        <v>0.34100000000000003</v>
      </c>
      <c r="J426" s="51">
        <v>1.3984518809958599</v>
      </c>
      <c r="K426" s="8">
        <f t="shared" si="18"/>
        <v>2.2929599729091872</v>
      </c>
      <c r="L426" s="8">
        <f t="shared" si="19"/>
        <v>6</v>
      </c>
      <c r="M426" s="8">
        <f t="shared" si="20"/>
        <v>1</v>
      </c>
    </row>
    <row r="427" spans="1:13">
      <c r="A427" s="49">
        <v>1710</v>
      </c>
      <c r="B427" s="49" t="s">
        <v>101</v>
      </c>
      <c r="D427" s="52">
        <v>0.19</v>
      </c>
      <c r="E427" s="52">
        <v>57.7</v>
      </c>
      <c r="F427" s="52">
        <v>0</v>
      </c>
      <c r="G427" s="52">
        <v>0.96799999999999997</v>
      </c>
      <c r="H427" s="52">
        <v>0.125</v>
      </c>
      <c r="I427" s="52">
        <v>0.34100000000000003</v>
      </c>
      <c r="J427" s="51">
        <v>12.327767533499999</v>
      </c>
      <c r="K427" s="8">
        <f t="shared" si="18"/>
        <v>20.213121304907165</v>
      </c>
      <c r="L427" s="8">
        <f t="shared" si="19"/>
        <v>53.2</v>
      </c>
      <c r="M427" s="8">
        <f t="shared" si="20"/>
        <v>9.1999999999999993</v>
      </c>
    </row>
    <row r="428" spans="1:13">
      <c r="A428" s="49">
        <v>1710</v>
      </c>
      <c r="B428" s="49" t="s">
        <v>101</v>
      </c>
      <c r="C428" s="49" t="s">
        <v>69</v>
      </c>
      <c r="D428" s="52">
        <v>0.19</v>
      </c>
      <c r="E428" s="52">
        <v>57.7</v>
      </c>
      <c r="F428" s="52">
        <v>0</v>
      </c>
      <c r="G428" s="52">
        <v>0.96799999999999997</v>
      </c>
      <c r="H428" s="52">
        <v>0.125</v>
      </c>
      <c r="I428" s="52">
        <v>0.34100000000000003</v>
      </c>
      <c r="J428" s="51">
        <v>3.3256744886481502</v>
      </c>
      <c r="K428" s="8">
        <f t="shared" si="18"/>
        <v>5.4529144613578682</v>
      </c>
      <c r="L428" s="8">
        <f t="shared" si="19"/>
        <v>14.4</v>
      </c>
      <c r="M428" s="8">
        <f t="shared" si="20"/>
        <v>2.5</v>
      </c>
    </row>
    <row r="429" spans="1:13">
      <c r="A429" s="49">
        <v>1710</v>
      </c>
      <c r="B429" s="49" t="s">
        <v>101</v>
      </c>
      <c r="C429" s="49" t="s">
        <v>69</v>
      </c>
      <c r="D429" s="52">
        <v>0.19</v>
      </c>
      <c r="E429" s="52">
        <v>57.7</v>
      </c>
      <c r="F429" s="52">
        <v>0</v>
      </c>
      <c r="G429" s="52">
        <v>0.96799999999999997</v>
      </c>
      <c r="H429" s="52">
        <v>0.125</v>
      </c>
      <c r="I429" s="52">
        <v>0.34100000000000003</v>
      </c>
      <c r="J429" s="51">
        <v>1.55270667489281</v>
      </c>
      <c r="K429" s="8">
        <f t="shared" si="18"/>
        <v>2.5458825602657056</v>
      </c>
      <c r="L429" s="8">
        <f t="shared" si="19"/>
        <v>6.7</v>
      </c>
      <c r="M429" s="8">
        <f t="shared" si="20"/>
        <v>1.2</v>
      </c>
    </row>
    <row r="430" spans="1:13">
      <c r="A430" s="49">
        <v>1710</v>
      </c>
      <c r="B430" s="49" t="s">
        <v>101</v>
      </c>
      <c r="C430" s="49" t="s">
        <v>69</v>
      </c>
      <c r="D430" s="52">
        <v>0.19</v>
      </c>
      <c r="E430" s="52">
        <v>57.7</v>
      </c>
      <c r="F430" s="52">
        <v>0</v>
      </c>
      <c r="G430" s="52">
        <v>0.96799999999999997</v>
      </c>
      <c r="H430" s="52">
        <v>0.125</v>
      </c>
      <c r="I430" s="52">
        <v>0.34100000000000003</v>
      </c>
      <c r="J430" s="51">
        <v>1.90315922448368E-2</v>
      </c>
      <c r="K430" s="8">
        <f t="shared" si="18"/>
        <v>3.1204991627644622E-2</v>
      </c>
      <c r="L430" s="8">
        <f t="shared" si="19"/>
        <v>0.1</v>
      </c>
      <c r="M430" s="8">
        <f t="shared" si="20"/>
        <v>0</v>
      </c>
    </row>
    <row r="431" spans="1:13">
      <c r="A431" s="49">
        <v>1710</v>
      </c>
      <c r="B431" s="49" t="s">
        <v>101</v>
      </c>
      <c r="D431" s="52">
        <v>0.19</v>
      </c>
      <c r="E431" s="52">
        <v>57.7</v>
      </c>
      <c r="F431" s="52">
        <v>0</v>
      </c>
      <c r="G431" s="52">
        <v>0.96799999999999997</v>
      </c>
      <c r="H431" s="52">
        <v>0.125</v>
      </c>
      <c r="I431" s="52">
        <v>0.34100000000000003</v>
      </c>
      <c r="J431" s="51">
        <v>6.1910221658839103E-2</v>
      </c>
      <c r="K431" s="8">
        <f t="shared" si="18"/>
        <v>0.10151057902440173</v>
      </c>
      <c r="L431" s="8">
        <f t="shared" si="19"/>
        <v>0.3</v>
      </c>
      <c r="M431" s="8">
        <f t="shared" si="20"/>
        <v>0</v>
      </c>
    </row>
    <row r="432" spans="1:13">
      <c r="A432" s="49">
        <v>1710</v>
      </c>
      <c r="B432" s="49" t="s">
        <v>101</v>
      </c>
      <c r="D432" s="52">
        <v>0.19</v>
      </c>
      <c r="E432" s="52">
        <v>57.7</v>
      </c>
      <c r="F432" s="52">
        <v>0</v>
      </c>
      <c r="G432" s="52">
        <v>0.96799999999999997</v>
      </c>
      <c r="H432" s="52">
        <v>0.125</v>
      </c>
      <c r="I432" s="52">
        <v>0.34100000000000003</v>
      </c>
      <c r="J432" s="51">
        <v>1.9243038551884601E-2</v>
      </c>
      <c r="K432" s="8">
        <f t="shared" si="18"/>
        <v>3.1551687802942992E-2</v>
      </c>
      <c r="L432" s="8">
        <f t="shared" si="19"/>
        <v>0.1</v>
      </c>
      <c r="M432" s="8">
        <f t="shared" si="20"/>
        <v>0</v>
      </c>
    </row>
    <row r="433" spans="1:13">
      <c r="A433" s="49">
        <v>8140</v>
      </c>
      <c r="B433" s="49" t="s">
        <v>101</v>
      </c>
      <c r="D433" s="52">
        <v>0.19</v>
      </c>
      <c r="E433" s="52">
        <v>57.7</v>
      </c>
      <c r="F433" s="52">
        <v>0</v>
      </c>
      <c r="G433" s="52">
        <v>0.98599999999999999</v>
      </c>
      <c r="H433" s="52">
        <v>0.14299999999999999</v>
      </c>
      <c r="I433" s="52">
        <v>0.44600000000000001</v>
      </c>
      <c r="J433" s="51">
        <v>0.50328192675087602</v>
      </c>
      <c r="K433" s="8">
        <f t="shared" si="18"/>
        <v>1.0792964799493661</v>
      </c>
      <c r="L433" s="8">
        <f t="shared" si="19"/>
        <v>2.9</v>
      </c>
      <c r="M433" s="8">
        <f t="shared" si="20"/>
        <v>0.5</v>
      </c>
    </row>
    <row r="434" spans="1:13">
      <c r="A434" s="49">
        <v>1400</v>
      </c>
      <c r="B434" s="49" t="s">
        <v>101</v>
      </c>
      <c r="C434" s="49" t="s">
        <v>69</v>
      </c>
      <c r="D434" s="52">
        <v>0.19</v>
      </c>
      <c r="E434" s="52">
        <v>57.7</v>
      </c>
      <c r="F434" s="52">
        <v>0</v>
      </c>
      <c r="G434" s="52">
        <v>0.70899999999999996</v>
      </c>
      <c r="H434" s="52">
        <v>0.11700000000000001</v>
      </c>
      <c r="I434" s="52">
        <v>0.43099999999999999</v>
      </c>
      <c r="J434" s="51">
        <v>3.2185963358342402</v>
      </c>
      <c r="K434" s="8">
        <f t="shared" si="18"/>
        <v>6.6701922247467484</v>
      </c>
      <c r="L434" s="8">
        <f t="shared" si="19"/>
        <v>12.9</v>
      </c>
      <c r="M434" s="8">
        <f t="shared" si="20"/>
        <v>2.7</v>
      </c>
    </row>
    <row r="435" spans="1:13">
      <c r="A435" s="49">
        <v>1400</v>
      </c>
      <c r="B435" s="49" t="s">
        <v>101</v>
      </c>
      <c r="C435" s="49" t="s">
        <v>69</v>
      </c>
      <c r="D435" s="52">
        <v>0.19</v>
      </c>
      <c r="E435" s="52">
        <v>57.7</v>
      </c>
      <c r="F435" s="52">
        <v>0</v>
      </c>
      <c r="G435" s="52">
        <v>0.70899999999999996</v>
      </c>
      <c r="H435" s="52">
        <v>0.11700000000000001</v>
      </c>
      <c r="I435" s="52">
        <v>0.43099999999999999</v>
      </c>
      <c r="J435" s="51">
        <v>0.886991675059561</v>
      </c>
      <c r="K435" s="8">
        <f t="shared" si="18"/>
        <v>1.8381941557961421</v>
      </c>
      <c r="L435" s="8">
        <f t="shared" si="19"/>
        <v>3.5</v>
      </c>
      <c r="M435" s="8">
        <f t="shared" si="20"/>
        <v>0.8</v>
      </c>
    </row>
    <row r="436" spans="1:13">
      <c r="A436" s="49">
        <v>1760</v>
      </c>
      <c r="B436" s="49" t="s">
        <v>101</v>
      </c>
      <c r="C436" s="49" t="s">
        <v>70</v>
      </c>
      <c r="D436" s="52">
        <v>0.19</v>
      </c>
      <c r="E436" s="52">
        <v>57.7</v>
      </c>
      <c r="F436" s="52">
        <v>0</v>
      </c>
      <c r="G436" s="52">
        <v>0.70899999999999996</v>
      </c>
      <c r="H436" s="52">
        <v>0.11700000000000001</v>
      </c>
      <c r="I436" s="52">
        <v>0.34100000000000003</v>
      </c>
      <c r="J436" s="51">
        <v>9.9671004760459999E-5</v>
      </c>
      <c r="K436" s="8">
        <f t="shared" si="18"/>
        <v>1.6342473236378194E-4</v>
      </c>
      <c r="L436" s="8">
        <f t="shared" si="19"/>
        <v>0</v>
      </c>
      <c r="M436" s="8">
        <f t="shared" si="20"/>
        <v>0</v>
      </c>
    </row>
    <row r="437" spans="1:13">
      <c r="A437" s="49">
        <v>1760</v>
      </c>
      <c r="B437" s="49" t="s">
        <v>101</v>
      </c>
      <c r="C437" s="49" t="s">
        <v>69</v>
      </c>
      <c r="D437" s="52">
        <v>0.19</v>
      </c>
      <c r="E437" s="52">
        <v>57.7</v>
      </c>
      <c r="F437" s="52">
        <v>0</v>
      </c>
      <c r="G437" s="52">
        <v>0.70899999999999996</v>
      </c>
      <c r="H437" s="52">
        <v>0.11700000000000001</v>
      </c>
      <c r="I437" s="52">
        <v>0.34100000000000003</v>
      </c>
      <c r="J437" s="51">
        <v>1.2248215392014299E-2</v>
      </c>
      <c r="K437" s="8">
        <f t="shared" si="18"/>
        <v>2.0082684299054649E-2</v>
      </c>
      <c r="L437" s="8">
        <f t="shared" si="19"/>
        <v>0</v>
      </c>
      <c r="M437" s="8">
        <f t="shared" si="20"/>
        <v>0</v>
      </c>
    </row>
    <row r="438" spans="1:13">
      <c r="A438" s="49">
        <v>1760</v>
      </c>
      <c r="B438" s="49" t="s">
        <v>101</v>
      </c>
      <c r="C438" s="49" t="s">
        <v>70</v>
      </c>
      <c r="D438" s="52">
        <v>0.19</v>
      </c>
      <c r="E438" s="52">
        <v>57.7</v>
      </c>
      <c r="F438" s="52">
        <v>0</v>
      </c>
      <c r="G438" s="52">
        <v>0.70899999999999996</v>
      </c>
      <c r="H438" s="52">
        <v>0.11700000000000001</v>
      </c>
      <c r="I438" s="52">
        <v>0.34100000000000003</v>
      </c>
      <c r="J438" s="51">
        <v>1.5007673349102999</v>
      </c>
      <c r="K438" s="8">
        <f t="shared" si="18"/>
        <v>2.4607206542912161</v>
      </c>
      <c r="L438" s="8">
        <f t="shared" si="19"/>
        <v>4.7</v>
      </c>
      <c r="M438" s="8">
        <f t="shared" si="20"/>
        <v>1.1000000000000001</v>
      </c>
    </row>
    <row r="439" spans="1:13">
      <c r="L439" s="8">
        <f>SUM(L2:L438)</f>
        <v>13997.899999999996</v>
      </c>
      <c r="M439" s="8">
        <f>SUM(M2:M438)</f>
        <v>3106.4999999999991</v>
      </c>
    </row>
  </sheetData>
  <sortState ref="A2:K143">
    <sortCondition ref="B1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N6"/>
  <sheetViews>
    <sheetView workbookViewId="0">
      <selection activeCell="L1" sqref="L1:N2"/>
    </sheetView>
  </sheetViews>
  <sheetFormatPr defaultColWidth="9.28515625" defaultRowHeight="15"/>
  <cols>
    <col min="1" max="1" width="15.7109375" bestFit="1" customWidth="1"/>
    <col min="2" max="2" width="12.85546875" bestFit="1" customWidth="1"/>
    <col min="3" max="3" width="13.42578125" bestFit="1" customWidth="1"/>
    <col min="4" max="4" width="8.140625" style="8" bestFit="1" customWidth="1"/>
    <col min="5" max="5" width="8" bestFit="1" customWidth="1"/>
    <col min="6" max="6" width="8.42578125" style="8" bestFit="1" customWidth="1"/>
    <col min="7" max="7" width="12.140625" style="8" bestFit="1" customWidth="1"/>
    <col min="8" max="8" width="8.28515625" style="8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4.5703125" customWidth="1"/>
  </cols>
  <sheetData>
    <row r="1" spans="1:14">
      <c r="A1" s="49" t="s">
        <v>90</v>
      </c>
      <c r="B1" s="49" t="s">
        <v>91</v>
      </c>
      <c r="C1" s="49" t="s">
        <v>92</v>
      </c>
      <c r="D1" s="49" t="s">
        <v>93</v>
      </c>
      <c r="E1" s="25" t="s">
        <v>94</v>
      </c>
      <c r="F1" s="25" t="s">
        <v>95</v>
      </c>
      <c r="G1" s="25" t="s">
        <v>96</v>
      </c>
      <c r="H1" s="25" t="s">
        <v>97</v>
      </c>
      <c r="I1" s="25" t="s">
        <v>98</v>
      </c>
      <c r="J1" s="25" t="s">
        <v>99</v>
      </c>
      <c r="K1" s="25" t="s">
        <v>100</v>
      </c>
      <c r="L1" s="26" t="s">
        <v>115</v>
      </c>
      <c r="M1" s="27" t="s">
        <v>116</v>
      </c>
      <c r="N1" s="27" t="s">
        <v>117</v>
      </c>
    </row>
    <row r="2" spans="1:14" s="8" customFormat="1">
      <c r="A2" s="49" t="s">
        <v>102</v>
      </c>
      <c r="B2" s="49">
        <v>1400</v>
      </c>
      <c r="C2" s="49" t="s">
        <v>101</v>
      </c>
      <c r="D2" s="49"/>
      <c r="E2" s="25">
        <v>0.19</v>
      </c>
      <c r="F2" s="25">
        <v>57.7</v>
      </c>
      <c r="G2" s="25">
        <v>0</v>
      </c>
      <c r="H2" s="25">
        <v>0.70899999999999996</v>
      </c>
      <c r="I2" s="25">
        <v>0.11700000000000001</v>
      </c>
      <c r="J2" s="25">
        <v>0.43099999999999999</v>
      </c>
      <c r="K2" s="25">
        <v>17.0690822858</v>
      </c>
      <c r="L2" s="8">
        <f>F2*J2*K2/12</f>
        <v>35.373823886739537</v>
      </c>
      <c r="M2" s="8">
        <f>ROUND(2.721*H2*L2,1)</f>
        <v>68.2</v>
      </c>
      <c r="N2" s="8">
        <f>ROUND((2.721*I2*L2)+(E2*K2),1)</f>
        <v>14.5</v>
      </c>
    </row>
    <row r="3" spans="1:14" s="8" customFormat="1">
      <c r="A3" s="49" t="s">
        <v>102</v>
      </c>
      <c r="B3" s="49">
        <v>1850</v>
      </c>
      <c r="C3" s="49" t="s">
        <v>101</v>
      </c>
      <c r="D3" s="49"/>
      <c r="E3" s="25">
        <v>0.19</v>
      </c>
      <c r="F3" s="25">
        <v>57.7</v>
      </c>
      <c r="G3" s="25">
        <v>0</v>
      </c>
      <c r="H3" s="25">
        <v>0.96799999999999997</v>
      </c>
      <c r="I3" s="25">
        <v>0.125</v>
      </c>
      <c r="J3" s="25">
        <v>0.34100000000000003</v>
      </c>
      <c r="K3" s="25">
        <v>0.26831821456900001</v>
      </c>
      <c r="L3" s="8">
        <f t="shared" ref="L3:L5" si="0">F3*J3*K3/12</f>
        <v>0.43994572453293951</v>
      </c>
      <c r="M3" s="8">
        <f t="shared" ref="M3:M5" si="1">ROUND(2.721*H3*L3,1)</f>
        <v>1.2</v>
      </c>
      <c r="N3" s="8">
        <f t="shared" ref="N3:N5" si="2">ROUND((2.721*I3*L3)+(E3*K3),1)</f>
        <v>0.2</v>
      </c>
    </row>
    <row r="4" spans="1:14" s="8" customFormat="1">
      <c r="A4" s="49" t="s">
        <v>102</v>
      </c>
      <c r="B4" s="49">
        <v>5110</v>
      </c>
      <c r="C4" s="49" t="s">
        <v>101</v>
      </c>
      <c r="D4" s="49"/>
      <c r="E4" s="25">
        <v>0.19</v>
      </c>
      <c r="F4" s="25">
        <v>57.7</v>
      </c>
      <c r="G4" s="25">
        <v>0</v>
      </c>
      <c r="H4" s="25">
        <v>0.505</v>
      </c>
      <c r="I4" s="25">
        <v>6.8000000000000005E-2</v>
      </c>
      <c r="J4" s="25">
        <v>5.2999999999999999E-2</v>
      </c>
      <c r="K4" s="25">
        <v>9.6118749887800004E-2</v>
      </c>
      <c r="L4" s="8">
        <f t="shared" si="0"/>
        <v>2.4495062419323435E-2</v>
      </c>
      <c r="M4" s="8">
        <f t="shared" si="1"/>
        <v>0</v>
      </c>
      <c r="N4" s="8">
        <f t="shared" si="2"/>
        <v>0</v>
      </c>
    </row>
    <row r="5" spans="1:14" s="8" customFormat="1">
      <c r="A5" s="49" t="s">
        <v>102</v>
      </c>
      <c r="B5" s="49">
        <v>8140</v>
      </c>
      <c r="C5" s="49" t="s">
        <v>101</v>
      </c>
      <c r="D5" s="49"/>
      <c r="E5" s="25">
        <v>0.19</v>
      </c>
      <c r="F5" s="25">
        <v>57.7</v>
      </c>
      <c r="G5" s="25">
        <v>0</v>
      </c>
      <c r="H5" s="25">
        <v>0.98599999999999999</v>
      </c>
      <c r="I5" s="25">
        <v>0.14299999999999999</v>
      </c>
      <c r="J5" s="25">
        <v>0.44600000000000001</v>
      </c>
      <c r="K5" s="25">
        <v>3.8443815720400001</v>
      </c>
      <c r="L5" s="8">
        <f t="shared" si="0"/>
        <v>8.2443403542659812</v>
      </c>
      <c r="M5" s="8">
        <f t="shared" si="1"/>
        <v>22.1</v>
      </c>
      <c r="N5" s="8">
        <f t="shared" si="2"/>
        <v>3.9</v>
      </c>
    </row>
    <row r="6" spans="1:14">
      <c r="I6" s="8"/>
      <c r="J6" s="8"/>
      <c r="K6" s="8">
        <f t="shared" ref="K6:M6" si="3">SUM(K2:K5)</f>
        <v>21.2779008222968</v>
      </c>
      <c r="L6" s="8">
        <f t="shared" si="3"/>
        <v>44.082605027957783</v>
      </c>
      <c r="M6" s="8">
        <f t="shared" si="3"/>
        <v>91.5</v>
      </c>
      <c r="N6">
        <f>SUM(N2:N5)</f>
        <v>18.599999999999998</v>
      </c>
    </row>
  </sheetData>
  <sortState ref="A2:E5">
    <sortCondition ref="C1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N16"/>
  <sheetViews>
    <sheetView workbookViewId="0">
      <selection activeCell="L1" sqref="L1:N2"/>
    </sheetView>
  </sheetViews>
  <sheetFormatPr defaultColWidth="9.28515625" defaultRowHeight="15"/>
  <cols>
    <col min="1" max="1" width="15" bestFit="1" customWidth="1"/>
    <col min="2" max="2" width="12.85546875" bestFit="1" customWidth="1"/>
    <col min="3" max="3" width="13.42578125" bestFit="1" customWidth="1"/>
    <col min="4" max="4" width="8.140625" style="8" bestFit="1" customWidth="1"/>
    <col min="5" max="5" width="8" bestFit="1" customWidth="1"/>
    <col min="6" max="6" width="8.42578125" style="8" bestFit="1" customWidth="1"/>
    <col min="7" max="7" width="12.140625" style="8" bestFit="1" customWidth="1"/>
    <col min="8" max="8" width="8.28515625" style="8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3.140625" customWidth="1"/>
  </cols>
  <sheetData>
    <row r="1" spans="1:14">
      <c r="A1" s="49" t="s">
        <v>90</v>
      </c>
      <c r="B1" s="49" t="s">
        <v>91</v>
      </c>
      <c r="C1" s="49" t="s">
        <v>92</v>
      </c>
      <c r="D1" s="49" t="s">
        <v>93</v>
      </c>
      <c r="E1" s="25" t="s">
        <v>94</v>
      </c>
      <c r="F1" s="25" t="s">
        <v>95</v>
      </c>
      <c r="G1" s="25" t="s">
        <v>96</v>
      </c>
      <c r="H1" s="25" t="s">
        <v>97</v>
      </c>
      <c r="I1" s="25" t="s">
        <v>98</v>
      </c>
      <c r="J1" s="25" t="s">
        <v>99</v>
      </c>
      <c r="K1" s="25" t="s">
        <v>100</v>
      </c>
      <c r="L1" s="26" t="s">
        <v>115</v>
      </c>
      <c r="M1" s="27" t="s">
        <v>116</v>
      </c>
      <c r="N1" s="27" t="s">
        <v>117</v>
      </c>
    </row>
    <row r="2" spans="1:14" s="8" customFormat="1">
      <c r="A2" s="49" t="s">
        <v>105</v>
      </c>
      <c r="B2" s="49">
        <v>1210</v>
      </c>
      <c r="C2" s="49" t="s">
        <v>106</v>
      </c>
      <c r="D2" s="49" t="s">
        <v>69</v>
      </c>
      <c r="E2" s="25">
        <v>0.22</v>
      </c>
      <c r="F2" s="25">
        <v>50.8</v>
      </c>
      <c r="G2" s="25">
        <v>0</v>
      </c>
      <c r="H2" s="25">
        <v>1.2450000000000001</v>
      </c>
      <c r="I2" s="25">
        <v>0.21299999999999999</v>
      </c>
      <c r="J2" s="25">
        <v>0.28799999999999998</v>
      </c>
      <c r="K2" s="25">
        <v>5.2290542465199996</v>
      </c>
      <c r="L2" s="8">
        <f>F2*J2*K2/12</f>
        <v>6.3752629373571823</v>
      </c>
      <c r="M2" s="8">
        <f>ROUND(2.721*H2*L2,1)</f>
        <v>21.6</v>
      </c>
      <c r="N2" s="8">
        <f>ROUND((2.721*I2*L2)+(E2*K2),1)</f>
        <v>4.8</v>
      </c>
    </row>
    <row r="3" spans="1:14" s="8" customFormat="1">
      <c r="A3" s="49" t="s">
        <v>105</v>
      </c>
      <c r="B3" s="49">
        <v>1330</v>
      </c>
      <c r="C3" s="49" t="s">
        <v>106</v>
      </c>
      <c r="D3" s="49"/>
      <c r="E3" s="25">
        <v>0.22</v>
      </c>
      <c r="F3" s="25">
        <v>50.8</v>
      </c>
      <c r="G3" s="25">
        <v>0</v>
      </c>
      <c r="H3" s="25">
        <v>1.395</v>
      </c>
      <c r="I3" s="25">
        <v>0.33900000000000002</v>
      </c>
      <c r="J3" s="25">
        <v>0.39300000000000002</v>
      </c>
      <c r="K3" s="25">
        <v>0.104795679199</v>
      </c>
      <c r="L3" s="8">
        <f t="shared" ref="L3:L13" si="0">F3*J3*K3/12</f>
        <v>0.17434857148337632</v>
      </c>
      <c r="M3" s="8">
        <f t="shared" ref="M3:M13" si="1">ROUND(2.721*H3*L3,1)</f>
        <v>0.7</v>
      </c>
      <c r="N3" s="8">
        <f t="shared" ref="N3:N13" si="2">ROUND((2.721*I3*L3)+(E3*K3),1)</f>
        <v>0.2</v>
      </c>
    </row>
    <row r="4" spans="1:14" s="8" customFormat="1">
      <c r="A4" s="49" t="s">
        <v>105</v>
      </c>
      <c r="B4" s="49">
        <v>1330</v>
      </c>
      <c r="C4" s="49" t="s">
        <v>106</v>
      </c>
      <c r="D4" s="49" t="s">
        <v>69</v>
      </c>
      <c r="E4" s="25">
        <v>0.22</v>
      </c>
      <c r="F4" s="25">
        <v>50.8</v>
      </c>
      <c r="G4" s="25">
        <v>0</v>
      </c>
      <c r="H4" s="25">
        <v>1.395</v>
      </c>
      <c r="I4" s="25">
        <v>0.33900000000000002</v>
      </c>
      <c r="J4" s="25">
        <v>0.39300000000000002</v>
      </c>
      <c r="K4" s="25">
        <v>9.3757964706900001</v>
      </c>
      <c r="L4" s="8">
        <f t="shared" si="0"/>
        <v>15.598512588286953</v>
      </c>
      <c r="M4" s="8">
        <f t="shared" si="1"/>
        <v>59.2</v>
      </c>
      <c r="N4" s="8">
        <f t="shared" si="2"/>
        <v>16.5</v>
      </c>
    </row>
    <row r="5" spans="1:14" s="8" customFormat="1">
      <c r="A5" s="49" t="s">
        <v>105</v>
      </c>
      <c r="B5" s="49">
        <v>1330</v>
      </c>
      <c r="C5" s="49" t="s">
        <v>106</v>
      </c>
      <c r="D5" s="49" t="s">
        <v>70</v>
      </c>
      <c r="E5" s="25">
        <v>0.22</v>
      </c>
      <c r="F5" s="25">
        <v>50.8</v>
      </c>
      <c r="G5" s="25">
        <v>0</v>
      </c>
      <c r="H5" s="25">
        <v>1.395</v>
      </c>
      <c r="I5" s="25">
        <v>0.33900000000000002</v>
      </c>
      <c r="J5" s="25">
        <v>0.39300000000000002</v>
      </c>
      <c r="K5" s="25">
        <v>2.5679226506899999</v>
      </c>
      <c r="L5" s="8">
        <f t="shared" si="0"/>
        <v>4.2722529139529533</v>
      </c>
      <c r="M5" s="8">
        <f t="shared" si="1"/>
        <v>16.2</v>
      </c>
      <c r="N5" s="8">
        <f t="shared" si="2"/>
        <v>4.5</v>
      </c>
    </row>
    <row r="6" spans="1:14" s="8" customFormat="1">
      <c r="A6" s="49" t="s">
        <v>105</v>
      </c>
      <c r="B6" s="49">
        <v>1400</v>
      </c>
      <c r="C6" s="49" t="s">
        <v>106</v>
      </c>
      <c r="D6" s="49"/>
      <c r="E6" s="25">
        <v>0.22</v>
      </c>
      <c r="F6" s="25">
        <v>50.8</v>
      </c>
      <c r="G6" s="25">
        <v>0</v>
      </c>
      <c r="H6" s="25">
        <v>0.70899999999999996</v>
      </c>
      <c r="I6" s="25">
        <v>0.11700000000000001</v>
      </c>
      <c r="J6" s="25">
        <v>0.43099999999999999</v>
      </c>
      <c r="K6" s="25">
        <v>0.31523802430600001</v>
      </c>
      <c r="L6" s="8">
        <f t="shared" si="0"/>
        <v>0.57517279121458409</v>
      </c>
      <c r="M6" s="8">
        <f t="shared" si="1"/>
        <v>1.1000000000000001</v>
      </c>
      <c r="N6" s="8">
        <f t="shared" si="2"/>
        <v>0.3</v>
      </c>
    </row>
    <row r="7" spans="1:14" s="8" customFormat="1">
      <c r="A7" s="49" t="s">
        <v>105</v>
      </c>
      <c r="B7" s="49">
        <v>1400</v>
      </c>
      <c r="C7" s="49" t="s">
        <v>106</v>
      </c>
      <c r="D7" s="49" t="s">
        <v>69</v>
      </c>
      <c r="E7" s="25">
        <v>0.22</v>
      </c>
      <c r="F7" s="25">
        <v>50.8</v>
      </c>
      <c r="G7" s="25">
        <v>0</v>
      </c>
      <c r="H7" s="25">
        <v>0.70899999999999996</v>
      </c>
      <c r="I7" s="25">
        <v>0.11700000000000001</v>
      </c>
      <c r="J7" s="25">
        <v>0.43099999999999999</v>
      </c>
      <c r="K7" s="25">
        <v>8.8640473275500007</v>
      </c>
      <c r="L7" s="8">
        <f t="shared" si="0"/>
        <v>16.173045285603479</v>
      </c>
      <c r="M7" s="8">
        <f t="shared" si="1"/>
        <v>31.2</v>
      </c>
      <c r="N7" s="8">
        <f t="shared" si="2"/>
        <v>7.1</v>
      </c>
    </row>
    <row r="8" spans="1:14" s="8" customFormat="1">
      <c r="A8" s="49" t="s">
        <v>105</v>
      </c>
      <c r="B8" s="49">
        <v>1400</v>
      </c>
      <c r="C8" s="49" t="s">
        <v>106</v>
      </c>
      <c r="D8" s="49" t="s">
        <v>70</v>
      </c>
      <c r="E8" s="25">
        <v>0.22</v>
      </c>
      <c r="F8" s="25">
        <v>50.8</v>
      </c>
      <c r="G8" s="25">
        <v>0</v>
      </c>
      <c r="H8" s="25">
        <v>0.70899999999999996</v>
      </c>
      <c r="I8" s="25">
        <v>0.11700000000000001</v>
      </c>
      <c r="J8" s="25">
        <v>0.43099999999999999</v>
      </c>
      <c r="K8" s="25">
        <v>5.0181570640400004</v>
      </c>
      <c r="L8" s="8">
        <f t="shared" si="0"/>
        <v>9.1559621071452497</v>
      </c>
      <c r="M8" s="8">
        <f t="shared" si="1"/>
        <v>17.7</v>
      </c>
      <c r="N8" s="8">
        <f t="shared" si="2"/>
        <v>4</v>
      </c>
    </row>
    <row r="9" spans="1:14" s="8" customFormat="1">
      <c r="A9" s="49" t="s">
        <v>105</v>
      </c>
      <c r="B9" s="49">
        <v>3200</v>
      </c>
      <c r="C9" s="49" t="s">
        <v>106</v>
      </c>
      <c r="D9" s="49" t="s">
        <v>70</v>
      </c>
      <c r="E9" s="25">
        <v>0.22</v>
      </c>
      <c r="F9" s="25">
        <v>50.8</v>
      </c>
      <c r="G9" s="25">
        <v>0</v>
      </c>
      <c r="H9" s="25">
        <v>0.69099999999999995</v>
      </c>
      <c r="I9" s="25">
        <v>3.5999999999999997E-2</v>
      </c>
      <c r="J9" s="25">
        <v>0.26200000000000001</v>
      </c>
      <c r="K9" s="25">
        <v>0.87109075219200005</v>
      </c>
      <c r="L9" s="8">
        <f t="shared" si="0"/>
        <v>0.96615578961455373</v>
      </c>
      <c r="M9" s="8">
        <f t="shared" si="1"/>
        <v>1.8</v>
      </c>
      <c r="N9" s="8">
        <f t="shared" si="2"/>
        <v>0.3</v>
      </c>
    </row>
    <row r="10" spans="1:14" s="8" customFormat="1">
      <c r="A10" s="49" t="s">
        <v>105</v>
      </c>
      <c r="B10" s="49">
        <v>4240</v>
      </c>
      <c r="C10" s="49" t="s">
        <v>106</v>
      </c>
      <c r="D10" s="49" t="s">
        <v>69</v>
      </c>
      <c r="E10" s="25">
        <v>0.22</v>
      </c>
      <c r="F10" s="25">
        <v>50.8</v>
      </c>
      <c r="G10" s="25">
        <v>0</v>
      </c>
      <c r="H10" s="25">
        <v>0.69099999999999995</v>
      </c>
      <c r="I10" s="25">
        <v>3.5999999999999997E-2</v>
      </c>
      <c r="J10" s="25">
        <v>0.26200000000000001</v>
      </c>
      <c r="K10" s="25">
        <v>1.72322517132</v>
      </c>
      <c r="L10" s="8">
        <f t="shared" si="0"/>
        <v>1.9112864783500561</v>
      </c>
      <c r="M10" s="8">
        <f t="shared" si="1"/>
        <v>3.6</v>
      </c>
      <c r="N10" s="8">
        <f t="shared" si="2"/>
        <v>0.6</v>
      </c>
    </row>
    <row r="11" spans="1:14" s="8" customFormat="1">
      <c r="A11" s="49" t="s">
        <v>105</v>
      </c>
      <c r="B11" s="49">
        <v>4240</v>
      </c>
      <c r="C11" s="49" t="s">
        <v>106</v>
      </c>
      <c r="D11" s="49" t="s">
        <v>70</v>
      </c>
      <c r="E11" s="25">
        <v>0.22</v>
      </c>
      <c r="F11" s="25">
        <v>50.8</v>
      </c>
      <c r="G11" s="25">
        <v>0</v>
      </c>
      <c r="H11" s="25">
        <v>0.69099999999999995</v>
      </c>
      <c r="I11" s="25">
        <v>3.5999999999999997E-2</v>
      </c>
      <c r="J11" s="25">
        <v>0.26200000000000001</v>
      </c>
      <c r="K11" s="25">
        <v>2.78152577035</v>
      </c>
      <c r="L11" s="8">
        <f t="shared" si="0"/>
        <v>3.0850829494208636</v>
      </c>
      <c r="M11" s="8">
        <f t="shared" si="1"/>
        <v>5.8</v>
      </c>
      <c r="N11" s="8">
        <f t="shared" si="2"/>
        <v>0.9</v>
      </c>
    </row>
    <row r="12" spans="1:14" s="8" customFormat="1">
      <c r="A12" s="49" t="s">
        <v>105</v>
      </c>
      <c r="B12" s="49">
        <v>8140</v>
      </c>
      <c r="C12" s="49" t="s">
        <v>106</v>
      </c>
      <c r="D12" s="49" t="s">
        <v>69</v>
      </c>
      <c r="E12" s="25">
        <v>0.22</v>
      </c>
      <c r="F12" s="25">
        <v>50.8</v>
      </c>
      <c r="G12" s="25">
        <v>0</v>
      </c>
      <c r="H12" s="25">
        <v>0.98599999999999999</v>
      </c>
      <c r="I12" s="25">
        <v>0.14299999999999999</v>
      </c>
      <c r="J12" s="25">
        <v>0.44600000000000001</v>
      </c>
      <c r="K12" s="25">
        <v>2.2685985993000001E-7</v>
      </c>
      <c r="L12" s="8">
        <f t="shared" si="0"/>
        <v>4.2832653953850206E-7</v>
      </c>
      <c r="M12" s="8">
        <f t="shared" si="1"/>
        <v>0</v>
      </c>
      <c r="N12" s="8">
        <f t="shared" si="2"/>
        <v>0</v>
      </c>
    </row>
    <row r="13" spans="1:14" s="8" customFormat="1">
      <c r="A13" s="49" t="s">
        <v>105</v>
      </c>
      <c r="B13" s="49">
        <v>8140</v>
      </c>
      <c r="C13" s="49" t="s">
        <v>106</v>
      </c>
      <c r="D13" s="49" t="s">
        <v>70</v>
      </c>
      <c r="E13" s="25">
        <v>0.22</v>
      </c>
      <c r="F13" s="25">
        <v>50.8</v>
      </c>
      <c r="G13" s="25">
        <v>0</v>
      </c>
      <c r="H13" s="25">
        <v>0.98599999999999999</v>
      </c>
      <c r="I13" s="25">
        <v>0.14299999999999999</v>
      </c>
      <c r="J13" s="25">
        <v>0.44600000000000001</v>
      </c>
      <c r="K13" s="25">
        <v>1.09729324035E-2</v>
      </c>
      <c r="L13" s="8">
        <f t="shared" si="0"/>
        <v>2.0717627906634901E-2</v>
      </c>
      <c r="M13" s="8">
        <f t="shared" si="1"/>
        <v>0.1</v>
      </c>
      <c r="N13" s="8">
        <f t="shared" si="2"/>
        <v>0</v>
      </c>
    </row>
    <row r="14" spans="1:14">
      <c r="A14" s="8"/>
      <c r="B14" s="8"/>
      <c r="C14" s="8"/>
      <c r="E14" s="8"/>
      <c r="F14" s="24"/>
      <c r="G14" s="24"/>
      <c r="H14" s="24"/>
      <c r="I14" s="18"/>
      <c r="J14" s="25"/>
      <c r="K14" s="8">
        <f t="shared" ref="K14:M14" si="3">SUM(K2:K13)</f>
        <v>36.861826316120364</v>
      </c>
      <c r="L14" s="8">
        <f t="shared" si="3"/>
        <v>58.307800468662421</v>
      </c>
      <c r="M14" s="8">
        <f t="shared" si="3"/>
        <v>159</v>
      </c>
      <c r="N14">
        <f>SUM(N2:N13)</f>
        <v>39.199999999999996</v>
      </c>
    </row>
    <row r="15" spans="1:14">
      <c r="A15" s="8"/>
      <c r="B15" s="8"/>
      <c r="C15" s="8"/>
      <c r="E15" s="8"/>
      <c r="F15" s="24"/>
      <c r="G15" s="24"/>
      <c r="H15" s="24"/>
      <c r="I15" s="8"/>
      <c r="J15" s="25"/>
      <c r="K15" s="8"/>
      <c r="L15" s="8"/>
    </row>
    <row r="16" spans="1:14">
      <c r="I16" s="8"/>
      <c r="J16" s="8"/>
      <c r="K16" s="8"/>
    </row>
  </sheetData>
  <sortState ref="A2:F15">
    <sortCondition ref="C2:C15"/>
    <sortCondition ref="E2:E15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N12"/>
  <sheetViews>
    <sheetView workbookViewId="0">
      <selection activeCell="L1" sqref="L1:N2"/>
    </sheetView>
  </sheetViews>
  <sheetFormatPr defaultRowHeight="15"/>
  <cols>
    <col min="1" max="1" width="16" bestFit="1" customWidth="1"/>
    <col min="2" max="2" width="12.85546875" bestFit="1" customWidth="1"/>
    <col min="3" max="3" width="13.42578125" bestFit="1" customWidth="1"/>
    <col min="4" max="4" width="8.140625" style="8" bestFit="1" customWidth="1"/>
    <col min="5" max="5" width="8" bestFit="1" customWidth="1"/>
    <col min="6" max="6" width="8.42578125" style="24" bestFit="1" customWidth="1"/>
    <col min="7" max="7" width="12.140625" style="24" bestFit="1" customWidth="1"/>
    <col min="8" max="8" width="8.28515625" style="24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3.140625" customWidth="1"/>
  </cols>
  <sheetData>
    <row r="1" spans="1:14">
      <c r="A1" s="49" t="s">
        <v>90</v>
      </c>
      <c r="B1" s="49" t="s">
        <v>91</v>
      </c>
      <c r="C1" s="49" t="s">
        <v>92</v>
      </c>
      <c r="D1" s="49" t="s">
        <v>93</v>
      </c>
      <c r="E1" s="25" t="s">
        <v>94</v>
      </c>
      <c r="F1" s="25" t="s">
        <v>95</v>
      </c>
      <c r="G1" s="25" t="s">
        <v>96</v>
      </c>
      <c r="H1" s="25" t="s">
        <v>97</v>
      </c>
      <c r="I1" s="25" t="s">
        <v>98</v>
      </c>
      <c r="J1" s="25" t="s">
        <v>99</v>
      </c>
      <c r="K1" s="25" t="s">
        <v>100</v>
      </c>
      <c r="L1" s="26" t="s">
        <v>115</v>
      </c>
      <c r="M1" s="27" t="s">
        <v>116</v>
      </c>
      <c r="N1" s="27" t="s">
        <v>117</v>
      </c>
    </row>
    <row r="2" spans="1:14" s="8" customFormat="1">
      <c r="A2" s="49" t="s">
        <v>104</v>
      </c>
      <c r="B2" s="49">
        <v>1210</v>
      </c>
      <c r="C2" s="49" t="s">
        <v>101</v>
      </c>
      <c r="D2" s="49" t="s">
        <v>69</v>
      </c>
      <c r="E2" s="25">
        <v>0.19</v>
      </c>
      <c r="F2" s="25">
        <v>57.7</v>
      </c>
      <c r="G2" s="25">
        <v>0</v>
      </c>
      <c r="H2" s="25">
        <v>1.2450000000000001</v>
      </c>
      <c r="I2" s="25">
        <v>0.21299999999999999</v>
      </c>
      <c r="J2" s="25">
        <v>0.28799999999999998</v>
      </c>
      <c r="K2" s="25">
        <v>2.7780158776000001</v>
      </c>
      <c r="L2" s="8">
        <f>F2*J2*K2/12</f>
        <v>3.84699638730048</v>
      </c>
      <c r="M2" s="8">
        <f>ROUND(2.721*H2*L2,1)</f>
        <v>13</v>
      </c>
      <c r="N2" s="8">
        <f>ROUND((2.721*I2*L2)+(E2*K2),1)</f>
        <v>2.8</v>
      </c>
    </row>
    <row r="3" spans="1:14" s="8" customFormat="1">
      <c r="A3" s="49" t="s">
        <v>104</v>
      </c>
      <c r="B3" s="49">
        <v>1400</v>
      </c>
      <c r="C3" s="49" t="s">
        <v>101</v>
      </c>
      <c r="D3" s="49"/>
      <c r="E3" s="25">
        <v>0.19</v>
      </c>
      <c r="F3" s="25">
        <v>57.7</v>
      </c>
      <c r="G3" s="25">
        <v>0</v>
      </c>
      <c r="H3" s="25">
        <v>0.70899999999999996</v>
      </c>
      <c r="I3" s="25">
        <v>0.11700000000000001</v>
      </c>
      <c r="J3" s="25">
        <v>0.43099999999999999</v>
      </c>
      <c r="K3" s="25">
        <v>73.3323934151</v>
      </c>
      <c r="L3" s="8">
        <f t="shared" ref="L3:L11" si="0">F3*J3*K3/12</f>
        <v>151.97344101017478</v>
      </c>
      <c r="M3" s="8">
        <f t="shared" ref="M3:M11" si="1">ROUND(2.721*H3*L3,1)</f>
        <v>293.2</v>
      </c>
      <c r="N3" s="8">
        <f t="shared" ref="N3:N11" si="2">ROUND((2.721*I3*L3)+(E3*K3),1)</f>
        <v>62.3</v>
      </c>
    </row>
    <row r="4" spans="1:14" s="8" customFormat="1">
      <c r="A4" s="49" t="s">
        <v>104</v>
      </c>
      <c r="B4" s="49">
        <v>1400</v>
      </c>
      <c r="C4" s="49" t="s">
        <v>101</v>
      </c>
      <c r="D4" s="49" t="s">
        <v>69</v>
      </c>
      <c r="E4" s="25">
        <v>0.19</v>
      </c>
      <c r="F4" s="25">
        <v>57.7</v>
      </c>
      <c r="G4" s="25">
        <v>0</v>
      </c>
      <c r="H4" s="25">
        <v>0.70899999999999996</v>
      </c>
      <c r="I4" s="25">
        <v>0.11700000000000001</v>
      </c>
      <c r="J4" s="25">
        <v>0.43099999999999999</v>
      </c>
      <c r="K4" s="25">
        <v>1.7006431933499999</v>
      </c>
      <c r="L4" s="8">
        <f t="shared" si="0"/>
        <v>3.5243987818719287</v>
      </c>
      <c r="M4" s="8">
        <f t="shared" si="1"/>
        <v>6.8</v>
      </c>
      <c r="N4" s="8">
        <f t="shared" si="2"/>
        <v>1.4</v>
      </c>
    </row>
    <row r="5" spans="1:14" s="8" customFormat="1">
      <c r="A5" s="49" t="s">
        <v>104</v>
      </c>
      <c r="B5" s="49">
        <v>1710</v>
      </c>
      <c r="C5" s="49" t="s">
        <v>101</v>
      </c>
      <c r="D5" s="49"/>
      <c r="E5" s="25">
        <v>0.19</v>
      </c>
      <c r="F5" s="25">
        <v>57.7</v>
      </c>
      <c r="G5" s="25">
        <v>0</v>
      </c>
      <c r="H5" s="25">
        <v>0.96799999999999997</v>
      </c>
      <c r="I5" s="25">
        <v>0.125</v>
      </c>
      <c r="J5" s="25">
        <v>0.34100000000000003</v>
      </c>
      <c r="K5" s="25">
        <v>21.050132162699999</v>
      </c>
      <c r="L5" s="8">
        <f t="shared" si="0"/>
        <v>34.514673782803037</v>
      </c>
      <c r="M5" s="8">
        <f t="shared" si="1"/>
        <v>90.9</v>
      </c>
      <c r="N5" s="8">
        <f t="shared" si="2"/>
        <v>15.7</v>
      </c>
    </row>
    <row r="6" spans="1:14" s="8" customFormat="1">
      <c r="A6" s="49" t="s">
        <v>104</v>
      </c>
      <c r="B6" s="49">
        <v>1710</v>
      </c>
      <c r="C6" s="49" t="s">
        <v>101</v>
      </c>
      <c r="D6" s="49" t="s">
        <v>69</v>
      </c>
      <c r="E6" s="25">
        <v>0.19</v>
      </c>
      <c r="F6" s="25">
        <v>57.7</v>
      </c>
      <c r="G6" s="25">
        <v>0</v>
      </c>
      <c r="H6" s="25">
        <v>0.96799999999999997</v>
      </c>
      <c r="I6" s="25">
        <v>0.125</v>
      </c>
      <c r="J6" s="25">
        <v>0.34100000000000003</v>
      </c>
      <c r="K6" s="25">
        <v>1.8165009406499999</v>
      </c>
      <c r="L6" s="8">
        <f t="shared" si="0"/>
        <v>2.9784106298289341</v>
      </c>
      <c r="M6" s="8">
        <f t="shared" si="1"/>
        <v>7.8</v>
      </c>
      <c r="N6" s="8">
        <f t="shared" si="2"/>
        <v>1.4</v>
      </c>
    </row>
    <row r="7" spans="1:14" s="8" customFormat="1">
      <c r="A7" s="49" t="s">
        <v>104</v>
      </c>
      <c r="B7" s="49">
        <v>1800</v>
      </c>
      <c r="C7" s="49" t="s">
        <v>101</v>
      </c>
      <c r="D7" s="49"/>
      <c r="E7" s="25">
        <v>0.19</v>
      </c>
      <c r="F7" s="25">
        <v>57.7</v>
      </c>
      <c r="G7" s="25">
        <v>0</v>
      </c>
      <c r="H7" s="25">
        <v>1.2450000000000001</v>
      </c>
      <c r="I7" s="25">
        <v>0.21299999999999999</v>
      </c>
      <c r="J7" s="25">
        <v>0.28899999999999998</v>
      </c>
      <c r="K7" s="25">
        <v>9.9762557736600002</v>
      </c>
      <c r="L7" s="8">
        <f t="shared" si="0"/>
        <v>13.863088158542716</v>
      </c>
      <c r="M7" s="8">
        <f t="shared" si="1"/>
        <v>47</v>
      </c>
      <c r="N7" s="8">
        <f t="shared" si="2"/>
        <v>9.9</v>
      </c>
    </row>
    <row r="8" spans="1:14" s="8" customFormat="1">
      <c r="A8" s="49" t="s">
        <v>104</v>
      </c>
      <c r="B8" s="49">
        <v>5110</v>
      </c>
      <c r="C8" s="49" t="s">
        <v>101</v>
      </c>
      <c r="D8" s="49"/>
      <c r="E8" s="25">
        <v>0.19</v>
      </c>
      <c r="F8" s="25">
        <v>57.7</v>
      </c>
      <c r="G8" s="25">
        <v>0</v>
      </c>
      <c r="H8" s="25">
        <v>0.505</v>
      </c>
      <c r="I8" s="25">
        <v>6.8000000000000005E-2</v>
      </c>
      <c r="J8" s="25">
        <v>5.2999999999999999E-2</v>
      </c>
      <c r="K8" s="25">
        <v>0.35844065744499998</v>
      </c>
      <c r="L8" s="8">
        <f t="shared" si="0"/>
        <v>9.1345614544379547E-2</v>
      </c>
      <c r="M8" s="8">
        <f t="shared" si="1"/>
        <v>0.1</v>
      </c>
      <c r="N8" s="8">
        <f t="shared" si="2"/>
        <v>0.1</v>
      </c>
    </row>
    <row r="9" spans="1:14" s="8" customFormat="1">
      <c r="A9" s="49" t="s">
        <v>104</v>
      </c>
      <c r="B9" s="49">
        <v>5110</v>
      </c>
      <c r="C9" s="49" t="s">
        <v>101</v>
      </c>
      <c r="D9" s="49" t="s">
        <v>69</v>
      </c>
      <c r="E9" s="25">
        <v>0.19</v>
      </c>
      <c r="F9" s="25">
        <v>57.7</v>
      </c>
      <c r="G9" s="25">
        <v>0</v>
      </c>
      <c r="H9" s="25">
        <v>0.505</v>
      </c>
      <c r="I9" s="25">
        <v>6.8000000000000005E-2</v>
      </c>
      <c r="J9" s="25">
        <v>5.2999999999999999E-2</v>
      </c>
      <c r="K9" s="25">
        <v>1.9289238501800001E-2</v>
      </c>
      <c r="L9" s="8">
        <f t="shared" si="0"/>
        <v>4.9157016885295482E-3</v>
      </c>
      <c r="M9" s="8">
        <f t="shared" si="1"/>
        <v>0</v>
      </c>
      <c r="N9" s="8">
        <f t="shared" si="2"/>
        <v>0</v>
      </c>
    </row>
    <row r="10" spans="1:14" s="8" customFormat="1">
      <c r="A10" s="49" t="s">
        <v>104</v>
      </c>
      <c r="B10" s="49">
        <v>8140</v>
      </c>
      <c r="C10" s="49" t="s">
        <v>101</v>
      </c>
      <c r="D10" s="49"/>
      <c r="E10" s="25">
        <v>0.19</v>
      </c>
      <c r="F10" s="25">
        <v>57.7</v>
      </c>
      <c r="G10" s="25">
        <v>0</v>
      </c>
      <c r="H10" s="25">
        <v>0.98599999999999999</v>
      </c>
      <c r="I10" s="25">
        <v>0.14299999999999999</v>
      </c>
      <c r="J10" s="25">
        <v>0.44600000000000001</v>
      </c>
      <c r="K10" s="25">
        <v>0.882637274699</v>
      </c>
      <c r="L10" s="8">
        <f t="shared" si="0"/>
        <v>1.8928303462132507</v>
      </c>
      <c r="M10" s="8">
        <f t="shared" si="1"/>
        <v>5.0999999999999996</v>
      </c>
      <c r="N10" s="8">
        <f t="shared" si="2"/>
        <v>0.9</v>
      </c>
    </row>
    <row r="11" spans="1:14" s="8" customFormat="1">
      <c r="A11" s="49" t="s">
        <v>104</v>
      </c>
      <c r="B11" s="49">
        <v>8340</v>
      </c>
      <c r="C11" s="49" t="s">
        <v>101</v>
      </c>
      <c r="D11" s="49"/>
      <c r="E11" s="25">
        <v>0.19</v>
      </c>
      <c r="F11" s="25">
        <v>57.7</v>
      </c>
      <c r="G11" s="25">
        <v>0</v>
      </c>
      <c r="H11" s="25">
        <v>0.72099999999999997</v>
      </c>
      <c r="I11" s="25">
        <v>0.17</v>
      </c>
      <c r="J11" s="25">
        <v>0.43099999999999999</v>
      </c>
      <c r="K11" s="25">
        <v>4.6881518263800004</v>
      </c>
      <c r="L11" s="8">
        <f t="shared" si="0"/>
        <v>9.7156867770580266</v>
      </c>
      <c r="M11" s="8">
        <f t="shared" si="1"/>
        <v>19.100000000000001</v>
      </c>
      <c r="N11" s="8">
        <f t="shared" si="2"/>
        <v>5.4</v>
      </c>
    </row>
    <row r="12" spans="1:14">
      <c r="I12" s="8"/>
      <c r="J12" s="8"/>
      <c r="K12" s="8">
        <f t="shared" ref="K12:M12" si="3">SUM(K2:K11)</f>
        <v>116.60246036008579</v>
      </c>
      <c r="L12" s="8">
        <f t="shared" si="3"/>
        <v>222.4057871900261</v>
      </c>
      <c r="M12" s="8">
        <f t="shared" si="3"/>
        <v>483.00000000000006</v>
      </c>
      <c r="N12">
        <f>SUM(N2:N11)</f>
        <v>99.90000000000002</v>
      </c>
    </row>
  </sheetData>
  <sortState ref="A2:F11">
    <sortCondition ref="C2:C11"/>
    <sortCondition ref="E2:E11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N10"/>
  <sheetViews>
    <sheetView workbookViewId="0">
      <selection activeCell="L1" sqref="L1:N2"/>
    </sheetView>
  </sheetViews>
  <sheetFormatPr defaultRowHeight="15"/>
  <cols>
    <col min="1" max="1" width="14.85546875" bestFit="1" customWidth="1"/>
    <col min="2" max="2" width="12.85546875" bestFit="1" customWidth="1"/>
    <col min="3" max="3" width="13.42578125" bestFit="1" customWidth="1"/>
    <col min="4" max="4" width="8.140625" style="8" bestFit="1" customWidth="1"/>
    <col min="5" max="5" width="8" bestFit="1" customWidth="1"/>
    <col min="6" max="6" width="8.42578125" style="8" bestFit="1" customWidth="1"/>
    <col min="7" max="7" width="12.140625" style="8" bestFit="1" customWidth="1"/>
    <col min="8" max="8" width="8.28515625" style="8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4.140625" customWidth="1"/>
  </cols>
  <sheetData>
    <row r="1" spans="1:14">
      <c r="A1" s="49" t="s">
        <v>90</v>
      </c>
      <c r="B1" s="49" t="s">
        <v>91</v>
      </c>
      <c r="C1" s="49" t="s">
        <v>92</v>
      </c>
      <c r="D1" s="49" t="s">
        <v>93</v>
      </c>
      <c r="E1" s="25" t="s">
        <v>94</v>
      </c>
      <c r="F1" s="25" t="s">
        <v>95</v>
      </c>
      <c r="G1" s="25" t="s">
        <v>96</v>
      </c>
      <c r="H1" s="25" t="s">
        <v>97</v>
      </c>
      <c r="I1" s="25" t="s">
        <v>98</v>
      </c>
      <c r="J1" s="25" t="s">
        <v>99</v>
      </c>
      <c r="K1" s="25" t="s">
        <v>100</v>
      </c>
      <c r="L1" s="26" t="s">
        <v>115</v>
      </c>
      <c r="M1" s="27" t="s">
        <v>116</v>
      </c>
      <c r="N1" s="27" t="s">
        <v>117</v>
      </c>
    </row>
    <row r="2" spans="1:14" s="8" customFormat="1">
      <c r="A2" s="49" t="s">
        <v>109</v>
      </c>
      <c r="B2" s="49">
        <v>1210</v>
      </c>
      <c r="C2" s="49" t="s">
        <v>101</v>
      </c>
      <c r="D2" s="49"/>
      <c r="E2" s="25">
        <v>0.19</v>
      </c>
      <c r="F2" s="25">
        <v>57.7</v>
      </c>
      <c r="G2" s="25">
        <v>0</v>
      </c>
      <c r="H2" s="25">
        <v>1.2450000000000001</v>
      </c>
      <c r="I2" s="25">
        <v>0.21299999999999999</v>
      </c>
      <c r="J2" s="25">
        <v>0.28799999999999998</v>
      </c>
      <c r="K2" s="25">
        <v>1.17917254104</v>
      </c>
      <c r="L2" s="8">
        <f>F2*J2*K2/12</f>
        <v>1.6329181348321919</v>
      </c>
      <c r="M2" s="8">
        <f>ROUND(2.721*H2*L2,1)</f>
        <v>5.5</v>
      </c>
      <c r="N2" s="8">
        <f>ROUND((2.721*I2*L2)+(E2*K2),1)</f>
        <v>1.2</v>
      </c>
    </row>
    <row r="3" spans="1:14" s="8" customFormat="1">
      <c r="A3" s="49" t="s">
        <v>109</v>
      </c>
      <c r="B3" s="49">
        <v>1210</v>
      </c>
      <c r="C3" s="49" t="s">
        <v>101</v>
      </c>
      <c r="D3" s="49" t="s">
        <v>69</v>
      </c>
      <c r="E3" s="25">
        <v>0.19</v>
      </c>
      <c r="F3" s="25">
        <v>57.7</v>
      </c>
      <c r="G3" s="25">
        <v>0</v>
      </c>
      <c r="H3" s="25">
        <v>1.2450000000000001</v>
      </c>
      <c r="I3" s="25">
        <v>0.21299999999999999</v>
      </c>
      <c r="J3" s="25">
        <v>0.28799999999999998</v>
      </c>
      <c r="K3" s="25">
        <v>35.3794812764</v>
      </c>
      <c r="L3" s="8">
        <f t="shared" ref="L3:L9" si="0">F3*J3*K3/12</f>
        <v>48.993505671558722</v>
      </c>
      <c r="M3" s="8">
        <f t="shared" ref="M3:M9" si="1">ROUND(2.721*H3*L3,1)</f>
        <v>166</v>
      </c>
      <c r="N3" s="8">
        <f t="shared" ref="N3:N9" si="2">ROUND((2.721*I3*L3)+(E3*K3),1)</f>
        <v>35.1</v>
      </c>
    </row>
    <row r="4" spans="1:14" s="8" customFormat="1">
      <c r="A4" s="49" t="s">
        <v>109</v>
      </c>
      <c r="B4" s="49">
        <v>1400</v>
      </c>
      <c r="C4" s="49" t="s">
        <v>101</v>
      </c>
      <c r="D4" s="49"/>
      <c r="E4" s="25">
        <v>0.19</v>
      </c>
      <c r="F4" s="25">
        <v>57.7</v>
      </c>
      <c r="G4" s="25">
        <v>0</v>
      </c>
      <c r="H4" s="25">
        <v>0.70899999999999996</v>
      </c>
      <c r="I4" s="25">
        <v>0.11700000000000001</v>
      </c>
      <c r="J4" s="25">
        <v>0.43099999999999999</v>
      </c>
      <c r="K4" s="25">
        <v>3.4569134850199998</v>
      </c>
      <c r="L4" s="8">
        <f t="shared" si="0"/>
        <v>7.1640786987430722</v>
      </c>
      <c r="M4" s="8">
        <f t="shared" si="1"/>
        <v>13.8</v>
      </c>
      <c r="N4" s="8">
        <f t="shared" si="2"/>
        <v>2.9</v>
      </c>
    </row>
    <row r="5" spans="1:14" s="8" customFormat="1">
      <c r="A5" s="49" t="s">
        <v>109</v>
      </c>
      <c r="B5" s="49">
        <v>1400</v>
      </c>
      <c r="C5" s="49" t="s">
        <v>101</v>
      </c>
      <c r="D5" s="49" t="s">
        <v>69</v>
      </c>
      <c r="E5" s="25">
        <v>0.19</v>
      </c>
      <c r="F5" s="25">
        <v>57.7</v>
      </c>
      <c r="G5" s="25">
        <v>0</v>
      </c>
      <c r="H5" s="25">
        <v>0.70899999999999996</v>
      </c>
      <c r="I5" s="25">
        <v>0.11700000000000001</v>
      </c>
      <c r="J5" s="25">
        <v>0.43099999999999999</v>
      </c>
      <c r="K5" s="25">
        <v>18.426909408299998</v>
      </c>
      <c r="L5" s="8">
        <f t="shared" si="0"/>
        <v>38.187773500182516</v>
      </c>
      <c r="M5" s="8">
        <f t="shared" si="1"/>
        <v>73.7</v>
      </c>
      <c r="N5" s="8">
        <f t="shared" si="2"/>
        <v>15.7</v>
      </c>
    </row>
    <row r="6" spans="1:14" s="8" customFormat="1">
      <c r="A6" s="49" t="s">
        <v>109</v>
      </c>
      <c r="B6" s="49">
        <v>1710</v>
      </c>
      <c r="C6" s="49" t="s">
        <v>101</v>
      </c>
      <c r="D6" s="49"/>
      <c r="E6" s="25">
        <v>0.19</v>
      </c>
      <c r="F6" s="25">
        <v>57.7</v>
      </c>
      <c r="G6" s="25">
        <v>0</v>
      </c>
      <c r="H6" s="25">
        <v>0.96799999999999997</v>
      </c>
      <c r="I6" s="25">
        <v>0.125</v>
      </c>
      <c r="J6" s="25">
        <v>0.34100000000000003</v>
      </c>
      <c r="K6" s="25">
        <v>4.5332312476599999</v>
      </c>
      <c r="L6" s="8">
        <f t="shared" si="0"/>
        <v>7.4328748382986554</v>
      </c>
      <c r="M6" s="8">
        <f t="shared" si="1"/>
        <v>19.600000000000001</v>
      </c>
      <c r="N6" s="8">
        <f t="shared" si="2"/>
        <v>3.4</v>
      </c>
    </row>
    <row r="7" spans="1:14" s="8" customFormat="1">
      <c r="A7" s="49" t="s">
        <v>109</v>
      </c>
      <c r="B7" s="49">
        <v>1710</v>
      </c>
      <c r="C7" s="49" t="s">
        <v>101</v>
      </c>
      <c r="D7" s="49" t="s">
        <v>69</v>
      </c>
      <c r="E7" s="25">
        <v>0.19</v>
      </c>
      <c r="F7" s="25">
        <v>57.7</v>
      </c>
      <c r="G7" s="25">
        <v>0</v>
      </c>
      <c r="H7" s="25">
        <v>0.96799999999999997</v>
      </c>
      <c r="I7" s="25">
        <v>0.125</v>
      </c>
      <c r="J7" s="25">
        <v>0.34100000000000003</v>
      </c>
      <c r="K7" s="25">
        <v>3.5636782329300001</v>
      </c>
      <c r="L7" s="8">
        <f t="shared" si="0"/>
        <v>5.8431553173050679</v>
      </c>
      <c r="M7" s="8">
        <f t="shared" si="1"/>
        <v>15.4</v>
      </c>
      <c r="N7" s="8">
        <f t="shared" si="2"/>
        <v>2.7</v>
      </c>
    </row>
    <row r="8" spans="1:14" s="8" customFormat="1">
      <c r="A8" s="49" t="s">
        <v>109</v>
      </c>
      <c r="B8" s="49">
        <v>5110</v>
      </c>
      <c r="C8" s="49" t="s">
        <v>101</v>
      </c>
      <c r="D8" s="49"/>
      <c r="E8" s="25">
        <v>0.19</v>
      </c>
      <c r="F8" s="25">
        <v>57.7</v>
      </c>
      <c r="G8" s="25">
        <v>0</v>
      </c>
      <c r="H8" s="25">
        <v>0.505</v>
      </c>
      <c r="I8" s="25">
        <v>6.8000000000000005E-2</v>
      </c>
      <c r="J8" s="25">
        <v>5.2999999999999999E-2</v>
      </c>
      <c r="K8" s="25">
        <v>0.17015944885500001</v>
      </c>
      <c r="L8" s="8">
        <f t="shared" si="0"/>
        <v>4.3363717545289622E-2</v>
      </c>
      <c r="M8" s="8">
        <f t="shared" si="1"/>
        <v>0.1</v>
      </c>
      <c r="N8" s="8">
        <f t="shared" si="2"/>
        <v>0</v>
      </c>
    </row>
    <row r="9" spans="1:14" s="8" customFormat="1">
      <c r="A9" s="49" t="s">
        <v>109</v>
      </c>
      <c r="B9" s="49">
        <v>5110</v>
      </c>
      <c r="C9" s="49" t="s">
        <v>101</v>
      </c>
      <c r="D9" s="49" t="s">
        <v>69</v>
      </c>
      <c r="E9" s="25">
        <v>0.19</v>
      </c>
      <c r="F9" s="25">
        <v>57.7</v>
      </c>
      <c r="G9" s="25">
        <v>0</v>
      </c>
      <c r="H9" s="25">
        <v>0.505</v>
      </c>
      <c r="I9" s="25">
        <v>6.8000000000000005E-2</v>
      </c>
      <c r="J9" s="25">
        <v>5.2999999999999999E-2</v>
      </c>
      <c r="K9" s="25">
        <v>0.149771421461</v>
      </c>
      <c r="L9" s="8">
        <f t="shared" si="0"/>
        <v>3.8167998664157009E-2</v>
      </c>
      <c r="M9" s="8">
        <f t="shared" si="1"/>
        <v>0.1</v>
      </c>
      <c r="N9" s="8">
        <f t="shared" si="2"/>
        <v>0</v>
      </c>
    </row>
    <row r="10" spans="1:14">
      <c r="I10" s="8"/>
      <c r="J10" s="8"/>
      <c r="K10" s="8">
        <f t="shared" ref="K10:M10" si="3">SUM(K2:K9)</f>
        <v>66.859317061666005</v>
      </c>
      <c r="L10" s="8">
        <f t="shared" si="3"/>
        <v>109.33583787712966</v>
      </c>
      <c r="M10" s="8">
        <f t="shared" si="3"/>
        <v>294.20000000000005</v>
      </c>
      <c r="N10">
        <f>SUM(N2:N9)</f>
        <v>61.000000000000007</v>
      </c>
    </row>
  </sheetData>
  <sortState ref="A2:F9">
    <sortCondition ref="C2:C9"/>
    <sortCondition ref="E2:E9"/>
  </sortState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N13"/>
  <sheetViews>
    <sheetView workbookViewId="0">
      <selection activeCell="L1" sqref="L1:N2"/>
    </sheetView>
  </sheetViews>
  <sheetFormatPr defaultRowHeight="15"/>
  <cols>
    <col min="1" max="1" width="12.7109375" bestFit="1" customWidth="1"/>
    <col min="2" max="2" width="12.85546875" bestFit="1" customWidth="1"/>
    <col min="3" max="3" width="13.42578125" bestFit="1" customWidth="1"/>
    <col min="4" max="4" width="8.140625" style="8" bestFit="1" customWidth="1"/>
    <col min="5" max="5" width="8" bestFit="1" customWidth="1"/>
    <col min="6" max="6" width="8.42578125" style="24" bestFit="1" customWidth="1"/>
    <col min="7" max="7" width="12.140625" style="24" bestFit="1" customWidth="1"/>
    <col min="8" max="8" width="8.28515625" style="24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4.5703125" customWidth="1"/>
  </cols>
  <sheetData>
    <row r="1" spans="1:14">
      <c r="A1" s="49" t="s">
        <v>90</v>
      </c>
      <c r="B1" s="49" t="s">
        <v>91</v>
      </c>
      <c r="C1" s="49" t="s">
        <v>92</v>
      </c>
      <c r="D1" s="49" t="s">
        <v>93</v>
      </c>
      <c r="E1" s="25" t="s">
        <v>94</v>
      </c>
      <c r="F1" s="25" t="s">
        <v>95</v>
      </c>
      <c r="G1" s="25" t="s">
        <v>96</v>
      </c>
      <c r="H1" s="25" t="s">
        <v>97</v>
      </c>
      <c r="I1" s="25" t="s">
        <v>98</v>
      </c>
      <c r="J1" s="25" t="s">
        <v>99</v>
      </c>
      <c r="K1" s="25" t="s">
        <v>100</v>
      </c>
      <c r="L1" s="26" t="s">
        <v>115</v>
      </c>
      <c r="M1" s="27" t="s">
        <v>116</v>
      </c>
      <c r="N1" s="27" t="s">
        <v>117</v>
      </c>
    </row>
    <row r="2" spans="1:14" s="8" customFormat="1">
      <c r="A2" s="49" t="s">
        <v>63</v>
      </c>
      <c r="B2" s="49">
        <v>1330</v>
      </c>
      <c r="C2" s="49" t="s">
        <v>101</v>
      </c>
      <c r="D2" s="49" t="s">
        <v>69</v>
      </c>
      <c r="E2" s="25">
        <v>0.19</v>
      </c>
      <c r="F2" s="25">
        <v>57.7</v>
      </c>
      <c r="G2" s="25">
        <v>0</v>
      </c>
      <c r="H2" s="25">
        <v>1.395</v>
      </c>
      <c r="I2" s="25">
        <v>0.33900000000000002</v>
      </c>
      <c r="J2" s="25">
        <v>0.39300000000000002</v>
      </c>
      <c r="K2" s="25">
        <v>2.9917126671699998E-4</v>
      </c>
      <c r="L2" s="8">
        <f>F2*J2*K2/12</f>
        <v>5.6533646343344694E-4</v>
      </c>
      <c r="M2" s="8">
        <f>ROUND(2.721*H2*L2,1)</f>
        <v>0</v>
      </c>
      <c r="N2" s="8">
        <f>ROUND((2.721*I2*L2)+(E2*K2),1)</f>
        <v>0</v>
      </c>
    </row>
    <row r="3" spans="1:14" s="8" customFormat="1">
      <c r="A3" s="49" t="s">
        <v>63</v>
      </c>
      <c r="B3" s="49">
        <v>1330</v>
      </c>
      <c r="C3" s="49" t="s">
        <v>101</v>
      </c>
      <c r="D3" s="49" t="s">
        <v>70</v>
      </c>
      <c r="E3" s="25">
        <v>0.19</v>
      </c>
      <c r="F3" s="25">
        <v>57.7</v>
      </c>
      <c r="G3" s="25">
        <v>0</v>
      </c>
      <c r="H3" s="25">
        <v>1.395</v>
      </c>
      <c r="I3" s="25">
        <v>0.33900000000000002</v>
      </c>
      <c r="J3" s="25">
        <v>0.39300000000000002</v>
      </c>
      <c r="K3" s="25">
        <v>4.20330192619E-2</v>
      </c>
      <c r="L3" s="8">
        <f t="shared" ref="L3:L12" si="0">F3*J3*K3/12</f>
        <v>7.9428745673730886E-2</v>
      </c>
      <c r="M3" s="8">
        <f t="shared" ref="M3:M12" si="1">ROUND(2.721*H3*L3,1)</f>
        <v>0.3</v>
      </c>
      <c r="N3" s="8">
        <f t="shared" ref="N3:N12" si="2">ROUND((2.721*I3*L3)+(E3*K3),1)</f>
        <v>0.1</v>
      </c>
    </row>
    <row r="4" spans="1:14" s="8" customFormat="1">
      <c r="A4" s="49" t="s">
        <v>63</v>
      </c>
      <c r="B4" s="49">
        <v>1400</v>
      </c>
      <c r="C4" s="49" t="s">
        <v>101</v>
      </c>
      <c r="D4" s="49" t="s">
        <v>69</v>
      </c>
      <c r="E4" s="25">
        <v>0.19</v>
      </c>
      <c r="F4" s="25">
        <v>57.7</v>
      </c>
      <c r="G4" s="25">
        <v>0</v>
      </c>
      <c r="H4" s="25">
        <v>0.70899999999999996</v>
      </c>
      <c r="I4" s="25">
        <v>0.11700000000000001</v>
      </c>
      <c r="J4" s="25">
        <v>0.43099999999999999</v>
      </c>
      <c r="K4" s="25">
        <v>3.4881298266899998</v>
      </c>
      <c r="L4" s="8">
        <f t="shared" si="0"/>
        <v>7.2287711850837999</v>
      </c>
      <c r="M4" s="8">
        <f t="shared" si="1"/>
        <v>13.9</v>
      </c>
      <c r="N4" s="8">
        <f t="shared" si="2"/>
        <v>3</v>
      </c>
    </row>
    <row r="5" spans="1:14" s="8" customFormat="1">
      <c r="A5" s="49" t="s">
        <v>63</v>
      </c>
      <c r="B5" s="49">
        <v>1400</v>
      </c>
      <c r="C5" s="49" t="s">
        <v>101</v>
      </c>
      <c r="D5" s="49" t="s">
        <v>70</v>
      </c>
      <c r="E5" s="25">
        <v>0.19</v>
      </c>
      <c r="F5" s="25">
        <v>57.7</v>
      </c>
      <c r="G5" s="25">
        <v>0</v>
      </c>
      <c r="H5" s="25">
        <v>0.70899999999999996</v>
      </c>
      <c r="I5" s="25">
        <v>0.11700000000000001</v>
      </c>
      <c r="J5" s="25">
        <v>0.43099999999999999</v>
      </c>
      <c r="K5" s="25">
        <v>2.73344640459</v>
      </c>
      <c r="L5" s="8">
        <f t="shared" si="0"/>
        <v>5.6647715501522775</v>
      </c>
      <c r="M5" s="8">
        <f t="shared" si="1"/>
        <v>10.9</v>
      </c>
      <c r="N5" s="8">
        <f t="shared" si="2"/>
        <v>2.2999999999999998</v>
      </c>
    </row>
    <row r="6" spans="1:14" s="8" customFormat="1">
      <c r="A6" s="49" t="s">
        <v>63</v>
      </c>
      <c r="B6" s="49">
        <v>1760</v>
      </c>
      <c r="C6" s="49" t="s">
        <v>101</v>
      </c>
      <c r="D6" s="49" t="s">
        <v>69</v>
      </c>
      <c r="E6" s="25">
        <v>0.19</v>
      </c>
      <c r="F6" s="25">
        <v>57.7</v>
      </c>
      <c r="G6" s="25">
        <v>0</v>
      </c>
      <c r="H6" s="25">
        <v>0.70899999999999996</v>
      </c>
      <c r="I6" s="25">
        <v>0.11700000000000001</v>
      </c>
      <c r="J6" s="25">
        <v>0.34100000000000003</v>
      </c>
      <c r="K6" s="25">
        <v>1.2248215397899999E-2</v>
      </c>
      <c r="L6" s="8">
        <f t="shared" si="0"/>
        <v>2.0082684308705089E-2</v>
      </c>
      <c r="M6" s="8">
        <f t="shared" si="1"/>
        <v>0</v>
      </c>
      <c r="N6" s="8">
        <f t="shared" si="2"/>
        <v>0</v>
      </c>
    </row>
    <row r="7" spans="1:14" s="8" customFormat="1">
      <c r="A7" s="49" t="s">
        <v>63</v>
      </c>
      <c r="B7" s="49">
        <v>1760</v>
      </c>
      <c r="C7" s="49" t="s">
        <v>101</v>
      </c>
      <c r="D7" s="49" t="s">
        <v>70</v>
      </c>
      <c r="E7" s="25">
        <v>0.19</v>
      </c>
      <c r="F7" s="25">
        <v>57.7</v>
      </c>
      <c r="G7" s="25">
        <v>0</v>
      </c>
      <c r="H7" s="25">
        <v>0.70899999999999996</v>
      </c>
      <c r="I7" s="25">
        <v>0.11700000000000001</v>
      </c>
      <c r="J7" s="25">
        <v>0.34100000000000003</v>
      </c>
      <c r="K7" s="25">
        <v>1.6462949359100001</v>
      </c>
      <c r="L7" s="8">
        <f t="shared" si="0"/>
        <v>2.6993337725403657</v>
      </c>
      <c r="M7" s="8">
        <f t="shared" si="1"/>
        <v>5.2</v>
      </c>
      <c r="N7" s="8">
        <f t="shared" si="2"/>
        <v>1.2</v>
      </c>
    </row>
    <row r="8" spans="1:14" s="8" customFormat="1">
      <c r="A8" s="49" t="s">
        <v>63</v>
      </c>
      <c r="B8" s="49">
        <v>3100</v>
      </c>
      <c r="C8" s="49" t="s">
        <v>101</v>
      </c>
      <c r="D8" s="49" t="s">
        <v>69</v>
      </c>
      <c r="E8" s="25">
        <v>0.19</v>
      </c>
      <c r="F8" s="25">
        <v>57.7</v>
      </c>
      <c r="G8" s="25">
        <v>0</v>
      </c>
      <c r="H8" s="25">
        <v>0.69099999999999995</v>
      </c>
      <c r="I8" s="25">
        <v>3.5999999999999997E-2</v>
      </c>
      <c r="J8" s="25">
        <v>0.26200000000000001</v>
      </c>
      <c r="K8" s="25">
        <v>38.837900539000003</v>
      </c>
      <c r="L8" s="8">
        <f t="shared" si="0"/>
        <v>48.927339800689886</v>
      </c>
      <c r="M8" s="8">
        <f t="shared" si="1"/>
        <v>92</v>
      </c>
      <c r="N8" s="8">
        <f t="shared" si="2"/>
        <v>12.2</v>
      </c>
    </row>
    <row r="9" spans="1:14" s="8" customFormat="1">
      <c r="A9" s="49" t="s">
        <v>63</v>
      </c>
      <c r="B9" s="49">
        <v>3100</v>
      </c>
      <c r="C9" s="49" t="s">
        <v>101</v>
      </c>
      <c r="D9" s="49" t="s">
        <v>70</v>
      </c>
      <c r="E9" s="25">
        <v>0.19</v>
      </c>
      <c r="F9" s="25">
        <v>57.7</v>
      </c>
      <c r="G9" s="25">
        <v>0</v>
      </c>
      <c r="H9" s="25">
        <v>0.69099999999999995</v>
      </c>
      <c r="I9" s="25">
        <v>3.5999999999999997E-2</v>
      </c>
      <c r="J9" s="25">
        <v>0.26200000000000001</v>
      </c>
      <c r="K9" s="25">
        <v>4.6413842444100002</v>
      </c>
      <c r="L9" s="8">
        <f t="shared" si="0"/>
        <v>5.8471385147036452</v>
      </c>
      <c r="M9" s="8">
        <f t="shared" si="1"/>
        <v>11</v>
      </c>
      <c r="N9" s="8">
        <f t="shared" si="2"/>
        <v>1.5</v>
      </c>
    </row>
    <row r="10" spans="1:14" s="8" customFormat="1">
      <c r="A10" s="49" t="s">
        <v>63</v>
      </c>
      <c r="B10" s="49">
        <v>4110</v>
      </c>
      <c r="C10" s="49" t="s">
        <v>101</v>
      </c>
      <c r="D10" s="49" t="s">
        <v>69</v>
      </c>
      <c r="E10" s="25">
        <v>0.19</v>
      </c>
      <c r="F10" s="25">
        <v>57.7</v>
      </c>
      <c r="G10" s="25">
        <v>0</v>
      </c>
      <c r="H10" s="25">
        <v>0.69099999999999995</v>
      </c>
      <c r="I10" s="25">
        <v>3.5999999999999997E-2</v>
      </c>
      <c r="J10" s="25">
        <v>0.26200000000000001</v>
      </c>
      <c r="K10" s="25">
        <v>0.105580054826</v>
      </c>
      <c r="L10" s="8">
        <f t="shared" si="0"/>
        <v>0.13300799340221439</v>
      </c>
      <c r="M10" s="8">
        <f t="shared" si="1"/>
        <v>0.3</v>
      </c>
      <c r="N10" s="8">
        <f t="shared" si="2"/>
        <v>0</v>
      </c>
    </row>
    <row r="11" spans="1:14" s="8" customFormat="1">
      <c r="A11" s="49" t="s">
        <v>63</v>
      </c>
      <c r="B11" s="49">
        <v>4110</v>
      </c>
      <c r="C11" s="49" t="s">
        <v>101</v>
      </c>
      <c r="D11" s="49" t="s">
        <v>70</v>
      </c>
      <c r="E11" s="25">
        <v>0.19</v>
      </c>
      <c r="F11" s="25">
        <v>57.7</v>
      </c>
      <c r="G11" s="25">
        <v>0</v>
      </c>
      <c r="H11" s="25">
        <v>0.69099999999999995</v>
      </c>
      <c r="I11" s="25">
        <v>3.5999999999999997E-2</v>
      </c>
      <c r="J11" s="25">
        <v>0.26200000000000001</v>
      </c>
      <c r="K11" s="25">
        <v>13.3581535456</v>
      </c>
      <c r="L11" s="8">
        <f t="shared" si="0"/>
        <v>16.828379200854457</v>
      </c>
      <c r="M11" s="8">
        <f t="shared" si="1"/>
        <v>31.6</v>
      </c>
      <c r="N11" s="8">
        <f t="shared" si="2"/>
        <v>4.2</v>
      </c>
    </row>
    <row r="12" spans="1:14" s="8" customFormat="1">
      <c r="A12" s="49" t="s">
        <v>63</v>
      </c>
      <c r="B12" s="49">
        <v>5300</v>
      </c>
      <c r="C12" s="49" t="s">
        <v>101</v>
      </c>
      <c r="D12" s="49" t="s">
        <v>70</v>
      </c>
      <c r="E12" s="25">
        <v>0.19</v>
      </c>
      <c r="F12" s="25">
        <v>57.7</v>
      </c>
      <c r="G12" s="25">
        <v>0</v>
      </c>
      <c r="H12" s="25">
        <v>0.505</v>
      </c>
      <c r="I12" s="25">
        <v>6.8000000000000005E-2</v>
      </c>
      <c r="J12" s="25">
        <v>5.2999999999999999E-2</v>
      </c>
      <c r="K12" s="25">
        <v>6.1138061198899996</v>
      </c>
      <c r="L12" s="8">
        <f t="shared" si="0"/>
        <v>1.5580525412696338</v>
      </c>
      <c r="M12" s="8">
        <f t="shared" si="1"/>
        <v>2.1</v>
      </c>
      <c r="N12" s="8">
        <f t="shared" si="2"/>
        <v>1.4</v>
      </c>
    </row>
    <row r="13" spans="1:14">
      <c r="I13" s="8"/>
      <c r="J13" s="8"/>
      <c r="K13" s="8">
        <f t="shared" ref="K13:M13" si="3">SUM(K2:K12)</f>
        <v>70.979276076842524</v>
      </c>
      <c r="L13" s="8">
        <f t="shared" si="3"/>
        <v>88.986871325142147</v>
      </c>
      <c r="M13" s="8">
        <f t="shared" si="3"/>
        <v>167.3</v>
      </c>
      <c r="N13">
        <f>SUM(N2:N12)</f>
        <v>25.9</v>
      </c>
    </row>
  </sheetData>
  <sortState ref="A2:F12">
    <sortCondition ref="C2:C12"/>
    <sortCondition ref="E2:E12"/>
  </sortState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N22"/>
  <sheetViews>
    <sheetView workbookViewId="0">
      <selection activeCell="L1" sqref="L1:N2"/>
    </sheetView>
  </sheetViews>
  <sheetFormatPr defaultRowHeight="15"/>
  <cols>
    <col min="1" max="1" width="17.7109375" bestFit="1" customWidth="1"/>
    <col min="2" max="2" width="12.85546875" bestFit="1" customWidth="1"/>
    <col min="3" max="3" width="13.42578125" bestFit="1" customWidth="1"/>
    <col min="4" max="4" width="8.140625" style="8" bestFit="1" customWidth="1"/>
    <col min="5" max="5" width="8" bestFit="1" customWidth="1"/>
    <col min="6" max="6" width="8.42578125" style="8" bestFit="1" customWidth="1"/>
    <col min="7" max="7" width="12.140625" style="8" bestFit="1" customWidth="1"/>
    <col min="8" max="8" width="8.28515625" style="8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2.28515625" customWidth="1"/>
  </cols>
  <sheetData>
    <row r="1" spans="1:14">
      <c r="A1" s="49" t="s">
        <v>90</v>
      </c>
      <c r="B1" s="49" t="s">
        <v>91</v>
      </c>
      <c r="C1" s="49" t="s">
        <v>92</v>
      </c>
      <c r="D1" s="49" t="s">
        <v>93</v>
      </c>
      <c r="E1" s="25" t="s">
        <v>94</v>
      </c>
      <c r="F1" s="25" t="s">
        <v>95</v>
      </c>
      <c r="G1" s="25" t="s">
        <v>96</v>
      </c>
      <c r="H1" s="25" t="s">
        <v>97</v>
      </c>
      <c r="I1" s="25" t="s">
        <v>98</v>
      </c>
      <c r="J1" s="25" t="s">
        <v>99</v>
      </c>
      <c r="K1" s="25" t="s">
        <v>100</v>
      </c>
      <c r="L1" s="26" t="s">
        <v>115</v>
      </c>
      <c r="M1" s="27" t="s">
        <v>116</v>
      </c>
      <c r="N1" s="27" t="s">
        <v>117</v>
      </c>
    </row>
    <row r="2" spans="1:14" s="8" customFormat="1">
      <c r="A2" s="49" t="s">
        <v>65</v>
      </c>
      <c r="B2" s="49">
        <v>1110</v>
      </c>
      <c r="C2" s="49" t="s">
        <v>101</v>
      </c>
      <c r="D2" s="49"/>
      <c r="E2" s="25">
        <v>0.19</v>
      </c>
      <c r="F2" s="25">
        <v>57.7</v>
      </c>
      <c r="G2" s="25">
        <v>0</v>
      </c>
      <c r="H2" s="25">
        <v>0.96799999999999997</v>
      </c>
      <c r="I2" s="25">
        <v>0.125</v>
      </c>
      <c r="J2" s="25">
        <v>0.28799999999999998</v>
      </c>
      <c r="K2" s="25">
        <v>0.46328301527900001</v>
      </c>
      <c r="L2" s="8">
        <f>F2*J2*K2/12</f>
        <v>0.64155431955835918</v>
      </c>
      <c r="M2" s="8">
        <f>ROUND(2.721*H2*L2,1)</f>
        <v>1.7</v>
      </c>
      <c r="N2" s="8">
        <f>ROUND((2.721*I2*L2)+(E2*K2),1)</f>
        <v>0.3</v>
      </c>
    </row>
    <row r="3" spans="1:14" s="8" customFormat="1">
      <c r="A3" s="49" t="s">
        <v>65</v>
      </c>
      <c r="B3" s="49">
        <v>1110</v>
      </c>
      <c r="C3" s="49" t="s">
        <v>101</v>
      </c>
      <c r="D3" s="49" t="s">
        <v>69</v>
      </c>
      <c r="E3" s="25">
        <v>0.19</v>
      </c>
      <c r="F3" s="25">
        <v>57.7</v>
      </c>
      <c r="G3" s="25">
        <v>0</v>
      </c>
      <c r="H3" s="25">
        <v>0.96799999999999997</v>
      </c>
      <c r="I3" s="25">
        <v>0.125</v>
      </c>
      <c r="J3" s="25">
        <v>0.28799999999999998</v>
      </c>
      <c r="K3" s="25">
        <v>99.339311126499993</v>
      </c>
      <c r="L3" s="8">
        <f t="shared" ref="L3:L21" si="0">F3*J3*K3/12</f>
        <v>137.56507804797718</v>
      </c>
      <c r="M3" s="8">
        <f t="shared" ref="M3:M21" si="1">ROUND(2.721*H3*L3,1)</f>
        <v>362.3</v>
      </c>
      <c r="N3" s="8">
        <f t="shared" ref="N3:N21" si="2">ROUND((2.721*I3*L3)+(E3*K3),1)</f>
        <v>65.7</v>
      </c>
    </row>
    <row r="4" spans="1:14" s="8" customFormat="1">
      <c r="A4" s="49" t="s">
        <v>65</v>
      </c>
      <c r="B4" s="49">
        <v>1110</v>
      </c>
      <c r="C4" s="49" t="s">
        <v>101</v>
      </c>
      <c r="D4" s="49" t="s">
        <v>70</v>
      </c>
      <c r="E4" s="25">
        <v>0.19</v>
      </c>
      <c r="F4" s="25">
        <v>57.7</v>
      </c>
      <c r="G4" s="25">
        <v>0</v>
      </c>
      <c r="H4" s="25">
        <v>0.96799999999999997</v>
      </c>
      <c r="I4" s="25">
        <v>0.125</v>
      </c>
      <c r="J4" s="25">
        <v>0.28799999999999998</v>
      </c>
      <c r="K4" s="25">
        <v>8.2618250877699992</v>
      </c>
      <c r="L4" s="8">
        <f t="shared" si="0"/>
        <v>11.440975381543895</v>
      </c>
      <c r="M4" s="8">
        <f t="shared" si="1"/>
        <v>30.1</v>
      </c>
      <c r="N4" s="8">
        <f t="shared" si="2"/>
        <v>5.5</v>
      </c>
    </row>
    <row r="5" spans="1:14" s="8" customFormat="1">
      <c r="A5" s="49" t="s">
        <v>65</v>
      </c>
      <c r="B5" s="49">
        <v>1210</v>
      </c>
      <c r="C5" s="49" t="s">
        <v>101</v>
      </c>
      <c r="D5" s="49"/>
      <c r="E5" s="25">
        <v>0.19</v>
      </c>
      <c r="F5" s="25">
        <v>57.7</v>
      </c>
      <c r="G5" s="25">
        <v>0</v>
      </c>
      <c r="H5" s="25">
        <v>1.2450000000000001</v>
      </c>
      <c r="I5" s="25">
        <v>0.21299999999999999</v>
      </c>
      <c r="J5" s="25">
        <v>0.28799999999999998</v>
      </c>
      <c r="K5" s="25">
        <v>0.20786402629600001</v>
      </c>
      <c r="L5" s="8">
        <f t="shared" si="0"/>
        <v>0.28785010361470081</v>
      </c>
      <c r="M5" s="8">
        <f t="shared" si="1"/>
        <v>1</v>
      </c>
      <c r="N5" s="8">
        <f t="shared" si="2"/>
        <v>0.2</v>
      </c>
    </row>
    <row r="6" spans="1:14" s="8" customFormat="1">
      <c r="A6" s="49" t="s">
        <v>65</v>
      </c>
      <c r="B6" s="49">
        <v>1210</v>
      </c>
      <c r="C6" s="49" t="s">
        <v>101</v>
      </c>
      <c r="D6" s="49"/>
      <c r="E6" s="25">
        <v>0.19</v>
      </c>
      <c r="F6" s="25">
        <v>57.7</v>
      </c>
      <c r="G6" s="25">
        <v>0</v>
      </c>
      <c r="H6" s="25">
        <v>1.2450000000000001</v>
      </c>
      <c r="I6" s="25">
        <v>0.21299999999999999</v>
      </c>
      <c r="J6" s="25">
        <v>0.28799999999999998</v>
      </c>
      <c r="K6" s="25">
        <v>4.3027024039099998E-2</v>
      </c>
      <c r="L6" s="8">
        <f t="shared" si="0"/>
        <v>5.9583822889345682E-2</v>
      </c>
      <c r="M6" s="8">
        <f t="shared" si="1"/>
        <v>0.2</v>
      </c>
      <c r="N6" s="8">
        <f t="shared" si="2"/>
        <v>0</v>
      </c>
    </row>
    <row r="7" spans="1:14" s="8" customFormat="1">
      <c r="A7" s="49" t="s">
        <v>65</v>
      </c>
      <c r="B7" s="49">
        <v>1210</v>
      </c>
      <c r="C7" s="49" t="s">
        <v>101</v>
      </c>
      <c r="D7" s="49" t="s">
        <v>69</v>
      </c>
      <c r="E7" s="25">
        <v>0.19</v>
      </c>
      <c r="F7" s="25">
        <v>57.7</v>
      </c>
      <c r="G7" s="25">
        <v>0</v>
      </c>
      <c r="H7" s="25">
        <v>1.2450000000000001</v>
      </c>
      <c r="I7" s="25">
        <v>0.21299999999999999</v>
      </c>
      <c r="J7" s="25">
        <v>0.28799999999999998</v>
      </c>
      <c r="K7" s="25">
        <v>87.839783591599996</v>
      </c>
      <c r="L7" s="8">
        <f t="shared" si="0"/>
        <v>121.64053231764767</v>
      </c>
      <c r="M7" s="8">
        <f t="shared" si="1"/>
        <v>412.1</v>
      </c>
      <c r="N7" s="8">
        <f t="shared" si="2"/>
        <v>87.2</v>
      </c>
    </row>
    <row r="8" spans="1:14" s="8" customFormat="1">
      <c r="A8" s="49" t="s">
        <v>65</v>
      </c>
      <c r="B8" s="49">
        <v>1210</v>
      </c>
      <c r="C8" s="49" t="s">
        <v>101</v>
      </c>
      <c r="D8" s="49" t="s">
        <v>69</v>
      </c>
      <c r="E8" s="25">
        <v>0.19</v>
      </c>
      <c r="F8" s="25">
        <v>57.7</v>
      </c>
      <c r="G8" s="25">
        <v>0</v>
      </c>
      <c r="H8" s="25">
        <v>1.2450000000000001</v>
      </c>
      <c r="I8" s="25">
        <v>0.21299999999999999</v>
      </c>
      <c r="J8" s="25">
        <v>0.28799999999999998</v>
      </c>
      <c r="K8" s="25">
        <v>6.9514136593</v>
      </c>
      <c r="L8" s="8">
        <f t="shared" si="0"/>
        <v>9.6263176353986406</v>
      </c>
      <c r="M8" s="8">
        <f t="shared" si="1"/>
        <v>32.6</v>
      </c>
      <c r="N8" s="8">
        <f t="shared" si="2"/>
        <v>6.9</v>
      </c>
    </row>
    <row r="9" spans="1:14" s="8" customFormat="1">
      <c r="A9" s="49" t="s">
        <v>65</v>
      </c>
      <c r="B9" s="49">
        <v>1330</v>
      </c>
      <c r="C9" s="49" t="s">
        <v>101</v>
      </c>
      <c r="D9" s="49"/>
      <c r="E9" s="25">
        <v>0.19</v>
      </c>
      <c r="F9" s="25">
        <v>57.7</v>
      </c>
      <c r="G9" s="25">
        <v>0</v>
      </c>
      <c r="H9" s="25">
        <v>1.395</v>
      </c>
      <c r="I9" s="25">
        <v>0.33900000000000002</v>
      </c>
      <c r="J9" s="25">
        <v>0.39300000000000002</v>
      </c>
      <c r="K9" s="25">
        <v>44.241445964500002</v>
      </c>
      <c r="L9" s="8">
        <f t="shared" si="0"/>
        <v>83.601954402966541</v>
      </c>
      <c r="M9" s="8">
        <f t="shared" si="1"/>
        <v>317.3</v>
      </c>
      <c r="N9" s="8">
        <f t="shared" si="2"/>
        <v>85.5</v>
      </c>
    </row>
    <row r="10" spans="1:14" s="8" customFormat="1">
      <c r="A10" s="49" t="s">
        <v>65</v>
      </c>
      <c r="B10" s="49">
        <v>1330</v>
      </c>
      <c r="C10" s="49" t="s">
        <v>101</v>
      </c>
      <c r="D10" s="49" t="s">
        <v>69</v>
      </c>
      <c r="E10" s="25">
        <v>0.19</v>
      </c>
      <c r="F10" s="25">
        <v>57.7</v>
      </c>
      <c r="G10" s="25">
        <v>0</v>
      </c>
      <c r="H10" s="25">
        <v>1.395</v>
      </c>
      <c r="I10" s="25">
        <v>0.33900000000000002</v>
      </c>
      <c r="J10" s="25">
        <v>0.39300000000000002</v>
      </c>
      <c r="K10" s="25">
        <v>52.069282029999997</v>
      </c>
      <c r="L10" s="8">
        <f t="shared" si="0"/>
        <v>98.394020520040257</v>
      </c>
      <c r="M10" s="8">
        <f t="shared" si="1"/>
        <v>373.5</v>
      </c>
      <c r="N10" s="8">
        <f t="shared" si="2"/>
        <v>100.7</v>
      </c>
    </row>
    <row r="11" spans="1:14" s="8" customFormat="1">
      <c r="A11" s="49" t="s">
        <v>65</v>
      </c>
      <c r="B11" s="49">
        <v>1330</v>
      </c>
      <c r="C11" s="49" t="s">
        <v>101</v>
      </c>
      <c r="D11" s="49" t="s">
        <v>70</v>
      </c>
      <c r="E11" s="25">
        <v>0.19</v>
      </c>
      <c r="F11" s="25">
        <v>57.7</v>
      </c>
      <c r="G11" s="25">
        <v>0</v>
      </c>
      <c r="H11" s="25">
        <v>1.395</v>
      </c>
      <c r="I11" s="25">
        <v>0.33900000000000002</v>
      </c>
      <c r="J11" s="25">
        <v>0.39300000000000002</v>
      </c>
      <c r="K11" s="25">
        <v>5.9606529455299997</v>
      </c>
      <c r="L11" s="8">
        <f t="shared" si="0"/>
        <v>11.263696854844403</v>
      </c>
      <c r="M11" s="8">
        <f t="shared" si="1"/>
        <v>42.8</v>
      </c>
      <c r="N11" s="8">
        <f t="shared" si="2"/>
        <v>11.5</v>
      </c>
    </row>
    <row r="12" spans="1:14" s="8" customFormat="1">
      <c r="A12" s="49" t="s">
        <v>65</v>
      </c>
      <c r="B12" s="49">
        <v>1400</v>
      </c>
      <c r="C12" s="49" t="s">
        <v>101</v>
      </c>
      <c r="D12" s="49"/>
      <c r="E12" s="25">
        <v>0.19</v>
      </c>
      <c r="F12" s="25">
        <v>57.7</v>
      </c>
      <c r="G12" s="25">
        <v>0</v>
      </c>
      <c r="H12" s="25">
        <v>0.70899999999999996</v>
      </c>
      <c r="I12" s="25">
        <v>0.11700000000000001</v>
      </c>
      <c r="J12" s="25">
        <v>0.43099999999999999</v>
      </c>
      <c r="K12" s="25">
        <v>0.46254935899400001</v>
      </c>
      <c r="L12" s="8">
        <f t="shared" si="0"/>
        <v>0.95858343700117399</v>
      </c>
      <c r="M12" s="8">
        <f t="shared" si="1"/>
        <v>1.8</v>
      </c>
      <c r="N12" s="8">
        <f t="shared" si="2"/>
        <v>0.4</v>
      </c>
    </row>
    <row r="13" spans="1:14" s="8" customFormat="1">
      <c r="A13" s="49" t="s">
        <v>65</v>
      </c>
      <c r="B13" s="49">
        <v>1400</v>
      </c>
      <c r="C13" s="49" t="s">
        <v>101</v>
      </c>
      <c r="D13" s="49" t="s">
        <v>69</v>
      </c>
      <c r="E13" s="25">
        <v>0.19</v>
      </c>
      <c r="F13" s="25">
        <v>57.7</v>
      </c>
      <c r="G13" s="25">
        <v>0</v>
      </c>
      <c r="H13" s="25">
        <v>0.70899999999999996</v>
      </c>
      <c r="I13" s="25">
        <v>0.11700000000000001</v>
      </c>
      <c r="J13" s="25">
        <v>0.43099999999999999</v>
      </c>
      <c r="K13" s="25">
        <v>9.6597978086299996</v>
      </c>
      <c r="L13" s="8">
        <f t="shared" si="0"/>
        <v>20.018884480289739</v>
      </c>
      <c r="M13" s="8">
        <f t="shared" si="1"/>
        <v>38.6</v>
      </c>
      <c r="N13" s="8">
        <f t="shared" si="2"/>
        <v>8.1999999999999993</v>
      </c>
    </row>
    <row r="14" spans="1:14" s="8" customFormat="1">
      <c r="A14" s="49" t="s">
        <v>65</v>
      </c>
      <c r="B14" s="49">
        <v>1411</v>
      </c>
      <c r="C14" s="49" t="s">
        <v>101</v>
      </c>
      <c r="D14" s="49"/>
      <c r="E14" s="25">
        <v>0.19</v>
      </c>
      <c r="F14" s="25">
        <v>57.7</v>
      </c>
      <c r="G14" s="25">
        <v>0</v>
      </c>
      <c r="H14" s="25">
        <v>1.4430000000000001</v>
      </c>
      <c r="I14" s="25">
        <v>0.22500000000000001</v>
      </c>
      <c r="J14" s="25">
        <v>0.43099999999999999</v>
      </c>
      <c r="K14" s="25">
        <v>0.42006392704200002</v>
      </c>
      <c r="L14" s="8">
        <f t="shared" si="0"/>
        <v>0.87053698186911543</v>
      </c>
      <c r="M14" s="8">
        <f t="shared" si="1"/>
        <v>3.4</v>
      </c>
      <c r="N14" s="8">
        <f t="shared" si="2"/>
        <v>0.6</v>
      </c>
    </row>
    <row r="15" spans="1:14" s="8" customFormat="1">
      <c r="A15" s="49" t="s">
        <v>65</v>
      </c>
      <c r="B15" s="49">
        <v>1411</v>
      </c>
      <c r="C15" s="49" t="s">
        <v>101</v>
      </c>
      <c r="D15" s="49" t="s">
        <v>69</v>
      </c>
      <c r="E15" s="25">
        <v>0.19</v>
      </c>
      <c r="F15" s="25">
        <v>57.7</v>
      </c>
      <c r="G15" s="25">
        <v>0</v>
      </c>
      <c r="H15" s="25">
        <v>1.4430000000000001</v>
      </c>
      <c r="I15" s="25">
        <v>0.22500000000000001</v>
      </c>
      <c r="J15" s="25">
        <v>0.43099999999999999</v>
      </c>
      <c r="K15" s="25">
        <v>17.370813129599998</v>
      </c>
      <c r="L15" s="8">
        <f t="shared" si="0"/>
        <v>35.999128373006961</v>
      </c>
      <c r="M15" s="8">
        <f t="shared" si="1"/>
        <v>141.30000000000001</v>
      </c>
      <c r="N15" s="8">
        <f t="shared" si="2"/>
        <v>25.3</v>
      </c>
    </row>
    <row r="16" spans="1:14" s="8" customFormat="1">
      <c r="A16" s="49" t="s">
        <v>65</v>
      </c>
      <c r="B16" s="49">
        <v>1411</v>
      </c>
      <c r="C16" s="49" t="s">
        <v>101</v>
      </c>
      <c r="D16" s="49" t="s">
        <v>70</v>
      </c>
      <c r="E16" s="25">
        <v>0.19</v>
      </c>
      <c r="F16" s="25">
        <v>57.7</v>
      </c>
      <c r="G16" s="25">
        <v>0</v>
      </c>
      <c r="H16" s="25">
        <v>1.4430000000000001</v>
      </c>
      <c r="I16" s="25">
        <v>0.22500000000000001</v>
      </c>
      <c r="J16" s="25">
        <v>0.43099999999999999</v>
      </c>
      <c r="K16" s="25">
        <v>0.98145675283900002</v>
      </c>
      <c r="L16" s="8">
        <f t="shared" si="0"/>
        <v>2.0339627957772701</v>
      </c>
      <c r="M16" s="8">
        <f t="shared" si="1"/>
        <v>8</v>
      </c>
      <c r="N16" s="8">
        <f t="shared" si="2"/>
        <v>1.4</v>
      </c>
    </row>
    <row r="17" spans="1:14" s="8" customFormat="1">
      <c r="A17" s="49" t="s">
        <v>65</v>
      </c>
      <c r="B17" s="49">
        <v>5110</v>
      </c>
      <c r="C17" s="49" t="s">
        <v>101</v>
      </c>
      <c r="D17" s="49"/>
      <c r="E17" s="25">
        <v>0.19</v>
      </c>
      <c r="F17" s="25">
        <v>57.7</v>
      </c>
      <c r="G17" s="25">
        <v>0</v>
      </c>
      <c r="H17" s="25">
        <v>0.505</v>
      </c>
      <c r="I17" s="25">
        <v>6.8000000000000005E-2</v>
      </c>
      <c r="J17" s="25">
        <v>5.2999999999999999E-2</v>
      </c>
      <c r="K17" s="25">
        <v>0.38512448691099999</v>
      </c>
      <c r="L17" s="8">
        <f t="shared" si="0"/>
        <v>9.8145766118544087E-2</v>
      </c>
      <c r="M17" s="8">
        <f t="shared" si="1"/>
        <v>0.1</v>
      </c>
      <c r="N17" s="8">
        <f t="shared" si="2"/>
        <v>0.1</v>
      </c>
    </row>
    <row r="18" spans="1:14" s="8" customFormat="1">
      <c r="A18" s="49" t="s">
        <v>65</v>
      </c>
      <c r="B18" s="49">
        <v>5110</v>
      </c>
      <c r="C18" s="49" t="s">
        <v>101</v>
      </c>
      <c r="D18" s="49" t="s">
        <v>69</v>
      </c>
      <c r="E18" s="25">
        <v>0.19</v>
      </c>
      <c r="F18" s="25">
        <v>57.7</v>
      </c>
      <c r="G18" s="25">
        <v>0</v>
      </c>
      <c r="H18" s="25">
        <v>0.505</v>
      </c>
      <c r="I18" s="25">
        <v>6.8000000000000005E-2</v>
      </c>
      <c r="J18" s="25">
        <v>5.2999999999999999E-2</v>
      </c>
      <c r="K18" s="25">
        <v>0.35982920412699998</v>
      </c>
      <c r="L18" s="8">
        <f t="shared" si="0"/>
        <v>9.169947409506489E-2</v>
      </c>
      <c r="M18" s="8">
        <f t="shared" si="1"/>
        <v>0.1</v>
      </c>
      <c r="N18" s="8">
        <f t="shared" si="2"/>
        <v>0.1</v>
      </c>
    </row>
    <row r="19" spans="1:14" s="8" customFormat="1">
      <c r="A19" s="49" t="s">
        <v>65</v>
      </c>
      <c r="B19" s="49">
        <v>5300</v>
      </c>
      <c r="C19" s="49" t="s">
        <v>101</v>
      </c>
      <c r="D19" s="49"/>
      <c r="E19" s="25">
        <v>0.19</v>
      </c>
      <c r="F19" s="25">
        <v>57.7</v>
      </c>
      <c r="G19" s="25">
        <v>0</v>
      </c>
      <c r="H19" s="25">
        <v>0.505</v>
      </c>
      <c r="I19" s="25">
        <v>6.8000000000000005E-2</v>
      </c>
      <c r="J19" s="25">
        <v>5.2999999999999999E-2</v>
      </c>
      <c r="K19" s="25">
        <v>4.3460587524700003</v>
      </c>
      <c r="L19" s="8">
        <f t="shared" si="0"/>
        <v>1.107556855910709</v>
      </c>
      <c r="M19" s="8">
        <f t="shared" si="1"/>
        <v>1.5</v>
      </c>
      <c r="N19" s="8">
        <f t="shared" si="2"/>
        <v>1</v>
      </c>
    </row>
    <row r="20" spans="1:14" s="8" customFormat="1">
      <c r="A20" s="49" t="s">
        <v>65</v>
      </c>
      <c r="B20" s="49">
        <v>5300</v>
      </c>
      <c r="C20" s="49" t="s">
        <v>101</v>
      </c>
      <c r="D20" s="49" t="s">
        <v>69</v>
      </c>
      <c r="E20" s="25">
        <v>0.19</v>
      </c>
      <c r="F20" s="25">
        <v>57.7</v>
      </c>
      <c r="G20" s="25">
        <v>0</v>
      </c>
      <c r="H20" s="25">
        <v>0.505</v>
      </c>
      <c r="I20" s="25">
        <v>6.8000000000000005E-2</v>
      </c>
      <c r="J20" s="25">
        <v>5.2999999999999999E-2</v>
      </c>
      <c r="K20" s="25">
        <v>0.22723095807800001</v>
      </c>
      <c r="L20" s="8">
        <f t="shared" si="0"/>
        <v>5.7907916074860982E-2</v>
      </c>
      <c r="M20" s="8">
        <f t="shared" si="1"/>
        <v>0.1</v>
      </c>
      <c r="N20" s="8">
        <f t="shared" si="2"/>
        <v>0.1</v>
      </c>
    </row>
    <row r="21" spans="1:14" s="8" customFormat="1">
      <c r="A21" s="49" t="s">
        <v>65</v>
      </c>
      <c r="B21" s="49">
        <v>5300</v>
      </c>
      <c r="C21" s="49" t="s">
        <v>101</v>
      </c>
      <c r="D21" s="49" t="s">
        <v>70</v>
      </c>
      <c r="E21" s="25">
        <v>0.19</v>
      </c>
      <c r="F21" s="25">
        <v>57.7</v>
      </c>
      <c r="G21" s="25">
        <v>0</v>
      </c>
      <c r="H21" s="25">
        <v>0.505</v>
      </c>
      <c r="I21" s="25">
        <v>6.8000000000000005E-2</v>
      </c>
      <c r="J21" s="25">
        <v>5.2999999999999999E-2</v>
      </c>
      <c r="K21" s="25">
        <v>0.19551303749500001</v>
      </c>
      <c r="L21" s="8">
        <f t="shared" si="0"/>
        <v>4.9824868330288298E-2</v>
      </c>
      <c r="M21" s="8">
        <f t="shared" si="1"/>
        <v>0.1</v>
      </c>
      <c r="N21" s="8">
        <f t="shared" si="2"/>
        <v>0</v>
      </c>
    </row>
    <row r="22" spans="1:14">
      <c r="K22" s="8">
        <f t="shared" ref="K22:M22" si="3">SUM(K2:K21)</f>
        <v>339.78632588700009</v>
      </c>
      <c r="L22" s="8">
        <f t="shared" si="3"/>
        <v>535.80779435495481</v>
      </c>
      <c r="M22" s="8">
        <f t="shared" si="3"/>
        <v>1768.5999999999997</v>
      </c>
      <c r="N22">
        <f>SUM(N2:N21)</f>
        <v>400.70000000000005</v>
      </c>
    </row>
  </sheetData>
  <sortState ref="A2:F19">
    <sortCondition ref="C2:C19"/>
    <sortCondition ref="E2:E19"/>
  </sortState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N72"/>
  <sheetViews>
    <sheetView workbookViewId="0">
      <pane ySplit="1" topLeftCell="A47" activePane="bottomLeft" state="frozen"/>
      <selection pane="bottomLeft" activeCell="L1" sqref="L1:N2"/>
    </sheetView>
  </sheetViews>
  <sheetFormatPr defaultRowHeight="15"/>
  <cols>
    <col min="1" max="1" width="15.7109375" bestFit="1" customWidth="1"/>
    <col min="2" max="2" width="12.85546875" bestFit="1" customWidth="1"/>
    <col min="3" max="3" width="13.42578125" bestFit="1" customWidth="1"/>
    <col min="4" max="4" width="8.140625" style="8" bestFit="1" customWidth="1"/>
    <col min="5" max="5" width="8" bestFit="1" customWidth="1"/>
    <col min="6" max="6" width="8.42578125" style="24" bestFit="1" customWidth="1"/>
    <col min="7" max="7" width="12.140625" style="24" bestFit="1" customWidth="1"/>
    <col min="8" max="8" width="8.28515625" style="24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2.85546875" customWidth="1"/>
  </cols>
  <sheetData>
    <row r="1" spans="1:14">
      <c r="A1" s="49" t="s">
        <v>90</v>
      </c>
      <c r="B1" s="49" t="s">
        <v>91</v>
      </c>
      <c r="C1" s="49" t="s">
        <v>92</v>
      </c>
      <c r="D1" s="49" t="s">
        <v>93</v>
      </c>
      <c r="E1" s="25" t="s">
        <v>94</v>
      </c>
      <c r="F1" s="25" t="s">
        <v>95</v>
      </c>
      <c r="G1" s="25" t="s">
        <v>96</v>
      </c>
      <c r="H1" s="25" t="s">
        <v>97</v>
      </c>
      <c r="I1" s="25" t="s">
        <v>98</v>
      </c>
      <c r="J1" s="25" t="s">
        <v>99</v>
      </c>
      <c r="K1" s="25" t="s">
        <v>100</v>
      </c>
      <c r="L1" s="26" t="s">
        <v>115</v>
      </c>
      <c r="M1" s="27" t="s">
        <v>116</v>
      </c>
      <c r="N1" s="27" t="s">
        <v>117</v>
      </c>
    </row>
    <row r="2" spans="1:14" s="8" customFormat="1">
      <c r="A2" s="49" t="s">
        <v>114</v>
      </c>
      <c r="B2" s="49">
        <v>1110</v>
      </c>
      <c r="C2" s="49" t="s">
        <v>101</v>
      </c>
      <c r="D2" s="49" t="s">
        <v>69</v>
      </c>
      <c r="E2" s="25">
        <v>0.19</v>
      </c>
      <c r="F2" s="25">
        <v>57.7</v>
      </c>
      <c r="G2" s="25">
        <v>0</v>
      </c>
      <c r="H2" s="25">
        <v>0.96799999999999997</v>
      </c>
      <c r="I2" s="25">
        <v>0.125</v>
      </c>
      <c r="J2" s="25">
        <v>0.28799999999999998</v>
      </c>
      <c r="K2" s="25">
        <v>0.63363140542700003</v>
      </c>
      <c r="L2" s="8">
        <f>F2*J2*K2/12</f>
        <v>0.87745277023530965</v>
      </c>
      <c r="M2" s="8">
        <f>ROUND(2.721*H2*L2,1)</f>
        <v>2.2999999999999998</v>
      </c>
      <c r="N2" s="8">
        <f>ROUND((2.721*I2*L2)+(E2*K2),1)</f>
        <v>0.4</v>
      </c>
    </row>
    <row r="3" spans="1:14" s="8" customFormat="1">
      <c r="A3" s="49" t="s">
        <v>114</v>
      </c>
      <c r="B3" s="49">
        <v>1110</v>
      </c>
      <c r="C3" s="49" t="s">
        <v>101</v>
      </c>
      <c r="D3" s="49" t="s">
        <v>70</v>
      </c>
      <c r="E3" s="25">
        <v>0.19</v>
      </c>
      <c r="F3" s="25">
        <v>57.7</v>
      </c>
      <c r="G3" s="25">
        <v>0</v>
      </c>
      <c r="H3" s="25">
        <v>0.96799999999999997</v>
      </c>
      <c r="I3" s="25">
        <v>0.125</v>
      </c>
      <c r="J3" s="25">
        <v>0.28799999999999998</v>
      </c>
      <c r="K3" s="25">
        <v>0.17495706206</v>
      </c>
      <c r="L3" s="8">
        <f t="shared" ref="L3:L66" si="0">F3*J3*K3/12</f>
        <v>0.24228053954068798</v>
      </c>
      <c r="M3" s="8">
        <f t="shared" ref="M3:M66" si="1">ROUND(2.721*H3*L3,1)</f>
        <v>0.6</v>
      </c>
      <c r="N3" s="8">
        <f t="shared" ref="N3:N66" si="2">ROUND((2.721*I3*L3)+(E3*K3),1)</f>
        <v>0.1</v>
      </c>
    </row>
    <row r="4" spans="1:14" s="8" customFormat="1">
      <c r="A4" s="49" t="s">
        <v>114</v>
      </c>
      <c r="B4" s="49">
        <v>1210</v>
      </c>
      <c r="C4" s="49" t="s">
        <v>101</v>
      </c>
      <c r="D4" s="49"/>
      <c r="E4" s="25">
        <v>0.19</v>
      </c>
      <c r="F4" s="25">
        <v>57.7</v>
      </c>
      <c r="G4" s="25">
        <v>0</v>
      </c>
      <c r="H4" s="25">
        <v>1.2450000000000001</v>
      </c>
      <c r="I4" s="25">
        <v>0.21299999999999999</v>
      </c>
      <c r="J4" s="25">
        <v>0.28799999999999998</v>
      </c>
      <c r="K4" s="25">
        <v>1.0649904699999999</v>
      </c>
      <c r="L4" s="8">
        <f t="shared" si="0"/>
        <v>1.474798802856</v>
      </c>
      <c r="M4" s="8">
        <f t="shared" si="1"/>
        <v>5</v>
      </c>
      <c r="N4" s="8">
        <f t="shared" si="2"/>
        <v>1.1000000000000001</v>
      </c>
    </row>
    <row r="5" spans="1:14" s="8" customFormat="1">
      <c r="A5" s="49" t="s">
        <v>114</v>
      </c>
      <c r="B5" s="49">
        <v>1210</v>
      </c>
      <c r="C5" s="49" t="s">
        <v>101</v>
      </c>
      <c r="D5" s="49" t="s">
        <v>69</v>
      </c>
      <c r="E5" s="25">
        <v>0.19</v>
      </c>
      <c r="F5" s="25">
        <v>57.7</v>
      </c>
      <c r="G5" s="25">
        <v>0</v>
      </c>
      <c r="H5" s="25">
        <v>1.2450000000000001</v>
      </c>
      <c r="I5" s="25">
        <v>0.21299999999999999</v>
      </c>
      <c r="J5" s="25">
        <v>0.28799999999999998</v>
      </c>
      <c r="K5" s="25">
        <v>76.186119327100002</v>
      </c>
      <c r="L5" s="8">
        <f t="shared" si="0"/>
        <v>105.50253804416808</v>
      </c>
      <c r="M5" s="8">
        <f t="shared" si="1"/>
        <v>357.4</v>
      </c>
      <c r="N5" s="8">
        <f t="shared" si="2"/>
        <v>75.599999999999994</v>
      </c>
    </row>
    <row r="6" spans="1:14" s="8" customFormat="1">
      <c r="A6" s="49" t="s">
        <v>114</v>
      </c>
      <c r="B6" s="49">
        <v>1210</v>
      </c>
      <c r="C6" s="49" t="s">
        <v>101</v>
      </c>
      <c r="D6" s="49" t="s">
        <v>70</v>
      </c>
      <c r="E6" s="25">
        <v>0.19</v>
      </c>
      <c r="F6" s="25">
        <v>57.7</v>
      </c>
      <c r="G6" s="25">
        <v>0</v>
      </c>
      <c r="H6" s="25">
        <v>1.2450000000000001</v>
      </c>
      <c r="I6" s="25">
        <v>0.21299999999999999</v>
      </c>
      <c r="J6" s="25">
        <v>0.28799999999999998</v>
      </c>
      <c r="K6" s="25">
        <v>13.790231603300001</v>
      </c>
      <c r="L6" s="8">
        <f t="shared" si="0"/>
        <v>19.096712724249841</v>
      </c>
      <c r="M6" s="8">
        <f t="shared" si="1"/>
        <v>64.7</v>
      </c>
      <c r="N6" s="8">
        <f t="shared" si="2"/>
        <v>13.7</v>
      </c>
    </row>
    <row r="7" spans="1:14" s="8" customFormat="1">
      <c r="A7" s="49" t="s">
        <v>114</v>
      </c>
      <c r="B7" s="49">
        <v>1310</v>
      </c>
      <c r="C7" s="49" t="s">
        <v>101</v>
      </c>
      <c r="D7" s="49"/>
      <c r="E7" s="25">
        <v>0.19</v>
      </c>
      <c r="F7" s="25">
        <v>57.7</v>
      </c>
      <c r="G7" s="25">
        <v>0</v>
      </c>
      <c r="H7" s="25">
        <v>1.2450000000000001</v>
      </c>
      <c r="I7" s="25">
        <v>0.21299999999999999</v>
      </c>
      <c r="J7" s="25">
        <v>0.39300000000000002</v>
      </c>
      <c r="K7" s="25">
        <v>11.166457896000001</v>
      </c>
      <c r="L7" s="8">
        <f t="shared" si="0"/>
        <v>21.100976324623804</v>
      </c>
      <c r="M7" s="8">
        <f t="shared" si="1"/>
        <v>71.5</v>
      </c>
      <c r="N7" s="8">
        <f t="shared" si="2"/>
        <v>14.4</v>
      </c>
    </row>
    <row r="8" spans="1:14" s="8" customFormat="1">
      <c r="A8" s="49" t="s">
        <v>114</v>
      </c>
      <c r="B8" s="49">
        <v>1310</v>
      </c>
      <c r="C8" s="49" t="s">
        <v>101</v>
      </c>
      <c r="D8" s="49" t="s">
        <v>70</v>
      </c>
      <c r="E8" s="25">
        <v>0.19</v>
      </c>
      <c r="F8" s="25">
        <v>57.7</v>
      </c>
      <c r="G8" s="25">
        <v>0</v>
      </c>
      <c r="H8" s="25">
        <v>1.2450000000000001</v>
      </c>
      <c r="I8" s="25">
        <v>0.21299999999999999</v>
      </c>
      <c r="J8" s="25">
        <v>0.39300000000000002</v>
      </c>
      <c r="K8" s="25">
        <v>0.52076279227</v>
      </c>
      <c r="L8" s="8">
        <f t="shared" si="0"/>
        <v>0.98407242948281226</v>
      </c>
      <c r="M8" s="8">
        <f t="shared" si="1"/>
        <v>3.3</v>
      </c>
      <c r="N8" s="8">
        <f t="shared" si="2"/>
        <v>0.7</v>
      </c>
    </row>
    <row r="9" spans="1:14" s="8" customFormat="1">
      <c r="A9" s="49" t="s">
        <v>114</v>
      </c>
      <c r="B9" s="49">
        <v>1320</v>
      </c>
      <c r="C9" s="49" t="s">
        <v>101</v>
      </c>
      <c r="D9" s="49"/>
      <c r="E9" s="25">
        <v>0.19</v>
      </c>
      <c r="F9" s="25">
        <v>57.7</v>
      </c>
      <c r="G9" s="25">
        <v>0</v>
      </c>
      <c r="H9" s="25">
        <v>1.395</v>
      </c>
      <c r="I9" s="25">
        <v>0.33900000000000002</v>
      </c>
      <c r="J9" s="25">
        <v>0.39300000000000002</v>
      </c>
      <c r="K9" s="25">
        <v>14.6309534717</v>
      </c>
      <c r="L9" s="8">
        <f t="shared" si="0"/>
        <v>27.647747001634698</v>
      </c>
      <c r="M9" s="8">
        <f t="shared" si="1"/>
        <v>104.9</v>
      </c>
      <c r="N9" s="8">
        <f t="shared" si="2"/>
        <v>28.3</v>
      </c>
    </row>
    <row r="10" spans="1:14" s="8" customFormat="1">
      <c r="A10" s="49" t="s">
        <v>114</v>
      </c>
      <c r="B10" s="49">
        <v>1320</v>
      </c>
      <c r="C10" s="49" t="s">
        <v>101</v>
      </c>
      <c r="D10" s="49" t="s">
        <v>69</v>
      </c>
      <c r="E10" s="25">
        <v>0.19</v>
      </c>
      <c r="F10" s="25">
        <v>57.7</v>
      </c>
      <c r="G10" s="25">
        <v>0</v>
      </c>
      <c r="H10" s="25">
        <v>1.395</v>
      </c>
      <c r="I10" s="25">
        <v>0.33900000000000002</v>
      </c>
      <c r="J10" s="25">
        <v>0.39300000000000002</v>
      </c>
      <c r="K10" s="25">
        <v>10.131575547300001</v>
      </c>
      <c r="L10" s="8">
        <f t="shared" si="0"/>
        <v>19.145385022344129</v>
      </c>
      <c r="M10" s="8">
        <f t="shared" si="1"/>
        <v>72.7</v>
      </c>
      <c r="N10" s="8">
        <f t="shared" si="2"/>
        <v>19.600000000000001</v>
      </c>
    </row>
    <row r="11" spans="1:14" s="8" customFormat="1">
      <c r="A11" s="49" t="s">
        <v>114</v>
      </c>
      <c r="B11" s="49">
        <v>1320</v>
      </c>
      <c r="C11" s="49" t="s">
        <v>101</v>
      </c>
      <c r="D11" s="49" t="s">
        <v>70</v>
      </c>
      <c r="E11" s="25">
        <v>0.19</v>
      </c>
      <c r="F11" s="25">
        <v>57.7</v>
      </c>
      <c r="G11" s="25">
        <v>0</v>
      </c>
      <c r="H11" s="25">
        <v>1.395</v>
      </c>
      <c r="I11" s="25">
        <v>0.33900000000000002</v>
      </c>
      <c r="J11" s="25">
        <v>0.39300000000000002</v>
      </c>
      <c r="K11" s="25">
        <v>18.219930971299998</v>
      </c>
      <c r="L11" s="8">
        <f t="shared" si="0"/>
        <v>34.429748058191329</v>
      </c>
      <c r="M11" s="8">
        <f t="shared" si="1"/>
        <v>130.69999999999999</v>
      </c>
      <c r="N11" s="8">
        <f t="shared" si="2"/>
        <v>35.200000000000003</v>
      </c>
    </row>
    <row r="12" spans="1:14" s="8" customFormat="1">
      <c r="A12" s="49" t="s">
        <v>114</v>
      </c>
      <c r="B12" s="49">
        <v>1330</v>
      </c>
      <c r="C12" s="49" t="s">
        <v>101</v>
      </c>
      <c r="D12" s="49"/>
      <c r="E12" s="25">
        <v>0.19</v>
      </c>
      <c r="F12" s="25">
        <v>57.7</v>
      </c>
      <c r="G12" s="25">
        <v>0</v>
      </c>
      <c r="H12" s="25">
        <v>1.395</v>
      </c>
      <c r="I12" s="25">
        <v>0.33900000000000002</v>
      </c>
      <c r="J12" s="25">
        <v>0.39300000000000002</v>
      </c>
      <c r="K12" s="25">
        <v>28.7655158351</v>
      </c>
      <c r="L12" s="8">
        <f t="shared" si="0"/>
        <v>54.357476135692593</v>
      </c>
      <c r="M12" s="8">
        <f t="shared" si="1"/>
        <v>206.3</v>
      </c>
      <c r="N12" s="8">
        <f t="shared" si="2"/>
        <v>55.6</v>
      </c>
    </row>
    <row r="13" spans="1:14" s="8" customFormat="1">
      <c r="A13" s="49" t="s">
        <v>114</v>
      </c>
      <c r="B13" s="49">
        <v>1330</v>
      </c>
      <c r="C13" s="49" t="s">
        <v>101</v>
      </c>
      <c r="D13" s="49"/>
      <c r="E13" s="25">
        <v>0.19</v>
      </c>
      <c r="F13" s="25">
        <v>57.7</v>
      </c>
      <c r="G13" s="25">
        <v>0</v>
      </c>
      <c r="H13" s="25">
        <v>1.395</v>
      </c>
      <c r="I13" s="25">
        <v>0.33900000000000002</v>
      </c>
      <c r="J13" s="25">
        <v>0.39300000000000002</v>
      </c>
      <c r="K13" s="25">
        <v>23.598839160299999</v>
      </c>
      <c r="L13" s="8">
        <f t="shared" si="0"/>
        <v>44.594136390239903</v>
      </c>
      <c r="M13" s="8">
        <f t="shared" si="1"/>
        <v>169.3</v>
      </c>
      <c r="N13" s="8">
        <f t="shared" si="2"/>
        <v>45.6</v>
      </c>
    </row>
    <row r="14" spans="1:14" s="8" customFormat="1">
      <c r="A14" s="49" t="s">
        <v>114</v>
      </c>
      <c r="B14" s="49">
        <v>1330</v>
      </c>
      <c r="C14" s="49" t="s">
        <v>101</v>
      </c>
      <c r="D14" s="49" t="s">
        <v>69</v>
      </c>
      <c r="E14" s="25">
        <v>0.19</v>
      </c>
      <c r="F14" s="25">
        <v>57.7</v>
      </c>
      <c r="G14" s="25">
        <v>0</v>
      </c>
      <c r="H14" s="25">
        <v>1.395</v>
      </c>
      <c r="I14" s="25">
        <v>0.33900000000000002</v>
      </c>
      <c r="J14" s="25">
        <v>0.39300000000000002</v>
      </c>
      <c r="K14" s="25">
        <v>30.893421917200001</v>
      </c>
      <c r="L14" s="8">
        <f t="shared" si="0"/>
        <v>58.378527061384915</v>
      </c>
      <c r="M14" s="8">
        <f t="shared" si="1"/>
        <v>221.6</v>
      </c>
      <c r="N14" s="8">
        <f t="shared" si="2"/>
        <v>59.7</v>
      </c>
    </row>
    <row r="15" spans="1:14" s="8" customFormat="1">
      <c r="A15" s="49" t="s">
        <v>114</v>
      </c>
      <c r="B15" s="49">
        <v>1330</v>
      </c>
      <c r="C15" s="49" t="s">
        <v>101</v>
      </c>
      <c r="D15" s="49" t="s">
        <v>69</v>
      </c>
      <c r="E15" s="25">
        <v>0.19</v>
      </c>
      <c r="F15" s="25">
        <v>57.7</v>
      </c>
      <c r="G15" s="25">
        <v>0</v>
      </c>
      <c r="H15" s="25">
        <v>1.395</v>
      </c>
      <c r="I15" s="25">
        <v>0.33900000000000002</v>
      </c>
      <c r="J15" s="25">
        <v>0.39300000000000002</v>
      </c>
      <c r="K15" s="25">
        <v>2.2641693255400002</v>
      </c>
      <c r="L15" s="8">
        <f t="shared" si="0"/>
        <v>4.2785441702398002</v>
      </c>
      <c r="M15" s="8">
        <f t="shared" si="1"/>
        <v>16.2</v>
      </c>
      <c r="N15" s="8">
        <f t="shared" si="2"/>
        <v>4.4000000000000004</v>
      </c>
    </row>
    <row r="16" spans="1:14" s="8" customFormat="1">
      <c r="A16" s="49" t="s">
        <v>114</v>
      </c>
      <c r="B16" s="49">
        <v>1330</v>
      </c>
      <c r="C16" s="49" t="s">
        <v>101</v>
      </c>
      <c r="D16" s="49" t="s">
        <v>70</v>
      </c>
      <c r="E16" s="25">
        <v>0.19</v>
      </c>
      <c r="F16" s="25">
        <v>57.7</v>
      </c>
      <c r="G16" s="25">
        <v>0</v>
      </c>
      <c r="H16" s="25">
        <v>1.395</v>
      </c>
      <c r="I16" s="25">
        <v>0.33900000000000002</v>
      </c>
      <c r="J16" s="25">
        <v>0.39300000000000002</v>
      </c>
      <c r="K16" s="25">
        <v>0.22040833059199999</v>
      </c>
      <c r="L16" s="8">
        <f t="shared" si="0"/>
        <v>0.41650011211143761</v>
      </c>
      <c r="M16" s="8">
        <f t="shared" si="1"/>
        <v>1.6</v>
      </c>
      <c r="N16" s="8">
        <f t="shared" si="2"/>
        <v>0.4</v>
      </c>
    </row>
    <row r="17" spans="1:14" s="8" customFormat="1">
      <c r="A17" s="49" t="s">
        <v>114</v>
      </c>
      <c r="B17" s="49">
        <v>1330</v>
      </c>
      <c r="C17" s="49" t="s">
        <v>101</v>
      </c>
      <c r="D17" s="49" t="s">
        <v>70</v>
      </c>
      <c r="E17" s="25">
        <v>0.19</v>
      </c>
      <c r="F17" s="25">
        <v>57.7</v>
      </c>
      <c r="G17" s="25">
        <v>0</v>
      </c>
      <c r="H17" s="25">
        <v>1.395</v>
      </c>
      <c r="I17" s="25">
        <v>0.33900000000000002</v>
      </c>
      <c r="J17" s="25">
        <v>0.39300000000000002</v>
      </c>
      <c r="K17" s="25">
        <v>31.569867296799998</v>
      </c>
      <c r="L17" s="8">
        <f t="shared" si="0"/>
        <v>59.656788984080542</v>
      </c>
      <c r="M17" s="8">
        <f t="shared" si="1"/>
        <v>226.4</v>
      </c>
      <c r="N17" s="8">
        <f t="shared" si="2"/>
        <v>61</v>
      </c>
    </row>
    <row r="18" spans="1:14" s="8" customFormat="1">
      <c r="A18" s="49" t="s">
        <v>114</v>
      </c>
      <c r="B18" s="49">
        <v>1400</v>
      </c>
      <c r="C18" s="49" t="s">
        <v>101</v>
      </c>
      <c r="D18" s="49"/>
      <c r="E18" s="25">
        <v>0.19</v>
      </c>
      <c r="F18" s="25">
        <v>57.7</v>
      </c>
      <c r="G18" s="25">
        <v>0</v>
      </c>
      <c r="H18" s="25">
        <v>0.70899999999999996</v>
      </c>
      <c r="I18" s="25">
        <v>0.11700000000000001</v>
      </c>
      <c r="J18" s="25">
        <v>0.43099999999999999</v>
      </c>
      <c r="K18" s="25">
        <v>4.2851989314700001</v>
      </c>
      <c r="L18" s="8">
        <f t="shared" si="0"/>
        <v>8.8806105555873334</v>
      </c>
      <c r="M18" s="8">
        <f t="shared" si="1"/>
        <v>17.100000000000001</v>
      </c>
      <c r="N18" s="8">
        <f t="shared" si="2"/>
        <v>3.6</v>
      </c>
    </row>
    <row r="19" spans="1:14" s="8" customFormat="1">
      <c r="A19" s="49" t="s">
        <v>114</v>
      </c>
      <c r="B19" s="49">
        <v>1400</v>
      </c>
      <c r="C19" s="49" t="s">
        <v>101</v>
      </c>
      <c r="D19" s="49" t="s">
        <v>69</v>
      </c>
      <c r="E19" s="25">
        <v>0.19</v>
      </c>
      <c r="F19" s="25">
        <v>57.7</v>
      </c>
      <c r="G19" s="25">
        <v>0</v>
      </c>
      <c r="H19" s="25">
        <v>0.70899999999999996</v>
      </c>
      <c r="I19" s="25">
        <v>0.11700000000000001</v>
      </c>
      <c r="J19" s="25">
        <v>0.43099999999999999</v>
      </c>
      <c r="K19" s="25">
        <v>5.4985872846300001</v>
      </c>
      <c r="L19" s="8">
        <f t="shared" si="0"/>
        <v>11.395226467106506</v>
      </c>
      <c r="M19" s="8">
        <f t="shared" si="1"/>
        <v>22</v>
      </c>
      <c r="N19" s="8">
        <f t="shared" si="2"/>
        <v>4.7</v>
      </c>
    </row>
    <row r="20" spans="1:14" s="8" customFormat="1">
      <c r="A20" s="49" t="s">
        <v>114</v>
      </c>
      <c r="B20" s="49">
        <v>1400</v>
      </c>
      <c r="C20" s="49" t="s">
        <v>101</v>
      </c>
      <c r="D20" s="49" t="s">
        <v>69</v>
      </c>
      <c r="E20" s="25">
        <v>0.19</v>
      </c>
      <c r="F20" s="25">
        <v>57.7</v>
      </c>
      <c r="G20" s="25">
        <v>0</v>
      </c>
      <c r="H20" s="25">
        <v>0.70899999999999996</v>
      </c>
      <c r="I20" s="25">
        <v>0.11700000000000001</v>
      </c>
      <c r="J20" s="25">
        <v>0.43099999999999999</v>
      </c>
      <c r="K20" s="25">
        <v>7.0951672725700003</v>
      </c>
      <c r="L20" s="8">
        <f t="shared" si="0"/>
        <v>14.703965529280131</v>
      </c>
      <c r="M20" s="8">
        <f t="shared" si="1"/>
        <v>28.4</v>
      </c>
      <c r="N20" s="8">
        <f t="shared" si="2"/>
        <v>6</v>
      </c>
    </row>
    <row r="21" spans="1:14" s="8" customFormat="1">
      <c r="A21" s="49" t="s">
        <v>114</v>
      </c>
      <c r="B21" s="49">
        <v>1400</v>
      </c>
      <c r="C21" s="49" t="s">
        <v>101</v>
      </c>
      <c r="D21" s="49" t="s">
        <v>70</v>
      </c>
      <c r="E21" s="25">
        <v>0.19</v>
      </c>
      <c r="F21" s="25">
        <v>57.7</v>
      </c>
      <c r="G21" s="25">
        <v>0</v>
      </c>
      <c r="H21" s="25">
        <v>0.70899999999999996</v>
      </c>
      <c r="I21" s="25">
        <v>0.11700000000000001</v>
      </c>
      <c r="J21" s="25">
        <v>0.43099999999999999</v>
      </c>
      <c r="K21" s="25">
        <v>30.651323969300002</v>
      </c>
      <c r="L21" s="8">
        <f t="shared" si="0"/>
        <v>63.521548366277585</v>
      </c>
      <c r="M21" s="8">
        <f t="shared" si="1"/>
        <v>122.5</v>
      </c>
      <c r="N21" s="8">
        <f t="shared" si="2"/>
        <v>26</v>
      </c>
    </row>
    <row r="22" spans="1:14" s="8" customFormat="1">
      <c r="A22" s="49" t="s">
        <v>114</v>
      </c>
      <c r="B22" s="49">
        <v>1400</v>
      </c>
      <c r="C22" s="49" t="s">
        <v>101</v>
      </c>
      <c r="D22" s="49" t="s">
        <v>70</v>
      </c>
      <c r="E22" s="25">
        <v>0.19</v>
      </c>
      <c r="F22" s="25">
        <v>57.7</v>
      </c>
      <c r="G22" s="25">
        <v>0</v>
      </c>
      <c r="H22" s="25">
        <v>0.70899999999999996</v>
      </c>
      <c r="I22" s="25">
        <v>0.11700000000000001</v>
      </c>
      <c r="J22" s="25">
        <v>0.43099999999999999</v>
      </c>
      <c r="K22" s="25">
        <v>21.207033179500002</v>
      </c>
      <c r="L22" s="8">
        <f t="shared" si="0"/>
        <v>43.949278835919309</v>
      </c>
      <c r="M22" s="8">
        <f t="shared" si="1"/>
        <v>84.8</v>
      </c>
      <c r="N22" s="8">
        <f t="shared" si="2"/>
        <v>18</v>
      </c>
    </row>
    <row r="23" spans="1:14" s="8" customFormat="1">
      <c r="A23" s="49" t="s">
        <v>114</v>
      </c>
      <c r="B23" s="49">
        <v>1411</v>
      </c>
      <c r="C23" s="49" t="s">
        <v>101</v>
      </c>
      <c r="D23" s="49"/>
      <c r="E23" s="25">
        <v>0.19</v>
      </c>
      <c r="F23" s="25">
        <v>57.7</v>
      </c>
      <c r="G23" s="25">
        <v>0</v>
      </c>
      <c r="H23" s="25">
        <v>1.4430000000000001</v>
      </c>
      <c r="I23" s="25">
        <v>0.22500000000000001</v>
      </c>
      <c r="J23" s="25">
        <v>0.43099999999999999</v>
      </c>
      <c r="K23" s="25">
        <v>8.5164214421899995</v>
      </c>
      <c r="L23" s="8">
        <f t="shared" si="0"/>
        <v>17.649360826615872</v>
      </c>
      <c r="M23" s="8">
        <f t="shared" si="1"/>
        <v>69.3</v>
      </c>
      <c r="N23" s="8">
        <f t="shared" si="2"/>
        <v>12.4</v>
      </c>
    </row>
    <row r="24" spans="1:14" s="8" customFormat="1">
      <c r="A24" s="49" t="s">
        <v>114</v>
      </c>
      <c r="B24" s="49">
        <v>1411</v>
      </c>
      <c r="C24" s="49" t="s">
        <v>101</v>
      </c>
      <c r="D24" s="49" t="s">
        <v>69</v>
      </c>
      <c r="E24" s="25">
        <v>0.19</v>
      </c>
      <c r="F24" s="25">
        <v>57.7</v>
      </c>
      <c r="G24" s="25">
        <v>0</v>
      </c>
      <c r="H24" s="25">
        <v>1.4430000000000001</v>
      </c>
      <c r="I24" s="25">
        <v>0.22500000000000001</v>
      </c>
      <c r="J24" s="25">
        <v>0.43099999999999999</v>
      </c>
      <c r="K24" s="25">
        <v>3.23153280408</v>
      </c>
      <c r="L24" s="8">
        <f t="shared" si="0"/>
        <v>6.6970016537353585</v>
      </c>
      <c r="M24" s="8">
        <f t="shared" si="1"/>
        <v>26.3</v>
      </c>
      <c r="N24" s="8">
        <f t="shared" si="2"/>
        <v>4.7</v>
      </c>
    </row>
    <row r="25" spans="1:14" s="8" customFormat="1">
      <c r="A25" s="49" t="s">
        <v>114</v>
      </c>
      <c r="B25" s="49">
        <v>1411</v>
      </c>
      <c r="C25" s="49" t="s">
        <v>101</v>
      </c>
      <c r="D25" s="49" t="s">
        <v>70</v>
      </c>
      <c r="E25" s="25">
        <v>0.19</v>
      </c>
      <c r="F25" s="25">
        <v>57.7</v>
      </c>
      <c r="G25" s="25">
        <v>0</v>
      </c>
      <c r="H25" s="25">
        <v>1.4430000000000001</v>
      </c>
      <c r="I25" s="25">
        <v>0.22500000000000001</v>
      </c>
      <c r="J25" s="25">
        <v>0.43099999999999999</v>
      </c>
      <c r="K25" s="25">
        <v>0.27855134453199998</v>
      </c>
      <c r="L25" s="8">
        <f t="shared" si="0"/>
        <v>0.57726748514691228</v>
      </c>
      <c r="M25" s="8">
        <f t="shared" si="1"/>
        <v>2.2999999999999998</v>
      </c>
      <c r="N25" s="8">
        <f t="shared" si="2"/>
        <v>0.4</v>
      </c>
    </row>
    <row r="26" spans="1:14" s="8" customFormat="1">
      <c r="A26" s="49" t="s">
        <v>114</v>
      </c>
      <c r="B26" s="49">
        <v>1700</v>
      </c>
      <c r="C26" s="49" t="s">
        <v>101</v>
      </c>
      <c r="D26" s="49" t="s">
        <v>69</v>
      </c>
      <c r="E26" s="25">
        <v>0.19</v>
      </c>
      <c r="F26" s="25">
        <v>57.7</v>
      </c>
      <c r="G26" s="25">
        <v>0</v>
      </c>
      <c r="H26" s="25">
        <v>0.96799999999999997</v>
      </c>
      <c r="I26" s="25">
        <v>0.125</v>
      </c>
      <c r="J26" s="25">
        <v>0.34100000000000003</v>
      </c>
      <c r="K26" s="25">
        <v>4.47402292693</v>
      </c>
      <c r="L26" s="8">
        <f t="shared" si="0"/>
        <v>7.3357944086163842</v>
      </c>
      <c r="M26" s="8">
        <f t="shared" si="1"/>
        <v>19.3</v>
      </c>
      <c r="N26" s="8">
        <f t="shared" si="2"/>
        <v>3.3</v>
      </c>
    </row>
    <row r="27" spans="1:14" s="8" customFormat="1">
      <c r="A27" s="49" t="s">
        <v>114</v>
      </c>
      <c r="B27" s="49">
        <v>1700</v>
      </c>
      <c r="C27" s="49" t="s">
        <v>101</v>
      </c>
      <c r="D27" s="49" t="s">
        <v>70</v>
      </c>
      <c r="E27" s="25">
        <v>0.19</v>
      </c>
      <c r="F27" s="25">
        <v>57.7</v>
      </c>
      <c r="G27" s="25">
        <v>0</v>
      </c>
      <c r="H27" s="25">
        <v>0.96799999999999997</v>
      </c>
      <c r="I27" s="25">
        <v>0.125</v>
      </c>
      <c r="J27" s="25">
        <v>0.34100000000000003</v>
      </c>
      <c r="K27" s="25">
        <v>2.4575093251100002</v>
      </c>
      <c r="L27" s="8">
        <f t="shared" si="0"/>
        <v>4.0294346856722365</v>
      </c>
      <c r="M27" s="8">
        <f t="shared" si="1"/>
        <v>10.6</v>
      </c>
      <c r="N27" s="8">
        <f t="shared" si="2"/>
        <v>1.8</v>
      </c>
    </row>
    <row r="28" spans="1:14" s="8" customFormat="1">
      <c r="A28" s="49" t="s">
        <v>114</v>
      </c>
      <c r="B28" s="49">
        <v>1710</v>
      </c>
      <c r="C28" s="49" t="s">
        <v>101</v>
      </c>
      <c r="D28" s="49"/>
      <c r="E28" s="25">
        <v>0.19</v>
      </c>
      <c r="F28" s="25">
        <v>57.7</v>
      </c>
      <c r="G28" s="25">
        <v>0</v>
      </c>
      <c r="H28" s="25">
        <v>0.96799999999999997</v>
      </c>
      <c r="I28" s="25">
        <v>0.125</v>
      </c>
      <c r="J28" s="25">
        <v>0.34100000000000003</v>
      </c>
      <c r="K28" s="25">
        <v>29.245838809599999</v>
      </c>
      <c r="L28" s="8">
        <f t="shared" si="0"/>
        <v>47.952695888837233</v>
      </c>
      <c r="M28" s="8">
        <f t="shared" si="1"/>
        <v>126.3</v>
      </c>
      <c r="N28" s="8">
        <f t="shared" si="2"/>
        <v>21.9</v>
      </c>
    </row>
    <row r="29" spans="1:14" s="8" customFormat="1">
      <c r="A29" s="49" t="s">
        <v>114</v>
      </c>
      <c r="B29" s="49">
        <v>1710</v>
      </c>
      <c r="C29" s="49" t="s">
        <v>101</v>
      </c>
      <c r="D29" s="49" t="s">
        <v>69</v>
      </c>
      <c r="E29" s="25">
        <v>0.19</v>
      </c>
      <c r="F29" s="25">
        <v>57.7</v>
      </c>
      <c r="G29" s="25">
        <v>0</v>
      </c>
      <c r="H29" s="25">
        <v>0.96799999999999997</v>
      </c>
      <c r="I29" s="25">
        <v>0.125</v>
      </c>
      <c r="J29" s="25">
        <v>0.34100000000000003</v>
      </c>
      <c r="K29" s="25">
        <v>1.4017257116599999</v>
      </c>
      <c r="L29" s="8">
        <f t="shared" si="0"/>
        <v>2.2983278820757218</v>
      </c>
      <c r="M29" s="8">
        <f t="shared" si="1"/>
        <v>6.1</v>
      </c>
      <c r="N29" s="8">
        <f t="shared" si="2"/>
        <v>1</v>
      </c>
    </row>
    <row r="30" spans="1:14" s="8" customFormat="1">
      <c r="A30" s="49" t="s">
        <v>114</v>
      </c>
      <c r="B30" s="49">
        <v>1710</v>
      </c>
      <c r="C30" s="49" t="s">
        <v>101</v>
      </c>
      <c r="D30" s="49" t="s">
        <v>70</v>
      </c>
      <c r="E30" s="25">
        <v>0.19</v>
      </c>
      <c r="F30" s="25">
        <v>57.7</v>
      </c>
      <c r="G30" s="25">
        <v>0</v>
      </c>
      <c r="H30" s="25">
        <v>0.96799999999999997</v>
      </c>
      <c r="I30" s="25">
        <v>0.125</v>
      </c>
      <c r="J30" s="25">
        <v>0.34100000000000003</v>
      </c>
      <c r="K30" s="25">
        <v>33.0837048725</v>
      </c>
      <c r="L30" s="8">
        <f t="shared" si="0"/>
        <v>54.245420996654026</v>
      </c>
      <c r="M30" s="8">
        <f t="shared" si="1"/>
        <v>142.9</v>
      </c>
      <c r="N30" s="8">
        <f t="shared" si="2"/>
        <v>24.7</v>
      </c>
    </row>
    <row r="31" spans="1:14" s="8" customFormat="1">
      <c r="A31" s="49" t="s">
        <v>114</v>
      </c>
      <c r="B31" s="49">
        <v>1760</v>
      </c>
      <c r="C31" s="49" t="s">
        <v>101</v>
      </c>
      <c r="D31" s="49" t="s">
        <v>70</v>
      </c>
      <c r="E31" s="25">
        <v>0.19</v>
      </c>
      <c r="F31" s="25">
        <v>57.7</v>
      </c>
      <c r="G31" s="25">
        <v>0</v>
      </c>
      <c r="H31" s="25">
        <v>0.70899999999999996</v>
      </c>
      <c r="I31" s="25">
        <v>0.11700000000000001</v>
      </c>
      <c r="J31" s="25">
        <v>0.34100000000000003</v>
      </c>
      <c r="K31" s="25">
        <v>7.6756878957200003</v>
      </c>
      <c r="L31" s="8">
        <f t="shared" si="0"/>
        <v>12.585377694151504</v>
      </c>
      <c r="M31" s="8">
        <f t="shared" si="1"/>
        <v>24.3</v>
      </c>
      <c r="N31" s="8">
        <f t="shared" si="2"/>
        <v>5.5</v>
      </c>
    </row>
    <row r="32" spans="1:14" s="8" customFormat="1">
      <c r="A32" s="49" t="s">
        <v>114</v>
      </c>
      <c r="B32" s="49">
        <v>1820</v>
      </c>
      <c r="C32" s="49" t="s">
        <v>101</v>
      </c>
      <c r="D32" s="49"/>
      <c r="E32" s="25">
        <v>0.19</v>
      </c>
      <c r="F32" s="25">
        <v>57.7</v>
      </c>
      <c r="G32" s="25">
        <v>0</v>
      </c>
      <c r="H32" s="25">
        <v>2.0139999999999998</v>
      </c>
      <c r="I32" s="25">
        <v>0.28699999999999998</v>
      </c>
      <c r="J32" s="25">
        <v>0.28899999999999998</v>
      </c>
      <c r="K32" s="25">
        <v>15.711481618900001</v>
      </c>
      <c r="L32" s="8">
        <f t="shared" si="0"/>
        <v>21.832805786636929</v>
      </c>
      <c r="M32" s="8">
        <f t="shared" si="1"/>
        <v>119.6</v>
      </c>
      <c r="N32" s="8">
        <f t="shared" si="2"/>
        <v>20</v>
      </c>
    </row>
    <row r="33" spans="1:14" s="8" customFormat="1">
      <c r="A33" s="49" t="s">
        <v>114</v>
      </c>
      <c r="B33" s="49">
        <v>1820</v>
      </c>
      <c r="C33" s="49" t="s">
        <v>101</v>
      </c>
      <c r="D33" s="49" t="s">
        <v>69</v>
      </c>
      <c r="E33" s="25">
        <v>0.19</v>
      </c>
      <c r="F33" s="25">
        <v>57.7</v>
      </c>
      <c r="G33" s="25">
        <v>0</v>
      </c>
      <c r="H33" s="25">
        <v>2.0139999999999998</v>
      </c>
      <c r="I33" s="25">
        <v>0.28699999999999998</v>
      </c>
      <c r="J33" s="25">
        <v>0.28899999999999998</v>
      </c>
      <c r="K33" s="25">
        <v>0.42742105148999998</v>
      </c>
      <c r="L33" s="8">
        <f t="shared" si="0"/>
        <v>0.59394785499259972</v>
      </c>
      <c r="M33" s="8">
        <f t="shared" si="1"/>
        <v>3.3</v>
      </c>
      <c r="N33" s="8">
        <f t="shared" si="2"/>
        <v>0.5</v>
      </c>
    </row>
    <row r="34" spans="1:14" s="8" customFormat="1">
      <c r="A34" s="49" t="s">
        <v>114</v>
      </c>
      <c r="B34" s="49">
        <v>1820</v>
      </c>
      <c r="C34" s="49" t="s">
        <v>101</v>
      </c>
      <c r="D34" s="49" t="s">
        <v>70</v>
      </c>
      <c r="E34" s="25">
        <v>0.19</v>
      </c>
      <c r="F34" s="25">
        <v>57.7</v>
      </c>
      <c r="G34" s="25">
        <v>0</v>
      </c>
      <c r="H34" s="25">
        <v>2.0139999999999998</v>
      </c>
      <c r="I34" s="25">
        <v>0.28699999999999998</v>
      </c>
      <c r="J34" s="25">
        <v>0.28899999999999998</v>
      </c>
      <c r="K34" s="25">
        <v>0.22240854072899999</v>
      </c>
      <c r="L34" s="8">
        <f t="shared" si="0"/>
        <v>0.30906076160152446</v>
      </c>
      <c r="M34" s="8">
        <f t="shared" si="1"/>
        <v>1.7</v>
      </c>
      <c r="N34" s="8">
        <f t="shared" si="2"/>
        <v>0.3</v>
      </c>
    </row>
    <row r="35" spans="1:14" s="8" customFormat="1">
      <c r="A35" s="49" t="s">
        <v>114</v>
      </c>
      <c r="B35" s="49">
        <v>1840</v>
      </c>
      <c r="C35" s="49" t="s">
        <v>101</v>
      </c>
      <c r="D35" s="49"/>
      <c r="E35" s="25">
        <v>0.19</v>
      </c>
      <c r="F35" s="25">
        <v>57.7</v>
      </c>
      <c r="G35" s="25">
        <v>0</v>
      </c>
      <c r="H35" s="25">
        <v>0.70899999999999996</v>
      </c>
      <c r="I35" s="25">
        <v>0.11700000000000001</v>
      </c>
      <c r="J35" s="25">
        <v>0.28799999999999998</v>
      </c>
      <c r="K35" s="25">
        <v>1.7836285834300001</v>
      </c>
      <c r="L35" s="8">
        <f t="shared" si="0"/>
        <v>2.469968862333864</v>
      </c>
      <c r="M35" s="8">
        <f t="shared" si="1"/>
        <v>4.8</v>
      </c>
      <c r="N35" s="8">
        <f t="shared" si="2"/>
        <v>1.1000000000000001</v>
      </c>
    </row>
    <row r="36" spans="1:14" s="8" customFormat="1">
      <c r="A36" s="49" t="s">
        <v>114</v>
      </c>
      <c r="B36" s="49">
        <v>1840</v>
      </c>
      <c r="C36" s="49" t="s">
        <v>101</v>
      </c>
      <c r="D36" s="49"/>
      <c r="E36" s="25">
        <v>0.19</v>
      </c>
      <c r="F36" s="25">
        <v>57.7</v>
      </c>
      <c r="G36" s="25">
        <v>0</v>
      </c>
      <c r="H36" s="25">
        <v>0.70899999999999996</v>
      </c>
      <c r="I36" s="25">
        <v>0.11700000000000001</v>
      </c>
      <c r="J36" s="25">
        <v>0.28799999999999998</v>
      </c>
      <c r="K36" s="25">
        <v>7.2347655897400003</v>
      </c>
      <c r="L36" s="8">
        <f t="shared" si="0"/>
        <v>10.018703388671952</v>
      </c>
      <c r="M36" s="8">
        <f t="shared" si="1"/>
        <v>19.3</v>
      </c>
      <c r="N36" s="8">
        <f t="shared" si="2"/>
        <v>4.5999999999999996</v>
      </c>
    </row>
    <row r="37" spans="1:14" s="8" customFormat="1">
      <c r="A37" s="49" t="s">
        <v>114</v>
      </c>
      <c r="B37" s="49">
        <v>1840</v>
      </c>
      <c r="C37" s="49" t="s">
        <v>101</v>
      </c>
      <c r="D37" s="49" t="s">
        <v>69</v>
      </c>
      <c r="E37" s="25">
        <v>0.19</v>
      </c>
      <c r="F37" s="25">
        <v>57.7</v>
      </c>
      <c r="G37" s="25">
        <v>0</v>
      </c>
      <c r="H37" s="25">
        <v>0.70899999999999996</v>
      </c>
      <c r="I37" s="25">
        <v>0.11700000000000001</v>
      </c>
      <c r="J37" s="25">
        <v>0.28799999999999998</v>
      </c>
      <c r="K37" s="25">
        <v>4.3296833621799999</v>
      </c>
      <c r="L37" s="8">
        <f t="shared" si="0"/>
        <v>5.9957455199468646</v>
      </c>
      <c r="M37" s="8">
        <f t="shared" si="1"/>
        <v>11.6</v>
      </c>
      <c r="N37" s="8">
        <f t="shared" si="2"/>
        <v>2.7</v>
      </c>
    </row>
    <row r="38" spans="1:14" s="8" customFormat="1">
      <c r="A38" s="49" t="s">
        <v>114</v>
      </c>
      <c r="B38" s="49">
        <v>2430</v>
      </c>
      <c r="C38" s="49" t="s">
        <v>101</v>
      </c>
      <c r="D38" s="49" t="s">
        <v>69</v>
      </c>
      <c r="E38" s="25">
        <v>0.19</v>
      </c>
      <c r="F38" s="25">
        <v>57.7</v>
      </c>
      <c r="G38" s="25">
        <v>0</v>
      </c>
      <c r="H38" s="25">
        <v>1.677</v>
      </c>
      <c r="I38" s="25">
        <v>0.48899999999999999</v>
      </c>
      <c r="J38" s="25">
        <v>0.28899999999999998</v>
      </c>
      <c r="K38" s="25">
        <v>0.25718574468900002</v>
      </c>
      <c r="L38" s="8">
        <f t="shared" si="0"/>
        <v>0.3573874540343735</v>
      </c>
      <c r="M38" s="8">
        <f t="shared" si="1"/>
        <v>1.6</v>
      </c>
      <c r="N38" s="8">
        <f t="shared" si="2"/>
        <v>0.5</v>
      </c>
    </row>
    <row r="39" spans="1:14" s="8" customFormat="1">
      <c r="A39" s="49" t="s">
        <v>114</v>
      </c>
      <c r="B39" s="49">
        <v>2430</v>
      </c>
      <c r="C39" s="49" t="s">
        <v>101</v>
      </c>
      <c r="D39" s="49" t="s">
        <v>70</v>
      </c>
      <c r="E39" s="25">
        <v>0.19</v>
      </c>
      <c r="F39" s="25">
        <v>57.7</v>
      </c>
      <c r="G39" s="25">
        <v>0</v>
      </c>
      <c r="H39" s="25">
        <v>1.677</v>
      </c>
      <c r="I39" s="25">
        <v>0.48899999999999999</v>
      </c>
      <c r="J39" s="25">
        <v>0.28899999999999998</v>
      </c>
      <c r="K39" s="25">
        <v>0.57495047553800005</v>
      </c>
      <c r="L39" s="8">
        <f t="shared" si="0"/>
        <v>0.79895597206156765</v>
      </c>
      <c r="M39" s="8">
        <f t="shared" si="1"/>
        <v>3.6</v>
      </c>
      <c r="N39" s="8">
        <f t="shared" si="2"/>
        <v>1.2</v>
      </c>
    </row>
    <row r="40" spans="1:14" s="8" customFormat="1">
      <c r="A40" s="49" t="s">
        <v>114</v>
      </c>
      <c r="B40" s="49">
        <v>2430</v>
      </c>
      <c r="C40" s="49" t="s">
        <v>101</v>
      </c>
      <c r="D40" s="49" t="s">
        <v>70</v>
      </c>
      <c r="E40" s="25">
        <v>0.19</v>
      </c>
      <c r="F40" s="25">
        <v>57.7</v>
      </c>
      <c r="G40" s="25">
        <v>0</v>
      </c>
      <c r="H40" s="25">
        <v>1.677</v>
      </c>
      <c r="I40" s="25">
        <v>0.48899999999999999</v>
      </c>
      <c r="J40" s="25">
        <v>0.28899999999999998</v>
      </c>
      <c r="K40" s="25">
        <v>15.7828709957</v>
      </c>
      <c r="L40" s="8">
        <f t="shared" si="0"/>
        <v>21.932009059549685</v>
      </c>
      <c r="M40" s="8">
        <f t="shared" si="1"/>
        <v>100.1</v>
      </c>
      <c r="N40" s="8">
        <f t="shared" si="2"/>
        <v>32.200000000000003</v>
      </c>
    </row>
    <row r="41" spans="1:14" s="8" customFormat="1">
      <c r="A41" s="49" t="s">
        <v>114</v>
      </c>
      <c r="B41" s="49">
        <v>3100</v>
      </c>
      <c r="C41" s="49" t="s">
        <v>101</v>
      </c>
      <c r="D41" s="49" t="s">
        <v>69</v>
      </c>
      <c r="E41" s="25">
        <v>0.19</v>
      </c>
      <c r="F41" s="25">
        <v>57.7</v>
      </c>
      <c r="G41" s="25">
        <v>0</v>
      </c>
      <c r="H41" s="25">
        <v>0.69099999999999995</v>
      </c>
      <c r="I41" s="25">
        <v>3.5999999999999997E-2</v>
      </c>
      <c r="J41" s="25">
        <v>0.26200000000000001</v>
      </c>
      <c r="K41" s="25">
        <v>5.8476863407200002</v>
      </c>
      <c r="L41" s="8">
        <f t="shared" si="0"/>
        <v>7.3668177906000452</v>
      </c>
      <c r="M41" s="8">
        <f t="shared" si="1"/>
        <v>13.9</v>
      </c>
      <c r="N41" s="8">
        <f t="shared" si="2"/>
        <v>1.8</v>
      </c>
    </row>
    <row r="42" spans="1:14" s="8" customFormat="1">
      <c r="A42" s="49" t="s">
        <v>114</v>
      </c>
      <c r="B42" s="49">
        <v>3100</v>
      </c>
      <c r="C42" s="49" t="s">
        <v>101</v>
      </c>
      <c r="D42" s="49" t="s">
        <v>70</v>
      </c>
      <c r="E42" s="25">
        <v>0.19</v>
      </c>
      <c r="F42" s="25">
        <v>57.7</v>
      </c>
      <c r="G42" s="25">
        <v>0</v>
      </c>
      <c r="H42" s="25">
        <v>0.69099999999999995</v>
      </c>
      <c r="I42" s="25">
        <v>3.5999999999999997E-2</v>
      </c>
      <c r="J42" s="25">
        <v>0.26200000000000001</v>
      </c>
      <c r="K42" s="25">
        <v>18.155239754899998</v>
      </c>
      <c r="L42" s="8">
        <f t="shared" si="0"/>
        <v>22.871668455893772</v>
      </c>
      <c r="M42" s="8">
        <f t="shared" si="1"/>
        <v>43</v>
      </c>
      <c r="N42" s="8">
        <f t="shared" si="2"/>
        <v>5.7</v>
      </c>
    </row>
    <row r="43" spans="1:14" s="8" customFormat="1">
      <c r="A43" s="49" t="s">
        <v>114</v>
      </c>
      <c r="B43" s="49">
        <v>3100</v>
      </c>
      <c r="C43" s="49" t="s">
        <v>101</v>
      </c>
      <c r="D43" s="49" t="s">
        <v>70</v>
      </c>
      <c r="E43" s="25">
        <v>0.19</v>
      </c>
      <c r="F43" s="25">
        <v>57.7</v>
      </c>
      <c r="G43" s="25">
        <v>0</v>
      </c>
      <c r="H43" s="25">
        <v>0.69099999999999995</v>
      </c>
      <c r="I43" s="25">
        <v>3.5999999999999997E-2</v>
      </c>
      <c r="J43" s="25">
        <v>0.26200000000000001</v>
      </c>
      <c r="K43" s="25">
        <v>4.9070586381199996</v>
      </c>
      <c r="L43" s="8">
        <f t="shared" si="0"/>
        <v>6.1818306879929414</v>
      </c>
      <c r="M43" s="8">
        <f t="shared" si="1"/>
        <v>11.6</v>
      </c>
      <c r="N43" s="8">
        <f t="shared" si="2"/>
        <v>1.5</v>
      </c>
    </row>
    <row r="44" spans="1:14" s="8" customFormat="1">
      <c r="A44" s="49" t="s">
        <v>114</v>
      </c>
      <c r="B44" s="49">
        <v>4110</v>
      </c>
      <c r="C44" s="49" t="s">
        <v>101</v>
      </c>
      <c r="D44" s="49"/>
      <c r="E44" s="25">
        <v>0.19</v>
      </c>
      <c r="F44" s="25">
        <v>57.7</v>
      </c>
      <c r="G44" s="25">
        <v>0</v>
      </c>
      <c r="H44" s="25">
        <v>0.69099999999999995</v>
      </c>
      <c r="I44" s="25">
        <v>3.5999999999999997E-2</v>
      </c>
      <c r="J44" s="25">
        <v>0.26200000000000001</v>
      </c>
      <c r="K44" s="25">
        <v>0.98177591745600001</v>
      </c>
      <c r="L44" s="8">
        <f t="shared" si="0"/>
        <v>1.2368249378791114</v>
      </c>
      <c r="M44" s="8">
        <f t="shared" si="1"/>
        <v>2.2999999999999998</v>
      </c>
      <c r="N44" s="8">
        <f t="shared" si="2"/>
        <v>0.3</v>
      </c>
    </row>
    <row r="45" spans="1:14" s="8" customFormat="1">
      <c r="A45" s="49" t="s">
        <v>114</v>
      </c>
      <c r="B45" s="49">
        <v>4110</v>
      </c>
      <c r="C45" s="49" t="s">
        <v>101</v>
      </c>
      <c r="D45" s="49" t="s">
        <v>69</v>
      </c>
      <c r="E45" s="25">
        <v>0.19</v>
      </c>
      <c r="F45" s="25">
        <v>57.7</v>
      </c>
      <c r="G45" s="25">
        <v>0</v>
      </c>
      <c r="H45" s="25">
        <v>0.69099999999999995</v>
      </c>
      <c r="I45" s="25">
        <v>3.5999999999999997E-2</v>
      </c>
      <c r="J45" s="25">
        <v>0.26200000000000001</v>
      </c>
      <c r="K45" s="25">
        <v>13.6018319631</v>
      </c>
      <c r="L45" s="8">
        <f t="shared" si="0"/>
        <v>17.135361209913999</v>
      </c>
      <c r="M45" s="8">
        <f t="shared" si="1"/>
        <v>32.200000000000003</v>
      </c>
      <c r="N45" s="8">
        <f t="shared" si="2"/>
        <v>4.3</v>
      </c>
    </row>
    <row r="46" spans="1:14" s="8" customFormat="1">
      <c r="A46" s="49" t="s">
        <v>114</v>
      </c>
      <c r="B46" s="49">
        <v>4110</v>
      </c>
      <c r="C46" s="49" t="s">
        <v>101</v>
      </c>
      <c r="D46" s="49" t="s">
        <v>70</v>
      </c>
      <c r="E46" s="25">
        <v>0.19</v>
      </c>
      <c r="F46" s="25">
        <v>57.7</v>
      </c>
      <c r="G46" s="25">
        <v>0</v>
      </c>
      <c r="H46" s="25">
        <v>0.69099999999999995</v>
      </c>
      <c r="I46" s="25">
        <v>3.5999999999999997E-2</v>
      </c>
      <c r="J46" s="25">
        <v>0.26200000000000001</v>
      </c>
      <c r="K46" s="25">
        <v>0.26955106898699999</v>
      </c>
      <c r="L46" s="8">
        <f t="shared" si="0"/>
        <v>0.33957594419200615</v>
      </c>
      <c r="M46" s="8">
        <f t="shared" si="1"/>
        <v>0.6</v>
      </c>
      <c r="N46" s="8">
        <f t="shared" si="2"/>
        <v>0.1</v>
      </c>
    </row>
    <row r="47" spans="1:14" s="8" customFormat="1">
      <c r="A47" s="49" t="s">
        <v>114</v>
      </c>
      <c r="B47" s="49">
        <v>4110</v>
      </c>
      <c r="C47" s="49" t="s">
        <v>101</v>
      </c>
      <c r="D47" s="49" t="s">
        <v>70</v>
      </c>
      <c r="E47" s="25">
        <v>0.19</v>
      </c>
      <c r="F47" s="25">
        <v>57.7</v>
      </c>
      <c r="G47" s="25">
        <v>0</v>
      </c>
      <c r="H47" s="25">
        <v>0.69099999999999995</v>
      </c>
      <c r="I47" s="25">
        <v>3.5999999999999997E-2</v>
      </c>
      <c r="J47" s="25">
        <v>0.26200000000000001</v>
      </c>
      <c r="K47" s="25">
        <v>45.190033647299998</v>
      </c>
      <c r="L47" s="8">
        <f t="shared" si="0"/>
        <v>56.929651221641087</v>
      </c>
      <c r="M47" s="8">
        <f t="shared" si="1"/>
        <v>107</v>
      </c>
      <c r="N47" s="8">
        <f t="shared" si="2"/>
        <v>14.2</v>
      </c>
    </row>
    <row r="48" spans="1:14" s="8" customFormat="1">
      <c r="A48" s="49" t="s">
        <v>114</v>
      </c>
      <c r="B48" s="49">
        <v>4220</v>
      </c>
      <c r="C48" s="49" t="s">
        <v>101</v>
      </c>
      <c r="D48" s="49" t="s">
        <v>69</v>
      </c>
      <c r="E48" s="25">
        <v>0.19</v>
      </c>
      <c r="F48" s="25">
        <v>57.7</v>
      </c>
      <c r="G48" s="25">
        <v>0</v>
      </c>
      <c r="H48" s="25">
        <v>0.69099999999999995</v>
      </c>
      <c r="I48" s="25">
        <v>3.5999999999999997E-2</v>
      </c>
      <c r="J48" s="25">
        <v>0.26200000000000001</v>
      </c>
      <c r="K48" s="25">
        <v>0.64149883141300001</v>
      </c>
      <c r="L48" s="8">
        <f t="shared" si="0"/>
        <v>0.80814953616690721</v>
      </c>
      <c r="M48" s="8">
        <f t="shared" si="1"/>
        <v>1.5</v>
      </c>
      <c r="N48" s="8">
        <f t="shared" si="2"/>
        <v>0.2</v>
      </c>
    </row>
    <row r="49" spans="1:14" s="8" customFormat="1">
      <c r="A49" s="49" t="s">
        <v>114</v>
      </c>
      <c r="B49" s="49">
        <v>4220</v>
      </c>
      <c r="C49" s="49" t="s">
        <v>101</v>
      </c>
      <c r="D49" s="49" t="s">
        <v>70</v>
      </c>
      <c r="E49" s="25">
        <v>0.19</v>
      </c>
      <c r="F49" s="25">
        <v>57.7</v>
      </c>
      <c r="G49" s="25">
        <v>0</v>
      </c>
      <c r="H49" s="25">
        <v>0.69099999999999995</v>
      </c>
      <c r="I49" s="25">
        <v>3.5999999999999997E-2</v>
      </c>
      <c r="J49" s="25">
        <v>0.26200000000000001</v>
      </c>
      <c r="K49" s="25">
        <v>3.61608849463</v>
      </c>
      <c r="L49" s="8">
        <f t="shared" si="0"/>
        <v>4.555488017393297</v>
      </c>
      <c r="M49" s="8">
        <f t="shared" si="1"/>
        <v>8.6</v>
      </c>
      <c r="N49" s="8">
        <f t="shared" si="2"/>
        <v>1.1000000000000001</v>
      </c>
    </row>
    <row r="50" spans="1:14" s="8" customFormat="1">
      <c r="A50" s="49" t="s">
        <v>114</v>
      </c>
      <c r="B50" s="49">
        <v>4220</v>
      </c>
      <c r="C50" s="49" t="s">
        <v>101</v>
      </c>
      <c r="D50" s="49" t="s">
        <v>70</v>
      </c>
      <c r="E50" s="25">
        <v>0.19</v>
      </c>
      <c r="F50" s="25">
        <v>57.7</v>
      </c>
      <c r="G50" s="25">
        <v>0</v>
      </c>
      <c r="H50" s="25">
        <v>0.69099999999999995</v>
      </c>
      <c r="I50" s="25">
        <v>3.5999999999999997E-2</v>
      </c>
      <c r="J50" s="25">
        <v>0.26200000000000001</v>
      </c>
      <c r="K50" s="25">
        <v>35.923730487100002</v>
      </c>
      <c r="L50" s="8">
        <f t="shared" si="0"/>
        <v>45.256116938807139</v>
      </c>
      <c r="M50" s="8">
        <f t="shared" si="1"/>
        <v>85.1</v>
      </c>
      <c r="N50" s="8">
        <f t="shared" si="2"/>
        <v>11.3</v>
      </c>
    </row>
    <row r="51" spans="1:14" s="8" customFormat="1">
      <c r="A51" s="49" t="s">
        <v>114</v>
      </c>
      <c r="B51" s="49">
        <v>5110</v>
      </c>
      <c r="C51" s="49" t="s">
        <v>101</v>
      </c>
      <c r="D51" s="49"/>
      <c r="E51" s="25">
        <v>0.19</v>
      </c>
      <c r="F51" s="25">
        <v>57.7</v>
      </c>
      <c r="G51" s="25">
        <v>0</v>
      </c>
      <c r="H51" s="25">
        <v>0.505</v>
      </c>
      <c r="I51" s="25">
        <v>6.8000000000000005E-2</v>
      </c>
      <c r="J51" s="25">
        <v>5.2999999999999999E-2</v>
      </c>
      <c r="K51" s="25">
        <v>0.38170126607299998</v>
      </c>
      <c r="L51" s="8">
        <f t="shared" si="0"/>
        <v>9.7273386814820104E-2</v>
      </c>
      <c r="M51" s="8">
        <f t="shared" si="1"/>
        <v>0.1</v>
      </c>
      <c r="N51" s="8">
        <f t="shared" si="2"/>
        <v>0.1</v>
      </c>
    </row>
    <row r="52" spans="1:14" s="8" customFormat="1">
      <c r="A52" s="49" t="s">
        <v>114</v>
      </c>
      <c r="B52" s="49">
        <v>5110</v>
      </c>
      <c r="C52" s="49" t="s">
        <v>101</v>
      </c>
      <c r="D52" s="49" t="s">
        <v>69</v>
      </c>
      <c r="E52" s="25">
        <v>0.19</v>
      </c>
      <c r="F52" s="25">
        <v>57.7</v>
      </c>
      <c r="G52" s="25">
        <v>0</v>
      </c>
      <c r="H52" s="25">
        <v>0.505</v>
      </c>
      <c r="I52" s="25">
        <v>6.8000000000000005E-2</v>
      </c>
      <c r="J52" s="25">
        <v>5.2999999999999999E-2</v>
      </c>
      <c r="K52" s="25">
        <v>0.11981056448999999</v>
      </c>
      <c r="L52" s="8">
        <f t="shared" si="0"/>
        <v>3.0532723938905746E-2</v>
      </c>
      <c r="M52" s="8">
        <f t="shared" si="1"/>
        <v>0</v>
      </c>
      <c r="N52" s="8">
        <f t="shared" si="2"/>
        <v>0</v>
      </c>
    </row>
    <row r="53" spans="1:14" s="8" customFormat="1">
      <c r="A53" s="49" t="s">
        <v>114</v>
      </c>
      <c r="B53" s="49">
        <v>5110</v>
      </c>
      <c r="C53" s="49" t="s">
        <v>101</v>
      </c>
      <c r="D53" s="49" t="s">
        <v>70</v>
      </c>
      <c r="E53" s="25">
        <v>0.19</v>
      </c>
      <c r="F53" s="25">
        <v>57.7</v>
      </c>
      <c r="G53" s="25">
        <v>0</v>
      </c>
      <c r="H53" s="25">
        <v>0.505</v>
      </c>
      <c r="I53" s="25">
        <v>6.8000000000000005E-2</v>
      </c>
      <c r="J53" s="25">
        <v>5.2999999999999999E-2</v>
      </c>
      <c r="K53" s="25">
        <v>3.5935421821599998E-2</v>
      </c>
      <c r="L53" s="8">
        <f t="shared" si="0"/>
        <v>9.1578427893862467E-3</v>
      </c>
      <c r="M53" s="8">
        <f t="shared" si="1"/>
        <v>0</v>
      </c>
      <c r="N53" s="8">
        <f t="shared" si="2"/>
        <v>0</v>
      </c>
    </row>
    <row r="54" spans="1:14" s="8" customFormat="1">
      <c r="A54" s="49" t="s">
        <v>114</v>
      </c>
      <c r="B54" s="49">
        <v>5120</v>
      </c>
      <c r="C54" s="49" t="s">
        <v>101</v>
      </c>
      <c r="D54" s="49"/>
      <c r="E54" s="25">
        <v>0.19</v>
      </c>
      <c r="F54" s="25">
        <v>57.7</v>
      </c>
      <c r="G54" s="25">
        <v>0</v>
      </c>
      <c r="H54" s="25">
        <v>0.505</v>
      </c>
      <c r="I54" s="25">
        <v>6.8000000000000005E-2</v>
      </c>
      <c r="J54" s="25">
        <v>5.2999999999999999E-2</v>
      </c>
      <c r="K54" s="25">
        <v>5.5391102668399998E-5</v>
      </c>
      <c r="L54" s="8">
        <f t="shared" si="0"/>
        <v>1.4115960922519503E-5</v>
      </c>
      <c r="M54" s="8">
        <f t="shared" si="1"/>
        <v>0</v>
      </c>
      <c r="N54" s="8">
        <f t="shared" si="2"/>
        <v>0</v>
      </c>
    </row>
    <row r="55" spans="1:14" s="8" customFormat="1">
      <c r="A55" s="49" t="s">
        <v>114</v>
      </c>
      <c r="B55" s="49">
        <v>5120</v>
      </c>
      <c r="C55" s="49" t="s">
        <v>101</v>
      </c>
      <c r="D55" s="49"/>
      <c r="E55" s="25">
        <v>0.19</v>
      </c>
      <c r="F55" s="25">
        <v>57.7</v>
      </c>
      <c r="G55" s="25">
        <v>0</v>
      </c>
      <c r="H55" s="25">
        <v>0.505</v>
      </c>
      <c r="I55" s="25">
        <v>6.8000000000000005E-2</v>
      </c>
      <c r="J55" s="25">
        <v>5.2999999999999999E-2</v>
      </c>
      <c r="K55" s="25">
        <v>0.20196043288599999</v>
      </c>
      <c r="L55" s="8">
        <f t="shared" si="0"/>
        <v>5.1467933317389719E-2</v>
      </c>
      <c r="M55" s="8">
        <f t="shared" si="1"/>
        <v>0.1</v>
      </c>
      <c r="N55" s="8">
        <f t="shared" si="2"/>
        <v>0</v>
      </c>
    </row>
    <row r="56" spans="1:14" s="8" customFormat="1">
      <c r="A56" s="49" t="s">
        <v>114</v>
      </c>
      <c r="B56" s="49">
        <v>5120</v>
      </c>
      <c r="C56" s="49" t="s">
        <v>101</v>
      </c>
      <c r="D56" s="49" t="s">
        <v>69</v>
      </c>
      <c r="E56" s="25">
        <v>0.19</v>
      </c>
      <c r="F56" s="25">
        <v>57.7</v>
      </c>
      <c r="G56" s="25">
        <v>0</v>
      </c>
      <c r="H56" s="25">
        <v>0.505</v>
      </c>
      <c r="I56" s="25">
        <v>6.8000000000000005E-2</v>
      </c>
      <c r="J56" s="25">
        <v>5.2999999999999999E-2</v>
      </c>
      <c r="K56" s="25">
        <v>0.16530840153599999</v>
      </c>
      <c r="L56" s="8">
        <f t="shared" si="0"/>
        <v>4.2127468561436794E-2</v>
      </c>
      <c r="M56" s="8">
        <f t="shared" si="1"/>
        <v>0.1</v>
      </c>
      <c r="N56" s="8">
        <f t="shared" si="2"/>
        <v>0</v>
      </c>
    </row>
    <row r="57" spans="1:14" s="8" customFormat="1">
      <c r="A57" s="49" t="s">
        <v>114</v>
      </c>
      <c r="B57" s="49">
        <v>5120</v>
      </c>
      <c r="C57" s="49" t="s">
        <v>101</v>
      </c>
      <c r="D57" s="49" t="s">
        <v>69</v>
      </c>
      <c r="E57" s="25">
        <v>0.19</v>
      </c>
      <c r="F57" s="25">
        <v>57.7</v>
      </c>
      <c r="G57" s="25">
        <v>0</v>
      </c>
      <c r="H57" s="25">
        <v>0.505</v>
      </c>
      <c r="I57" s="25">
        <v>6.8000000000000005E-2</v>
      </c>
      <c r="J57" s="25">
        <v>5.2999999999999999E-2</v>
      </c>
      <c r="K57" s="25">
        <v>6.6273118259300004E-2</v>
      </c>
      <c r="L57" s="8">
        <f t="shared" si="0"/>
        <v>1.6889151912397111E-2</v>
      </c>
      <c r="M57" s="8">
        <f t="shared" si="1"/>
        <v>0</v>
      </c>
      <c r="N57" s="8">
        <f t="shared" si="2"/>
        <v>0</v>
      </c>
    </row>
    <row r="58" spans="1:14" s="8" customFormat="1">
      <c r="A58" s="49" t="s">
        <v>114</v>
      </c>
      <c r="B58" s="49">
        <v>5120</v>
      </c>
      <c r="C58" s="49" t="s">
        <v>101</v>
      </c>
      <c r="D58" s="49" t="s">
        <v>70</v>
      </c>
      <c r="E58" s="25">
        <v>0.19</v>
      </c>
      <c r="F58" s="25">
        <v>57.7</v>
      </c>
      <c r="G58" s="25">
        <v>0</v>
      </c>
      <c r="H58" s="25">
        <v>0.505</v>
      </c>
      <c r="I58" s="25">
        <v>6.8000000000000005E-2</v>
      </c>
      <c r="J58" s="25">
        <v>5.2999999999999999E-2</v>
      </c>
      <c r="K58" s="25">
        <v>5.7536540143099998E-3</v>
      </c>
      <c r="L58" s="8">
        <f t="shared" si="0"/>
        <v>1.4662707784301177E-3</v>
      </c>
      <c r="M58" s="8">
        <f t="shared" si="1"/>
        <v>0</v>
      </c>
      <c r="N58" s="8">
        <f t="shared" si="2"/>
        <v>0</v>
      </c>
    </row>
    <row r="59" spans="1:14" s="8" customFormat="1">
      <c r="A59" s="49" t="s">
        <v>114</v>
      </c>
      <c r="B59" s="49">
        <v>5300</v>
      </c>
      <c r="C59" s="49" t="s">
        <v>101</v>
      </c>
      <c r="D59" s="49"/>
      <c r="E59" s="25">
        <v>0.19</v>
      </c>
      <c r="F59" s="25">
        <v>57.7</v>
      </c>
      <c r="G59" s="25">
        <v>0</v>
      </c>
      <c r="H59" s="25">
        <v>0.505</v>
      </c>
      <c r="I59" s="25">
        <v>6.8000000000000005E-2</v>
      </c>
      <c r="J59" s="25">
        <v>5.2999999999999999E-2</v>
      </c>
      <c r="K59" s="25">
        <v>2.76243008966</v>
      </c>
      <c r="L59" s="8">
        <f t="shared" si="0"/>
        <v>0.7039822880991039</v>
      </c>
      <c r="M59" s="8">
        <f t="shared" si="1"/>
        <v>1</v>
      </c>
      <c r="N59" s="8">
        <f t="shared" si="2"/>
        <v>0.7</v>
      </c>
    </row>
    <row r="60" spans="1:14" s="8" customFormat="1">
      <c r="A60" s="49" t="s">
        <v>114</v>
      </c>
      <c r="B60" s="49">
        <v>5300</v>
      </c>
      <c r="C60" s="49" t="s">
        <v>101</v>
      </c>
      <c r="D60" s="49" t="s">
        <v>69</v>
      </c>
      <c r="E60" s="25">
        <v>0.19</v>
      </c>
      <c r="F60" s="25">
        <v>57.7</v>
      </c>
      <c r="G60" s="25">
        <v>0</v>
      </c>
      <c r="H60" s="25">
        <v>0.505</v>
      </c>
      <c r="I60" s="25">
        <v>6.8000000000000005E-2</v>
      </c>
      <c r="J60" s="25">
        <v>5.2999999999999999E-2</v>
      </c>
      <c r="K60" s="25">
        <v>0.108843364582</v>
      </c>
      <c r="L60" s="8">
        <f t="shared" si="0"/>
        <v>2.7737824435684521E-2</v>
      </c>
      <c r="M60" s="8">
        <f t="shared" si="1"/>
        <v>0</v>
      </c>
      <c r="N60" s="8">
        <f t="shared" si="2"/>
        <v>0</v>
      </c>
    </row>
    <row r="61" spans="1:14" s="8" customFormat="1">
      <c r="A61" s="49" t="s">
        <v>114</v>
      </c>
      <c r="B61" s="49">
        <v>5300</v>
      </c>
      <c r="C61" s="49" t="s">
        <v>101</v>
      </c>
      <c r="D61" s="49" t="s">
        <v>70</v>
      </c>
      <c r="E61" s="25">
        <v>0.19</v>
      </c>
      <c r="F61" s="25">
        <v>57.7</v>
      </c>
      <c r="G61" s="25">
        <v>0</v>
      </c>
      <c r="H61" s="25">
        <v>0.505</v>
      </c>
      <c r="I61" s="25">
        <v>6.8000000000000005E-2</v>
      </c>
      <c r="J61" s="25">
        <v>5.2999999999999999E-2</v>
      </c>
      <c r="K61" s="25">
        <v>1.7872666159999999</v>
      </c>
      <c r="L61" s="8">
        <f t="shared" si="0"/>
        <v>0.45547000319913328</v>
      </c>
      <c r="M61" s="8">
        <f t="shared" si="1"/>
        <v>0.6</v>
      </c>
      <c r="N61" s="8">
        <f t="shared" si="2"/>
        <v>0.4</v>
      </c>
    </row>
    <row r="62" spans="1:14" s="8" customFormat="1">
      <c r="A62" s="49" t="s">
        <v>114</v>
      </c>
      <c r="B62" s="49">
        <v>6120</v>
      </c>
      <c r="C62" s="49" t="s">
        <v>101</v>
      </c>
      <c r="D62" s="49"/>
      <c r="E62" s="25">
        <v>0.19</v>
      </c>
      <c r="F62" s="25">
        <v>57.7</v>
      </c>
      <c r="G62" s="25">
        <v>0</v>
      </c>
      <c r="H62" s="25">
        <v>0.60699999999999998</v>
      </c>
      <c r="I62" s="25">
        <v>3.3000000000000002E-2</v>
      </c>
      <c r="J62" s="25">
        <v>2.5999999999999999E-2</v>
      </c>
      <c r="K62" s="25">
        <v>4.0428049399700003E-2</v>
      </c>
      <c r="L62" s="8">
        <f t="shared" si="0"/>
        <v>5.0541799757858287E-3</v>
      </c>
      <c r="M62" s="8">
        <f t="shared" si="1"/>
        <v>0</v>
      </c>
      <c r="N62" s="8">
        <f t="shared" si="2"/>
        <v>0</v>
      </c>
    </row>
    <row r="63" spans="1:14" s="8" customFormat="1">
      <c r="A63" s="49" t="s">
        <v>114</v>
      </c>
      <c r="B63" s="49">
        <v>6120</v>
      </c>
      <c r="C63" s="49" t="s">
        <v>101</v>
      </c>
      <c r="D63" s="49" t="s">
        <v>69</v>
      </c>
      <c r="E63" s="25">
        <v>0.19</v>
      </c>
      <c r="F63" s="25">
        <v>57.7</v>
      </c>
      <c r="G63" s="25">
        <v>0</v>
      </c>
      <c r="H63" s="25">
        <v>0.60699999999999998</v>
      </c>
      <c r="I63" s="25">
        <v>3.3000000000000002E-2</v>
      </c>
      <c r="J63" s="25">
        <v>2.5999999999999999E-2</v>
      </c>
      <c r="K63" s="25">
        <v>0.62368391416799995</v>
      </c>
      <c r="L63" s="8">
        <f t="shared" si="0"/>
        <v>7.7970884002902793E-2</v>
      </c>
      <c r="M63" s="8">
        <f t="shared" si="1"/>
        <v>0.1</v>
      </c>
      <c r="N63" s="8">
        <f t="shared" si="2"/>
        <v>0.1</v>
      </c>
    </row>
    <row r="64" spans="1:14" s="8" customFormat="1">
      <c r="A64" s="49" t="s">
        <v>114</v>
      </c>
      <c r="B64" s="49">
        <v>6120</v>
      </c>
      <c r="C64" s="49" t="s">
        <v>101</v>
      </c>
      <c r="D64" s="49" t="s">
        <v>70</v>
      </c>
      <c r="E64" s="25">
        <v>0.19</v>
      </c>
      <c r="F64" s="25">
        <v>57.7</v>
      </c>
      <c r="G64" s="25">
        <v>0</v>
      </c>
      <c r="H64" s="25">
        <v>0.60699999999999998</v>
      </c>
      <c r="I64" s="25">
        <v>3.3000000000000002E-2</v>
      </c>
      <c r="J64" s="25">
        <v>2.5999999999999999E-2</v>
      </c>
      <c r="K64" s="25">
        <v>5.5843450991400001</v>
      </c>
      <c r="L64" s="8">
        <f t="shared" si="0"/>
        <v>0.69813620981081892</v>
      </c>
      <c r="M64" s="8">
        <f t="shared" si="1"/>
        <v>1.2</v>
      </c>
      <c r="N64" s="8">
        <f t="shared" si="2"/>
        <v>1.1000000000000001</v>
      </c>
    </row>
    <row r="65" spans="1:14" s="8" customFormat="1">
      <c r="A65" s="49" t="s">
        <v>114</v>
      </c>
      <c r="B65" s="49">
        <v>6172</v>
      </c>
      <c r="C65" s="49" t="s">
        <v>101</v>
      </c>
      <c r="D65" s="49" t="s">
        <v>70</v>
      </c>
      <c r="E65" s="25">
        <v>0.19</v>
      </c>
      <c r="F65" s="25">
        <v>57.7</v>
      </c>
      <c r="G65" s="25">
        <v>0</v>
      </c>
      <c r="H65" s="25">
        <v>0.60699999999999998</v>
      </c>
      <c r="I65" s="25">
        <v>3.3000000000000002E-2</v>
      </c>
      <c r="J65" s="25">
        <v>2.5999999999999999E-2</v>
      </c>
      <c r="K65" s="25">
        <v>3.6020041401</v>
      </c>
      <c r="L65" s="8">
        <f t="shared" si="0"/>
        <v>0.45031055091483502</v>
      </c>
      <c r="M65" s="8">
        <f t="shared" si="1"/>
        <v>0.7</v>
      </c>
      <c r="N65" s="8">
        <f t="shared" si="2"/>
        <v>0.7</v>
      </c>
    </row>
    <row r="66" spans="1:14" s="8" customFormat="1">
      <c r="A66" s="49" t="s">
        <v>114</v>
      </c>
      <c r="B66" s="49">
        <v>6172</v>
      </c>
      <c r="C66" s="49" t="s">
        <v>101</v>
      </c>
      <c r="D66" s="49" t="s">
        <v>70</v>
      </c>
      <c r="E66" s="25">
        <v>0.19</v>
      </c>
      <c r="F66" s="25">
        <v>57.7</v>
      </c>
      <c r="G66" s="25">
        <v>0</v>
      </c>
      <c r="H66" s="25">
        <v>0.60699999999999998</v>
      </c>
      <c r="I66" s="25">
        <v>3.3000000000000002E-2</v>
      </c>
      <c r="J66" s="25">
        <v>2.5999999999999999E-2</v>
      </c>
      <c r="K66" s="25">
        <v>6.6175406176900001E-2</v>
      </c>
      <c r="L66" s="8">
        <f t="shared" si="0"/>
        <v>8.2730286955487817E-3</v>
      </c>
      <c r="M66" s="8">
        <f t="shared" si="1"/>
        <v>0</v>
      </c>
      <c r="N66" s="8">
        <f t="shared" si="2"/>
        <v>0</v>
      </c>
    </row>
    <row r="67" spans="1:14" s="8" customFormat="1">
      <c r="A67" s="49" t="s">
        <v>114</v>
      </c>
      <c r="B67" s="49">
        <v>6250</v>
      </c>
      <c r="C67" s="49" t="s">
        <v>101</v>
      </c>
      <c r="D67" s="49" t="s">
        <v>70</v>
      </c>
      <c r="E67" s="25">
        <v>0.19</v>
      </c>
      <c r="F67" s="25">
        <v>57.7</v>
      </c>
      <c r="G67" s="25">
        <v>0</v>
      </c>
      <c r="H67" s="25">
        <v>0.60699999999999998</v>
      </c>
      <c r="I67" s="25">
        <v>3.3000000000000002E-2</v>
      </c>
      <c r="J67" s="25">
        <v>2.5999999999999999E-2</v>
      </c>
      <c r="K67" s="25">
        <v>2.78531639242</v>
      </c>
      <c r="L67" s="8">
        <f t="shared" ref="L67:L71" si="3">F67*J67*K67/12</f>
        <v>0.34821097099237369</v>
      </c>
      <c r="M67" s="8">
        <f t="shared" ref="M67:M71" si="4">ROUND(2.721*H67*L67,1)</f>
        <v>0.6</v>
      </c>
      <c r="N67" s="8">
        <f t="shared" ref="N67:N71" si="5">ROUND((2.721*I67*L67)+(E67*K67),1)</f>
        <v>0.6</v>
      </c>
    </row>
    <row r="68" spans="1:14" s="8" customFormat="1">
      <c r="A68" s="49" t="s">
        <v>114</v>
      </c>
      <c r="B68" s="49">
        <v>8140</v>
      </c>
      <c r="C68" s="49" t="s">
        <v>101</v>
      </c>
      <c r="D68" s="49"/>
      <c r="E68" s="25">
        <v>0.19</v>
      </c>
      <c r="F68" s="25">
        <v>57.7</v>
      </c>
      <c r="G68" s="25">
        <v>0</v>
      </c>
      <c r="H68" s="25">
        <v>0.98599999999999999</v>
      </c>
      <c r="I68" s="25">
        <v>0.14299999999999999</v>
      </c>
      <c r="J68" s="25">
        <v>0.44600000000000001</v>
      </c>
      <c r="K68" s="25">
        <v>6.58281687803</v>
      </c>
      <c r="L68" s="8">
        <f t="shared" si="3"/>
        <v>14.116960508549971</v>
      </c>
      <c r="M68" s="8">
        <f t="shared" si="4"/>
        <v>37.9</v>
      </c>
      <c r="N68" s="8">
        <f t="shared" si="5"/>
        <v>6.7</v>
      </c>
    </row>
    <row r="69" spans="1:14" s="8" customFormat="1">
      <c r="A69" s="49" t="s">
        <v>114</v>
      </c>
      <c r="B69" s="49">
        <v>8140</v>
      </c>
      <c r="C69" s="49" t="s">
        <v>101</v>
      </c>
      <c r="D69" s="49" t="s">
        <v>69</v>
      </c>
      <c r="E69" s="25">
        <v>0.19</v>
      </c>
      <c r="F69" s="25">
        <v>57.7</v>
      </c>
      <c r="G69" s="25">
        <v>0</v>
      </c>
      <c r="H69" s="25">
        <v>0.98599999999999999</v>
      </c>
      <c r="I69" s="25">
        <v>0.14299999999999999</v>
      </c>
      <c r="J69" s="25">
        <v>0.44600000000000001</v>
      </c>
      <c r="K69" s="25">
        <v>9.4044179107799994</v>
      </c>
      <c r="L69" s="8">
        <f t="shared" si="3"/>
        <v>20.167930949966223</v>
      </c>
      <c r="M69" s="8">
        <f t="shared" si="4"/>
        <v>54.1</v>
      </c>
      <c r="N69" s="8">
        <f t="shared" si="5"/>
        <v>9.6</v>
      </c>
    </row>
    <row r="70" spans="1:14" s="8" customFormat="1">
      <c r="A70" s="49" t="s">
        <v>114</v>
      </c>
      <c r="B70" s="49">
        <v>8140</v>
      </c>
      <c r="C70" s="49" t="s">
        <v>101</v>
      </c>
      <c r="D70" s="49" t="s">
        <v>70</v>
      </c>
      <c r="E70" s="25">
        <v>0.19</v>
      </c>
      <c r="F70" s="25">
        <v>57.7</v>
      </c>
      <c r="G70" s="25">
        <v>0</v>
      </c>
      <c r="H70" s="25">
        <v>0.98599999999999999</v>
      </c>
      <c r="I70" s="25">
        <v>0.14299999999999999</v>
      </c>
      <c r="J70" s="25">
        <v>0.44600000000000001</v>
      </c>
      <c r="K70" s="25">
        <v>25.834647337</v>
      </c>
      <c r="L70" s="8">
        <f t="shared" si="3"/>
        <v>55.402831791652119</v>
      </c>
      <c r="M70" s="8">
        <f t="shared" si="4"/>
        <v>148.6</v>
      </c>
      <c r="N70" s="8">
        <f t="shared" si="5"/>
        <v>26.5</v>
      </c>
    </row>
    <row r="71" spans="1:14" s="8" customFormat="1">
      <c r="A71" s="49" t="s">
        <v>114</v>
      </c>
      <c r="B71" s="49">
        <v>8310</v>
      </c>
      <c r="C71" s="49" t="s">
        <v>101</v>
      </c>
      <c r="D71" s="49" t="s">
        <v>70</v>
      </c>
      <c r="E71" s="25">
        <v>0.19</v>
      </c>
      <c r="F71" s="25">
        <v>57.7</v>
      </c>
      <c r="G71" s="25">
        <v>0</v>
      </c>
      <c r="H71" s="25">
        <v>0.72099999999999997</v>
      </c>
      <c r="I71" s="25">
        <v>0.17</v>
      </c>
      <c r="J71" s="25">
        <v>0.43099999999999999</v>
      </c>
      <c r="K71" s="25">
        <v>4.2558133285400004</v>
      </c>
      <c r="L71" s="8">
        <f t="shared" si="3"/>
        <v>8.8197120769552253</v>
      </c>
      <c r="M71" s="8">
        <f t="shared" si="4"/>
        <v>17.3</v>
      </c>
      <c r="N71" s="8">
        <f t="shared" si="5"/>
        <v>4.9000000000000004</v>
      </c>
    </row>
    <row r="72" spans="1:14">
      <c r="K72" s="8">
        <f t="shared" ref="K72:M72" si="6">SUM(K2:K71)</f>
        <v>662.80801606408249</v>
      </c>
      <c r="L72" s="8">
        <f t="shared" si="6"/>
        <v>1076.526575408385</v>
      </c>
      <c r="M72" s="8">
        <f t="shared" si="6"/>
        <v>3190.4999999999986</v>
      </c>
      <c r="N72">
        <f>SUM(N2:N71)</f>
        <v>704.8000000000003</v>
      </c>
    </row>
  </sheetData>
  <sortState ref="A2:F62">
    <sortCondition ref="C2:C62"/>
    <sortCondition ref="E2:E62"/>
  </sortState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N13"/>
  <sheetViews>
    <sheetView workbookViewId="0">
      <selection activeCell="K22" sqref="K22"/>
    </sheetView>
  </sheetViews>
  <sheetFormatPr defaultRowHeight="15"/>
  <cols>
    <col min="1" max="1" width="8.7109375" style="49" bestFit="1" customWidth="1"/>
    <col min="2" max="2" width="12.85546875" style="49" bestFit="1" customWidth="1"/>
    <col min="3" max="3" width="13.42578125" style="49" bestFit="1" customWidth="1"/>
    <col min="4" max="4" width="8.140625" style="49" bestFit="1" customWidth="1"/>
    <col min="5" max="5" width="8" style="53" bestFit="1" customWidth="1"/>
    <col min="6" max="6" width="8.42578125" style="53" bestFit="1" customWidth="1"/>
    <col min="7" max="7" width="12.140625" style="53" bestFit="1" customWidth="1"/>
    <col min="8" max="8" width="8.28515625" style="53" bestFit="1" customWidth="1"/>
    <col min="9" max="9" width="8" style="53" bestFit="1" customWidth="1"/>
    <col min="10" max="10" width="4.7109375" style="53" bestFit="1" customWidth="1"/>
    <col min="11" max="11" width="11.5703125" style="53" bestFit="1" customWidth="1"/>
    <col min="12" max="12" width="11.7109375" style="8" customWidth="1"/>
    <col min="13" max="16384" width="9.140625" style="8"/>
  </cols>
  <sheetData>
    <row r="1" spans="1:14">
      <c r="A1" s="49" t="s">
        <v>128</v>
      </c>
      <c r="B1" s="49" t="s">
        <v>91</v>
      </c>
      <c r="C1" s="49" t="s">
        <v>92</v>
      </c>
      <c r="D1" s="49" t="s">
        <v>93</v>
      </c>
      <c r="E1" s="53" t="s">
        <v>94</v>
      </c>
      <c r="F1" s="53" t="s">
        <v>95</v>
      </c>
      <c r="G1" s="53" t="s">
        <v>96</v>
      </c>
      <c r="H1" s="53" t="s">
        <v>97</v>
      </c>
      <c r="I1" s="53" t="s">
        <v>98</v>
      </c>
      <c r="J1" s="53" t="s">
        <v>99</v>
      </c>
      <c r="K1" s="53" t="s">
        <v>100</v>
      </c>
      <c r="L1" s="26" t="s">
        <v>115</v>
      </c>
      <c r="M1" s="27" t="s">
        <v>116</v>
      </c>
      <c r="N1" s="27" t="s">
        <v>117</v>
      </c>
    </row>
    <row r="2" spans="1:14">
      <c r="A2" s="49" t="s">
        <v>129</v>
      </c>
      <c r="B2" s="49">
        <v>1210</v>
      </c>
      <c r="C2" s="49" t="s">
        <v>101</v>
      </c>
      <c r="E2" s="53">
        <v>0.19</v>
      </c>
      <c r="F2" s="53">
        <v>57.7</v>
      </c>
      <c r="G2" s="53">
        <v>0</v>
      </c>
      <c r="H2" s="53">
        <v>1.2450000000000001</v>
      </c>
      <c r="I2" s="53">
        <v>0.21299999999999999</v>
      </c>
      <c r="J2" s="53">
        <v>0.28799999999999998</v>
      </c>
      <c r="K2" s="53">
        <v>4.5137909098700003E-2</v>
      </c>
      <c r="L2" s="8">
        <f>F2*J2*K2/12</f>
        <v>6.2506976519879756E-2</v>
      </c>
      <c r="M2" s="8">
        <f>ROUND(2.721*H2*L2,1)</f>
        <v>0.2</v>
      </c>
      <c r="N2" s="8">
        <f>ROUND((2.721*I2*L2)+(E2*K2),1)</f>
        <v>0</v>
      </c>
    </row>
    <row r="3" spans="1:14">
      <c r="A3" s="49" t="s">
        <v>129</v>
      </c>
      <c r="B3" s="49">
        <v>1210</v>
      </c>
      <c r="C3" s="49" t="s">
        <v>101</v>
      </c>
      <c r="D3" s="49" t="s">
        <v>69</v>
      </c>
      <c r="E3" s="53">
        <v>0.19</v>
      </c>
      <c r="F3" s="53">
        <v>57.7</v>
      </c>
      <c r="G3" s="53">
        <v>0</v>
      </c>
      <c r="H3" s="53">
        <v>1.2450000000000001</v>
      </c>
      <c r="I3" s="53">
        <v>0.21299999999999999</v>
      </c>
      <c r="J3" s="53">
        <v>0.28799999999999998</v>
      </c>
      <c r="K3" s="53">
        <v>14.3147565426</v>
      </c>
      <c r="L3" s="8">
        <f t="shared" ref="L3:L12" si="0">F3*J3*K3/12</f>
        <v>19.823074860192481</v>
      </c>
      <c r="M3" s="8">
        <f t="shared" ref="M3:M12" si="1">ROUND(2.721*H3*L3,1)</f>
        <v>67.2</v>
      </c>
      <c r="N3" s="8">
        <f t="shared" ref="N3:N12" si="2">ROUND((2.721*I3*L3)+(E3*K3),1)</f>
        <v>14.2</v>
      </c>
    </row>
    <row r="4" spans="1:14">
      <c r="A4" s="49" t="s">
        <v>129</v>
      </c>
      <c r="B4" s="49">
        <v>1210</v>
      </c>
      <c r="C4" s="49" t="s">
        <v>101</v>
      </c>
      <c r="D4" s="49" t="s">
        <v>70</v>
      </c>
      <c r="E4" s="53">
        <v>0.19</v>
      </c>
      <c r="F4" s="53">
        <v>57.7</v>
      </c>
      <c r="G4" s="53">
        <v>0</v>
      </c>
      <c r="H4" s="53">
        <v>1.2450000000000001</v>
      </c>
      <c r="I4" s="53">
        <v>0.21299999999999999</v>
      </c>
      <c r="J4" s="53">
        <v>0.28799999999999998</v>
      </c>
      <c r="K4" s="53">
        <v>8.3323315738599995</v>
      </c>
      <c r="L4" s="8">
        <f t="shared" si="0"/>
        <v>11.538612763481327</v>
      </c>
      <c r="M4" s="8">
        <f t="shared" si="1"/>
        <v>39.1</v>
      </c>
      <c r="N4" s="8">
        <f t="shared" si="2"/>
        <v>8.3000000000000007</v>
      </c>
    </row>
    <row r="5" spans="1:14">
      <c r="A5" s="49" t="s">
        <v>129</v>
      </c>
      <c r="B5" s="49">
        <v>1700</v>
      </c>
      <c r="C5" s="49" t="s">
        <v>101</v>
      </c>
      <c r="D5" s="49" t="s">
        <v>69</v>
      </c>
      <c r="E5" s="53">
        <v>0.19</v>
      </c>
      <c r="F5" s="53">
        <v>57.7</v>
      </c>
      <c r="G5" s="53">
        <v>0</v>
      </c>
      <c r="H5" s="53">
        <v>0.96799999999999997</v>
      </c>
      <c r="I5" s="53">
        <v>0.125</v>
      </c>
      <c r="J5" s="53">
        <v>0.34100000000000003</v>
      </c>
      <c r="K5" s="53">
        <v>0.16042299255199999</v>
      </c>
      <c r="L5" s="8">
        <f t="shared" si="0"/>
        <v>0.26303622287961553</v>
      </c>
      <c r="M5" s="8">
        <f t="shared" si="1"/>
        <v>0.7</v>
      </c>
      <c r="N5" s="8">
        <f t="shared" si="2"/>
        <v>0.1</v>
      </c>
    </row>
    <row r="6" spans="1:14">
      <c r="A6" s="49" t="s">
        <v>129</v>
      </c>
      <c r="B6" s="49">
        <v>1700</v>
      </c>
      <c r="C6" s="49" t="s">
        <v>101</v>
      </c>
      <c r="D6" s="49" t="s">
        <v>70</v>
      </c>
      <c r="E6" s="53">
        <v>0.19</v>
      </c>
      <c r="F6" s="53">
        <v>57.7</v>
      </c>
      <c r="G6" s="53">
        <v>0</v>
      </c>
      <c r="H6" s="53">
        <v>0.96799999999999997</v>
      </c>
      <c r="I6" s="53">
        <v>0.125</v>
      </c>
      <c r="J6" s="53">
        <v>0.34100000000000003</v>
      </c>
      <c r="K6" s="53">
        <v>4.5225808491699997</v>
      </c>
      <c r="L6" s="8">
        <f t="shared" si="0"/>
        <v>7.4154120011678479</v>
      </c>
      <c r="M6" s="8">
        <f t="shared" si="1"/>
        <v>19.5</v>
      </c>
      <c r="N6" s="8">
        <f t="shared" si="2"/>
        <v>3.4</v>
      </c>
    </row>
    <row r="7" spans="1:14">
      <c r="A7" s="49" t="s">
        <v>129</v>
      </c>
      <c r="B7" s="49">
        <v>1850</v>
      </c>
      <c r="C7" s="49" t="s">
        <v>101</v>
      </c>
      <c r="D7" s="49" t="s">
        <v>69</v>
      </c>
      <c r="E7" s="53">
        <v>0.19</v>
      </c>
      <c r="F7" s="53">
        <v>57.7</v>
      </c>
      <c r="G7" s="53">
        <v>0</v>
      </c>
      <c r="H7" s="53">
        <v>0.96799999999999997</v>
      </c>
      <c r="I7" s="53">
        <v>0.125</v>
      </c>
      <c r="J7" s="53">
        <v>0.34100000000000003</v>
      </c>
      <c r="K7" s="53">
        <v>0.29672741779400003</v>
      </c>
      <c r="L7" s="8">
        <f t="shared" si="0"/>
        <v>0.48652663785745059</v>
      </c>
      <c r="M7" s="8">
        <f t="shared" si="1"/>
        <v>1.3</v>
      </c>
      <c r="N7" s="8">
        <f t="shared" si="2"/>
        <v>0.2</v>
      </c>
    </row>
    <row r="8" spans="1:14">
      <c r="A8" s="49" t="s">
        <v>129</v>
      </c>
      <c r="B8" s="49">
        <v>3100</v>
      </c>
      <c r="C8" s="49" t="s">
        <v>101</v>
      </c>
      <c r="D8" s="49" t="s">
        <v>69</v>
      </c>
      <c r="E8" s="53">
        <v>0.19</v>
      </c>
      <c r="F8" s="53">
        <v>57.7</v>
      </c>
      <c r="G8" s="53">
        <v>0</v>
      </c>
      <c r="H8" s="53">
        <v>0.69099999999999995</v>
      </c>
      <c r="I8" s="53">
        <v>3.5999999999999997E-2</v>
      </c>
      <c r="J8" s="53">
        <v>0.26200000000000001</v>
      </c>
      <c r="K8" s="53">
        <v>1.8592977180200001</v>
      </c>
      <c r="L8" s="8">
        <f t="shared" si="0"/>
        <v>2.3423122768662963</v>
      </c>
      <c r="M8" s="8">
        <f t="shared" si="1"/>
        <v>4.4000000000000004</v>
      </c>
      <c r="N8" s="8">
        <f t="shared" si="2"/>
        <v>0.6</v>
      </c>
    </row>
    <row r="9" spans="1:14">
      <c r="A9" s="49" t="s">
        <v>129</v>
      </c>
      <c r="B9" s="49">
        <v>3100</v>
      </c>
      <c r="C9" s="49" t="s">
        <v>101</v>
      </c>
      <c r="D9" s="49" t="s">
        <v>70</v>
      </c>
      <c r="E9" s="53">
        <v>0.19</v>
      </c>
      <c r="F9" s="53">
        <v>57.7</v>
      </c>
      <c r="G9" s="53">
        <v>0</v>
      </c>
      <c r="H9" s="53">
        <v>0.69099999999999995</v>
      </c>
      <c r="I9" s="53">
        <v>3.5999999999999997E-2</v>
      </c>
      <c r="J9" s="53">
        <v>0.26200000000000001</v>
      </c>
      <c r="K9" s="53">
        <v>4.6254156222500002E-2</v>
      </c>
      <c r="L9" s="8">
        <f t="shared" si="0"/>
        <v>5.8270215106501801E-2</v>
      </c>
      <c r="M9" s="8">
        <f t="shared" si="1"/>
        <v>0.1</v>
      </c>
      <c r="N9" s="8">
        <f t="shared" si="2"/>
        <v>0</v>
      </c>
    </row>
    <row r="10" spans="1:14">
      <c r="A10" s="49" t="s">
        <v>129</v>
      </c>
      <c r="B10" s="49">
        <v>8330</v>
      </c>
      <c r="C10" s="49" t="s">
        <v>101</v>
      </c>
      <c r="E10" s="53">
        <v>0.19</v>
      </c>
      <c r="F10" s="53">
        <v>57.7</v>
      </c>
      <c r="G10" s="53">
        <v>0</v>
      </c>
      <c r="H10" s="53">
        <v>0.72099999999999997</v>
      </c>
      <c r="I10" s="53">
        <v>0.17</v>
      </c>
      <c r="J10" s="53">
        <v>0.43099999999999999</v>
      </c>
      <c r="K10" s="53">
        <v>7.5562635372600001E-4</v>
      </c>
      <c r="L10" s="8">
        <f t="shared" si="0"/>
        <v>1.5659537585754814E-3</v>
      </c>
      <c r="M10" s="8">
        <f t="shared" si="1"/>
        <v>0</v>
      </c>
      <c r="N10" s="8">
        <f t="shared" si="2"/>
        <v>0</v>
      </c>
    </row>
    <row r="11" spans="1:14">
      <c r="A11" s="49" t="s">
        <v>129</v>
      </c>
      <c r="B11" s="49">
        <v>8330</v>
      </c>
      <c r="C11" s="49" t="s">
        <v>101</v>
      </c>
      <c r="D11" s="49" t="s">
        <v>69</v>
      </c>
      <c r="E11" s="53">
        <v>0.19</v>
      </c>
      <c r="F11" s="53">
        <v>57.7</v>
      </c>
      <c r="G11" s="53">
        <v>0</v>
      </c>
      <c r="H11" s="53">
        <v>0.72099999999999997</v>
      </c>
      <c r="I11" s="53">
        <v>0.17</v>
      </c>
      <c r="J11" s="53">
        <v>0.43099999999999999</v>
      </c>
      <c r="K11" s="53">
        <v>1.5381303341399999E-2</v>
      </c>
      <c r="L11" s="8">
        <f t="shared" si="0"/>
        <v>3.1876084867189514E-2</v>
      </c>
      <c r="M11" s="8">
        <f t="shared" si="1"/>
        <v>0.1</v>
      </c>
      <c r="N11" s="8">
        <f t="shared" si="2"/>
        <v>0</v>
      </c>
    </row>
    <row r="12" spans="1:14">
      <c r="A12" s="49" t="s">
        <v>129</v>
      </c>
      <c r="B12" s="49">
        <v>8330</v>
      </c>
      <c r="C12" s="49" t="s">
        <v>101</v>
      </c>
      <c r="D12" s="49" t="s">
        <v>70</v>
      </c>
      <c r="E12" s="53">
        <v>0.19</v>
      </c>
      <c r="F12" s="53">
        <v>57.7</v>
      </c>
      <c r="G12" s="53">
        <v>0</v>
      </c>
      <c r="H12" s="53">
        <v>0.72099999999999997</v>
      </c>
      <c r="I12" s="53">
        <v>0.17</v>
      </c>
      <c r="J12" s="53">
        <v>0.43099999999999999</v>
      </c>
      <c r="K12" s="53">
        <v>0.24390975489300001</v>
      </c>
      <c r="L12" s="8">
        <f t="shared" si="0"/>
        <v>0.50547654345896242</v>
      </c>
      <c r="M12" s="8">
        <f t="shared" si="1"/>
        <v>1</v>
      </c>
      <c r="N12" s="8">
        <f t="shared" si="2"/>
        <v>0.3</v>
      </c>
    </row>
    <row r="13" spans="1:14">
      <c r="K13" s="8">
        <f t="shared" ref="K13:M13" si="3">SUM(K2:K12)</f>
        <v>29.837555843905324</v>
      </c>
      <c r="L13" s="8">
        <f t="shared" si="3"/>
        <v>42.528670536156127</v>
      </c>
      <c r="M13" s="8">
        <f t="shared" si="3"/>
        <v>133.6</v>
      </c>
      <c r="N13" s="8">
        <f>SUM(N2:N12)</f>
        <v>27.1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6"/>
  <sheetViews>
    <sheetView workbookViewId="0"/>
  </sheetViews>
  <sheetFormatPr defaultRowHeight="15"/>
  <cols>
    <col min="1" max="1" width="17.42578125" bestFit="1" customWidth="1"/>
  </cols>
  <sheetData>
    <row r="1" spans="1:4">
      <c r="A1" s="48" t="s">
        <v>84</v>
      </c>
    </row>
    <row r="2" spans="1:4">
      <c r="A2" t="s">
        <v>77</v>
      </c>
      <c r="B2" t="s">
        <v>78</v>
      </c>
    </row>
    <row r="3" spans="1:4">
      <c r="B3" t="s">
        <v>79</v>
      </c>
    </row>
    <row r="4" spans="1:4">
      <c r="A4" t="s">
        <v>80</v>
      </c>
      <c r="B4">
        <v>57</v>
      </c>
      <c r="C4" t="s">
        <v>81</v>
      </c>
      <c r="D4" s="8" t="s">
        <v>85</v>
      </c>
    </row>
    <row r="5" spans="1:4">
      <c r="A5" t="s">
        <v>82</v>
      </c>
      <c r="B5" s="42">
        <f>(ROUND((43.75*B4)/(4.38+B4),1))/100</f>
        <v>0.40600000000000003</v>
      </c>
    </row>
    <row r="6" spans="1:4">
      <c r="A6" t="s">
        <v>83</v>
      </c>
      <c r="B6" s="42">
        <f>(ROUND(44.53+6.146*LN(B4)+0.145*(LN(B4)^2),1))/100</f>
        <v>0.71700000000000008</v>
      </c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selection activeCell="F9" sqref="F9"/>
    </sheetView>
  </sheetViews>
  <sheetFormatPr defaultRowHeight="15"/>
  <cols>
    <col min="1" max="1" width="9.7109375" bestFit="1" customWidth="1"/>
  </cols>
  <sheetData>
    <row r="1" spans="1:7">
      <c r="A1" s="48" t="s">
        <v>103</v>
      </c>
    </row>
    <row r="2" spans="1:7">
      <c r="A2" t="s">
        <v>87</v>
      </c>
      <c r="B2">
        <v>1</v>
      </c>
      <c r="C2" t="s">
        <v>88</v>
      </c>
    </row>
    <row r="3" spans="1:7">
      <c r="A3" t="s">
        <v>89</v>
      </c>
      <c r="B3" s="42">
        <f>0.3178*LN(B2)+0.7405</f>
        <v>0.74050000000000005</v>
      </c>
    </row>
    <row r="5" spans="1:7">
      <c r="A5" s="48" t="s">
        <v>121</v>
      </c>
    </row>
    <row r="6" spans="1:7" s="8" customFormat="1">
      <c r="A6" s="48"/>
      <c r="B6" s="8" t="s">
        <v>79</v>
      </c>
      <c r="D6" s="8" t="s">
        <v>122</v>
      </c>
      <c r="F6" s="8" t="s">
        <v>123</v>
      </c>
    </row>
    <row r="7" spans="1:7">
      <c r="A7" s="8" t="s">
        <v>87</v>
      </c>
      <c r="B7" s="8">
        <v>1.46</v>
      </c>
      <c r="C7" s="8" t="s">
        <v>88</v>
      </c>
      <c r="D7" s="8">
        <v>0.75</v>
      </c>
      <c r="E7" s="8" t="s">
        <v>88</v>
      </c>
      <c r="F7" s="8">
        <f>B7-D7</f>
        <v>0.71</v>
      </c>
      <c r="G7" s="8" t="s">
        <v>88</v>
      </c>
    </row>
    <row r="8" spans="1:7">
      <c r="A8" s="8" t="s">
        <v>89</v>
      </c>
      <c r="B8" s="42">
        <f>0.3178*LN(B7)+0.7405</f>
        <v>0.86076709927189388</v>
      </c>
      <c r="C8" s="8"/>
      <c r="D8" s="42">
        <f>0.3178*LN(D7)+0.7405</f>
        <v>0.64907463737482407</v>
      </c>
      <c r="F8" s="42">
        <f>B8-D8</f>
        <v>0.21169246189706981</v>
      </c>
      <c r="G8" s="8"/>
    </row>
  </sheetData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56"/>
  <sheetViews>
    <sheetView workbookViewId="0">
      <pane ySplit="1" topLeftCell="A29" activePane="bottomLeft" state="frozen"/>
      <selection pane="bottomLeft" activeCell="L1" sqref="L1:N2"/>
    </sheetView>
  </sheetViews>
  <sheetFormatPr defaultRowHeight="15"/>
  <cols>
    <col min="1" max="1" width="21.42578125" bestFit="1" customWidth="1"/>
    <col min="2" max="2" width="12.85546875" bestFit="1" customWidth="1"/>
    <col min="3" max="3" width="13.42578125" bestFit="1" customWidth="1"/>
    <col min="4" max="4" width="8.140625" style="8" bestFit="1" customWidth="1"/>
    <col min="5" max="5" width="8" bestFit="1" customWidth="1"/>
    <col min="6" max="6" width="8.42578125" style="24" bestFit="1" customWidth="1"/>
    <col min="7" max="7" width="12.140625" style="24" bestFit="1" customWidth="1"/>
    <col min="8" max="8" width="10" style="24" customWidth="1"/>
    <col min="9" max="9" width="8.140625" style="24" bestFit="1" customWidth="1"/>
    <col min="10" max="10" width="5.5703125" style="24" bestFit="1" customWidth="1"/>
    <col min="11" max="11" width="11.5703125" bestFit="1" customWidth="1"/>
    <col min="12" max="12" width="14" customWidth="1"/>
  </cols>
  <sheetData>
    <row r="1" spans="1:14">
      <c r="A1" s="49" t="s">
        <v>90</v>
      </c>
      <c r="B1" s="49" t="s">
        <v>91</v>
      </c>
      <c r="C1" s="49" t="s">
        <v>92</v>
      </c>
      <c r="D1" s="49" t="s">
        <v>93</v>
      </c>
      <c r="E1" s="25" t="s">
        <v>94</v>
      </c>
      <c r="F1" s="25" t="s">
        <v>95</v>
      </c>
      <c r="G1" s="25" t="s">
        <v>96</v>
      </c>
      <c r="H1" s="24" t="s">
        <v>97</v>
      </c>
      <c r="I1" s="24" t="s">
        <v>98</v>
      </c>
      <c r="J1" s="24" t="s">
        <v>99</v>
      </c>
      <c r="K1" s="25" t="s">
        <v>100</v>
      </c>
      <c r="L1" s="26" t="s">
        <v>115</v>
      </c>
      <c r="M1" s="27" t="s">
        <v>116</v>
      </c>
      <c r="N1" s="27" t="s">
        <v>117</v>
      </c>
    </row>
    <row r="2" spans="1:14" s="8" customFormat="1">
      <c r="A2" s="49" t="s">
        <v>113</v>
      </c>
      <c r="B2" s="49">
        <v>1210</v>
      </c>
      <c r="C2" s="49" t="s">
        <v>101</v>
      </c>
      <c r="D2" s="49"/>
      <c r="E2" s="25">
        <v>0.19</v>
      </c>
      <c r="F2" s="25">
        <v>57.7</v>
      </c>
      <c r="G2" s="25">
        <v>0</v>
      </c>
      <c r="H2" s="24">
        <v>1.2450000000000001</v>
      </c>
      <c r="I2" s="24">
        <v>0.21299999999999999</v>
      </c>
      <c r="J2" s="24">
        <v>0.28799999999999998</v>
      </c>
      <c r="K2" s="25">
        <v>4.1438487333199996</v>
      </c>
      <c r="L2" s="8">
        <f>F2*J2*K2/12</f>
        <v>5.738401725901535</v>
      </c>
      <c r="M2" s="8">
        <f>ROUND(2.721*H2*L2,1)</f>
        <v>19.399999999999999</v>
      </c>
      <c r="N2" s="8">
        <f>ROUND((2.721*I2*L2)+(E2*K2),1)</f>
        <v>4.0999999999999996</v>
      </c>
    </row>
    <row r="3" spans="1:14" s="8" customFormat="1">
      <c r="A3" s="49" t="s">
        <v>113</v>
      </c>
      <c r="B3" s="49">
        <v>1210</v>
      </c>
      <c r="C3" s="49" t="s">
        <v>101</v>
      </c>
      <c r="D3" s="49" t="s">
        <v>69</v>
      </c>
      <c r="E3" s="25">
        <v>0.19</v>
      </c>
      <c r="F3" s="25">
        <v>57.7</v>
      </c>
      <c r="G3" s="25">
        <v>0</v>
      </c>
      <c r="H3" s="24">
        <v>1.2450000000000001</v>
      </c>
      <c r="I3" s="24">
        <v>0.21299999999999999</v>
      </c>
      <c r="J3" s="24">
        <v>0.28799999999999998</v>
      </c>
      <c r="K3" s="25">
        <v>56.540657087699998</v>
      </c>
      <c r="L3" s="8">
        <f t="shared" ref="L3:L55" si="0">F3*J3*K3/12</f>
        <v>78.297501935046952</v>
      </c>
      <c r="M3" s="8">
        <f t="shared" ref="M3:M55" si="1">ROUND(2.721*H3*L3,1)</f>
        <v>265.2</v>
      </c>
      <c r="N3" s="8">
        <f t="shared" ref="N3:N55" si="2">ROUND((2.721*I3*L3)+(E3*K3),1)</f>
        <v>56.1</v>
      </c>
    </row>
    <row r="4" spans="1:14" s="8" customFormat="1">
      <c r="A4" s="49" t="s">
        <v>113</v>
      </c>
      <c r="B4" s="49">
        <v>1210</v>
      </c>
      <c r="C4" s="49" t="s">
        <v>101</v>
      </c>
      <c r="D4" s="49" t="s">
        <v>70</v>
      </c>
      <c r="E4" s="25">
        <v>0.19</v>
      </c>
      <c r="F4" s="25">
        <v>57.7</v>
      </c>
      <c r="G4" s="25">
        <v>0</v>
      </c>
      <c r="H4" s="24">
        <v>1.2450000000000001</v>
      </c>
      <c r="I4" s="24">
        <v>0.21299999999999999</v>
      </c>
      <c r="J4" s="24">
        <v>0.28799999999999998</v>
      </c>
      <c r="K4" s="25">
        <v>4.2789503392899997</v>
      </c>
      <c r="L4" s="8">
        <f t="shared" si="0"/>
        <v>5.925490429848792</v>
      </c>
      <c r="M4" s="8">
        <f t="shared" si="1"/>
        <v>20.100000000000001</v>
      </c>
      <c r="N4" s="8">
        <f t="shared" si="2"/>
        <v>4.2</v>
      </c>
    </row>
    <row r="5" spans="1:14" s="8" customFormat="1">
      <c r="A5" s="49" t="s">
        <v>113</v>
      </c>
      <c r="B5" s="49">
        <v>1210</v>
      </c>
      <c r="C5" s="49" t="s">
        <v>101</v>
      </c>
      <c r="D5" s="49" t="s">
        <v>71</v>
      </c>
      <c r="E5" s="25">
        <v>0.19</v>
      </c>
      <c r="F5" s="25">
        <v>57.7</v>
      </c>
      <c r="G5" s="25">
        <v>0</v>
      </c>
      <c r="H5" s="24">
        <v>1.2450000000000001</v>
      </c>
      <c r="I5" s="24">
        <v>0.21299999999999999</v>
      </c>
      <c r="J5" s="24">
        <v>0.28799999999999998</v>
      </c>
      <c r="K5" s="25">
        <v>0.51315260742799995</v>
      </c>
      <c r="L5" s="8">
        <f t="shared" si="0"/>
        <v>0.71061373076629442</v>
      </c>
      <c r="M5" s="8">
        <f t="shared" si="1"/>
        <v>2.4</v>
      </c>
      <c r="N5" s="8">
        <f t="shared" si="2"/>
        <v>0.5</v>
      </c>
    </row>
    <row r="6" spans="1:14" s="8" customFormat="1">
      <c r="A6" s="49" t="s">
        <v>113</v>
      </c>
      <c r="B6" s="49">
        <v>1320</v>
      </c>
      <c r="C6" s="49" t="s">
        <v>101</v>
      </c>
      <c r="D6" s="49" t="s">
        <v>69</v>
      </c>
      <c r="E6" s="25">
        <v>0.19</v>
      </c>
      <c r="F6" s="25">
        <v>57.7</v>
      </c>
      <c r="G6" s="25">
        <v>0</v>
      </c>
      <c r="H6" s="24">
        <v>1.395</v>
      </c>
      <c r="I6" s="24">
        <v>0.33900000000000002</v>
      </c>
      <c r="J6" s="24">
        <v>0.39300000000000002</v>
      </c>
      <c r="K6" s="25">
        <v>25.4189635406</v>
      </c>
      <c r="L6" s="8">
        <f t="shared" si="0"/>
        <v>48.033579928583315</v>
      </c>
      <c r="M6" s="8">
        <f t="shared" si="1"/>
        <v>182.3</v>
      </c>
      <c r="N6" s="8">
        <f t="shared" si="2"/>
        <v>49.1</v>
      </c>
    </row>
    <row r="7" spans="1:14" s="8" customFormat="1">
      <c r="A7" s="49" t="s">
        <v>113</v>
      </c>
      <c r="B7" s="49">
        <v>1320</v>
      </c>
      <c r="C7" s="49" t="s">
        <v>101</v>
      </c>
      <c r="D7" s="49" t="s">
        <v>70</v>
      </c>
      <c r="E7" s="25">
        <v>0.19</v>
      </c>
      <c r="F7" s="25">
        <v>57.7</v>
      </c>
      <c r="G7" s="25">
        <v>0</v>
      </c>
      <c r="H7" s="24">
        <v>1.395</v>
      </c>
      <c r="I7" s="24">
        <v>0.33900000000000002</v>
      </c>
      <c r="J7" s="24">
        <v>0.39300000000000002</v>
      </c>
      <c r="K7" s="25">
        <v>6.4990065867600002</v>
      </c>
      <c r="L7" s="8">
        <f t="shared" si="0"/>
        <v>12.281010271835704</v>
      </c>
      <c r="M7" s="8">
        <f t="shared" si="1"/>
        <v>46.6</v>
      </c>
      <c r="N7" s="8">
        <f t="shared" si="2"/>
        <v>12.6</v>
      </c>
    </row>
    <row r="8" spans="1:14" s="8" customFormat="1">
      <c r="A8" s="49" t="s">
        <v>113</v>
      </c>
      <c r="B8" s="49">
        <v>1330</v>
      </c>
      <c r="C8" s="49" t="s">
        <v>101</v>
      </c>
      <c r="D8" s="49"/>
      <c r="E8" s="25">
        <v>0.19</v>
      </c>
      <c r="F8" s="25">
        <v>57.7</v>
      </c>
      <c r="G8" s="25">
        <v>0</v>
      </c>
      <c r="H8" s="24">
        <v>1.395</v>
      </c>
      <c r="I8" s="24">
        <v>0.33900000000000002</v>
      </c>
      <c r="J8" s="24">
        <v>0.39300000000000002</v>
      </c>
      <c r="K8" s="25">
        <v>11.525830901300001</v>
      </c>
      <c r="L8" s="8">
        <f t="shared" si="0"/>
        <v>21.780074508414078</v>
      </c>
      <c r="M8" s="8">
        <f t="shared" si="1"/>
        <v>82.7</v>
      </c>
      <c r="N8" s="8">
        <f t="shared" si="2"/>
        <v>22.3</v>
      </c>
    </row>
    <row r="9" spans="1:14" s="8" customFormat="1">
      <c r="A9" s="49" t="s">
        <v>113</v>
      </c>
      <c r="B9" s="49">
        <v>1330</v>
      </c>
      <c r="C9" s="49" t="s">
        <v>101</v>
      </c>
      <c r="D9" s="49" t="s">
        <v>69</v>
      </c>
      <c r="E9" s="25">
        <v>0.19</v>
      </c>
      <c r="F9" s="25">
        <v>57.7</v>
      </c>
      <c r="G9" s="25">
        <v>0</v>
      </c>
      <c r="H9" s="24">
        <v>1.395</v>
      </c>
      <c r="I9" s="24">
        <v>0.33900000000000002</v>
      </c>
      <c r="J9" s="24">
        <v>0.39300000000000002</v>
      </c>
      <c r="K9" s="25">
        <v>8.27222694692</v>
      </c>
      <c r="L9" s="8">
        <f t="shared" si="0"/>
        <v>15.631820455921051</v>
      </c>
      <c r="M9" s="8">
        <f t="shared" si="1"/>
        <v>59.3</v>
      </c>
      <c r="N9" s="8">
        <f t="shared" si="2"/>
        <v>16</v>
      </c>
    </row>
    <row r="10" spans="1:14" s="8" customFormat="1">
      <c r="A10" s="49" t="s">
        <v>113</v>
      </c>
      <c r="B10" s="49">
        <v>1330</v>
      </c>
      <c r="C10" s="49" t="s">
        <v>101</v>
      </c>
      <c r="D10" s="49" t="s">
        <v>69</v>
      </c>
      <c r="E10" s="25">
        <v>0.19</v>
      </c>
      <c r="F10" s="25">
        <v>57.7</v>
      </c>
      <c r="G10" s="25">
        <v>0</v>
      </c>
      <c r="H10" s="24">
        <v>1.395</v>
      </c>
      <c r="I10" s="24">
        <v>0.33900000000000002</v>
      </c>
      <c r="J10" s="24">
        <v>0.39300000000000002</v>
      </c>
      <c r="K10" s="25">
        <v>24.7060998157</v>
      </c>
      <c r="L10" s="8">
        <f t="shared" si="0"/>
        <v>46.686499169232896</v>
      </c>
      <c r="M10" s="8">
        <f t="shared" si="1"/>
        <v>177.2</v>
      </c>
      <c r="N10" s="8">
        <f t="shared" si="2"/>
        <v>47.8</v>
      </c>
    </row>
    <row r="11" spans="1:14" s="8" customFormat="1">
      <c r="A11" s="49" t="s">
        <v>113</v>
      </c>
      <c r="B11" s="49">
        <v>1330</v>
      </c>
      <c r="C11" s="49" t="s">
        <v>101</v>
      </c>
      <c r="D11" s="49" t="s">
        <v>70</v>
      </c>
      <c r="E11" s="25">
        <v>0.19</v>
      </c>
      <c r="F11" s="25">
        <v>57.7</v>
      </c>
      <c r="G11" s="25">
        <v>0</v>
      </c>
      <c r="H11" s="24">
        <v>1.395</v>
      </c>
      <c r="I11" s="24">
        <v>0.33900000000000002</v>
      </c>
      <c r="J11" s="24">
        <v>0.39300000000000002</v>
      </c>
      <c r="K11" s="25">
        <v>36.641338729099999</v>
      </c>
      <c r="L11" s="8">
        <f t="shared" si="0"/>
        <v>69.240221762912043</v>
      </c>
      <c r="M11" s="8">
        <f t="shared" si="1"/>
        <v>262.8</v>
      </c>
      <c r="N11" s="8">
        <f t="shared" si="2"/>
        <v>70.8</v>
      </c>
    </row>
    <row r="12" spans="1:14" s="8" customFormat="1">
      <c r="A12" s="49" t="s">
        <v>113</v>
      </c>
      <c r="B12" s="49">
        <v>1330</v>
      </c>
      <c r="C12" s="49" t="s">
        <v>101</v>
      </c>
      <c r="D12" s="49" t="s">
        <v>70</v>
      </c>
      <c r="E12" s="25">
        <v>0.19</v>
      </c>
      <c r="F12" s="25">
        <v>57.7</v>
      </c>
      <c r="G12" s="25">
        <v>0</v>
      </c>
      <c r="H12" s="24">
        <v>1.395</v>
      </c>
      <c r="I12" s="24">
        <v>0.33900000000000002</v>
      </c>
      <c r="J12" s="24">
        <v>0.39300000000000002</v>
      </c>
      <c r="K12" s="25">
        <v>14.502135626299999</v>
      </c>
      <c r="L12" s="8">
        <f t="shared" si="0"/>
        <v>27.404323139628456</v>
      </c>
      <c r="M12" s="8">
        <f t="shared" si="1"/>
        <v>104</v>
      </c>
      <c r="N12" s="8">
        <f t="shared" si="2"/>
        <v>28</v>
      </c>
    </row>
    <row r="13" spans="1:14" s="8" customFormat="1">
      <c r="A13" s="49" t="s">
        <v>113</v>
      </c>
      <c r="B13" s="49">
        <v>1330</v>
      </c>
      <c r="C13" s="49" t="s">
        <v>101</v>
      </c>
      <c r="D13" s="49" t="s">
        <v>71</v>
      </c>
      <c r="E13" s="25">
        <v>0.19</v>
      </c>
      <c r="F13" s="25">
        <v>57.7</v>
      </c>
      <c r="G13" s="25">
        <v>0</v>
      </c>
      <c r="H13" s="24">
        <v>1.395</v>
      </c>
      <c r="I13" s="24">
        <v>0.33900000000000002</v>
      </c>
      <c r="J13" s="24">
        <v>0.39300000000000002</v>
      </c>
      <c r="K13" s="25">
        <v>0.32660194405699999</v>
      </c>
      <c r="L13" s="8">
        <f t="shared" si="0"/>
        <v>0.61717152863591151</v>
      </c>
      <c r="M13" s="8">
        <f t="shared" si="1"/>
        <v>2.2999999999999998</v>
      </c>
      <c r="N13" s="8">
        <f t="shared" si="2"/>
        <v>0.6</v>
      </c>
    </row>
    <row r="14" spans="1:14" s="8" customFormat="1">
      <c r="A14" s="49" t="s">
        <v>113</v>
      </c>
      <c r="B14" s="49">
        <v>1400</v>
      </c>
      <c r="C14" s="49" t="s">
        <v>101</v>
      </c>
      <c r="D14" s="49"/>
      <c r="E14" s="25">
        <v>0.19</v>
      </c>
      <c r="F14" s="25">
        <v>57.7</v>
      </c>
      <c r="G14" s="25">
        <v>0</v>
      </c>
      <c r="H14" s="24">
        <v>0.70899999999999996</v>
      </c>
      <c r="I14" s="24">
        <v>0.11700000000000001</v>
      </c>
      <c r="J14" s="24">
        <v>0.43099999999999999</v>
      </c>
      <c r="K14" s="25">
        <v>45.888080274899998</v>
      </c>
      <c r="L14" s="8">
        <f t="shared" si="0"/>
        <v>95.098075161033805</v>
      </c>
      <c r="M14" s="8">
        <f t="shared" si="1"/>
        <v>183.5</v>
      </c>
      <c r="N14" s="8">
        <f t="shared" si="2"/>
        <v>39</v>
      </c>
    </row>
    <row r="15" spans="1:14" s="8" customFormat="1">
      <c r="A15" s="49" t="s">
        <v>113</v>
      </c>
      <c r="B15" s="49">
        <v>1400</v>
      </c>
      <c r="C15" s="49" t="s">
        <v>101</v>
      </c>
      <c r="D15" s="49"/>
      <c r="E15" s="25">
        <v>0.19</v>
      </c>
      <c r="F15" s="25">
        <v>57.7</v>
      </c>
      <c r="G15" s="25">
        <v>0</v>
      </c>
      <c r="H15" s="24">
        <v>0.70899999999999996</v>
      </c>
      <c r="I15" s="24">
        <v>0.11700000000000001</v>
      </c>
      <c r="J15" s="24">
        <v>0.43099999999999999</v>
      </c>
      <c r="K15" s="25">
        <v>6.5542075878300002E-3</v>
      </c>
      <c r="L15" s="8">
        <f t="shared" si="0"/>
        <v>1.3582885186622326E-2</v>
      </c>
      <c r="M15" s="8">
        <f t="shared" si="1"/>
        <v>0</v>
      </c>
      <c r="N15" s="8">
        <f t="shared" si="2"/>
        <v>0</v>
      </c>
    </row>
    <row r="16" spans="1:14" s="8" customFormat="1">
      <c r="A16" s="49" t="s">
        <v>113</v>
      </c>
      <c r="B16" s="49">
        <v>1400</v>
      </c>
      <c r="C16" s="49" t="s">
        <v>101</v>
      </c>
      <c r="D16" s="49" t="s">
        <v>69</v>
      </c>
      <c r="E16" s="25">
        <v>0.19</v>
      </c>
      <c r="F16" s="25">
        <v>57.7</v>
      </c>
      <c r="G16" s="25">
        <v>0</v>
      </c>
      <c r="H16" s="24">
        <v>0.70899999999999996</v>
      </c>
      <c r="I16" s="24">
        <v>0.11700000000000001</v>
      </c>
      <c r="J16" s="24">
        <v>0.43099999999999999</v>
      </c>
      <c r="K16" s="25">
        <v>27.2115596999</v>
      </c>
      <c r="L16" s="8">
        <f t="shared" si="0"/>
        <v>56.393009559075267</v>
      </c>
      <c r="M16" s="8">
        <f t="shared" si="1"/>
        <v>108.8</v>
      </c>
      <c r="N16" s="8">
        <f t="shared" si="2"/>
        <v>23.1</v>
      </c>
    </row>
    <row r="17" spans="1:14" s="8" customFormat="1">
      <c r="A17" s="49" t="s">
        <v>113</v>
      </c>
      <c r="B17" s="49">
        <v>1400</v>
      </c>
      <c r="C17" s="49" t="s">
        <v>101</v>
      </c>
      <c r="D17" s="49" t="s">
        <v>69</v>
      </c>
      <c r="E17" s="25">
        <v>0.19</v>
      </c>
      <c r="F17" s="25">
        <v>57.7</v>
      </c>
      <c r="G17" s="25">
        <v>0</v>
      </c>
      <c r="H17" s="24">
        <v>0.70899999999999996</v>
      </c>
      <c r="I17" s="24">
        <v>0.11700000000000001</v>
      </c>
      <c r="J17" s="24">
        <v>0.43099999999999999</v>
      </c>
      <c r="K17" s="25">
        <v>14.0061987361</v>
      </c>
      <c r="L17" s="8">
        <f t="shared" si="0"/>
        <v>29.026329542370842</v>
      </c>
      <c r="M17" s="8">
        <f t="shared" si="1"/>
        <v>56</v>
      </c>
      <c r="N17" s="8">
        <f t="shared" si="2"/>
        <v>11.9</v>
      </c>
    </row>
    <row r="18" spans="1:14" s="8" customFormat="1">
      <c r="A18" s="49" t="s">
        <v>113</v>
      </c>
      <c r="B18" s="49">
        <v>1400</v>
      </c>
      <c r="C18" s="49" t="s">
        <v>101</v>
      </c>
      <c r="D18" s="49" t="s">
        <v>70</v>
      </c>
      <c r="E18" s="25">
        <v>0.19</v>
      </c>
      <c r="F18" s="25">
        <v>57.7</v>
      </c>
      <c r="G18" s="25">
        <v>0</v>
      </c>
      <c r="H18" s="24">
        <v>0.70899999999999996</v>
      </c>
      <c r="I18" s="24">
        <v>0.11700000000000001</v>
      </c>
      <c r="J18" s="24">
        <v>0.43099999999999999</v>
      </c>
      <c r="K18" s="25">
        <v>82.014812024400001</v>
      </c>
      <c r="L18" s="8">
        <f t="shared" si="0"/>
        <v>169.96681298259969</v>
      </c>
      <c r="M18" s="8">
        <f t="shared" si="1"/>
        <v>327.9</v>
      </c>
      <c r="N18" s="8">
        <f t="shared" si="2"/>
        <v>69.7</v>
      </c>
    </row>
    <row r="19" spans="1:14" s="8" customFormat="1">
      <c r="A19" s="49" t="s">
        <v>113</v>
      </c>
      <c r="B19" s="49">
        <v>1400</v>
      </c>
      <c r="C19" s="49" t="s">
        <v>101</v>
      </c>
      <c r="D19" s="49" t="s">
        <v>70</v>
      </c>
      <c r="E19" s="25">
        <v>0.19</v>
      </c>
      <c r="F19" s="25">
        <v>57.7</v>
      </c>
      <c r="G19" s="25">
        <v>0</v>
      </c>
      <c r="H19" s="24">
        <v>0.70899999999999996</v>
      </c>
      <c r="I19" s="24">
        <v>0.11700000000000001</v>
      </c>
      <c r="J19" s="24">
        <v>0.43099999999999999</v>
      </c>
      <c r="K19" s="25">
        <v>4.5904090954800001</v>
      </c>
      <c r="L19" s="8">
        <f t="shared" si="0"/>
        <v>9.5131255560636223</v>
      </c>
      <c r="M19" s="8">
        <f t="shared" si="1"/>
        <v>18.399999999999999</v>
      </c>
      <c r="N19" s="8">
        <f t="shared" si="2"/>
        <v>3.9</v>
      </c>
    </row>
    <row r="20" spans="1:14" s="8" customFormat="1">
      <c r="A20" s="49" t="s">
        <v>113</v>
      </c>
      <c r="B20" s="49">
        <v>1400</v>
      </c>
      <c r="C20" s="49" t="s">
        <v>101</v>
      </c>
      <c r="D20" s="49" t="s">
        <v>71</v>
      </c>
      <c r="E20" s="25">
        <v>0.19</v>
      </c>
      <c r="F20" s="25">
        <v>57.7</v>
      </c>
      <c r="G20" s="25">
        <v>0</v>
      </c>
      <c r="H20" s="24">
        <v>0.70899999999999996</v>
      </c>
      <c r="I20" s="24">
        <v>0.11700000000000001</v>
      </c>
      <c r="J20" s="24">
        <v>0.43099999999999999</v>
      </c>
      <c r="K20" s="25">
        <v>0.13640761224600001</v>
      </c>
      <c r="L20" s="8">
        <f t="shared" si="0"/>
        <v>0.28268999888850838</v>
      </c>
      <c r="M20" s="8">
        <f t="shared" si="1"/>
        <v>0.5</v>
      </c>
      <c r="N20" s="8">
        <f t="shared" si="2"/>
        <v>0.1</v>
      </c>
    </row>
    <row r="21" spans="1:14" s="8" customFormat="1">
      <c r="A21" s="49" t="s">
        <v>113</v>
      </c>
      <c r="B21" s="49">
        <v>1411</v>
      </c>
      <c r="C21" s="49" t="s">
        <v>101</v>
      </c>
      <c r="D21" s="49"/>
      <c r="E21" s="25">
        <v>0.19</v>
      </c>
      <c r="F21" s="25">
        <v>57.7</v>
      </c>
      <c r="G21" s="25">
        <v>0</v>
      </c>
      <c r="H21" s="24">
        <v>1.4430000000000001</v>
      </c>
      <c r="I21" s="24">
        <v>0.22500000000000001</v>
      </c>
      <c r="J21" s="24">
        <v>0.43099999999999999</v>
      </c>
      <c r="K21" s="25">
        <v>10.2777717603</v>
      </c>
      <c r="L21" s="8">
        <f t="shared" si="0"/>
        <v>21.299568547947718</v>
      </c>
      <c r="M21" s="8">
        <f t="shared" si="1"/>
        <v>83.6</v>
      </c>
      <c r="N21" s="8">
        <f t="shared" si="2"/>
        <v>15</v>
      </c>
    </row>
    <row r="22" spans="1:14" s="8" customFormat="1">
      <c r="A22" s="49" t="s">
        <v>113</v>
      </c>
      <c r="B22" s="49">
        <v>1411</v>
      </c>
      <c r="C22" s="49" t="s">
        <v>101</v>
      </c>
      <c r="D22" s="49"/>
      <c r="E22" s="25">
        <v>0.19</v>
      </c>
      <c r="F22" s="25">
        <v>57.7</v>
      </c>
      <c r="G22" s="25">
        <v>0</v>
      </c>
      <c r="H22" s="24">
        <v>1.4430000000000001</v>
      </c>
      <c r="I22" s="24">
        <v>0.22500000000000001</v>
      </c>
      <c r="J22" s="24">
        <v>0.43099999999999999</v>
      </c>
      <c r="K22" s="25">
        <v>16.410052734699999</v>
      </c>
      <c r="L22" s="8">
        <f t="shared" si="0"/>
        <v>34.008056536952822</v>
      </c>
      <c r="M22" s="8">
        <f t="shared" si="1"/>
        <v>133.5</v>
      </c>
      <c r="N22" s="8">
        <f t="shared" si="2"/>
        <v>23.9</v>
      </c>
    </row>
    <row r="23" spans="1:14" s="8" customFormat="1">
      <c r="A23" s="49" t="s">
        <v>113</v>
      </c>
      <c r="B23" s="49">
        <v>1411</v>
      </c>
      <c r="C23" s="49" t="s">
        <v>101</v>
      </c>
      <c r="D23" s="49" t="s">
        <v>69</v>
      </c>
      <c r="E23" s="25">
        <v>0.19</v>
      </c>
      <c r="F23" s="25">
        <v>57.7</v>
      </c>
      <c r="G23" s="25">
        <v>0</v>
      </c>
      <c r="H23" s="24">
        <v>1.4430000000000001</v>
      </c>
      <c r="I23" s="24">
        <v>0.22500000000000001</v>
      </c>
      <c r="J23" s="24">
        <v>0.43099999999999999</v>
      </c>
      <c r="K23" s="25">
        <v>0.97298803601499995</v>
      </c>
      <c r="L23" s="8">
        <f t="shared" si="0"/>
        <v>2.0164122976038525</v>
      </c>
      <c r="M23" s="8">
        <f t="shared" si="1"/>
        <v>7.9</v>
      </c>
      <c r="N23" s="8">
        <f t="shared" si="2"/>
        <v>1.4</v>
      </c>
    </row>
    <row r="24" spans="1:14" s="8" customFormat="1">
      <c r="A24" s="49" t="s">
        <v>113</v>
      </c>
      <c r="B24" s="49">
        <v>1411</v>
      </c>
      <c r="C24" s="49" t="s">
        <v>101</v>
      </c>
      <c r="D24" s="49" t="s">
        <v>70</v>
      </c>
      <c r="E24" s="25">
        <v>0.19</v>
      </c>
      <c r="F24" s="25">
        <v>57.7</v>
      </c>
      <c r="G24" s="25">
        <v>0</v>
      </c>
      <c r="H24" s="24">
        <v>1.4430000000000001</v>
      </c>
      <c r="I24" s="24">
        <v>0.22500000000000001</v>
      </c>
      <c r="J24" s="24">
        <v>0.43099999999999999</v>
      </c>
      <c r="K24" s="25">
        <v>29.017191926799999</v>
      </c>
      <c r="L24" s="8">
        <f t="shared" si="0"/>
        <v>60.134986739167594</v>
      </c>
      <c r="M24" s="8">
        <f t="shared" si="1"/>
        <v>236.1</v>
      </c>
      <c r="N24" s="8">
        <f t="shared" si="2"/>
        <v>42.3</v>
      </c>
    </row>
    <row r="25" spans="1:14" s="8" customFormat="1">
      <c r="A25" s="49" t="s">
        <v>113</v>
      </c>
      <c r="B25" s="49">
        <v>1480</v>
      </c>
      <c r="C25" s="49" t="s">
        <v>101</v>
      </c>
      <c r="D25" s="49" t="s">
        <v>69</v>
      </c>
      <c r="E25" s="25">
        <v>0.19</v>
      </c>
      <c r="F25" s="25">
        <v>57.7</v>
      </c>
      <c r="G25" s="25">
        <v>0</v>
      </c>
      <c r="H25" s="24">
        <v>1.2450000000000001</v>
      </c>
      <c r="I25" s="24">
        <v>0.21299999999999999</v>
      </c>
      <c r="J25" s="24">
        <v>0.28799999999999998</v>
      </c>
      <c r="K25" s="25">
        <v>17.868164070799999</v>
      </c>
      <c r="L25" s="8">
        <f t="shared" si="0"/>
        <v>24.743833605243836</v>
      </c>
      <c r="M25" s="8">
        <f t="shared" si="1"/>
        <v>83.8</v>
      </c>
      <c r="N25" s="8">
        <f t="shared" si="2"/>
        <v>17.7</v>
      </c>
    </row>
    <row r="26" spans="1:14" s="8" customFormat="1">
      <c r="A26" s="49" t="s">
        <v>113</v>
      </c>
      <c r="B26" s="49">
        <v>1480</v>
      </c>
      <c r="C26" s="49" t="s">
        <v>101</v>
      </c>
      <c r="D26" s="49" t="s">
        <v>70</v>
      </c>
      <c r="E26" s="25">
        <v>0.19</v>
      </c>
      <c r="F26" s="25">
        <v>57.7</v>
      </c>
      <c r="G26" s="25">
        <v>0</v>
      </c>
      <c r="H26" s="24">
        <v>1.2450000000000001</v>
      </c>
      <c r="I26" s="24">
        <v>0.21299999999999999</v>
      </c>
      <c r="J26" s="24">
        <v>0.28799999999999998</v>
      </c>
      <c r="K26" s="25">
        <v>0.75795190758800002</v>
      </c>
      <c r="L26" s="8">
        <f t="shared" si="0"/>
        <v>1.0496118016278624</v>
      </c>
      <c r="M26" s="8">
        <f t="shared" si="1"/>
        <v>3.6</v>
      </c>
      <c r="N26" s="8">
        <f t="shared" si="2"/>
        <v>0.8</v>
      </c>
    </row>
    <row r="27" spans="1:14" s="8" customFormat="1">
      <c r="A27" s="49" t="s">
        <v>113</v>
      </c>
      <c r="B27" s="49">
        <v>1550</v>
      </c>
      <c r="C27" s="49" t="s">
        <v>101</v>
      </c>
      <c r="D27" s="49"/>
      <c r="E27" s="25">
        <v>0.19</v>
      </c>
      <c r="F27" s="25">
        <v>57.7</v>
      </c>
      <c r="G27" s="25">
        <v>0</v>
      </c>
      <c r="H27" s="24">
        <v>0.72099999999999997</v>
      </c>
      <c r="I27" s="24">
        <v>0.17</v>
      </c>
      <c r="J27" s="24">
        <v>0.34100000000000003</v>
      </c>
      <c r="K27" s="25">
        <v>0.68726181898000005</v>
      </c>
      <c r="L27" s="8">
        <f t="shared" si="0"/>
        <v>1.1268631143087324</v>
      </c>
      <c r="M27" s="8">
        <f t="shared" si="1"/>
        <v>2.2000000000000002</v>
      </c>
      <c r="N27" s="8">
        <f t="shared" si="2"/>
        <v>0.7</v>
      </c>
    </row>
    <row r="28" spans="1:14" s="8" customFormat="1">
      <c r="A28" s="49" t="s">
        <v>113</v>
      </c>
      <c r="B28" s="49">
        <v>1550</v>
      </c>
      <c r="C28" s="49" t="s">
        <v>101</v>
      </c>
      <c r="D28" s="49" t="s">
        <v>70</v>
      </c>
      <c r="E28" s="25">
        <v>0.19</v>
      </c>
      <c r="F28" s="25">
        <v>57.7</v>
      </c>
      <c r="G28" s="25">
        <v>0</v>
      </c>
      <c r="H28" s="24">
        <v>0.72099999999999997</v>
      </c>
      <c r="I28" s="24">
        <v>0.17</v>
      </c>
      <c r="J28" s="24">
        <v>0.34100000000000003</v>
      </c>
      <c r="K28" s="25">
        <v>6.5229150969100003</v>
      </c>
      <c r="L28" s="8">
        <f t="shared" si="0"/>
        <v>10.695243381022676</v>
      </c>
      <c r="M28" s="8">
        <f t="shared" si="1"/>
        <v>21</v>
      </c>
      <c r="N28" s="8">
        <f t="shared" si="2"/>
        <v>6.2</v>
      </c>
    </row>
    <row r="29" spans="1:14" s="8" customFormat="1">
      <c r="A29" s="49" t="s">
        <v>113</v>
      </c>
      <c r="B29" s="49">
        <v>1700</v>
      </c>
      <c r="C29" s="49" t="s">
        <v>101</v>
      </c>
      <c r="D29" s="49" t="s">
        <v>69</v>
      </c>
      <c r="E29" s="25">
        <v>0.19</v>
      </c>
      <c r="F29" s="25">
        <v>57.7</v>
      </c>
      <c r="G29" s="25">
        <v>0</v>
      </c>
      <c r="H29" s="24">
        <v>0.96799999999999997</v>
      </c>
      <c r="I29" s="24">
        <v>0.125</v>
      </c>
      <c r="J29" s="24">
        <v>0.34100000000000003</v>
      </c>
      <c r="K29" s="25">
        <v>7.2953418032000004</v>
      </c>
      <c r="L29" s="8">
        <f t="shared" si="0"/>
        <v>11.961746393101855</v>
      </c>
      <c r="M29" s="8">
        <f t="shared" si="1"/>
        <v>31.5</v>
      </c>
      <c r="N29" s="8">
        <f t="shared" si="2"/>
        <v>5.5</v>
      </c>
    </row>
    <row r="30" spans="1:14" s="8" customFormat="1">
      <c r="A30" s="49" t="s">
        <v>113</v>
      </c>
      <c r="B30" s="49">
        <v>1760</v>
      </c>
      <c r="C30" s="49" t="s">
        <v>101</v>
      </c>
      <c r="D30" s="49" t="s">
        <v>70</v>
      </c>
      <c r="E30" s="25">
        <v>0.19</v>
      </c>
      <c r="F30" s="25">
        <v>57.7</v>
      </c>
      <c r="G30" s="25">
        <v>0</v>
      </c>
      <c r="H30" s="24">
        <v>0.70899999999999996</v>
      </c>
      <c r="I30" s="24">
        <v>0.11700000000000001</v>
      </c>
      <c r="J30" s="24">
        <v>0.34100000000000003</v>
      </c>
      <c r="K30" s="25">
        <v>34.603591738600002</v>
      </c>
      <c r="L30" s="8">
        <f t="shared" si="0"/>
        <v>56.737490830931016</v>
      </c>
      <c r="M30" s="8">
        <f t="shared" si="1"/>
        <v>109.5</v>
      </c>
      <c r="N30" s="8">
        <f t="shared" si="2"/>
        <v>24.6</v>
      </c>
    </row>
    <row r="31" spans="1:14" s="8" customFormat="1">
      <c r="A31" s="49" t="s">
        <v>113</v>
      </c>
      <c r="B31" s="49">
        <v>3100</v>
      </c>
      <c r="C31" s="49" t="s">
        <v>101</v>
      </c>
      <c r="D31" s="49" t="s">
        <v>69</v>
      </c>
      <c r="E31" s="25">
        <v>0.19</v>
      </c>
      <c r="F31" s="25">
        <v>57.7</v>
      </c>
      <c r="G31" s="25">
        <v>0</v>
      </c>
      <c r="H31" s="24">
        <v>0.69099999999999995</v>
      </c>
      <c r="I31" s="24">
        <v>3.5999999999999997E-2</v>
      </c>
      <c r="J31" s="24">
        <v>0.26200000000000001</v>
      </c>
      <c r="K31" s="25">
        <v>1.8745112457800001E-4</v>
      </c>
      <c r="L31" s="8">
        <f t="shared" si="0"/>
        <v>2.361478025579548E-4</v>
      </c>
      <c r="M31" s="8">
        <f t="shared" si="1"/>
        <v>0</v>
      </c>
      <c r="N31" s="8">
        <f t="shared" si="2"/>
        <v>0</v>
      </c>
    </row>
    <row r="32" spans="1:14" s="8" customFormat="1">
      <c r="A32" s="49" t="s">
        <v>113</v>
      </c>
      <c r="B32" s="49">
        <v>3100</v>
      </c>
      <c r="C32" s="49" t="s">
        <v>101</v>
      </c>
      <c r="D32" s="49" t="s">
        <v>70</v>
      </c>
      <c r="E32" s="25">
        <v>0.19</v>
      </c>
      <c r="F32" s="25">
        <v>57.7</v>
      </c>
      <c r="G32" s="25">
        <v>0</v>
      </c>
      <c r="H32" s="24">
        <v>0.69099999999999995</v>
      </c>
      <c r="I32" s="24">
        <v>3.5999999999999997E-2</v>
      </c>
      <c r="J32" s="24">
        <v>0.26200000000000001</v>
      </c>
      <c r="K32" s="25">
        <v>14.1889622817</v>
      </c>
      <c r="L32" s="8">
        <f t="shared" si="0"/>
        <v>17.875018199780968</v>
      </c>
      <c r="M32" s="8">
        <f t="shared" si="1"/>
        <v>33.6</v>
      </c>
      <c r="N32" s="8">
        <f t="shared" si="2"/>
        <v>4.4000000000000004</v>
      </c>
    </row>
    <row r="33" spans="1:14" s="8" customFormat="1">
      <c r="A33" s="49" t="s">
        <v>113</v>
      </c>
      <c r="B33" s="49">
        <v>3300</v>
      </c>
      <c r="C33" s="49" t="s">
        <v>101</v>
      </c>
      <c r="D33" s="49" t="s">
        <v>69</v>
      </c>
      <c r="E33" s="25">
        <v>0.19</v>
      </c>
      <c r="F33" s="25">
        <v>57.7</v>
      </c>
      <c r="G33" s="25">
        <v>0</v>
      </c>
      <c r="H33" s="24">
        <v>0.69099999999999995</v>
      </c>
      <c r="I33" s="24">
        <v>3.5999999999999997E-2</v>
      </c>
      <c r="J33" s="24">
        <v>0.26200000000000001</v>
      </c>
      <c r="K33" s="25">
        <v>24.435939579300001</v>
      </c>
      <c r="L33" s="8">
        <f t="shared" si="0"/>
        <v>30.783989416342489</v>
      </c>
      <c r="M33" s="8">
        <f t="shared" si="1"/>
        <v>57.9</v>
      </c>
      <c r="N33" s="8">
        <f t="shared" si="2"/>
        <v>7.7</v>
      </c>
    </row>
    <row r="34" spans="1:14" s="8" customFormat="1">
      <c r="A34" s="49" t="s">
        <v>113</v>
      </c>
      <c r="B34" s="49">
        <v>3300</v>
      </c>
      <c r="C34" s="49" t="s">
        <v>101</v>
      </c>
      <c r="D34" s="49" t="s">
        <v>70</v>
      </c>
      <c r="E34" s="25">
        <v>0.19</v>
      </c>
      <c r="F34" s="25">
        <v>57.7</v>
      </c>
      <c r="G34" s="25">
        <v>0</v>
      </c>
      <c r="H34" s="24">
        <v>0.69099999999999995</v>
      </c>
      <c r="I34" s="24">
        <v>3.5999999999999997E-2</v>
      </c>
      <c r="J34" s="24">
        <v>0.26200000000000001</v>
      </c>
      <c r="K34" s="25">
        <v>1.99960262104</v>
      </c>
      <c r="L34" s="8">
        <f t="shared" si="0"/>
        <v>2.5190660552758417</v>
      </c>
      <c r="M34" s="8">
        <f t="shared" si="1"/>
        <v>4.7</v>
      </c>
      <c r="N34" s="8">
        <f t="shared" si="2"/>
        <v>0.6</v>
      </c>
    </row>
    <row r="35" spans="1:14" s="8" customFormat="1">
      <c r="A35" s="49" t="s">
        <v>113</v>
      </c>
      <c r="B35" s="49">
        <v>4110</v>
      </c>
      <c r="C35" s="49" t="s">
        <v>101</v>
      </c>
      <c r="D35" s="49" t="s">
        <v>69</v>
      </c>
      <c r="E35" s="25">
        <v>0.19</v>
      </c>
      <c r="F35" s="25">
        <v>57.7</v>
      </c>
      <c r="G35" s="25">
        <v>0</v>
      </c>
      <c r="H35" s="24">
        <v>0.69099999999999995</v>
      </c>
      <c r="I35" s="24">
        <v>3.5999999999999997E-2</v>
      </c>
      <c r="J35" s="24">
        <v>0.26200000000000001</v>
      </c>
      <c r="K35" s="25">
        <v>2.2555180318199999</v>
      </c>
      <c r="L35" s="8">
        <f t="shared" si="0"/>
        <v>2.8414640245196394</v>
      </c>
      <c r="M35" s="8">
        <f t="shared" si="1"/>
        <v>5.3</v>
      </c>
      <c r="N35" s="8">
        <f t="shared" si="2"/>
        <v>0.7</v>
      </c>
    </row>
    <row r="36" spans="1:14" s="8" customFormat="1">
      <c r="A36" s="49" t="s">
        <v>113</v>
      </c>
      <c r="B36" s="49">
        <v>4110</v>
      </c>
      <c r="C36" s="49" t="s">
        <v>101</v>
      </c>
      <c r="D36" s="49" t="s">
        <v>70</v>
      </c>
      <c r="E36" s="25">
        <v>0.19</v>
      </c>
      <c r="F36" s="25">
        <v>57.7</v>
      </c>
      <c r="G36" s="25">
        <v>0</v>
      </c>
      <c r="H36" s="24">
        <v>0.69099999999999995</v>
      </c>
      <c r="I36" s="24">
        <v>3.5999999999999997E-2</v>
      </c>
      <c r="J36" s="24">
        <v>0.26200000000000001</v>
      </c>
      <c r="K36" s="25">
        <v>1.45499823078</v>
      </c>
      <c r="L36" s="8">
        <f t="shared" si="0"/>
        <v>1.8329825211661313</v>
      </c>
      <c r="M36" s="8">
        <f t="shared" si="1"/>
        <v>3.4</v>
      </c>
      <c r="N36" s="8">
        <f t="shared" si="2"/>
        <v>0.5</v>
      </c>
    </row>
    <row r="37" spans="1:14" s="8" customFormat="1">
      <c r="A37" s="49" t="s">
        <v>113</v>
      </c>
      <c r="B37" s="49">
        <v>4200</v>
      </c>
      <c r="C37" s="49" t="s">
        <v>101</v>
      </c>
      <c r="D37" s="49" t="s">
        <v>69</v>
      </c>
      <c r="E37" s="25">
        <v>0.19</v>
      </c>
      <c r="F37" s="25">
        <v>57.7</v>
      </c>
      <c r="G37" s="25">
        <v>0</v>
      </c>
      <c r="H37" s="24">
        <v>0.69099999999999995</v>
      </c>
      <c r="I37" s="24">
        <v>3.5999999999999997E-2</v>
      </c>
      <c r="J37" s="24">
        <v>0.26200000000000001</v>
      </c>
      <c r="K37" s="25">
        <v>2.3017969324099998</v>
      </c>
      <c r="L37" s="8">
        <f t="shared" si="0"/>
        <v>2.8997654121679113</v>
      </c>
      <c r="M37" s="8">
        <f t="shared" si="1"/>
        <v>5.5</v>
      </c>
      <c r="N37" s="8">
        <f t="shared" si="2"/>
        <v>0.7</v>
      </c>
    </row>
    <row r="38" spans="1:14" s="8" customFormat="1">
      <c r="A38" s="49" t="s">
        <v>113</v>
      </c>
      <c r="B38" s="49">
        <v>4200</v>
      </c>
      <c r="C38" s="49" t="s">
        <v>101</v>
      </c>
      <c r="D38" s="49" t="s">
        <v>70</v>
      </c>
      <c r="E38" s="25">
        <v>0.19</v>
      </c>
      <c r="F38" s="25">
        <v>57.7</v>
      </c>
      <c r="G38" s="25">
        <v>0</v>
      </c>
      <c r="H38" s="24">
        <v>0.69099999999999995</v>
      </c>
      <c r="I38" s="24">
        <v>3.5999999999999997E-2</v>
      </c>
      <c r="J38" s="24">
        <v>0.26200000000000001</v>
      </c>
      <c r="K38" s="25">
        <v>0.28181226590300001</v>
      </c>
      <c r="L38" s="8">
        <f t="shared" si="0"/>
        <v>0.35502239571350108</v>
      </c>
      <c r="M38" s="8">
        <f t="shared" si="1"/>
        <v>0.7</v>
      </c>
      <c r="N38" s="8">
        <f t="shared" si="2"/>
        <v>0.1</v>
      </c>
    </row>
    <row r="39" spans="1:14" s="8" customFormat="1">
      <c r="A39" s="49" t="s">
        <v>113</v>
      </c>
      <c r="B39" s="49">
        <v>4240</v>
      </c>
      <c r="C39" s="49" t="s">
        <v>101</v>
      </c>
      <c r="D39" s="49"/>
      <c r="E39" s="25">
        <v>0.19</v>
      </c>
      <c r="F39" s="25">
        <v>57.7</v>
      </c>
      <c r="G39" s="25">
        <v>0</v>
      </c>
      <c r="H39" s="24">
        <v>0.69099999999999995</v>
      </c>
      <c r="I39" s="24">
        <v>3.5999999999999997E-2</v>
      </c>
      <c r="J39" s="24">
        <v>0.26200000000000001</v>
      </c>
      <c r="K39" s="25">
        <v>6.7985888310099996E-2</v>
      </c>
      <c r="L39" s="8">
        <f t="shared" si="0"/>
        <v>8.5647488994925483E-2</v>
      </c>
      <c r="M39" s="8">
        <f t="shared" si="1"/>
        <v>0.2</v>
      </c>
      <c r="N39" s="8">
        <f t="shared" si="2"/>
        <v>0</v>
      </c>
    </row>
    <row r="40" spans="1:14" s="8" customFormat="1">
      <c r="A40" s="49" t="s">
        <v>113</v>
      </c>
      <c r="B40" s="49">
        <v>4240</v>
      </c>
      <c r="C40" s="49" t="s">
        <v>101</v>
      </c>
      <c r="D40" s="49" t="s">
        <v>69</v>
      </c>
      <c r="E40" s="25">
        <v>0.19</v>
      </c>
      <c r="F40" s="25">
        <v>57.7</v>
      </c>
      <c r="G40" s="25">
        <v>0</v>
      </c>
      <c r="H40" s="24">
        <v>0.69099999999999995</v>
      </c>
      <c r="I40" s="24">
        <v>3.5999999999999997E-2</v>
      </c>
      <c r="J40" s="24">
        <v>0.26200000000000001</v>
      </c>
      <c r="K40" s="25">
        <v>20.5365276763</v>
      </c>
      <c r="L40" s="8">
        <f t="shared" si="0"/>
        <v>25.871575291141472</v>
      </c>
      <c r="M40" s="8">
        <f t="shared" si="1"/>
        <v>48.6</v>
      </c>
      <c r="N40" s="8">
        <f t="shared" si="2"/>
        <v>6.4</v>
      </c>
    </row>
    <row r="41" spans="1:14" s="8" customFormat="1">
      <c r="A41" s="49" t="s">
        <v>113</v>
      </c>
      <c r="B41" s="49">
        <v>4240</v>
      </c>
      <c r="C41" s="49" t="s">
        <v>101</v>
      </c>
      <c r="D41" s="49" t="s">
        <v>69</v>
      </c>
      <c r="E41" s="25">
        <v>0.19</v>
      </c>
      <c r="F41" s="25">
        <v>57.7</v>
      </c>
      <c r="G41" s="25">
        <v>0</v>
      </c>
      <c r="H41" s="24">
        <v>0.69099999999999995</v>
      </c>
      <c r="I41" s="24">
        <v>3.5999999999999997E-2</v>
      </c>
      <c r="J41" s="24">
        <v>0.26200000000000001</v>
      </c>
      <c r="K41" s="25">
        <v>9.2282006338200002</v>
      </c>
      <c r="L41" s="8">
        <f t="shared" si="0"/>
        <v>11.625533355142542</v>
      </c>
      <c r="M41" s="8">
        <f t="shared" si="1"/>
        <v>21.9</v>
      </c>
      <c r="N41" s="8">
        <f t="shared" si="2"/>
        <v>2.9</v>
      </c>
    </row>
    <row r="42" spans="1:14" s="8" customFormat="1">
      <c r="A42" s="49" t="s">
        <v>113</v>
      </c>
      <c r="B42" s="49">
        <v>4240</v>
      </c>
      <c r="C42" s="49" t="s">
        <v>101</v>
      </c>
      <c r="D42" s="49" t="s">
        <v>70</v>
      </c>
      <c r="E42" s="25">
        <v>0.19</v>
      </c>
      <c r="F42" s="25">
        <v>57.7</v>
      </c>
      <c r="G42" s="25">
        <v>0</v>
      </c>
      <c r="H42" s="24">
        <v>0.69099999999999995</v>
      </c>
      <c r="I42" s="24">
        <v>3.5999999999999997E-2</v>
      </c>
      <c r="J42" s="24">
        <v>0.26200000000000001</v>
      </c>
      <c r="K42" s="25">
        <v>1.24444558792</v>
      </c>
      <c r="L42" s="8">
        <f t="shared" si="0"/>
        <v>1.5677318109018177</v>
      </c>
      <c r="M42" s="8">
        <f t="shared" si="1"/>
        <v>2.9</v>
      </c>
      <c r="N42" s="8">
        <f t="shared" si="2"/>
        <v>0.4</v>
      </c>
    </row>
    <row r="43" spans="1:14" s="8" customFormat="1">
      <c r="A43" s="49" t="s">
        <v>113</v>
      </c>
      <c r="B43" s="49">
        <v>4240</v>
      </c>
      <c r="C43" s="49" t="s">
        <v>101</v>
      </c>
      <c r="D43" s="49" t="s">
        <v>70</v>
      </c>
      <c r="E43" s="25">
        <v>0.19</v>
      </c>
      <c r="F43" s="25">
        <v>57.7</v>
      </c>
      <c r="G43" s="25">
        <v>0</v>
      </c>
      <c r="H43" s="24">
        <v>0.69099999999999995</v>
      </c>
      <c r="I43" s="24">
        <v>3.5999999999999997E-2</v>
      </c>
      <c r="J43" s="24">
        <v>0.26200000000000001</v>
      </c>
      <c r="K43" s="25">
        <v>4.5920310342199997</v>
      </c>
      <c r="L43" s="8">
        <f t="shared" si="0"/>
        <v>5.7849641630597857</v>
      </c>
      <c r="M43" s="8">
        <f t="shared" si="1"/>
        <v>10.9</v>
      </c>
      <c r="N43" s="8">
        <f t="shared" si="2"/>
        <v>1.4</v>
      </c>
    </row>
    <row r="44" spans="1:14" s="8" customFormat="1">
      <c r="A44" s="49" t="s">
        <v>113</v>
      </c>
      <c r="B44" s="49">
        <v>5110</v>
      </c>
      <c r="C44" s="49" t="s">
        <v>101</v>
      </c>
      <c r="D44" s="49"/>
      <c r="E44" s="25">
        <v>0.19</v>
      </c>
      <c r="F44" s="25">
        <v>57.7</v>
      </c>
      <c r="G44" s="25">
        <v>0</v>
      </c>
      <c r="H44" s="24">
        <v>0.505</v>
      </c>
      <c r="I44" s="24">
        <v>6.8000000000000005E-2</v>
      </c>
      <c r="J44" s="24">
        <v>5.2999999999999999E-2</v>
      </c>
      <c r="K44" s="25">
        <v>0.113336849946</v>
      </c>
      <c r="L44" s="8">
        <f t="shared" si="0"/>
        <v>2.888295173498855E-2</v>
      </c>
      <c r="M44" s="8">
        <f t="shared" si="1"/>
        <v>0</v>
      </c>
      <c r="N44" s="8">
        <f t="shared" si="2"/>
        <v>0</v>
      </c>
    </row>
    <row r="45" spans="1:14" s="8" customFormat="1">
      <c r="A45" s="49" t="s">
        <v>113</v>
      </c>
      <c r="B45" s="49">
        <v>5110</v>
      </c>
      <c r="C45" s="49" t="s">
        <v>101</v>
      </c>
      <c r="D45" s="49" t="s">
        <v>69</v>
      </c>
      <c r="E45" s="25">
        <v>0.19</v>
      </c>
      <c r="F45" s="25">
        <v>57.7</v>
      </c>
      <c r="G45" s="25">
        <v>0</v>
      </c>
      <c r="H45" s="24">
        <v>0.505</v>
      </c>
      <c r="I45" s="24">
        <v>6.8000000000000005E-2</v>
      </c>
      <c r="J45" s="24">
        <v>5.2999999999999999E-2</v>
      </c>
      <c r="K45" s="25">
        <v>0.23651075875700001</v>
      </c>
      <c r="L45" s="8">
        <f t="shared" si="0"/>
        <v>6.0272795946231812E-2</v>
      </c>
      <c r="M45" s="8">
        <f t="shared" si="1"/>
        <v>0.1</v>
      </c>
      <c r="N45" s="8">
        <f t="shared" si="2"/>
        <v>0.1</v>
      </c>
    </row>
    <row r="46" spans="1:14" s="8" customFormat="1">
      <c r="A46" s="49" t="s">
        <v>113</v>
      </c>
      <c r="B46" s="49">
        <v>5110</v>
      </c>
      <c r="C46" s="49" t="s">
        <v>101</v>
      </c>
      <c r="D46" s="49" t="s">
        <v>71</v>
      </c>
      <c r="E46" s="25">
        <v>0.19</v>
      </c>
      <c r="F46" s="25">
        <v>57.7</v>
      </c>
      <c r="G46" s="25">
        <v>0</v>
      </c>
      <c r="H46" s="24">
        <v>0.505</v>
      </c>
      <c r="I46" s="24">
        <v>6.8000000000000005E-2</v>
      </c>
      <c r="J46" s="24">
        <v>5.2999999999999999E-2</v>
      </c>
      <c r="K46" s="25">
        <v>0.20306790480299999</v>
      </c>
      <c r="L46" s="8">
        <f t="shared" si="0"/>
        <v>5.1750163306504525E-2</v>
      </c>
      <c r="M46" s="8">
        <f t="shared" si="1"/>
        <v>0.1</v>
      </c>
      <c r="N46" s="8">
        <f t="shared" si="2"/>
        <v>0</v>
      </c>
    </row>
    <row r="47" spans="1:14" s="8" customFormat="1">
      <c r="A47" s="49" t="s">
        <v>113</v>
      </c>
      <c r="B47" s="49">
        <v>6120</v>
      </c>
      <c r="C47" s="49" t="s">
        <v>101</v>
      </c>
      <c r="D47" s="49"/>
      <c r="E47" s="25">
        <v>0.19</v>
      </c>
      <c r="F47" s="25">
        <v>57.7</v>
      </c>
      <c r="G47" s="25">
        <v>0</v>
      </c>
      <c r="H47" s="24">
        <v>0.60699999999999998</v>
      </c>
      <c r="I47" s="24">
        <v>3.3000000000000002E-2</v>
      </c>
      <c r="J47" s="24">
        <v>2.5999999999999999E-2</v>
      </c>
      <c r="K47" s="25">
        <v>7.2379982637599996E-2</v>
      </c>
      <c r="L47" s="8">
        <f t="shared" si="0"/>
        <v>9.0487041627439601E-3</v>
      </c>
      <c r="M47" s="8">
        <f t="shared" si="1"/>
        <v>0</v>
      </c>
      <c r="N47" s="8">
        <f t="shared" si="2"/>
        <v>0</v>
      </c>
    </row>
    <row r="48" spans="1:14" s="8" customFormat="1">
      <c r="A48" s="49" t="s">
        <v>113</v>
      </c>
      <c r="B48" s="49">
        <v>6120</v>
      </c>
      <c r="C48" s="49" t="s">
        <v>101</v>
      </c>
      <c r="D48" s="49" t="s">
        <v>69</v>
      </c>
      <c r="E48" s="25">
        <v>0.19</v>
      </c>
      <c r="F48" s="25">
        <v>57.7</v>
      </c>
      <c r="G48" s="25">
        <v>0</v>
      </c>
      <c r="H48" s="24">
        <v>0.60699999999999998</v>
      </c>
      <c r="I48" s="24">
        <v>3.3000000000000002E-2</v>
      </c>
      <c r="J48" s="24">
        <v>2.5999999999999999E-2</v>
      </c>
      <c r="K48" s="25">
        <v>5.2252837322900003</v>
      </c>
      <c r="L48" s="8">
        <f t="shared" si="0"/>
        <v>0.65324755459845485</v>
      </c>
      <c r="M48" s="8">
        <f t="shared" si="1"/>
        <v>1.1000000000000001</v>
      </c>
      <c r="N48" s="8">
        <f t="shared" si="2"/>
        <v>1.1000000000000001</v>
      </c>
    </row>
    <row r="49" spans="1:14" s="8" customFormat="1">
      <c r="A49" s="49" t="s">
        <v>113</v>
      </c>
      <c r="B49" s="49">
        <v>6120</v>
      </c>
      <c r="C49" s="49" t="s">
        <v>101</v>
      </c>
      <c r="D49" s="49" t="s">
        <v>70</v>
      </c>
      <c r="E49" s="25">
        <v>0.19</v>
      </c>
      <c r="F49" s="25">
        <v>57.7</v>
      </c>
      <c r="G49" s="25">
        <v>0</v>
      </c>
      <c r="H49" s="24">
        <v>0.60699999999999998</v>
      </c>
      <c r="I49" s="24">
        <v>3.3000000000000002E-2</v>
      </c>
      <c r="J49" s="24">
        <v>2.5999999999999999E-2</v>
      </c>
      <c r="K49" s="25">
        <v>8.2256505365799999</v>
      </c>
      <c r="L49" s="8">
        <f t="shared" si="0"/>
        <v>1.0283434112481096</v>
      </c>
      <c r="M49" s="8">
        <f t="shared" si="1"/>
        <v>1.7</v>
      </c>
      <c r="N49" s="8">
        <f t="shared" si="2"/>
        <v>1.7</v>
      </c>
    </row>
    <row r="50" spans="1:14" s="8" customFormat="1">
      <c r="A50" s="49" t="s">
        <v>113</v>
      </c>
      <c r="B50" s="49">
        <v>6120</v>
      </c>
      <c r="C50" s="49" t="s">
        <v>101</v>
      </c>
      <c r="D50" s="49" t="s">
        <v>71</v>
      </c>
      <c r="E50" s="25">
        <v>0.19</v>
      </c>
      <c r="F50" s="25">
        <v>57.7</v>
      </c>
      <c r="G50" s="25">
        <v>0</v>
      </c>
      <c r="H50" s="24">
        <v>0.60699999999999998</v>
      </c>
      <c r="I50" s="24">
        <v>3.3000000000000002E-2</v>
      </c>
      <c r="J50" s="24">
        <v>2.5999999999999999E-2</v>
      </c>
      <c r="K50" s="25">
        <v>5.2091211615299997</v>
      </c>
      <c r="L50" s="8">
        <f t="shared" si="0"/>
        <v>0.65122696387727552</v>
      </c>
      <c r="M50" s="8">
        <f t="shared" si="1"/>
        <v>1.1000000000000001</v>
      </c>
      <c r="N50" s="8">
        <f t="shared" si="2"/>
        <v>1</v>
      </c>
    </row>
    <row r="51" spans="1:14" s="8" customFormat="1">
      <c r="A51" s="49" t="s">
        <v>113</v>
      </c>
      <c r="B51" s="49">
        <v>6172</v>
      </c>
      <c r="C51" s="49" t="s">
        <v>101</v>
      </c>
      <c r="D51" s="49" t="s">
        <v>70</v>
      </c>
      <c r="E51" s="25">
        <v>0.19</v>
      </c>
      <c r="F51" s="25">
        <v>57.7</v>
      </c>
      <c r="G51" s="25">
        <v>0</v>
      </c>
      <c r="H51" s="24">
        <v>0.60699999999999998</v>
      </c>
      <c r="I51" s="24">
        <v>3.3000000000000002E-2</v>
      </c>
      <c r="J51" s="24">
        <v>2.5999999999999999E-2</v>
      </c>
      <c r="K51" s="25">
        <v>2.6310141665</v>
      </c>
      <c r="L51" s="8">
        <f t="shared" si="0"/>
        <v>0.32892062104860831</v>
      </c>
      <c r="M51" s="8">
        <f t="shared" si="1"/>
        <v>0.5</v>
      </c>
      <c r="N51" s="8">
        <f t="shared" si="2"/>
        <v>0.5</v>
      </c>
    </row>
    <row r="52" spans="1:14" s="8" customFormat="1">
      <c r="A52" s="49" t="s">
        <v>113</v>
      </c>
      <c r="B52" s="49">
        <v>8140</v>
      </c>
      <c r="C52" s="49" t="s">
        <v>101</v>
      </c>
      <c r="D52" s="49"/>
      <c r="E52" s="25">
        <v>0.19</v>
      </c>
      <c r="F52" s="25">
        <v>57.7</v>
      </c>
      <c r="G52" s="25">
        <v>0</v>
      </c>
      <c r="H52" s="24">
        <v>0.98599999999999999</v>
      </c>
      <c r="I52" s="24">
        <v>0.14299999999999999</v>
      </c>
      <c r="J52" s="24">
        <v>0.44600000000000001</v>
      </c>
      <c r="K52" s="25">
        <v>8.8429506879299993</v>
      </c>
      <c r="L52" s="8">
        <f t="shared" si="0"/>
        <v>18.963855132777351</v>
      </c>
      <c r="M52" s="8">
        <f t="shared" si="1"/>
        <v>50.9</v>
      </c>
      <c r="N52" s="8">
        <f t="shared" si="2"/>
        <v>9.1</v>
      </c>
    </row>
    <row r="53" spans="1:14" s="8" customFormat="1">
      <c r="A53" s="49" t="s">
        <v>113</v>
      </c>
      <c r="B53" s="49">
        <v>8140</v>
      </c>
      <c r="C53" s="49" t="s">
        <v>101</v>
      </c>
      <c r="D53" s="49" t="s">
        <v>69</v>
      </c>
      <c r="E53" s="25">
        <v>0.19</v>
      </c>
      <c r="F53" s="25">
        <v>57.7</v>
      </c>
      <c r="G53" s="25">
        <v>0</v>
      </c>
      <c r="H53" s="24">
        <v>0.98599999999999999</v>
      </c>
      <c r="I53" s="24">
        <v>0.14299999999999999</v>
      </c>
      <c r="J53" s="24">
        <v>0.44600000000000001</v>
      </c>
      <c r="K53" s="25">
        <v>5.17097091653</v>
      </c>
      <c r="L53" s="8">
        <f t="shared" si="0"/>
        <v>11.089233313347194</v>
      </c>
      <c r="M53" s="8">
        <f t="shared" si="1"/>
        <v>29.8</v>
      </c>
      <c r="N53" s="8">
        <f t="shared" si="2"/>
        <v>5.3</v>
      </c>
    </row>
    <row r="54" spans="1:14" s="8" customFormat="1">
      <c r="A54" s="49" t="s">
        <v>113</v>
      </c>
      <c r="B54" s="49">
        <v>8140</v>
      </c>
      <c r="C54" s="49" t="s">
        <v>101</v>
      </c>
      <c r="D54" s="49" t="s">
        <v>70</v>
      </c>
      <c r="E54" s="25">
        <v>0.19</v>
      </c>
      <c r="F54" s="25">
        <v>57.7</v>
      </c>
      <c r="G54" s="25">
        <v>0</v>
      </c>
      <c r="H54" s="24">
        <v>0.98599999999999999</v>
      </c>
      <c r="I54" s="24">
        <v>0.14299999999999999</v>
      </c>
      <c r="J54" s="24">
        <v>0.44600000000000001</v>
      </c>
      <c r="K54" s="25">
        <v>18.5070912308</v>
      </c>
      <c r="L54" s="8">
        <f t="shared" si="0"/>
        <v>39.688765595971113</v>
      </c>
      <c r="M54" s="8">
        <f t="shared" si="1"/>
        <v>106.5</v>
      </c>
      <c r="N54" s="8">
        <f t="shared" si="2"/>
        <v>19</v>
      </c>
    </row>
    <row r="55" spans="1:14" s="8" customFormat="1">
      <c r="A55" s="49" t="s">
        <v>113</v>
      </c>
      <c r="B55" s="49">
        <v>8140</v>
      </c>
      <c r="C55" s="49" t="s">
        <v>101</v>
      </c>
      <c r="D55" s="49" t="s">
        <v>71</v>
      </c>
      <c r="E55" s="25">
        <v>0.19</v>
      </c>
      <c r="F55" s="25">
        <v>57.7</v>
      </c>
      <c r="G55" s="25">
        <v>0</v>
      </c>
      <c r="H55" s="24">
        <v>0.98599999999999999</v>
      </c>
      <c r="I55" s="24">
        <v>0.14299999999999999</v>
      </c>
      <c r="J55" s="24">
        <v>0.44600000000000001</v>
      </c>
      <c r="K55" s="25">
        <v>0.39067754535999999</v>
      </c>
      <c r="L55" s="8">
        <f t="shared" si="0"/>
        <v>0.83781450731694262</v>
      </c>
      <c r="M55" s="8">
        <f t="shared" si="1"/>
        <v>2.2000000000000002</v>
      </c>
      <c r="N55" s="8">
        <f t="shared" si="2"/>
        <v>0.4</v>
      </c>
    </row>
    <row r="56" spans="1:14">
      <c r="K56" s="8">
        <f t="shared" ref="K56:M56" si="3">SUM(K2:K55)</f>
        <v>629.0521290912933</v>
      </c>
      <c r="L56" s="8">
        <f t="shared" si="3"/>
        <v>1093.8485055171989</v>
      </c>
      <c r="M56" s="8">
        <f t="shared" si="3"/>
        <v>3021.6999999999994</v>
      </c>
      <c r="N56">
        <f>SUM(N2:N55)</f>
        <v>661.9000000000002</v>
      </c>
    </row>
  </sheetData>
  <sortState ref="A2:F55">
    <sortCondition ref="C2:C55"/>
    <sortCondition ref="E2:E55"/>
  </sortState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66"/>
  <sheetViews>
    <sheetView workbookViewId="0">
      <pane ySplit="1" topLeftCell="A47" activePane="bottomLeft" state="frozen"/>
      <selection pane="bottomLeft" activeCell="L1" sqref="L1:N2"/>
    </sheetView>
  </sheetViews>
  <sheetFormatPr defaultRowHeight="15"/>
  <cols>
    <col min="1" max="1" width="17.5703125" bestFit="1" customWidth="1"/>
    <col min="2" max="2" width="12.85546875" bestFit="1" customWidth="1"/>
    <col min="3" max="3" width="13.42578125" bestFit="1" customWidth="1"/>
    <col min="4" max="4" width="8.140625" style="8" bestFit="1" customWidth="1"/>
    <col min="5" max="5" width="8" bestFit="1" customWidth="1"/>
    <col min="6" max="6" width="8.42578125" style="24" bestFit="1" customWidth="1"/>
    <col min="7" max="7" width="12.140625" style="24" bestFit="1" customWidth="1"/>
    <col min="8" max="8" width="8.28515625" style="24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3.85546875" customWidth="1"/>
  </cols>
  <sheetData>
    <row r="1" spans="1:14">
      <c r="A1" s="49" t="s">
        <v>90</v>
      </c>
      <c r="B1" s="49" t="s">
        <v>91</v>
      </c>
      <c r="C1" s="49" t="s">
        <v>92</v>
      </c>
      <c r="D1" s="49" t="s">
        <v>93</v>
      </c>
      <c r="E1" s="25" t="s">
        <v>94</v>
      </c>
      <c r="F1" s="25" t="s">
        <v>95</v>
      </c>
      <c r="G1" s="25" t="s">
        <v>96</v>
      </c>
      <c r="H1" s="25" t="s">
        <v>97</v>
      </c>
      <c r="I1" s="25" t="s">
        <v>98</v>
      </c>
      <c r="J1" s="25" t="s">
        <v>99</v>
      </c>
      <c r="K1" s="25" t="s">
        <v>100</v>
      </c>
      <c r="L1" s="26" t="s">
        <v>115</v>
      </c>
      <c r="M1" s="27" t="s">
        <v>116</v>
      </c>
      <c r="N1" s="27" t="s">
        <v>117</v>
      </c>
    </row>
    <row r="2" spans="1:14" s="8" customFormat="1">
      <c r="A2" s="49" t="s">
        <v>108</v>
      </c>
      <c r="B2" s="49">
        <v>1110</v>
      </c>
      <c r="C2" s="49" t="s">
        <v>106</v>
      </c>
      <c r="D2" s="49"/>
      <c r="E2" s="25">
        <v>0.22</v>
      </c>
      <c r="F2" s="25">
        <v>50.8</v>
      </c>
      <c r="G2" s="25">
        <v>0</v>
      </c>
      <c r="H2" s="25">
        <v>0.96799999999999997</v>
      </c>
      <c r="I2" s="25">
        <v>0.125</v>
      </c>
      <c r="J2" s="25">
        <v>0.28799999999999998</v>
      </c>
      <c r="K2" s="25">
        <v>0.78274225075699999</v>
      </c>
      <c r="L2" s="8">
        <f>F2*J2*K2/12</f>
        <v>0.95431935212293428</v>
      </c>
      <c r="M2" s="8">
        <f>ROUND(2.721*H2*L2,1)</f>
        <v>2.5</v>
      </c>
      <c r="N2" s="8">
        <f>ROUND((2.721*I2*L2)+(E2*K2),1)</f>
        <v>0.5</v>
      </c>
    </row>
    <row r="3" spans="1:14" s="8" customFormat="1">
      <c r="A3" s="49" t="s">
        <v>108</v>
      </c>
      <c r="B3" s="49">
        <v>1110</v>
      </c>
      <c r="C3" s="49" t="s">
        <v>106</v>
      </c>
      <c r="D3" s="49" t="s">
        <v>69</v>
      </c>
      <c r="E3" s="25">
        <v>0.22</v>
      </c>
      <c r="F3" s="25">
        <v>50.8</v>
      </c>
      <c r="G3" s="25">
        <v>0</v>
      </c>
      <c r="H3" s="25">
        <v>0.96799999999999997</v>
      </c>
      <c r="I3" s="25">
        <v>0.125</v>
      </c>
      <c r="J3" s="25">
        <v>0.28799999999999998</v>
      </c>
      <c r="K3" s="25">
        <v>24.676720127100001</v>
      </c>
      <c r="L3" s="8">
        <f t="shared" ref="L3:L65" si="0">F3*J3*K3/12</f>
        <v>30.085857178960314</v>
      </c>
      <c r="M3" s="8">
        <f t="shared" ref="M3:M65" si="1">ROUND(2.721*H3*L3,1)</f>
        <v>79.2</v>
      </c>
      <c r="N3" s="8">
        <f t="shared" ref="N3:N65" si="2">ROUND((2.721*I3*L3)+(E3*K3),1)</f>
        <v>15.7</v>
      </c>
    </row>
    <row r="4" spans="1:14" s="8" customFormat="1">
      <c r="A4" s="49" t="s">
        <v>108</v>
      </c>
      <c r="B4" s="49">
        <v>1110</v>
      </c>
      <c r="C4" s="49" t="s">
        <v>106</v>
      </c>
      <c r="D4" s="49" t="s">
        <v>70</v>
      </c>
      <c r="E4" s="25">
        <v>0.22</v>
      </c>
      <c r="F4" s="25">
        <v>50.8</v>
      </c>
      <c r="G4" s="25">
        <v>0</v>
      </c>
      <c r="H4" s="25">
        <v>0.96799999999999997</v>
      </c>
      <c r="I4" s="25">
        <v>0.125</v>
      </c>
      <c r="J4" s="25">
        <v>0.28799999999999998</v>
      </c>
      <c r="K4" s="25">
        <v>26.0617928086</v>
      </c>
      <c r="L4" s="8">
        <f t="shared" si="0"/>
        <v>31.774537792245116</v>
      </c>
      <c r="M4" s="8">
        <f t="shared" si="1"/>
        <v>83.7</v>
      </c>
      <c r="N4" s="8">
        <f t="shared" si="2"/>
        <v>16.5</v>
      </c>
    </row>
    <row r="5" spans="1:14" s="8" customFormat="1">
      <c r="A5" s="49" t="s">
        <v>108</v>
      </c>
      <c r="B5" s="49">
        <v>1210</v>
      </c>
      <c r="C5" s="49" t="s">
        <v>106</v>
      </c>
      <c r="D5" s="49"/>
      <c r="E5" s="25">
        <v>0.22</v>
      </c>
      <c r="F5" s="25">
        <v>50.8</v>
      </c>
      <c r="G5" s="25">
        <v>0</v>
      </c>
      <c r="H5" s="25">
        <v>1.2450000000000001</v>
      </c>
      <c r="I5" s="25">
        <v>0.21299999999999999</v>
      </c>
      <c r="J5" s="25">
        <v>0.28799999999999998</v>
      </c>
      <c r="K5" s="25">
        <v>6.3725275961299996E-2</v>
      </c>
      <c r="L5" s="8">
        <f t="shared" si="0"/>
        <v>7.7693856452016943E-2</v>
      </c>
      <c r="M5" s="8">
        <f t="shared" si="1"/>
        <v>0.3</v>
      </c>
      <c r="N5" s="8">
        <f t="shared" si="2"/>
        <v>0.1</v>
      </c>
    </row>
    <row r="6" spans="1:14" s="8" customFormat="1">
      <c r="A6" s="49" t="s">
        <v>108</v>
      </c>
      <c r="B6" s="49">
        <v>1210</v>
      </c>
      <c r="C6" s="49" t="s">
        <v>106</v>
      </c>
      <c r="D6" s="49" t="s">
        <v>69</v>
      </c>
      <c r="E6" s="25">
        <v>0.22</v>
      </c>
      <c r="F6" s="25">
        <v>50.8</v>
      </c>
      <c r="G6" s="25">
        <v>0</v>
      </c>
      <c r="H6" s="25">
        <v>1.2450000000000001</v>
      </c>
      <c r="I6" s="25">
        <v>0.21299999999999999</v>
      </c>
      <c r="J6" s="25">
        <v>0.28799999999999998</v>
      </c>
      <c r="K6" s="25">
        <v>11.2130629952</v>
      </c>
      <c r="L6" s="8">
        <f t="shared" si="0"/>
        <v>13.670966403747839</v>
      </c>
      <c r="M6" s="8">
        <f t="shared" si="1"/>
        <v>46.3</v>
      </c>
      <c r="N6" s="8">
        <f t="shared" si="2"/>
        <v>10.4</v>
      </c>
    </row>
    <row r="7" spans="1:14" s="8" customFormat="1">
      <c r="A7" s="49" t="s">
        <v>108</v>
      </c>
      <c r="B7" s="49">
        <v>1210</v>
      </c>
      <c r="C7" s="49" t="s">
        <v>106</v>
      </c>
      <c r="D7" s="49" t="s">
        <v>70</v>
      </c>
      <c r="E7" s="25">
        <v>0.22</v>
      </c>
      <c r="F7" s="25">
        <v>50.8</v>
      </c>
      <c r="G7" s="25">
        <v>0</v>
      </c>
      <c r="H7" s="25">
        <v>1.2450000000000001</v>
      </c>
      <c r="I7" s="25">
        <v>0.21299999999999999</v>
      </c>
      <c r="J7" s="25">
        <v>0.28799999999999998</v>
      </c>
      <c r="K7" s="25">
        <v>98.542087104000004</v>
      </c>
      <c r="L7" s="8">
        <f t="shared" si="0"/>
        <v>120.14251259719678</v>
      </c>
      <c r="M7" s="8">
        <f t="shared" si="1"/>
        <v>407</v>
      </c>
      <c r="N7" s="8">
        <f t="shared" si="2"/>
        <v>91.3</v>
      </c>
    </row>
    <row r="8" spans="1:14" s="8" customFormat="1">
      <c r="A8" s="49" t="s">
        <v>108</v>
      </c>
      <c r="B8" s="49">
        <v>1290</v>
      </c>
      <c r="C8" s="49" t="s">
        <v>106</v>
      </c>
      <c r="D8" s="49" t="s">
        <v>69</v>
      </c>
      <c r="E8" s="25">
        <v>0.22</v>
      </c>
      <c r="F8" s="25">
        <v>50.8</v>
      </c>
      <c r="G8" s="25">
        <v>0</v>
      </c>
      <c r="H8" s="25">
        <v>1.2450000000000001</v>
      </c>
      <c r="I8" s="25">
        <v>0.21299999999999999</v>
      </c>
      <c r="J8" s="25">
        <v>0.34100000000000003</v>
      </c>
      <c r="K8" s="25">
        <v>4.1046970251300001</v>
      </c>
      <c r="L8" s="8">
        <f t="shared" si="0"/>
        <v>5.9254038022434976</v>
      </c>
      <c r="M8" s="8">
        <f t="shared" si="1"/>
        <v>20.100000000000001</v>
      </c>
      <c r="N8" s="8">
        <f t="shared" si="2"/>
        <v>4.3</v>
      </c>
    </row>
    <row r="9" spans="1:14" s="8" customFormat="1">
      <c r="A9" s="49" t="s">
        <v>108</v>
      </c>
      <c r="B9" s="49">
        <v>1290</v>
      </c>
      <c r="C9" s="49" t="s">
        <v>106</v>
      </c>
      <c r="D9" s="49" t="s">
        <v>70</v>
      </c>
      <c r="E9" s="25">
        <v>0.22</v>
      </c>
      <c r="F9" s="25">
        <v>50.8</v>
      </c>
      <c r="G9" s="25">
        <v>0</v>
      </c>
      <c r="H9" s="25">
        <v>1.2450000000000001</v>
      </c>
      <c r="I9" s="25">
        <v>0.21299999999999999</v>
      </c>
      <c r="J9" s="25">
        <v>0.34100000000000003</v>
      </c>
      <c r="K9" s="25">
        <v>1.98313601309</v>
      </c>
      <c r="L9" s="8">
        <f t="shared" si="0"/>
        <v>2.8627890439629549</v>
      </c>
      <c r="M9" s="8">
        <f t="shared" si="1"/>
        <v>9.6999999999999993</v>
      </c>
      <c r="N9" s="8">
        <f t="shared" si="2"/>
        <v>2.1</v>
      </c>
    </row>
    <row r="10" spans="1:14" s="8" customFormat="1">
      <c r="A10" s="49" t="s">
        <v>108</v>
      </c>
      <c r="B10" s="49">
        <v>1310</v>
      </c>
      <c r="C10" s="49" t="s">
        <v>106</v>
      </c>
      <c r="D10" s="49" t="s">
        <v>69</v>
      </c>
      <c r="E10" s="25">
        <v>0.22</v>
      </c>
      <c r="F10" s="25">
        <v>50.8</v>
      </c>
      <c r="G10" s="25">
        <v>0</v>
      </c>
      <c r="H10" s="25">
        <v>1.2450000000000001</v>
      </c>
      <c r="I10" s="25">
        <v>0.21299999999999999</v>
      </c>
      <c r="J10" s="25">
        <v>0.39300000000000002</v>
      </c>
      <c r="K10" s="25">
        <v>1.23868655894</v>
      </c>
      <c r="L10" s="8">
        <f t="shared" si="0"/>
        <v>2.060802828108478</v>
      </c>
      <c r="M10" s="8">
        <f t="shared" si="1"/>
        <v>7</v>
      </c>
      <c r="N10" s="8">
        <f t="shared" si="2"/>
        <v>1.5</v>
      </c>
    </row>
    <row r="11" spans="1:14" s="8" customFormat="1">
      <c r="A11" s="49" t="s">
        <v>108</v>
      </c>
      <c r="B11" s="49">
        <v>1310</v>
      </c>
      <c r="C11" s="49" t="s">
        <v>106</v>
      </c>
      <c r="D11" s="49" t="s">
        <v>70</v>
      </c>
      <c r="E11" s="25">
        <v>0.22</v>
      </c>
      <c r="F11" s="25">
        <v>50.8</v>
      </c>
      <c r="G11" s="25">
        <v>0</v>
      </c>
      <c r="H11" s="25">
        <v>1.2450000000000001</v>
      </c>
      <c r="I11" s="25">
        <v>0.21299999999999999</v>
      </c>
      <c r="J11" s="25">
        <v>0.39300000000000002</v>
      </c>
      <c r="K11" s="25">
        <v>69.0919226006</v>
      </c>
      <c r="L11" s="8">
        <f t="shared" si="0"/>
        <v>114.94823163061822</v>
      </c>
      <c r="M11" s="8">
        <f t="shared" si="1"/>
        <v>389.4</v>
      </c>
      <c r="N11" s="8">
        <f t="shared" si="2"/>
        <v>81.8</v>
      </c>
    </row>
    <row r="12" spans="1:14" s="8" customFormat="1">
      <c r="A12" s="49" t="s">
        <v>108</v>
      </c>
      <c r="B12" s="49">
        <v>1320</v>
      </c>
      <c r="C12" s="49" t="s">
        <v>106</v>
      </c>
      <c r="D12" s="49" t="s">
        <v>69</v>
      </c>
      <c r="E12" s="25">
        <v>0.22</v>
      </c>
      <c r="F12" s="25">
        <v>50.8</v>
      </c>
      <c r="G12" s="25">
        <v>0</v>
      </c>
      <c r="H12" s="25">
        <v>1.395</v>
      </c>
      <c r="I12" s="25">
        <v>0.33900000000000002</v>
      </c>
      <c r="J12" s="25">
        <v>0.39300000000000002</v>
      </c>
      <c r="K12" s="25">
        <v>14.8994564444</v>
      </c>
      <c r="L12" s="8">
        <f t="shared" si="0"/>
        <v>24.788225686548284</v>
      </c>
      <c r="M12" s="8">
        <f t="shared" si="1"/>
        <v>94.1</v>
      </c>
      <c r="N12" s="8">
        <f t="shared" si="2"/>
        <v>26.1</v>
      </c>
    </row>
    <row r="13" spans="1:14" s="8" customFormat="1">
      <c r="A13" s="49" t="s">
        <v>108</v>
      </c>
      <c r="B13" s="49">
        <v>1320</v>
      </c>
      <c r="C13" s="49" t="s">
        <v>106</v>
      </c>
      <c r="D13" s="49" t="s">
        <v>70</v>
      </c>
      <c r="E13" s="25">
        <v>0.22</v>
      </c>
      <c r="F13" s="25">
        <v>50.8</v>
      </c>
      <c r="G13" s="25">
        <v>0</v>
      </c>
      <c r="H13" s="25">
        <v>1.395</v>
      </c>
      <c r="I13" s="25">
        <v>0.33900000000000002</v>
      </c>
      <c r="J13" s="25">
        <v>0.39300000000000002</v>
      </c>
      <c r="K13" s="25">
        <v>22.030791717</v>
      </c>
      <c r="L13" s="8">
        <f t="shared" si="0"/>
        <v>36.652628179572901</v>
      </c>
      <c r="M13" s="8">
        <f t="shared" si="1"/>
        <v>139.1</v>
      </c>
      <c r="N13" s="8">
        <f t="shared" si="2"/>
        <v>38.700000000000003</v>
      </c>
    </row>
    <row r="14" spans="1:14" s="8" customFormat="1">
      <c r="A14" s="49" t="s">
        <v>108</v>
      </c>
      <c r="B14" s="49">
        <v>1330</v>
      </c>
      <c r="C14" s="49" t="s">
        <v>106</v>
      </c>
      <c r="D14" s="49"/>
      <c r="E14" s="25">
        <v>0.22</v>
      </c>
      <c r="F14" s="25">
        <v>50.8</v>
      </c>
      <c r="G14" s="25">
        <v>0</v>
      </c>
      <c r="H14" s="25">
        <v>1.395</v>
      </c>
      <c r="I14" s="25">
        <v>0.33900000000000002</v>
      </c>
      <c r="J14" s="25">
        <v>0.39300000000000002</v>
      </c>
      <c r="K14" s="25">
        <v>0.408029124824</v>
      </c>
      <c r="L14" s="8">
        <f t="shared" si="0"/>
        <v>0.67883805496968874</v>
      </c>
      <c r="M14" s="8">
        <f t="shared" si="1"/>
        <v>2.6</v>
      </c>
      <c r="N14" s="8">
        <f t="shared" si="2"/>
        <v>0.7</v>
      </c>
    </row>
    <row r="15" spans="1:14" s="8" customFormat="1">
      <c r="A15" s="49" t="s">
        <v>108</v>
      </c>
      <c r="B15" s="49">
        <v>1330</v>
      </c>
      <c r="C15" s="49" t="s">
        <v>106</v>
      </c>
      <c r="D15" s="49" t="s">
        <v>69</v>
      </c>
      <c r="E15" s="25">
        <v>0.22</v>
      </c>
      <c r="F15" s="25">
        <v>50.8</v>
      </c>
      <c r="G15" s="25">
        <v>0</v>
      </c>
      <c r="H15" s="25">
        <v>1.395</v>
      </c>
      <c r="I15" s="25">
        <v>0.33900000000000002</v>
      </c>
      <c r="J15" s="25">
        <v>0.39300000000000002</v>
      </c>
      <c r="K15" s="25">
        <v>18.074916471800002</v>
      </c>
      <c r="L15" s="8">
        <f t="shared" si="0"/>
        <v>30.071238534133666</v>
      </c>
      <c r="M15" s="8">
        <f t="shared" si="1"/>
        <v>114.1</v>
      </c>
      <c r="N15" s="8">
        <f t="shared" si="2"/>
        <v>31.7</v>
      </c>
    </row>
    <row r="16" spans="1:14" s="8" customFormat="1">
      <c r="A16" s="49" t="s">
        <v>108</v>
      </c>
      <c r="B16" s="49">
        <v>1330</v>
      </c>
      <c r="C16" s="49" t="s">
        <v>106</v>
      </c>
      <c r="D16" s="49" t="s">
        <v>70</v>
      </c>
      <c r="E16" s="25">
        <v>0.22</v>
      </c>
      <c r="F16" s="25">
        <v>50.8</v>
      </c>
      <c r="G16" s="25">
        <v>0</v>
      </c>
      <c r="H16" s="25">
        <v>1.395</v>
      </c>
      <c r="I16" s="25">
        <v>0.33900000000000002</v>
      </c>
      <c r="J16" s="25">
        <v>0.39300000000000002</v>
      </c>
      <c r="K16" s="25">
        <v>24.487125524100001</v>
      </c>
      <c r="L16" s="8">
        <f t="shared" si="0"/>
        <v>40.739230734445179</v>
      </c>
      <c r="M16" s="8">
        <f t="shared" si="1"/>
        <v>154.6</v>
      </c>
      <c r="N16" s="8">
        <f t="shared" si="2"/>
        <v>43</v>
      </c>
    </row>
    <row r="17" spans="1:14" s="8" customFormat="1">
      <c r="A17" s="49" t="s">
        <v>108</v>
      </c>
      <c r="B17" s="49">
        <v>1400</v>
      </c>
      <c r="C17" s="49" t="s">
        <v>106</v>
      </c>
      <c r="D17" s="49"/>
      <c r="E17" s="25">
        <v>0.22</v>
      </c>
      <c r="F17" s="25">
        <v>50.8</v>
      </c>
      <c r="G17" s="25">
        <v>0</v>
      </c>
      <c r="H17" s="25">
        <v>0.70899999999999996</v>
      </c>
      <c r="I17" s="25">
        <v>0.11700000000000001</v>
      </c>
      <c r="J17" s="25">
        <v>0.43099999999999999</v>
      </c>
      <c r="K17" s="25">
        <v>0.76083657361599999</v>
      </c>
      <c r="L17" s="8">
        <f t="shared" si="0"/>
        <v>1.388197051000633</v>
      </c>
      <c r="M17" s="8">
        <f t="shared" si="1"/>
        <v>2.7</v>
      </c>
      <c r="N17" s="8">
        <f t="shared" si="2"/>
        <v>0.6</v>
      </c>
    </row>
    <row r="18" spans="1:14" s="8" customFormat="1">
      <c r="A18" s="49" t="s">
        <v>108</v>
      </c>
      <c r="B18" s="49">
        <v>1400</v>
      </c>
      <c r="C18" s="49" t="s">
        <v>106</v>
      </c>
      <c r="D18" s="49" t="s">
        <v>69</v>
      </c>
      <c r="E18" s="25">
        <v>0.22</v>
      </c>
      <c r="F18" s="25">
        <v>50.8</v>
      </c>
      <c r="G18" s="25">
        <v>0</v>
      </c>
      <c r="H18" s="25">
        <v>0.70899999999999996</v>
      </c>
      <c r="I18" s="25">
        <v>0.11700000000000001</v>
      </c>
      <c r="J18" s="25">
        <v>0.43099999999999999</v>
      </c>
      <c r="K18" s="25">
        <v>31.259752281000001</v>
      </c>
      <c r="L18" s="8">
        <f t="shared" si="0"/>
        <v>57.035502020169901</v>
      </c>
      <c r="M18" s="8">
        <f t="shared" si="1"/>
        <v>110</v>
      </c>
      <c r="N18" s="8">
        <f t="shared" si="2"/>
        <v>25</v>
      </c>
    </row>
    <row r="19" spans="1:14" s="8" customFormat="1">
      <c r="A19" s="49" t="s">
        <v>108</v>
      </c>
      <c r="B19" s="49">
        <v>1400</v>
      </c>
      <c r="C19" s="49" t="s">
        <v>106</v>
      </c>
      <c r="D19" s="49" t="s">
        <v>70</v>
      </c>
      <c r="E19" s="25">
        <v>0.22</v>
      </c>
      <c r="F19" s="25">
        <v>50.8</v>
      </c>
      <c r="G19" s="25">
        <v>0</v>
      </c>
      <c r="H19" s="25">
        <v>0.70899999999999996</v>
      </c>
      <c r="I19" s="25">
        <v>0.11700000000000001</v>
      </c>
      <c r="J19" s="25">
        <v>0.43099999999999999</v>
      </c>
      <c r="K19" s="25">
        <v>42.0385399197</v>
      </c>
      <c r="L19" s="8">
        <f t="shared" si="0"/>
        <v>76.70211865282063</v>
      </c>
      <c r="M19" s="8">
        <f t="shared" si="1"/>
        <v>148</v>
      </c>
      <c r="N19" s="8">
        <f t="shared" si="2"/>
        <v>33.700000000000003</v>
      </c>
    </row>
    <row r="20" spans="1:14" s="8" customFormat="1">
      <c r="A20" s="49" t="s">
        <v>108</v>
      </c>
      <c r="B20" s="49">
        <v>1411</v>
      </c>
      <c r="C20" s="49" t="s">
        <v>106</v>
      </c>
      <c r="D20" s="49"/>
      <c r="E20" s="25">
        <v>0.22</v>
      </c>
      <c r="F20" s="25">
        <v>50.8</v>
      </c>
      <c r="G20" s="25">
        <v>0</v>
      </c>
      <c r="H20" s="25">
        <v>1.4430000000000001</v>
      </c>
      <c r="I20" s="25">
        <v>0.22500000000000001</v>
      </c>
      <c r="J20" s="25">
        <v>0.43099999999999999</v>
      </c>
      <c r="K20" s="25">
        <v>0.43990821624400001</v>
      </c>
      <c r="L20" s="8">
        <f t="shared" si="0"/>
        <v>0.80264186775159418</v>
      </c>
      <c r="M20" s="8">
        <f t="shared" si="1"/>
        <v>3.2</v>
      </c>
      <c r="N20" s="8">
        <f t="shared" si="2"/>
        <v>0.6</v>
      </c>
    </row>
    <row r="21" spans="1:14" s="8" customFormat="1">
      <c r="A21" s="49" t="s">
        <v>108</v>
      </c>
      <c r="B21" s="49">
        <v>1411</v>
      </c>
      <c r="C21" s="49" t="s">
        <v>106</v>
      </c>
      <c r="D21" s="49" t="s">
        <v>69</v>
      </c>
      <c r="E21" s="25">
        <v>0.22</v>
      </c>
      <c r="F21" s="25">
        <v>50.8</v>
      </c>
      <c r="G21" s="25">
        <v>0</v>
      </c>
      <c r="H21" s="25">
        <v>1.4430000000000001</v>
      </c>
      <c r="I21" s="25">
        <v>0.22500000000000001</v>
      </c>
      <c r="J21" s="25">
        <v>0.43099999999999999</v>
      </c>
      <c r="K21" s="25">
        <v>1.0089529321899999</v>
      </c>
      <c r="L21" s="8">
        <f t="shared" si="0"/>
        <v>1.8409018883094674</v>
      </c>
      <c r="M21" s="8">
        <f t="shared" si="1"/>
        <v>7.2</v>
      </c>
      <c r="N21" s="8">
        <f t="shared" si="2"/>
        <v>1.3</v>
      </c>
    </row>
    <row r="22" spans="1:14" s="8" customFormat="1">
      <c r="A22" s="49" t="s">
        <v>108</v>
      </c>
      <c r="B22" s="49">
        <v>1411</v>
      </c>
      <c r="C22" s="49" t="s">
        <v>106</v>
      </c>
      <c r="D22" s="49" t="s">
        <v>70</v>
      </c>
      <c r="E22" s="25">
        <v>0.22</v>
      </c>
      <c r="F22" s="25">
        <v>50.8</v>
      </c>
      <c r="G22" s="25">
        <v>0</v>
      </c>
      <c r="H22" s="25">
        <v>1.4430000000000001</v>
      </c>
      <c r="I22" s="25">
        <v>0.22500000000000001</v>
      </c>
      <c r="J22" s="25">
        <v>0.43099999999999999</v>
      </c>
      <c r="K22" s="25">
        <v>36.9807113293</v>
      </c>
      <c r="L22" s="8">
        <f t="shared" si="0"/>
        <v>67.473773201063139</v>
      </c>
      <c r="M22" s="8">
        <f t="shared" si="1"/>
        <v>264.89999999999998</v>
      </c>
      <c r="N22" s="8">
        <f t="shared" si="2"/>
        <v>49.4</v>
      </c>
    </row>
    <row r="23" spans="1:14" s="8" customFormat="1">
      <c r="A23" s="49" t="s">
        <v>108</v>
      </c>
      <c r="B23" s="49">
        <v>1490</v>
      </c>
      <c r="C23" s="49" t="s">
        <v>106</v>
      </c>
      <c r="D23" s="49" t="s">
        <v>70</v>
      </c>
      <c r="E23" s="25">
        <v>0.22</v>
      </c>
      <c r="F23" s="25">
        <v>50.8</v>
      </c>
      <c r="G23" s="25">
        <v>0</v>
      </c>
      <c r="H23" s="25">
        <v>1.4430000000000001</v>
      </c>
      <c r="I23" s="25">
        <v>0.22500000000000001</v>
      </c>
      <c r="J23" s="25">
        <v>0.43099999999999999</v>
      </c>
      <c r="K23" s="25">
        <v>0.122791365803</v>
      </c>
      <c r="L23" s="8">
        <f t="shared" si="0"/>
        <v>0.22404103299862702</v>
      </c>
      <c r="M23" s="8">
        <f t="shared" si="1"/>
        <v>0.9</v>
      </c>
      <c r="N23" s="8">
        <f t="shared" si="2"/>
        <v>0.2</v>
      </c>
    </row>
    <row r="24" spans="1:14" s="8" customFormat="1">
      <c r="A24" s="49" t="s">
        <v>108</v>
      </c>
      <c r="B24" s="49">
        <v>1550</v>
      </c>
      <c r="C24" s="49" t="s">
        <v>106</v>
      </c>
      <c r="D24" s="49" t="s">
        <v>69</v>
      </c>
      <c r="E24" s="25">
        <v>0.22</v>
      </c>
      <c r="F24" s="25">
        <v>50.8</v>
      </c>
      <c r="G24" s="25">
        <v>0</v>
      </c>
      <c r="H24" s="25">
        <v>0.72099999999999997</v>
      </c>
      <c r="I24" s="25">
        <v>0.17</v>
      </c>
      <c r="J24" s="25">
        <v>0.34100000000000003</v>
      </c>
      <c r="K24" s="25">
        <v>6.0993814478899999</v>
      </c>
      <c r="L24" s="8">
        <f t="shared" si="0"/>
        <v>8.804863745459075</v>
      </c>
      <c r="M24" s="8">
        <f t="shared" si="1"/>
        <v>17.3</v>
      </c>
      <c r="N24" s="8">
        <f t="shared" si="2"/>
        <v>5.4</v>
      </c>
    </row>
    <row r="25" spans="1:14" s="8" customFormat="1">
      <c r="A25" s="49" t="s">
        <v>108</v>
      </c>
      <c r="B25" s="49">
        <v>1550</v>
      </c>
      <c r="C25" s="49" t="s">
        <v>106</v>
      </c>
      <c r="D25" s="49" t="s">
        <v>70</v>
      </c>
      <c r="E25" s="25">
        <v>0.22</v>
      </c>
      <c r="F25" s="25">
        <v>50.8</v>
      </c>
      <c r="G25" s="25">
        <v>0</v>
      </c>
      <c r="H25" s="25">
        <v>0.72099999999999997</v>
      </c>
      <c r="I25" s="25">
        <v>0.17</v>
      </c>
      <c r="J25" s="25">
        <v>0.34100000000000003</v>
      </c>
      <c r="K25" s="25">
        <v>35.798485620999998</v>
      </c>
      <c r="L25" s="8">
        <f t="shared" si="0"/>
        <v>51.677500559621564</v>
      </c>
      <c r="M25" s="8">
        <f t="shared" si="1"/>
        <v>101.4</v>
      </c>
      <c r="N25" s="8">
        <f t="shared" si="2"/>
        <v>31.8</v>
      </c>
    </row>
    <row r="26" spans="1:14" s="8" customFormat="1">
      <c r="A26" s="49" t="s">
        <v>108</v>
      </c>
      <c r="B26" s="49">
        <v>1710</v>
      </c>
      <c r="C26" s="49" t="s">
        <v>106</v>
      </c>
      <c r="D26" s="49" t="s">
        <v>69</v>
      </c>
      <c r="E26" s="25">
        <v>0.22</v>
      </c>
      <c r="F26" s="25">
        <v>50.8</v>
      </c>
      <c r="G26" s="25">
        <v>0</v>
      </c>
      <c r="H26" s="25">
        <v>0.96799999999999997</v>
      </c>
      <c r="I26" s="25">
        <v>0.125</v>
      </c>
      <c r="J26" s="25">
        <v>0.34100000000000003</v>
      </c>
      <c r="K26" s="25">
        <v>6.3484903752399999E-2</v>
      </c>
      <c r="L26" s="8">
        <f t="shared" si="0"/>
        <v>9.1644690893506228E-2</v>
      </c>
      <c r="M26" s="8">
        <f t="shared" si="1"/>
        <v>0.2</v>
      </c>
      <c r="N26" s="8">
        <f t="shared" si="2"/>
        <v>0</v>
      </c>
    </row>
    <row r="27" spans="1:14" s="8" customFormat="1">
      <c r="A27" s="49" t="s">
        <v>108</v>
      </c>
      <c r="B27" s="49">
        <v>1710</v>
      </c>
      <c r="C27" s="49" t="s">
        <v>106</v>
      </c>
      <c r="D27" s="49" t="s">
        <v>70</v>
      </c>
      <c r="E27" s="25">
        <v>0.22</v>
      </c>
      <c r="F27" s="25">
        <v>50.8</v>
      </c>
      <c r="G27" s="25">
        <v>0</v>
      </c>
      <c r="H27" s="25">
        <v>0.96799999999999997</v>
      </c>
      <c r="I27" s="25">
        <v>0.125</v>
      </c>
      <c r="J27" s="25">
        <v>0.34100000000000003</v>
      </c>
      <c r="K27" s="25">
        <v>67.234214509500006</v>
      </c>
      <c r="L27" s="8">
        <f t="shared" si="0"/>
        <v>97.057070925430551</v>
      </c>
      <c r="M27" s="8">
        <f t="shared" si="1"/>
        <v>255.6</v>
      </c>
      <c r="N27" s="8">
        <f t="shared" si="2"/>
        <v>47.8</v>
      </c>
    </row>
    <row r="28" spans="1:14" s="8" customFormat="1">
      <c r="A28" s="49" t="s">
        <v>108</v>
      </c>
      <c r="B28" s="49">
        <v>1800</v>
      </c>
      <c r="C28" s="49" t="s">
        <v>106</v>
      </c>
      <c r="D28" s="49" t="s">
        <v>70</v>
      </c>
      <c r="E28" s="25">
        <v>0.22</v>
      </c>
      <c r="F28" s="25">
        <v>50.8</v>
      </c>
      <c r="G28" s="25">
        <v>0</v>
      </c>
      <c r="H28" s="25">
        <v>1.2450000000000001</v>
      </c>
      <c r="I28" s="25">
        <v>0.21299999999999999</v>
      </c>
      <c r="J28" s="25">
        <v>0.28899999999999998</v>
      </c>
      <c r="K28" s="25">
        <v>12.5791550793</v>
      </c>
      <c r="L28" s="8">
        <f t="shared" si="0"/>
        <v>15.389757629184928</v>
      </c>
      <c r="M28" s="8">
        <f t="shared" si="1"/>
        <v>52.1</v>
      </c>
      <c r="N28" s="8">
        <f t="shared" si="2"/>
        <v>11.7</v>
      </c>
    </row>
    <row r="29" spans="1:14" s="8" customFormat="1">
      <c r="A29" s="49" t="s">
        <v>108</v>
      </c>
      <c r="B29" s="49">
        <v>1820</v>
      </c>
      <c r="C29" s="49" t="s">
        <v>106</v>
      </c>
      <c r="D29" s="49" t="s">
        <v>70</v>
      </c>
      <c r="E29" s="25">
        <v>0.22</v>
      </c>
      <c r="F29" s="25">
        <v>50.8</v>
      </c>
      <c r="G29" s="25">
        <v>0</v>
      </c>
      <c r="H29" s="25">
        <v>2.0139999999999998</v>
      </c>
      <c r="I29" s="25">
        <v>0.28699999999999998</v>
      </c>
      <c r="J29" s="25">
        <v>0.28899999999999998</v>
      </c>
      <c r="K29" s="25">
        <v>21.8766028191</v>
      </c>
      <c r="L29" s="8">
        <f t="shared" si="0"/>
        <v>26.764565108980907</v>
      </c>
      <c r="M29" s="8">
        <f t="shared" si="1"/>
        <v>146.69999999999999</v>
      </c>
      <c r="N29" s="8">
        <f t="shared" si="2"/>
        <v>25.7</v>
      </c>
    </row>
    <row r="30" spans="1:14" s="8" customFormat="1">
      <c r="A30" s="49" t="s">
        <v>108</v>
      </c>
      <c r="B30" s="49">
        <v>3100</v>
      </c>
      <c r="C30" s="49" t="s">
        <v>106</v>
      </c>
      <c r="D30" s="49" t="s">
        <v>69</v>
      </c>
      <c r="E30" s="25">
        <v>0.22</v>
      </c>
      <c r="F30" s="25">
        <v>50.8</v>
      </c>
      <c r="G30" s="25">
        <v>0</v>
      </c>
      <c r="H30" s="25">
        <v>0.69099999999999995</v>
      </c>
      <c r="I30" s="25">
        <v>3.5999999999999997E-2</v>
      </c>
      <c r="J30" s="25">
        <v>0.26200000000000001</v>
      </c>
      <c r="K30" s="25">
        <v>3.9588174033199999</v>
      </c>
      <c r="L30" s="8">
        <f t="shared" si="0"/>
        <v>4.3908563426023219</v>
      </c>
      <c r="M30" s="8">
        <f t="shared" si="1"/>
        <v>8.3000000000000007</v>
      </c>
      <c r="N30" s="8">
        <f t="shared" si="2"/>
        <v>1.3</v>
      </c>
    </row>
    <row r="31" spans="1:14" s="8" customFormat="1">
      <c r="A31" s="49" t="s">
        <v>108</v>
      </c>
      <c r="B31" s="49">
        <v>3100</v>
      </c>
      <c r="C31" s="49" t="s">
        <v>106</v>
      </c>
      <c r="D31" s="49" t="s">
        <v>70</v>
      </c>
      <c r="E31" s="25">
        <v>0.22</v>
      </c>
      <c r="F31" s="25">
        <v>50.8</v>
      </c>
      <c r="G31" s="25">
        <v>0</v>
      </c>
      <c r="H31" s="25">
        <v>0.69099999999999995</v>
      </c>
      <c r="I31" s="25">
        <v>3.5999999999999997E-2</v>
      </c>
      <c r="J31" s="25">
        <v>0.26200000000000001</v>
      </c>
      <c r="K31" s="25">
        <v>6.5265759088899999</v>
      </c>
      <c r="L31" s="8">
        <f t="shared" si="0"/>
        <v>7.2388428930801956</v>
      </c>
      <c r="M31" s="8">
        <f t="shared" si="1"/>
        <v>13.6</v>
      </c>
      <c r="N31" s="8">
        <f t="shared" si="2"/>
        <v>2.1</v>
      </c>
    </row>
    <row r="32" spans="1:14" s="8" customFormat="1">
      <c r="A32" s="49" t="s">
        <v>108</v>
      </c>
      <c r="B32" s="49">
        <v>3210</v>
      </c>
      <c r="C32" s="49" t="s">
        <v>106</v>
      </c>
      <c r="D32" s="49" t="s">
        <v>69</v>
      </c>
      <c r="E32" s="25">
        <v>0.22</v>
      </c>
      <c r="F32" s="25">
        <v>50.8</v>
      </c>
      <c r="G32" s="25">
        <v>0</v>
      </c>
      <c r="H32" s="25">
        <v>0.69099999999999995</v>
      </c>
      <c r="I32" s="25">
        <v>3.5999999999999997E-2</v>
      </c>
      <c r="J32" s="25">
        <v>0.26200000000000001</v>
      </c>
      <c r="K32" s="25">
        <v>30.6865759931</v>
      </c>
      <c r="L32" s="8">
        <f t="shared" si="0"/>
        <v>34.035504319813647</v>
      </c>
      <c r="M32" s="8">
        <f t="shared" si="1"/>
        <v>64</v>
      </c>
      <c r="N32" s="8">
        <f t="shared" si="2"/>
        <v>10.1</v>
      </c>
    </row>
    <row r="33" spans="1:14" s="8" customFormat="1">
      <c r="A33" s="49" t="s">
        <v>108</v>
      </c>
      <c r="B33" s="49">
        <v>3210</v>
      </c>
      <c r="C33" s="49" t="s">
        <v>106</v>
      </c>
      <c r="D33" s="49" t="s">
        <v>70</v>
      </c>
      <c r="E33" s="25">
        <v>0.22</v>
      </c>
      <c r="F33" s="25">
        <v>50.8</v>
      </c>
      <c r="G33" s="25">
        <v>0</v>
      </c>
      <c r="H33" s="25">
        <v>0.69099999999999995</v>
      </c>
      <c r="I33" s="25">
        <v>3.5999999999999997E-2</v>
      </c>
      <c r="J33" s="25">
        <v>0.26200000000000001</v>
      </c>
      <c r="K33" s="25">
        <v>142.62855528899999</v>
      </c>
      <c r="L33" s="8">
        <f t="shared" si="0"/>
        <v>158.19408495620618</v>
      </c>
      <c r="M33" s="8">
        <f t="shared" si="1"/>
        <v>297.39999999999998</v>
      </c>
      <c r="N33" s="8">
        <f t="shared" si="2"/>
        <v>46.9</v>
      </c>
    </row>
    <row r="34" spans="1:14" s="8" customFormat="1">
      <c r="A34" s="49" t="s">
        <v>108</v>
      </c>
      <c r="B34" s="49">
        <v>3300</v>
      </c>
      <c r="C34" s="49" t="s">
        <v>106</v>
      </c>
      <c r="D34" s="49" t="s">
        <v>70</v>
      </c>
      <c r="E34" s="25">
        <v>0.22</v>
      </c>
      <c r="F34" s="25">
        <v>50.8</v>
      </c>
      <c r="G34" s="25">
        <v>0</v>
      </c>
      <c r="H34" s="25">
        <v>0.69099999999999995</v>
      </c>
      <c r="I34" s="25">
        <v>3.5999999999999997E-2</v>
      </c>
      <c r="J34" s="25">
        <v>0.26200000000000001</v>
      </c>
      <c r="K34" s="25">
        <v>2.7578816008899999E-3</v>
      </c>
      <c r="L34" s="8">
        <f t="shared" si="0"/>
        <v>3.0588584129337955E-3</v>
      </c>
      <c r="M34" s="8">
        <f t="shared" si="1"/>
        <v>0</v>
      </c>
      <c r="N34" s="8">
        <f t="shared" si="2"/>
        <v>0</v>
      </c>
    </row>
    <row r="35" spans="1:14" s="8" customFormat="1">
      <c r="A35" s="49" t="s">
        <v>108</v>
      </c>
      <c r="B35" s="49">
        <v>4110</v>
      </c>
      <c r="C35" s="49" t="s">
        <v>106</v>
      </c>
      <c r="D35" s="49" t="s">
        <v>70</v>
      </c>
      <c r="E35" s="25">
        <v>0.22</v>
      </c>
      <c r="F35" s="25">
        <v>50.8</v>
      </c>
      <c r="G35" s="25">
        <v>0</v>
      </c>
      <c r="H35" s="25">
        <v>0.69099999999999995</v>
      </c>
      <c r="I35" s="25">
        <v>3.5999999999999997E-2</v>
      </c>
      <c r="J35" s="25">
        <v>0.26200000000000001</v>
      </c>
      <c r="K35" s="25">
        <v>142.91920100799999</v>
      </c>
      <c r="L35" s="8">
        <f t="shared" si="0"/>
        <v>158.5164498113397</v>
      </c>
      <c r="M35" s="8">
        <f t="shared" si="1"/>
        <v>298</v>
      </c>
      <c r="N35" s="8">
        <f t="shared" si="2"/>
        <v>47</v>
      </c>
    </row>
    <row r="36" spans="1:14" s="8" customFormat="1">
      <c r="A36" s="49" t="s">
        <v>108</v>
      </c>
      <c r="B36" s="49">
        <v>4130</v>
      </c>
      <c r="C36" s="49" t="s">
        <v>106</v>
      </c>
      <c r="D36" s="49" t="s">
        <v>69</v>
      </c>
      <c r="E36" s="25">
        <v>0.22</v>
      </c>
      <c r="F36" s="25">
        <v>50.8</v>
      </c>
      <c r="G36" s="25">
        <v>0</v>
      </c>
      <c r="H36" s="25">
        <v>0.69099999999999995</v>
      </c>
      <c r="I36" s="25">
        <v>3.5999999999999997E-2</v>
      </c>
      <c r="J36" s="25">
        <v>0.26200000000000001</v>
      </c>
      <c r="K36" s="25">
        <v>11.653107887299999</v>
      </c>
      <c r="L36" s="8">
        <f t="shared" si="0"/>
        <v>12.924850394734007</v>
      </c>
      <c r="M36" s="8">
        <f t="shared" si="1"/>
        <v>24.3</v>
      </c>
      <c r="N36" s="8">
        <f t="shared" si="2"/>
        <v>3.8</v>
      </c>
    </row>
    <row r="37" spans="1:14" s="8" customFormat="1">
      <c r="A37" s="49" t="s">
        <v>108</v>
      </c>
      <c r="B37" s="49">
        <v>4130</v>
      </c>
      <c r="C37" s="49" t="s">
        <v>106</v>
      </c>
      <c r="D37" s="49" t="s">
        <v>70</v>
      </c>
      <c r="E37" s="25">
        <v>0.22</v>
      </c>
      <c r="F37" s="25">
        <v>50.8</v>
      </c>
      <c r="G37" s="25">
        <v>0</v>
      </c>
      <c r="H37" s="25">
        <v>0.69099999999999995</v>
      </c>
      <c r="I37" s="25">
        <v>3.5999999999999997E-2</v>
      </c>
      <c r="J37" s="25">
        <v>0.26200000000000001</v>
      </c>
      <c r="K37" s="25">
        <v>10.2875313913</v>
      </c>
      <c r="L37" s="8">
        <f t="shared" si="0"/>
        <v>11.410243983803873</v>
      </c>
      <c r="M37" s="8">
        <f t="shared" si="1"/>
        <v>21.5</v>
      </c>
      <c r="N37" s="8">
        <f t="shared" si="2"/>
        <v>3.4</v>
      </c>
    </row>
    <row r="38" spans="1:14" s="8" customFormat="1">
      <c r="A38" s="49" t="s">
        <v>108</v>
      </c>
      <c r="B38" s="49">
        <v>4240</v>
      </c>
      <c r="C38" s="49" t="s">
        <v>106</v>
      </c>
      <c r="D38" s="49"/>
      <c r="E38" s="25">
        <v>0.22</v>
      </c>
      <c r="F38" s="25">
        <v>50.8</v>
      </c>
      <c r="G38" s="25">
        <v>0</v>
      </c>
      <c r="H38" s="25">
        <v>0.69099999999999995</v>
      </c>
      <c r="I38" s="25">
        <v>3.5999999999999997E-2</v>
      </c>
      <c r="J38" s="25">
        <v>0.26200000000000001</v>
      </c>
      <c r="K38" s="25">
        <v>4.6750448635000001</v>
      </c>
      <c r="L38" s="8">
        <f t="shared" si="0"/>
        <v>5.1852480929366331</v>
      </c>
      <c r="M38" s="8">
        <f t="shared" si="1"/>
        <v>9.6999999999999993</v>
      </c>
      <c r="N38" s="8">
        <f t="shared" si="2"/>
        <v>1.5</v>
      </c>
    </row>
    <row r="39" spans="1:14" s="8" customFormat="1">
      <c r="A39" s="49" t="s">
        <v>108</v>
      </c>
      <c r="B39" s="49">
        <v>4240</v>
      </c>
      <c r="C39" s="49" t="s">
        <v>106</v>
      </c>
      <c r="D39" s="49" t="s">
        <v>69</v>
      </c>
      <c r="E39" s="25">
        <v>0.22</v>
      </c>
      <c r="F39" s="25">
        <v>50.8</v>
      </c>
      <c r="G39" s="25">
        <v>0</v>
      </c>
      <c r="H39" s="25">
        <v>0.69099999999999995</v>
      </c>
      <c r="I39" s="25">
        <v>3.5999999999999997E-2</v>
      </c>
      <c r="J39" s="25">
        <v>0.26200000000000001</v>
      </c>
      <c r="K39" s="25">
        <v>0.12689558364199999</v>
      </c>
      <c r="L39" s="8">
        <f t="shared" si="0"/>
        <v>0.14074412167013026</v>
      </c>
      <c r="M39" s="8">
        <f t="shared" si="1"/>
        <v>0.3</v>
      </c>
      <c r="N39" s="8">
        <f t="shared" si="2"/>
        <v>0</v>
      </c>
    </row>
    <row r="40" spans="1:14" s="8" customFormat="1">
      <c r="A40" s="49" t="s">
        <v>108</v>
      </c>
      <c r="B40" s="49">
        <v>4340</v>
      </c>
      <c r="C40" s="49" t="s">
        <v>106</v>
      </c>
      <c r="D40" s="49"/>
      <c r="E40" s="25">
        <v>0.22</v>
      </c>
      <c r="F40" s="25">
        <v>50.8</v>
      </c>
      <c r="G40" s="25">
        <v>0</v>
      </c>
      <c r="H40" s="25">
        <v>0.69099999999999995</v>
      </c>
      <c r="I40" s="25">
        <v>3.5999999999999997E-2</v>
      </c>
      <c r="J40" s="25">
        <v>0.26200000000000001</v>
      </c>
      <c r="K40" s="25">
        <v>2.7667718523499998</v>
      </c>
      <c r="L40" s="8">
        <f t="shared" si="0"/>
        <v>3.0687188871697963</v>
      </c>
      <c r="M40" s="8">
        <f t="shared" si="1"/>
        <v>5.8</v>
      </c>
      <c r="N40" s="8">
        <f t="shared" si="2"/>
        <v>0.9</v>
      </c>
    </row>
    <row r="41" spans="1:14" s="8" customFormat="1">
      <c r="A41" s="49" t="s">
        <v>108</v>
      </c>
      <c r="B41" s="49">
        <v>4340</v>
      </c>
      <c r="C41" s="49" t="s">
        <v>106</v>
      </c>
      <c r="D41" s="49" t="s">
        <v>69</v>
      </c>
      <c r="E41" s="25">
        <v>0.22</v>
      </c>
      <c r="F41" s="25">
        <v>50.8</v>
      </c>
      <c r="G41" s="25">
        <v>0</v>
      </c>
      <c r="H41" s="25">
        <v>0.69099999999999995</v>
      </c>
      <c r="I41" s="25">
        <v>3.5999999999999997E-2</v>
      </c>
      <c r="J41" s="25">
        <v>0.26200000000000001</v>
      </c>
      <c r="K41" s="25">
        <v>87.550545308699995</v>
      </c>
      <c r="L41" s="8">
        <f t="shared" si="0"/>
        <v>97.105228153389461</v>
      </c>
      <c r="M41" s="8">
        <f t="shared" si="1"/>
        <v>182.6</v>
      </c>
      <c r="N41" s="8">
        <f t="shared" si="2"/>
        <v>28.8</v>
      </c>
    </row>
    <row r="42" spans="1:14" s="8" customFormat="1">
      <c r="A42" s="49" t="s">
        <v>108</v>
      </c>
      <c r="B42" s="49">
        <v>4340</v>
      </c>
      <c r="C42" s="49" t="s">
        <v>106</v>
      </c>
      <c r="D42" s="49" t="s">
        <v>70</v>
      </c>
      <c r="E42" s="25">
        <v>0.22</v>
      </c>
      <c r="F42" s="25">
        <v>50.8</v>
      </c>
      <c r="G42" s="25">
        <v>0</v>
      </c>
      <c r="H42" s="25">
        <v>0.69099999999999995</v>
      </c>
      <c r="I42" s="25">
        <v>3.5999999999999997E-2</v>
      </c>
      <c r="J42" s="25">
        <v>0.26200000000000001</v>
      </c>
      <c r="K42" s="25">
        <v>93.287030912899993</v>
      </c>
      <c r="L42" s="8">
        <f t="shared" si="0"/>
        <v>103.46775555319448</v>
      </c>
      <c r="M42" s="8">
        <f t="shared" si="1"/>
        <v>194.5</v>
      </c>
      <c r="N42" s="8">
        <f t="shared" si="2"/>
        <v>30.7</v>
      </c>
    </row>
    <row r="43" spans="1:14" s="8" customFormat="1">
      <c r="A43" s="49" t="s">
        <v>108</v>
      </c>
      <c r="B43" s="49">
        <v>5200</v>
      </c>
      <c r="C43" s="49" t="s">
        <v>106</v>
      </c>
      <c r="D43" s="49" t="s">
        <v>70</v>
      </c>
      <c r="E43" s="25">
        <v>0.22</v>
      </c>
      <c r="F43" s="25">
        <v>50.8</v>
      </c>
      <c r="G43" s="25">
        <v>0</v>
      </c>
      <c r="H43" s="25">
        <v>0.505</v>
      </c>
      <c r="I43" s="25">
        <v>6.8000000000000005E-2</v>
      </c>
      <c r="J43" s="25">
        <v>5.2999999999999999E-2</v>
      </c>
      <c r="K43" s="25">
        <v>7.3208226344599998</v>
      </c>
      <c r="L43" s="8">
        <f t="shared" si="0"/>
        <v>1.642548571751675</v>
      </c>
      <c r="M43" s="8">
        <f t="shared" si="1"/>
        <v>2.2999999999999998</v>
      </c>
      <c r="N43" s="8">
        <f t="shared" si="2"/>
        <v>1.9</v>
      </c>
    </row>
    <row r="44" spans="1:14" s="8" customFormat="1">
      <c r="A44" s="49" t="s">
        <v>108</v>
      </c>
      <c r="B44" s="49">
        <v>5300</v>
      </c>
      <c r="C44" s="49" t="s">
        <v>106</v>
      </c>
      <c r="D44" s="49"/>
      <c r="E44" s="25">
        <v>0.22</v>
      </c>
      <c r="F44" s="25">
        <v>50.8</v>
      </c>
      <c r="G44" s="25">
        <v>0</v>
      </c>
      <c r="H44" s="25">
        <v>0.505</v>
      </c>
      <c r="I44" s="25">
        <v>6.8000000000000005E-2</v>
      </c>
      <c r="J44" s="25">
        <v>5.2999999999999999E-2</v>
      </c>
      <c r="K44" s="25">
        <v>9.2252487102400007</v>
      </c>
      <c r="L44" s="8">
        <f t="shared" si="0"/>
        <v>2.0698383022875144</v>
      </c>
      <c r="M44" s="8">
        <f t="shared" si="1"/>
        <v>2.8</v>
      </c>
      <c r="N44" s="8">
        <f t="shared" si="2"/>
        <v>2.4</v>
      </c>
    </row>
    <row r="45" spans="1:14" s="8" customFormat="1">
      <c r="A45" s="49" t="s">
        <v>108</v>
      </c>
      <c r="B45" s="49">
        <v>5300</v>
      </c>
      <c r="C45" s="49" t="s">
        <v>106</v>
      </c>
      <c r="D45" s="49" t="s">
        <v>69</v>
      </c>
      <c r="E45" s="25">
        <v>0.22</v>
      </c>
      <c r="F45" s="25">
        <v>50.8</v>
      </c>
      <c r="G45" s="25">
        <v>0</v>
      </c>
      <c r="H45" s="25">
        <v>0.505</v>
      </c>
      <c r="I45" s="25">
        <v>6.8000000000000005E-2</v>
      </c>
      <c r="J45" s="25">
        <v>5.2999999999999999E-2</v>
      </c>
      <c r="K45" s="25">
        <v>2.0010592465700001</v>
      </c>
      <c r="L45" s="8">
        <f t="shared" si="0"/>
        <v>0.44897099295542225</v>
      </c>
      <c r="M45" s="8">
        <f t="shared" si="1"/>
        <v>0.6</v>
      </c>
      <c r="N45" s="8">
        <f t="shared" si="2"/>
        <v>0.5</v>
      </c>
    </row>
    <row r="46" spans="1:14" s="8" customFormat="1">
      <c r="A46" s="49" t="s">
        <v>108</v>
      </c>
      <c r="B46" s="49">
        <v>5300</v>
      </c>
      <c r="C46" s="49" t="s">
        <v>106</v>
      </c>
      <c r="D46" s="49" t="s">
        <v>70</v>
      </c>
      <c r="E46" s="25">
        <v>0.22</v>
      </c>
      <c r="F46" s="25">
        <v>50.8</v>
      </c>
      <c r="G46" s="25">
        <v>0</v>
      </c>
      <c r="H46" s="25">
        <v>0.505</v>
      </c>
      <c r="I46" s="25">
        <v>6.8000000000000005E-2</v>
      </c>
      <c r="J46" s="25">
        <v>5.2999999999999999E-2</v>
      </c>
      <c r="K46" s="25">
        <v>33.586695988599999</v>
      </c>
      <c r="L46" s="8">
        <f t="shared" si="0"/>
        <v>7.5357350233088853</v>
      </c>
      <c r="M46" s="8">
        <f t="shared" si="1"/>
        <v>10.4</v>
      </c>
      <c r="N46" s="8">
        <f t="shared" si="2"/>
        <v>8.8000000000000007</v>
      </c>
    </row>
    <row r="47" spans="1:14" s="8" customFormat="1">
      <c r="A47" s="49" t="s">
        <v>108</v>
      </c>
      <c r="B47" s="49">
        <v>6172</v>
      </c>
      <c r="C47" s="49" t="s">
        <v>106</v>
      </c>
      <c r="D47" s="49"/>
      <c r="E47" s="25">
        <v>0.22</v>
      </c>
      <c r="F47" s="25">
        <v>50.8</v>
      </c>
      <c r="G47" s="25">
        <v>0</v>
      </c>
      <c r="H47" s="25">
        <v>0.60699999999999998</v>
      </c>
      <c r="I47" s="25">
        <v>3.3000000000000002E-2</v>
      </c>
      <c r="J47" s="25">
        <v>2.5999999999999999E-2</v>
      </c>
      <c r="K47" s="25">
        <v>6.2450570276799997</v>
      </c>
      <c r="L47" s="8">
        <f t="shared" si="0"/>
        <v>0.68737261017997853</v>
      </c>
      <c r="M47" s="8">
        <f t="shared" si="1"/>
        <v>1.1000000000000001</v>
      </c>
      <c r="N47" s="8">
        <f t="shared" si="2"/>
        <v>1.4</v>
      </c>
    </row>
    <row r="48" spans="1:14" s="8" customFormat="1">
      <c r="A48" s="49" t="s">
        <v>108</v>
      </c>
      <c r="B48" s="49">
        <v>6172</v>
      </c>
      <c r="C48" s="49" t="s">
        <v>106</v>
      </c>
      <c r="D48" s="49" t="s">
        <v>69</v>
      </c>
      <c r="E48" s="25">
        <v>0.22</v>
      </c>
      <c r="F48" s="25">
        <v>50.8</v>
      </c>
      <c r="G48" s="25">
        <v>0</v>
      </c>
      <c r="H48" s="25">
        <v>0.60699999999999998</v>
      </c>
      <c r="I48" s="25">
        <v>3.3000000000000002E-2</v>
      </c>
      <c r="J48" s="25">
        <v>2.5999999999999999E-2</v>
      </c>
      <c r="K48" s="25">
        <v>1.5390889941599999</v>
      </c>
      <c r="L48" s="8">
        <f t="shared" si="0"/>
        <v>0.16940239529054399</v>
      </c>
      <c r="M48" s="8">
        <f t="shared" si="1"/>
        <v>0.3</v>
      </c>
      <c r="N48" s="8">
        <f t="shared" si="2"/>
        <v>0.4</v>
      </c>
    </row>
    <row r="49" spans="1:14" s="8" customFormat="1">
      <c r="A49" s="49" t="s">
        <v>108</v>
      </c>
      <c r="B49" s="49">
        <v>6172</v>
      </c>
      <c r="C49" s="49" t="s">
        <v>106</v>
      </c>
      <c r="D49" s="49" t="s">
        <v>70</v>
      </c>
      <c r="E49" s="25">
        <v>0.22</v>
      </c>
      <c r="F49" s="25">
        <v>50.8</v>
      </c>
      <c r="G49" s="25">
        <v>0</v>
      </c>
      <c r="H49" s="25">
        <v>0.60699999999999998</v>
      </c>
      <c r="I49" s="25">
        <v>3.3000000000000002E-2</v>
      </c>
      <c r="J49" s="25">
        <v>2.5999999999999999E-2</v>
      </c>
      <c r="K49" s="25">
        <v>31.997034554799999</v>
      </c>
      <c r="L49" s="8">
        <f t="shared" si="0"/>
        <v>3.5218069366649867</v>
      </c>
      <c r="M49" s="8">
        <f t="shared" si="1"/>
        <v>5.8</v>
      </c>
      <c r="N49" s="8">
        <f t="shared" si="2"/>
        <v>7.4</v>
      </c>
    </row>
    <row r="50" spans="1:14" s="8" customFormat="1">
      <c r="A50" s="49" t="s">
        <v>108</v>
      </c>
      <c r="B50" s="49">
        <v>6250</v>
      </c>
      <c r="C50" s="49" t="s">
        <v>106</v>
      </c>
      <c r="D50" s="49" t="s">
        <v>69</v>
      </c>
      <c r="E50" s="25">
        <v>0.22</v>
      </c>
      <c r="F50" s="25">
        <v>50.8</v>
      </c>
      <c r="G50" s="25">
        <v>0</v>
      </c>
      <c r="H50" s="25">
        <v>0.60699999999999998</v>
      </c>
      <c r="I50" s="25">
        <v>3.3000000000000002E-2</v>
      </c>
      <c r="J50" s="25">
        <v>2.5999999999999999E-2</v>
      </c>
      <c r="K50" s="25">
        <v>1.34149366764</v>
      </c>
      <c r="L50" s="8">
        <f t="shared" si="0"/>
        <v>0.147653736351576</v>
      </c>
      <c r="M50" s="8">
        <f t="shared" si="1"/>
        <v>0.2</v>
      </c>
      <c r="N50" s="8">
        <f t="shared" si="2"/>
        <v>0.3</v>
      </c>
    </row>
    <row r="51" spans="1:14" s="8" customFormat="1">
      <c r="A51" s="49" t="s">
        <v>108</v>
      </c>
      <c r="B51" s="49">
        <v>6250</v>
      </c>
      <c r="C51" s="49" t="s">
        <v>106</v>
      </c>
      <c r="D51" s="49" t="s">
        <v>70</v>
      </c>
      <c r="E51" s="25">
        <v>0.22</v>
      </c>
      <c r="F51" s="25">
        <v>50.8</v>
      </c>
      <c r="G51" s="25">
        <v>0</v>
      </c>
      <c r="H51" s="25">
        <v>0.60699999999999998</v>
      </c>
      <c r="I51" s="25">
        <v>3.3000000000000002E-2</v>
      </c>
      <c r="J51" s="25">
        <v>2.5999999999999999E-2</v>
      </c>
      <c r="K51" s="25">
        <v>3.1966417858699998</v>
      </c>
      <c r="L51" s="8">
        <f t="shared" si="0"/>
        <v>0.35184370589809127</v>
      </c>
      <c r="M51" s="8">
        <f t="shared" si="1"/>
        <v>0.6</v>
      </c>
      <c r="N51" s="8">
        <f t="shared" si="2"/>
        <v>0.7</v>
      </c>
    </row>
    <row r="52" spans="1:14" s="8" customFormat="1">
      <c r="A52" s="49" t="s">
        <v>108</v>
      </c>
      <c r="B52" s="49">
        <v>6300</v>
      </c>
      <c r="C52" s="49" t="s">
        <v>106</v>
      </c>
      <c r="D52" s="49" t="s">
        <v>69</v>
      </c>
      <c r="E52" s="25">
        <v>0.22</v>
      </c>
      <c r="F52" s="25">
        <v>50.8</v>
      </c>
      <c r="G52" s="25">
        <v>0</v>
      </c>
      <c r="H52" s="25">
        <v>0.60699999999999998</v>
      </c>
      <c r="I52" s="25">
        <v>3.3000000000000002E-2</v>
      </c>
      <c r="J52" s="25">
        <v>2.5999999999999999E-2</v>
      </c>
      <c r="K52" s="25">
        <v>0.41125475413000001</v>
      </c>
      <c r="L52" s="8">
        <f t="shared" si="0"/>
        <v>4.5265439937908665E-2</v>
      </c>
      <c r="M52" s="8">
        <f t="shared" si="1"/>
        <v>0.1</v>
      </c>
      <c r="N52" s="8">
        <f t="shared" si="2"/>
        <v>0.1</v>
      </c>
    </row>
    <row r="53" spans="1:14" s="8" customFormat="1">
      <c r="A53" s="49" t="s">
        <v>108</v>
      </c>
      <c r="B53" s="49">
        <v>6300</v>
      </c>
      <c r="C53" s="49" t="s">
        <v>106</v>
      </c>
      <c r="D53" s="49" t="s">
        <v>70</v>
      </c>
      <c r="E53" s="25">
        <v>0.22</v>
      </c>
      <c r="F53" s="25">
        <v>50.8</v>
      </c>
      <c r="G53" s="25">
        <v>0</v>
      </c>
      <c r="H53" s="25">
        <v>0.60699999999999998</v>
      </c>
      <c r="I53" s="25">
        <v>3.3000000000000002E-2</v>
      </c>
      <c r="J53" s="25">
        <v>2.5999999999999999E-2</v>
      </c>
      <c r="K53" s="25">
        <v>33.192098354400002</v>
      </c>
      <c r="L53" s="8">
        <f t="shared" si="0"/>
        <v>3.6533436255409604</v>
      </c>
      <c r="M53" s="8">
        <f t="shared" si="1"/>
        <v>6</v>
      </c>
      <c r="N53" s="8">
        <f t="shared" si="2"/>
        <v>7.6</v>
      </c>
    </row>
    <row r="54" spans="1:14" s="8" customFormat="1">
      <c r="A54" s="49" t="s">
        <v>108</v>
      </c>
      <c r="B54" s="49">
        <v>6410</v>
      </c>
      <c r="C54" s="49" t="s">
        <v>106</v>
      </c>
      <c r="D54" s="49"/>
      <c r="E54" s="25">
        <v>0.22</v>
      </c>
      <c r="F54" s="25">
        <v>50.8</v>
      </c>
      <c r="G54" s="25">
        <v>0</v>
      </c>
      <c r="H54" s="25">
        <v>0.60699999999999998</v>
      </c>
      <c r="I54" s="25">
        <v>3.3000000000000002E-2</v>
      </c>
      <c r="J54" s="25">
        <v>2.5999999999999999E-2</v>
      </c>
      <c r="K54" s="25">
        <v>1.88588972319</v>
      </c>
      <c r="L54" s="8">
        <f t="shared" si="0"/>
        <v>0.207573595532446</v>
      </c>
      <c r="M54" s="8">
        <f t="shared" si="1"/>
        <v>0.3</v>
      </c>
      <c r="N54" s="8">
        <f t="shared" si="2"/>
        <v>0.4</v>
      </c>
    </row>
    <row r="55" spans="1:14" s="8" customFormat="1">
      <c r="A55" s="49" t="s">
        <v>108</v>
      </c>
      <c r="B55" s="49">
        <v>6410</v>
      </c>
      <c r="C55" s="49" t="s">
        <v>106</v>
      </c>
      <c r="D55" s="49" t="s">
        <v>69</v>
      </c>
      <c r="E55" s="25">
        <v>0.22</v>
      </c>
      <c r="F55" s="25">
        <v>50.8</v>
      </c>
      <c r="G55" s="25">
        <v>0</v>
      </c>
      <c r="H55" s="25">
        <v>0.60699999999999998</v>
      </c>
      <c r="I55" s="25">
        <v>3.3000000000000002E-2</v>
      </c>
      <c r="J55" s="25">
        <v>2.5999999999999999E-2</v>
      </c>
      <c r="K55" s="25">
        <v>5.1696556875199997</v>
      </c>
      <c r="L55" s="8">
        <f t="shared" si="0"/>
        <v>0.56900676933970129</v>
      </c>
      <c r="M55" s="8">
        <f t="shared" si="1"/>
        <v>0.9</v>
      </c>
      <c r="N55" s="8">
        <f t="shared" si="2"/>
        <v>1.2</v>
      </c>
    </row>
    <row r="56" spans="1:14" s="8" customFormat="1">
      <c r="A56" s="49" t="s">
        <v>108</v>
      </c>
      <c r="B56" s="49">
        <v>6410</v>
      </c>
      <c r="C56" s="49" t="s">
        <v>106</v>
      </c>
      <c r="D56" s="49" t="s">
        <v>70</v>
      </c>
      <c r="E56" s="25">
        <v>0.22</v>
      </c>
      <c r="F56" s="25">
        <v>50.8</v>
      </c>
      <c r="G56" s="25">
        <v>0</v>
      </c>
      <c r="H56" s="25">
        <v>0.60699999999999998</v>
      </c>
      <c r="I56" s="25">
        <v>3.3000000000000002E-2</v>
      </c>
      <c r="J56" s="25">
        <v>2.5999999999999999E-2</v>
      </c>
      <c r="K56" s="25">
        <v>159.99220235799999</v>
      </c>
      <c r="L56" s="8">
        <f t="shared" si="0"/>
        <v>17.609808406203864</v>
      </c>
      <c r="M56" s="8">
        <f t="shared" si="1"/>
        <v>29.1</v>
      </c>
      <c r="N56" s="8">
        <f t="shared" si="2"/>
        <v>36.799999999999997</v>
      </c>
    </row>
    <row r="57" spans="1:14" s="8" customFormat="1">
      <c r="A57" s="49" t="s">
        <v>108</v>
      </c>
      <c r="B57" s="49">
        <v>6430</v>
      </c>
      <c r="C57" s="49" t="s">
        <v>106</v>
      </c>
      <c r="D57" s="49" t="s">
        <v>70</v>
      </c>
      <c r="E57" s="25">
        <v>0.22</v>
      </c>
      <c r="F57" s="25">
        <v>50.8</v>
      </c>
      <c r="G57" s="25">
        <v>0</v>
      </c>
      <c r="H57" s="25">
        <v>0.60699999999999998</v>
      </c>
      <c r="I57" s="25">
        <v>3.3000000000000002E-2</v>
      </c>
      <c r="J57" s="25">
        <v>2.5999999999999999E-2</v>
      </c>
      <c r="K57" s="25">
        <v>15.889914490700001</v>
      </c>
      <c r="L57" s="8">
        <f t="shared" si="0"/>
        <v>1.7489499216097135</v>
      </c>
      <c r="M57" s="8">
        <f t="shared" si="1"/>
        <v>2.9</v>
      </c>
      <c r="N57" s="8">
        <f t="shared" si="2"/>
        <v>3.7</v>
      </c>
    </row>
    <row r="58" spans="1:14" s="8" customFormat="1">
      <c r="A58" s="49" t="s">
        <v>108</v>
      </c>
      <c r="B58" s="49">
        <v>6440</v>
      </c>
      <c r="C58" s="49" t="s">
        <v>106</v>
      </c>
      <c r="D58" s="49"/>
      <c r="E58" s="25">
        <v>0.22</v>
      </c>
      <c r="F58" s="25">
        <v>50.8</v>
      </c>
      <c r="G58" s="25">
        <v>0</v>
      </c>
      <c r="H58" s="25">
        <v>0.60699999999999998</v>
      </c>
      <c r="I58" s="25">
        <v>3.3000000000000002E-2</v>
      </c>
      <c r="J58" s="25">
        <v>2.5999999999999999E-2</v>
      </c>
      <c r="K58" s="25">
        <v>3.5468373668900002E-2</v>
      </c>
      <c r="L58" s="8">
        <f t="shared" si="0"/>
        <v>3.9038856618235935E-3</v>
      </c>
      <c r="M58" s="8">
        <f t="shared" si="1"/>
        <v>0</v>
      </c>
      <c r="N58" s="8">
        <f t="shared" si="2"/>
        <v>0</v>
      </c>
    </row>
    <row r="59" spans="1:14" s="8" customFormat="1">
      <c r="A59" s="49" t="s">
        <v>108</v>
      </c>
      <c r="B59" s="49">
        <v>6440</v>
      </c>
      <c r="C59" s="49" t="s">
        <v>106</v>
      </c>
      <c r="D59" s="49" t="s">
        <v>70</v>
      </c>
      <c r="E59" s="25">
        <v>0.22</v>
      </c>
      <c r="F59" s="25">
        <v>50.8</v>
      </c>
      <c r="G59" s="25">
        <v>0</v>
      </c>
      <c r="H59" s="25">
        <v>0.60699999999999998</v>
      </c>
      <c r="I59" s="25">
        <v>3.3000000000000002E-2</v>
      </c>
      <c r="J59" s="25">
        <v>2.5999999999999999E-2</v>
      </c>
      <c r="K59" s="25">
        <v>1.7470646064099999</v>
      </c>
      <c r="L59" s="8">
        <f t="shared" si="0"/>
        <v>0.19229357767886066</v>
      </c>
      <c r="M59" s="8">
        <f t="shared" si="1"/>
        <v>0.3</v>
      </c>
      <c r="N59" s="8">
        <f t="shared" si="2"/>
        <v>0.4</v>
      </c>
    </row>
    <row r="60" spans="1:14" s="8" customFormat="1">
      <c r="A60" s="49" t="s">
        <v>108</v>
      </c>
      <c r="B60" s="49">
        <v>8100</v>
      </c>
      <c r="C60" s="49" t="s">
        <v>106</v>
      </c>
      <c r="D60" s="49" t="s">
        <v>69</v>
      </c>
      <c r="E60" s="25">
        <v>0.22</v>
      </c>
      <c r="F60" s="25">
        <v>50.8</v>
      </c>
      <c r="G60" s="25">
        <v>0</v>
      </c>
      <c r="H60" s="25">
        <v>0.98599999999999999</v>
      </c>
      <c r="I60" s="25">
        <v>0.14299999999999999</v>
      </c>
      <c r="J60" s="25">
        <v>0.44600000000000001</v>
      </c>
      <c r="K60" s="25">
        <v>1.0600485854999999</v>
      </c>
      <c r="L60" s="8">
        <f t="shared" si="0"/>
        <v>2.0014423993296999</v>
      </c>
      <c r="M60" s="8">
        <f t="shared" si="1"/>
        <v>5.4</v>
      </c>
      <c r="N60" s="8">
        <f t="shared" si="2"/>
        <v>1</v>
      </c>
    </row>
    <row r="61" spans="1:14" s="8" customFormat="1">
      <c r="A61" s="49" t="s">
        <v>108</v>
      </c>
      <c r="B61" s="49">
        <v>8140</v>
      </c>
      <c r="C61" s="49" t="s">
        <v>106</v>
      </c>
      <c r="D61" s="49"/>
      <c r="E61" s="25">
        <v>0.22</v>
      </c>
      <c r="F61" s="25">
        <v>50.8</v>
      </c>
      <c r="G61" s="25">
        <v>0</v>
      </c>
      <c r="H61" s="25">
        <v>0.98599999999999999</v>
      </c>
      <c r="I61" s="25">
        <v>0.14299999999999999</v>
      </c>
      <c r="J61" s="25">
        <v>0.44600000000000001</v>
      </c>
      <c r="K61" s="25">
        <v>2.5260617423500002E-2</v>
      </c>
      <c r="L61" s="8">
        <f t="shared" si="0"/>
        <v>4.7693729736729577E-2</v>
      </c>
      <c r="M61" s="8">
        <f t="shared" si="1"/>
        <v>0.1</v>
      </c>
      <c r="N61" s="8">
        <f t="shared" si="2"/>
        <v>0</v>
      </c>
    </row>
    <row r="62" spans="1:14" s="8" customFormat="1">
      <c r="A62" s="49" t="s">
        <v>108</v>
      </c>
      <c r="B62" s="49">
        <v>8140</v>
      </c>
      <c r="C62" s="49" t="s">
        <v>106</v>
      </c>
      <c r="D62" s="49" t="s">
        <v>69</v>
      </c>
      <c r="E62" s="25">
        <v>0.22</v>
      </c>
      <c r="F62" s="25">
        <v>50.8</v>
      </c>
      <c r="G62" s="25">
        <v>0</v>
      </c>
      <c r="H62" s="25">
        <v>0.98599999999999999</v>
      </c>
      <c r="I62" s="25">
        <v>0.14299999999999999</v>
      </c>
      <c r="J62" s="25">
        <v>0.44600000000000001</v>
      </c>
      <c r="K62" s="25">
        <v>1.89362397574</v>
      </c>
      <c r="L62" s="8">
        <f t="shared" si="0"/>
        <v>3.5752883077955029</v>
      </c>
      <c r="M62" s="8">
        <f t="shared" si="1"/>
        <v>9.6</v>
      </c>
      <c r="N62" s="8">
        <f t="shared" si="2"/>
        <v>1.8</v>
      </c>
    </row>
    <row r="63" spans="1:14" s="8" customFormat="1">
      <c r="A63" s="49" t="s">
        <v>108</v>
      </c>
      <c r="B63" s="49">
        <v>8140</v>
      </c>
      <c r="C63" s="49" t="s">
        <v>106</v>
      </c>
      <c r="D63" s="49" t="s">
        <v>70</v>
      </c>
      <c r="E63" s="25">
        <v>0.22</v>
      </c>
      <c r="F63" s="25">
        <v>50.8</v>
      </c>
      <c r="G63" s="25">
        <v>0</v>
      </c>
      <c r="H63" s="25">
        <v>0.98599999999999999</v>
      </c>
      <c r="I63" s="25">
        <v>0.14299999999999999</v>
      </c>
      <c r="J63" s="25">
        <v>0.44600000000000001</v>
      </c>
      <c r="K63" s="25">
        <v>38.326949477299998</v>
      </c>
      <c r="L63" s="8">
        <f t="shared" si="0"/>
        <v>72.363835743107543</v>
      </c>
      <c r="M63" s="8">
        <f t="shared" si="1"/>
        <v>194.1</v>
      </c>
      <c r="N63" s="8">
        <f t="shared" si="2"/>
        <v>36.6</v>
      </c>
    </row>
    <row r="64" spans="1:14" s="8" customFormat="1">
      <c r="A64" s="49" t="s">
        <v>108</v>
      </c>
      <c r="B64" s="49">
        <v>8340</v>
      </c>
      <c r="C64" s="49" t="s">
        <v>106</v>
      </c>
      <c r="D64" s="49" t="s">
        <v>70</v>
      </c>
      <c r="E64" s="25">
        <v>0.22</v>
      </c>
      <c r="F64" s="25">
        <v>50.8</v>
      </c>
      <c r="G64" s="25">
        <v>0</v>
      </c>
      <c r="H64" s="25">
        <v>0.72099999999999997</v>
      </c>
      <c r="I64" s="25">
        <v>0.17</v>
      </c>
      <c r="J64" s="25">
        <v>0.43099999999999999</v>
      </c>
      <c r="K64" s="25">
        <v>20.9764647965</v>
      </c>
      <c r="L64" s="8">
        <f t="shared" si="0"/>
        <v>38.272958452200683</v>
      </c>
      <c r="M64" s="8">
        <f t="shared" si="1"/>
        <v>75.099999999999994</v>
      </c>
      <c r="N64" s="8">
        <f t="shared" si="2"/>
        <v>22.3</v>
      </c>
    </row>
    <row r="65" spans="1:14" s="8" customFormat="1">
      <c r="A65" s="49" t="s">
        <v>108</v>
      </c>
      <c r="B65" s="49">
        <v>8360</v>
      </c>
      <c r="C65" s="49" t="s">
        <v>106</v>
      </c>
      <c r="D65" s="49" t="s">
        <v>70</v>
      </c>
      <c r="E65" s="25">
        <v>0.22</v>
      </c>
      <c r="F65" s="25">
        <v>50.8</v>
      </c>
      <c r="G65" s="25">
        <v>0</v>
      </c>
      <c r="H65" s="25">
        <v>1.4430000000000001</v>
      </c>
      <c r="I65" s="25">
        <v>0.22500000000000001</v>
      </c>
      <c r="J65" s="25">
        <v>0.43099999999999999</v>
      </c>
      <c r="K65" s="25">
        <v>0.73914909869800005</v>
      </c>
      <c r="L65" s="8">
        <f t="shared" si="0"/>
        <v>1.3486268071810807</v>
      </c>
      <c r="M65" s="8">
        <f t="shared" si="1"/>
        <v>5.3</v>
      </c>
      <c r="N65" s="8">
        <f t="shared" si="2"/>
        <v>1</v>
      </c>
    </row>
    <row r="66" spans="1:14">
      <c r="K66" s="8">
        <f t="shared" ref="K66:M66" si="3">SUM(K2:K65)</f>
        <v>1488.7893078327013</v>
      </c>
      <c r="L66" s="8">
        <f t="shared" si="3"/>
        <v>1614.5826033529111</v>
      </c>
      <c r="M66" s="8">
        <f t="shared" si="3"/>
        <v>4133.2000000000007</v>
      </c>
      <c r="N66">
        <f>SUM(N2:N65)</f>
        <v>910.79999999999973</v>
      </c>
    </row>
  </sheetData>
  <sortState ref="A2:F63">
    <sortCondition ref="C2:C63"/>
    <sortCondition ref="E2:E63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N43"/>
  <sheetViews>
    <sheetView workbookViewId="0">
      <pane ySplit="1" topLeftCell="A32" activePane="bottomLeft" state="frozen"/>
      <selection pane="bottomLeft" activeCell="L1" sqref="L1:N2"/>
    </sheetView>
  </sheetViews>
  <sheetFormatPr defaultRowHeight="15"/>
  <cols>
    <col min="1" max="1" width="18" bestFit="1" customWidth="1"/>
    <col min="2" max="2" width="12.85546875" bestFit="1" customWidth="1"/>
    <col min="3" max="3" width="13.42578125" bestFit="1" customWidth="1"/>
    <col min="4" max="4" width="8.140625" style="8" bestFit="1" customWidth="1"/>
    <col min="5" max="5" width="8" bestFit="1" customWidth="1"/>
    <col min="6" max="6" width="8.42578125" style="24" bestFit="1" customWidth="1"/>
    <col min="7" max="7" width="12.140625" style="24" bestFit="1" customWidth="1"/>
    <col min="8" max="8" width="8.28515625" style="24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3.7109375" customWidth="1"/>
  </cols>
  <sheetData>
    <row r="1" spans="1:14">
      <c r="A1" s="49" t="s">
        <v>90</v>
      </c>
      <c r="B1" s="49" t="s">
        <v>91</v>
      </c>
      <c r="C1" s="49" t="s">
        <v>92</v>
      </c>
      <c r="D1" s="49" t="s">
        <v>93</v>
      </c>
      <c r="E1" s="25" t="s">
        <v>94</v>
      </c>
      <c r="F1" s="25" t="s">
        <v>95</v>
      </c>
      <c r="G1" s="25" t="s">
        <v>96</v>
      </c>
      <c r="H1" s="25" t="s">
        <v>97</v>
      </c>
      <c r="I1" s="25" t="s">
        <v>98</v>
      </c>
      <c r="J1" s="25" t="s">
        <v>99</v>
      </c>
      <c r="K1" s="25" t="s">
        <v>100</v>
      </c>
      <c r="L1" s="26" t="s">
        <v>115</v>
      </c>
      <c r="M1" s="27" t="s">
        <v>116</v>
      </c>
      <c r="N1" s="27" t="s">
        <v>117</v>
      </c>
    </row>
    <row r="2" spans="1:14" s="8" customFormat="1">
      <c r="A2" s="49" t="s">
        <v>107</v>
      </c>
      <c r="B2" s="49">
        <v>1210</v>
      </c>
      <c r="C2" s="49" t="s">
        <v>101</v>
      </c>
      <c r="D2" s="49"/>
      <c r="E2" s="25">
        <v>0.19</v>
      </c>
      <c r="F2" s="25">
        <v>57.7</v>
      </c>
      <c r="G2" s="25">
        <v>0</v>
      </c>
      <c r="H2" s="25">
        <v>1.2450000000000001</v>
      </c>
      <c r="I2" s="25">
        <v>0.21299999999999999</v>
      </c>
      <c r="J2" s="25">
        <v>0.28799999999999998</v>
      </c>
      <c r="K2" s="25">
        <v>0.22461275629800001</v>
      </c>
      <c r="L2" s="8">
        <f>F2*J2*K2/12</f>
        <v>0.31104374492147041</v>
      </c>
      <c r="M2" s="8">
        <f>ROUND(2.721*H2*L2,1)</f>
        <v>1.1000000000000001</v>
      </c>
      <c r="N2" s="8">
        <f>ROUND((2.721*I2*L2)+(E2*K2),1)</f>
        <v>0.2</v>
      </c>
    </row>
    <row r="3" spans="1:14" s="8" customFormat="1">
      <c r="A3" s="49" t="s">
        <v>107</v>
      </c>
      <c r="B3" s="49">
        <v>1210</v>
      </c>
      <c r="C3" s="49" t="s">
        <v>101</v>
      </c>
      <c r="D3" s="49"/>
      <c r="E3" s="25">
        <v>0.19</v>
      </c>
      <c r="F3" s="25">
        <v>57.7</v>
      </c>
      <c r="G3" s="25">
        <v>0</v>
      </c>
      <c r="H3" s="25">
        <v>1.2450000000000001</v>
      </c>
      <c r="I3" s="25">
        <v>0.21299999999999999</v>
      </c>
      <c r="J3" s="25">
        <v>0.28799999999999998</v>
      </c>
      <c r="K3" s="25">
        <v>8.4169080228999995</v>
      </c>
      <c r="L3" s="8">
        <f t="shared" ref="L3:L42" si="0">F3*J3*K3/12</f>
        <v>11.655734230111918</v>
      </c>
      <c r="M3" s="8">
        <f t="shared" ref="M3:M42" si="1">ROUND(2.721*H3*L3,1)</f>
        <v>39.5</v>
      </c>
      <c r="N3" s="8">
        <f t="shared" ref="N3:N42" si="2">ROUND((2.721*I3*L3)+(E3*K3),1)</f>
        <v>8.4</v>
      </c>
    </row>
    <row r="4" spans="1:14" s="8" customFormat="1">
      <c r="A4" s="49" t="s">
        <v>107</v>
      </c>
      <c r="B4" s="49">
        <v>1210</v>
      </c>
      <c r="C4" s="49" t="s">
        <v>101</v>
      </c>
      <c r="D4" s="49" t="s">
        <v>69</v>
      </c>
      <c r="E4" s="25">
        <v>0.19</v>
      </c>
      <c r="F4" s="25">
        <v>57.7</v>
      </c>
      <c r="G4" s="25">
        <v>0</v>
      </c>
      <c r="H4" s="25">
        <v>1.2450000000000001</v>
      </c>
      <c r="I4" s="25">
        <v>0.21299999999999999</v>
      </c>
      <c r="J4" s="25">
        <v>0.28799999999999998</v>
      </c>
      <c r="K4" s="25">
        <v>60.577358697699999</v>
      </c>
      <c r="L4" s="8">
        <f t="shared" si="0"/>
        <v>83.887526324574949</v>
      </c>
      <c r="M4" s="8">
        <f t="shared" si="1"/>
        <v>284.2</v>
      </c>
      <c r="N4" s="8">
        <f t="shared" si="2"/>
        <v>60.1</v>
      </c>
    </row>
    <row r="5" spans="1:14" s="8" customFormat="1">
      <c r="A5" s="49" t="s">
        <v>107</v>
      </c>
      <c r="B5" s="49">
        <v>1210</v>
      </c>
      <c r="C5" s="49" t="s">
        <v>101</v>
      </c>
      <c r="D5" s="49" t="s">
        <v>69</v>
      </c>
      <c r="E5" s="25">
        <v>0.19</v>
      </c>
      <c r="F5" s="25">
        <v>57.7</v>
      </c>
      <c r="G5" s="25">
        <v>0</v>
      </c>
      <c r="H5" s="25">
        <v>1.2450000000000001</v>
      </c>
      <c r="I5" s="25">
        <v>0.21299999999999999</v>
      </c>
      <c r="J5" s="25">
        <v>0.28799999999999998</v>
      </c>
      <c r="K5" s="25">
        <v>62.170472569600001</v>
      </c>
      <c r="L5" s="8">
        <f t="shared" si="0"/>
        <v>86.093670414382075</v>
      </c>
      <c r="M5" s="8">
        <f t="shared" si="1"/>
        <v>291.7</v>
      </c>
      <c r="N5" s="8">
        <f t="shared" si="2"/>
        <v>61.7</v>
      </c>
    </row>
    <row r="6" spans="1:14" s="8" customFormat="1">
      <c r="A6" s="49" t="s">
        <v>107</v>
      </c>
      <c r="B6" s="49">
        <v>1210</v>
      </c>
      <c r="C6" s="49" t="s">
        <v>101</v>
      </c>
      <c r="D6" s="49" t="s">
        <v>70</v>
      </c>
      <c r="E6" s="25">
        <v>0.19</v>
      </c>
      <c r="F6" s="25">
        <v>57.7</v>
      </c>
      <c r="G6" s="25">
        <v>0</v>
      </c>
      <c r="H6" s="25">
        <v>1.2450000000000001</v>
      </c>
      <c r="I6" s="25">
        <v>0.21299999999999999</v>
      </c>
      <c r="J6" s="25">
        <v>0.28799999999999998</v>
      </c>
      <c r="K6" s="25">
        <v>14.170389629100001</v>
      </c>
      <c r="L6" s="8">
        <f t="shared" si="0"/>
        <v>19.623155558377679</v>
      </c>
      <c r="M6" s="8">
        <f t="shared" si="1"/>
        <v>66.5</v>
      </c>
      <c r="N6" s="8">
        <f t="shared" si="2"/>
        <v>14.1</v>
      </c>
    </row>
    <row r="7" spans="1:14" s="8" customFormat="1">
      <c r="A7" s="49" t="s">
        <v>107</v>
      </c>
      <c r="B7" s="49">
        <v>1310</v>
      </c>
      <c r="C7" s="49" t="s">
        <v>101</v>
      </c>
      <c r="D7" s="49"/>
      <c r="E7" s="25">
        <v>0.19</v>
      </c>
      <c r="F7" s="25">
        <v>57.7</v>
      </c>
      <c r="G7" s="25">
        <v>0</v>
      </c>
      <c r="H7" s="25">
        <v>1.2450000000000001</v>
      </c>
      <c r="I7" s="25">
        <v>0.21299999999999999</v>
      </c>
      <c r="J7" s="25">
        <v>0.39300000000000002</v>
      </c>
      <c r="K7" s="25">
        <v>9.4663336881400006</v>
      </c>
      <c r="L7" s="8">
        <f t="shared" si="0"/>
        <v>17.888294112135956</v>
      </c>
      <c r="M7" s="8">
        <f t="shared" si="1"/>
        <v>60.6</v>
      </c>
      <c r="N7" s="8">
        <f t="shared" si="2"/>
        <v>12.2</v>
      </c>
    </row>
    <row r="8" spans="1:14" s="8" customFormat="1">
      <c r="A8" s="49" t="s">
        <v>107</v>
      </c>
      <c r="B8" s="49">
        <v>1320</v>
      </c>
      <c r="C8" s="49" t="s">
        <v>101</v>
      </c>
      <c r="D8" s="49"/>
      <c r="E8" s="25">
        <v>0.19</v>
      </c>
      <c r="F8" s="25">
        <v>57.7</v>
      </c>
      <c r="G8" s="25">
        <v>0</v>
      </c>
      <c r="H8" s="25">
        <v>1.395</v>
      </c>
      <c r="I8" s="25">
        <v>0.33900000000000002</v>
      </c>
      <c r="J8" s="25">
        <v>0.39300000000000002</v>
      </c>
      <c r="K8" s="25">
        <v>4.77162936584</v>
      </c>
      <c r="L8" s="8">
        <f t="shared" si="0"/>
        <v>9.0168287218937024</v>
      </c>
      <c r="M8" s="8">
        <f t="shared" si="1"/>
        <v>34.200000000000003</v>
      </c>
      <c r="N8" s="8">
        <f t="shared" si="2"/>
        <v>9.1999999999999993</v>
      </c>
    </row>
    <row r="9" spans="1:14" s="8" customFormat="1">
      <c r="A9" s="49" t="s">
        <v>107</v>
      </c>
      <c r="B9" s="49">
        <v>1330</v>
      </c>
      <c r="C9" s="49" t="s">
        <v>101</v>
      </c>
      <c r="D9" s="49"/>
      <c r="E9" s="25">
        <v>0.19</v>
      </c>
      <c r="F9" s="25">
        <v>57.7</v>
      </c>
      <c r="G9" s="25">
        <v>0</v>
      </c>
      <c r="H9" s="25">
        <v>1.395</v>
      </c>
      <c r="I9" s="25">
        <v>0.33900000000000002</v>
      </c>
      <c r="J9" s="25">
        <v>0.39300000000000002</v>
      </c>
      <c r="K9" s="25">
        <v>2.7362942180700001E-2</v>
      </c>
      <c r="L9" s="8">
        <f t="shared" si="0"/>
        <v>5.170706776531428E-2</v>
      </c>
      <c r="M9" s="8">
        <f t="shared" si="1"/>
        <v>0.2</v>
      </c>
      <c r="N9" s="8">
        <f t="shared" si="2"/>
        <v>0.1</v>
      </c>
    </row>
    <row r="10" spans="1:14" s="8" customFormat="1">
      <c r="A10" s="49" t="s">
        <v>107</v>
      </c>
      <c r="B10" s="49">
        <v>1330</v>
      </c>
      <c r="C10" s="49" t="s">
        <v>101</v>
      </c>
      <c r="D10" s="49" t="s">
        <v>69</v>
      </c>
      <c r="E10" s="25">
        <v>0.19</v>
      </c>
      <c r="F10" s="25">
        <v>57.7</v>
      </c>
      <c r="G10" s="25">
        <v>0</v>
      </c>
      <c r="H10" s="25">
        <v>1.395</v>
      </c>
      <c r="I10" s="25">
        <v>0.33900000000000002</v>
      </c>
      <c r="J10" s="25">
        <v>0.39300000000000002</v>
      </c>
      <c r="K10" s="25">
        <v>9.6821832174699995</v>
      </c>
      <c r="L10" s="8">
        <f t="shared" si="0"/>
        <v>18.296179571472624</v>
      </c>
      <c r="M10" s="8">
        <f t="shared" si="1"/>
        <v>69.400000000000006</v>
      </c>
      <c r="N10" s="8">
        <f t="shared" si="2"/>
        <v>18.7</v>
      </c>
    </row>
    <row r="11" spans="1:14" s="8" customFormat="1">
      <c r="A11" s="49" t="s">
        <v>107</v>
      </c>
      <c r="B11" s="49">
        <v>1330</v>
      </c>
      <c r="C11" s="49" t="s">
        <v>101</v>
      </c>
      <c r="D11" s="49" t="s">
        <v>69</v>
      </c>
      <c r="E11" s="25">
        <v>0.19</v>
      </c>
      <c r="F11" s="25">
        <v>57.7</v>
      </c>
      <c r="G11" s="25">
        <v>0</v>
      </c>
      <c r="H11" s="25">
        <v>1.395</v>
      </c>
      <c r="I11" s="25">
        <v>0.33900000000000002</v>
      </c>
      <c r="J11" s="25">
        <v>0.39300000000000002</v>
      </c>
      <c r="K11" s="25">
        <v>2.4411858289800002E-2</v>
      </c>
      <c r="L11" s="8">
        <f t="shared" si="0"/>
        <v>4.6130478313777819E-2</v>
      </c>
      <c r="M11" s="8">
        <f t="shared" si="1"/>
        <v>0.2</v>
      </c>
      <c r="N11" s="8">
        <f t="shared" si="2"/>
        <v>0</v>
      </c>
    </row>
    <row r="12" spans="1:14" s="8" customFormat="1">
      <c r="A12" s="49" t="s">
        <v>107</v>
      </c>
      <c r="B12" s="49">
        <v>1390</v>
      </c>
      <c r="C12" s="49" t="s">
        <v>101</v>
      </c>
      <c r="D12" s="49" t="s">
        <v>69</v>
      </c>
      <c r="E12" s="25">
        <v>0.19</v>
      </c>
      <c r="F12" s="25">
        <v>57.7</v>
      </c>
      <c r="G12" s="25">
        <v>0</v>
      </c>
      <c r="H12" s="25">
        <v>1.395</v>
      </c>
      <c r="I12" s="25">
        <v>0.33900000000000002</v>
      </c>
      <c r="J12" s="25">
        <v>0.39300000000000002</v>
      </c>
      <c r="K12" s="25">
        <v>3.2016287019299998</v>
      </c>
      <c r="L12" s="8">
        <f t="shared" si="0"/>
        <v>6.0500377173195723</v>
      </c>
      <c r="M12" s="8">
        <f t="shared" si="1"/>
        <v>23</v>
      </c>
      <c r="N12" s="8">
        <f t="shared" si="2"/>
        <v>6.2</v>
      </c>
    </row>
    <row r="13" spans="1:14" s="8" customFormat="1">
      <c r="A13" s="49" t="s">
        <v>107</v>
      </c>
      <c r="B13" s="49">
        <v>1400</v>
      </c>
      <c r="C13" s="49" t="s">
        <v>101</v>
      </c>
      <c r="D13" s="49"/>
      <c r="E13" s="25">
        <v>0.19</v>
      </c>
      <c r="F13" s="25">
        <v>57.7</v>
      </c>
      <c r="G13" s="25">
        <v>0</v>
      </c>
      <c r="H13" s="25">
        <v>0.70899999999999996</v>
      </c>
      <c r="I13" s="25">
        <v>0.11700000000000001</v>
      </c>
      <c r="J13" s="25">
        <v>0.43099999999999999</v>
      </c>
      <c r="K13" s="25">
        <v>137.96865946700001</v>
      </c>
      <c r="L13" s="8">
        <f t="shared" si="0"/>
        <v>285.92510014058195</v>
      </c>
      <c r="M13" s="8">
        <f t="shared" si="1"/>
        <v>551.6</v>
      </c>
      <c r="N13" s="8">
        <f t="shared" si="2"/>
        <v>117.2</v>
      </c>
    </row>
    <row r="14" spans="1:14" s="8" customFormat="1">
      <c r="A14" s="49" t="s">
        <v>107</v>
      </c>
      <c r="B14" s="49">
        <v>1400</v>
      </c>
      <c r="C14" s="49" t="s">
        <v>101</v>
      </c>
      <c r="D14" s="49" t="s">
        <v>69</v>
      </c>
      <c r="E14" s="25">
        <v>0.19</v>
      </c>
      <c r="F14" s="25">
        <v>57.7</v>
      </c>
      <c r="G14" s="25">
        <v>0</v>
      </c>
      <c r="H14" s="25">
        <v>0.70899999999999996</v>
      </c>
      <c r="I14" s="25">
        <v>0.11700000000000001</v>
      </c>
      <c r="J14" s="25">
        <v>0.43099999999999999</v>
      </c>
      <c r="K14" s="25">
        <v>3.7525505619900001</v>
      </c>
      <c r="L14" s="8">
        <f t="shared" si="0"/>
        <v>7.7767545134133931</v>
      </c>
      <c r="M14" s="8">
        <f t="shared" si="1"/>
        <v>15</v>
      </c>
      <c r="N14" s="8">
        <f t="shared" si="2"/>
        <v>3.2</v>
      </c>
    </row>
    <row r="15" spans="1:14" s="8" customFormat="1">
      <c r="A15" s="49" t="s">
        <v>107</v>
      </c>
      <c r="B15" s="49">
        <v>1400</v>
      </c>
      <c r="C15" s="49" t="s">
        <v>101</v>
      </c>
      <c r="D15" s="49" t="s">
        <v>70</v>
      </c>
      <c r="E15" s="25">
        <v>0.19</v>
      </c>
      <c r="F15" s="25">
        <v>57.7</v>
      </c>
      <c r="G15" s="25">
        <v>0</v>
      </c>
      <c r="H15" s="25">
        <v>0.70899999999999996</v>
      </c>
      <c r="I15" s="25">
        <v>0.11700000000000001</v>
      </c>
      <c r="J15" s="25">
        <v>0.43099999999999999</v>
      </c>
      <c r="K15" s="25">
        <v>11.548636502000001</v>
      </c>
      <c r="L15" s="8">
        <f t="shared" si="0"/>
        <v>23.933298048107286</v>
      </c>
      <c r="M15" s="8">
        <f t="shared" si="1"/>
        <v>46.2</v>
      </c>
      <c r="N15" s="8">
        <f t="shared" si="2"/>
        <v>9.8000000000000007</v>
      </c>
    </row>
    <row r="16" spans="1:14" s="8" customFormat="1">
      <c r="A16" s="49" t="s">
        <v>107</v>
      </c>
      <c r="B16" s="49">
        <v>1411</v>
      </c>
      <c r="C16" s="49" t="s">
        <v>101</v>
      </c>
      <c r="D16" s="49"/>
      <c r="E16" s="25">
        <v>0.19</v>
      </c>
      <c r="F16" s="25">
        <v>57.7</v>
      </c>
      <c r="G16" s="25">
        <v>0</v>
      </c>
      <c r="H16" s="25">
        <v>1.4430000000000001</v>
      </c>
      <c r="I16" s="25">
        <v>0.22500000000000001</v>
      </c>
      <c r="J16" s="25">
        <v>0.43099999999999999</v>
      </c>
      <c r="K16" s="25">
        <v>3.8426999956199999</v>
      </c>
      <c r="L16" s="8">
        <f t="shared" si="0"/>
        <v>7.9635794484229239</v>
      </c>
      <c r="M16" s="8">
        <f t="shared" si="1"/>
        <v>31.3</v>
      </c>
      <c r="N16" s="8">
        <f t="shared" si="2"/>
        <v>5.6</v>
      </c>
    </row>
    <row r="17" spans="1:14" s="8" customFormat="1">
      <c r="A17" s="49" t="s">
        <v>107</v>
      </c>
      <c r="B17" s="49">
        <v>1411</v>
      </c>
      <c r="C17" s="49" t="s">
        <v>101</v>
      </c>
      <c r="D17" s="49" t="s">
        <v>69</v>
      </c>
      <c r="E17" s="25">
        <v>0.19</v>
      </c>
      <c r="F17" s="25">
        <v>57.7</v>
      </c>
      <c r="G17" s="25">
        <v>0</v>
      </c>
      <c r="H17" s="25">
        <v>1.4430000000000001</v>
      </c>
      <c r="I17" s="25">
        <v>0.22500000000000001</v>
      </c>
      <c r="J17" s="25">
        <v>0.43099999999999999</v>
      </c>
      <c r="K17" s="25">
        <v>2.8974026823900001</v>
      </c>
      <c r="L17" s="8">
        <f t="shared" si="0"/>
        <v>6.004553173962683</v>
      </c>
      <c r="M17" s="8">
        <f t="shared" si="1"/>
        <v>23.6</v>
      </c>
      <c r="N17" s="8">
        <f t="shared" si="2"/>
        <v>4.2</v>
      </c>
    </row>
    <row r="18" spans="1:14" s="8" customFormat="1">
      <c r="A18" s="49" t="s">
        <v>107</v>
      </c>
      <c r="B18" s="49">
        <v>1550</v>
      </c>
      <c r="C18" s="49" t="s">
        <v>101</v>
      </c>
      <c r="D18" s="49"/>
      <c r="E18" s="25">
        <v>0.19</v>
      </c>
      <c r="F18" s="25">
        <v>57.7</v>
      </c>
      <c r="G18" s="25">
        <v>0</v>
      </c>
      <c r="H18" s="25">
        <v>0.72099999999999997</v>
      </c>
      <c r="I18" s="25">
        <v>0.17</v>
      </c>
      <c r="J18" s="25">
        <v>0.34100000000000003</v>
      </c>
      <c r="K18" s="25">
        <v>18.550893390100001</v>
      </c>
      <c r="L18" s="8">
        <f t="shared" si="0"/>
        <v>30.416817756299221</v>
      </c>
      <c r="M18" s="8">
        <f t="shared" si="1"/>
        <v>59.7</v>
      </c>
      <c r="N18" s="8">
        <f t="shared" si="2"/>
        <v>17.600000000000001</v>
      </c>
    </row>
    <row r="19" spans="1:14" s="8" customFormat="1">
      <c r="A19" s="49" t="s">
        <v>107</v>
      </c>
      <c r="B19" s="49">
        <v>1550</v>
      </c>
      <c r="C19" s="49" t="s">
        <v>101</v>
      </c>
      <c r="D19" s="49" t="s">
        <v>69</v>
      </c>
      <c r="E19" s="25">
        <v>0.19</v>
      </c>
      <c r="F19" s="25">
        <v>57.7</v>
      </c>
      <c r="G19" s="25">
        <v>0</v>
      </c>
      <c r="H19" s="25">
        <v>0.72099999999999997</v>
      </c>
      <c r="I19" s="25">
        <v>0.17</v>
      </c>
      <c r="J19" s="25">
        <v>0.34100000000000003</v>
      </c>
      <c r="K19" s="25">
        <v>5.5928948071300004</v>
      </c>
      <c r="L19" s="8">
        <f t="shared" si="0"/>
        <v>9.1703433630539806</v>
      </c>
      <c r="M19" s="8">
        <f t="shared" si="1"/>
        <v>18</v>
      </c>
      <c r="N19" s="8">
        <f t="shared" si="2"/>
        <v>5.3</v>
      </c>
    </row>
    <row r="20" spans="1:14" s="8" customFormat="1">
      <c r="A20" s="49" t="s">
        <v>107</v>
      </c>
      <c r="B20" s="49">
        <v>1550</v>
      </c>
      <c r="C20" s="49" t="s">
        <v>101</v>
      </c>
      <c r="D20" s="49" t="s">
        <v>70</v>
      </c>
      <c r="E20" s="25">
        <v>0.19</v>
      </c>
      <c r="F20" s="25">
        <v>57.7</v>
      </c>
      <c r="G20" s="25">
        <v>0</v>
      </c>
      <c r="H20" s="25">
        <v>0.72099999999999997</v>
      </c>
      <c r="I20" s="25">
        <v>0.17</v>
      </c>
      <c r="J20" s="25">
        <v>0.34100000000000003</v>
      </c>
      <c r="K20" s="25">
        <v>33.718642042500001</v>
      </c>
      <c r="L20" s="8">
        <f t="shared" si="0"/>
        <v>55.286490436301449</v>
      </c>
      <c r="M20" s="8">
        <f t="shared" si="1"/>
        <v>108.5</v>
      </c>
      <c r="N20" s="8">
        <f t="shared" si="2"/>
        <v>32</v>
      </c>
    </row>
    <row r="21" spans="1:14" s="8" customFormat="1">
      <c r="A21" s="49" t="s">
        <v>107</v>
      </c>
      <c r="B21" s="49">
        <v>1700</v>
      </c>
      <c r="C21" s="49" t="s">
        <v>101</v>
      </c>
      <c r="D21" s="49" t="s">
        <v>69</v>
      </c>
      <c r="E21" s="25">
        <v>0.19</v>
      </c>
      <c r="F21" s="25">
        <v>57.7</v>
      </c>
      <c r="G21" s="25">
        <v>0</v>
      </c>
      <c r="H21" s="25">
        <v>0.96799999999999997</v>
      </c>
      <c r="I21" s="25">
        <v>0.125</v>
      </c>
      <c r="J21" s="25">
        <v>0.34100000000000003</v>
      </c>
      <c r="K21" s="25">
        <v>9.5278634019900004</v>
      </c>
      <c r="L21" s="8">
        <f t="shared" si="0"/>
        <v>15.622281828211223</v>
      </c>
      <c r="M21" s="8">
        <f t="shared" si="1"/>
        <v>41.1</v>
      </c>
      <c r="N21" s="8">
        <f t="shared" si="2"/>
        <v>7.1</v>
      </c>
    </row>
    <row r="22" spans="1:14" s="8" customFormat="1">
      <c r="A22" s="49" t="s">
        <v>107</v>
      </c>
      <c r="B22" s="49">
        <v>1700</v>
      </c>
      <c r="C22" s="49" t="s">
        <v>101</v>
      </c>
      <c r="D22" s="49" t="s">
        <v>70</v>
      </c>
      <c r="E22" s="25">
        <v>0.19</v>
      </c>
      <c r="F22" s="25">
        <v>57.7</v>
      </c>
      <c r="G22" s="25">
        <v>0</v>
      </c>
      <c r="H22" s="25">
        <v>0.96799999999999997</v>
      </c>
      <c r="I22" s="25">
        <v>0.125</v>
      </c>
      <c r="J22" s="25">
        <v>0.34100000000000003</v>
      </c>
      <c r="K22" s="25">
        <v>5.0977754405600004</v>
      </c>
      <c r="L22" s="8">
        <f t="shared" si="0"/>
        <v>8.3585250196522001</v>
      </c>
      <c r="M22" s="8">
        <f t="shared" si="1"/>
        <v>22</v>
      </c>
      <c r="N22" s="8">
        <f t="shared" si="2"/>
        <v>3.8</v>
      </c>
    </row>
    <row r="23" spans="1:14" s="8" customFormat="1">
      <c r="A23" s="49" t="s">
        <v>107</v>
      </c>
      <c r="B23" s="49">
        <v>1710</v>
      </c>
      <c r="C23" s="49" t="s">
        <v>101</v>
      </c>
      <c r="D23" s="49"/>
      <c r="E23" s="25">
        <v>0.19</v>
      </c>
      <c r="F23" s="25">
        <v>57.7</v>
      </c>
      <c r="G23" s="25">
        <v>0</v>
      </c>
      <c r="H23" s="25">
        <v>0.96799999999999997</v>
      </c>
      <c r="I23" s="25">
        <v>0.125</v>
      </c>
      <c r="J23" s="25">
        <v>0.34100000000000003</v>
      </c>
      <c r="K23" s="25">
        <v>8.0045215561099994</v>
      </c>
      <c r="L23" s="8">
        <f t="shared" si="0"/>
        <v>13.124547065129462</v>
      </c>
      <c r="M23" s="8">
        <f t="shared" si="1"/>
        <v>34.6</v>
      </c>
      <c r="N23" s="8">
        <f t="shared" si="2"/>
        <v>6</v>
      </c>
    </row>
    <row r="24" spans="1:14" s="8" customFormat="1">
      <c r="A24" s="49" t="s">
        <v>107</v>
      </c>
      <c r="B24" s="49">
        <v>1710</v>
      </c>
      <c r="C24" s="49" t="s">
        <v>101</v>
      </c>
      <c r="D24" s="49" t="s">
        <v>69</v>
      </c>
      <c r="E24" s="25">
        <v>0.19</v>
      </c>
      <c r="F24" s="25">
        <v>57.7</v>
      </c>
      <c r="G24" s="25">
        <v>0</v>
      </c>
      <c r="H24" s="25">
        <v>0.96799999999999997</v>
      </c>
      <c r="I24" s="25">
        <v>0.125</v>
      </c>
      <c r="J24" s="25">
        <v>0.34100000000000003</v>
      </c>
      <c r="K24" s="25">
        <v>8.7209793937899995</v>
      </c>
      <c r="L24" s="8">
        <f t="shared" si="0"/>
        <v>14.299281188199494</v>
      </c>
      <c r="M24" s="8">
        <f t="shared" si="1"/>
        <v>37.700000000000003</v>
      </c>
      <c r="N24" s="8">
        <f t="shared" si="2"/>
        <v>6.5</v>
      </c>
    </row>
    <row r="25" spans="1:14" s="8" customFormat="1">
      <c r="A25" s="49" t="s">
        <v>107</v>
      </c>
      <c r="B25" s="49">
        <v>1800</v>
      </c>
      <c r="C25" s="49" t="s">
        <v>101</v>
      </c>
      <c r="D25" s="49"/>
      <c r="E25" s="25">
        <v>0.19</v>
      </c>
      <c r="F25" s="25">
        <v>57.7</v>
      </c>
      <c r="G25" s="25">
        <v>0</v>
      </c>
      <c r="H25" s="25">
        <v>1.2450000000000001</v>
      </c>
      <c r="I25" s="25">
        <v>0.21299999999999999</v>
      </c>
      <c r="J25" s="25">
        <v>0.28899999999999998</v>
      </c>
      <c r="K25" s="25">
        <v>14.228457677</v>
      </c>
      <c r="L25" s="8">
        <f t="shared" si="0"/>
        <v>19.771983358439844</v>
      </c>
      <c r="M25" s="8">
        <f t="shared" si="1"/>
        <v>67</v>
      </c>
      <c r="N25" s="8">
        <f t="shared" si="2"/>
        <v>14.2</v>
      </c>
    </row>
    <row r="26" spans="1:14" s="8" customFormat="1">
      <c r="A26" s="49" t="s">
        <v>107</v>
      </c>
      <c r="B26" s="49">
        <v>1850</v>
      </c>
      <c r="C26" s="49" t="s">
        <v>101</v>
      </c>
      <c r="D26" s="49"/>
      <c r="E26" s="25">
        <v>0.19</v>
      </c>
      <c r="F26" s="25">
        <v>57.7</v>
      </c>
      <c r="G26" s="25">
        <v>0</v>
      </c>
      <c r="H26" s="25">
        <v>0.96799999999999997</v>
      </c>
      <c r="I26" s="25">
        <v>0.125</v>
      </c>
      <c r="J26" s="25">
        <v>0.34100000000000003</v>
      </c>
      <c r="K26" s="25">
        <v>4.5940463579199999</v>
      </c>
      <c r="L26" s="8">
        <f t="shared" si="0"/>
        <v>7.5325898270438794</v>
      </c>
      <c r="M26" s="8">
        <f t="shared" si="1"/>
        <v>19.8</v>
      </c>
      <c r="N26" s="8">
        <f t="shared" si="2"/>
        <v>3.4</v>
      </c>
    </row>
    <row r="27" spans="1:14" s="8" customFormat="1">
      <c r="A27" s="49" t="s">
        <v>107</v>
      </c>
      <c r="B27" s="49">
        <v>1850</v>
      </c>
      <c r="C27" s="49" t="s">
        <v>101</v>
      </c>
      <c r="D27" s="49" t="s">
        <v>69</v>
      </c>
      <c r="E27" s="25">
        <v>0.19</v>
      </c>
      <c r="F27" s="25">
        <v>57.7</v>
      </c>
      <c r="G27" s="25">
        <v>0</v>
      </c>
      <c r="H27" s="25">
        <v>0.96799999999999997</v>
      </c>
      <c r="I27" s="25">
        <v>0.125</v>
      </c>
      <c r="J27" s="25">
        <v>0.34100000000000003</v>
      </c>
      <c r="K27" s="25">
        <v>19.920541689499998</v>
      </c>
      <c r="L27" s="8">
        <f t="shared" si="0"/>
        <v>32.6625501766746</v>
      </c>
      <c r="M27" s="8">
        <f t="shared" si="1"/>
        <v>86</v>
      </c>
      <c r="N27" s="8">
        <f t="shared" si="2"/>
        <v>14.9</v>
      </c>
    </row>
    <row r="28" spans="1:14" s="8" customFormat="1">
      <c r="A28" s="49" t="s">
        <v>107</v>
      </c>
      <c r="B28" s="49">
        <v>3100</v>
      </c>
      <c r="C28" s="49" t="s">
        <v>101</v>
      </c>
      <c r="D28" s="49"/>
      <c r="E28" s="25">
        <v>0.19</v>
      </c>
      <c r="F28" s="25">
        <v>57.7</v>
      </c>
      <c r="G28" s="25">
        <v>0</v>
      </c>
      <c r="H28" s="25">
        <v>0.69099999999999995</v>
      </c>
      <c r="I28" s="25">
        <v>3.5999999999999997E-2</v>
      </c>
      <c r="J28" s="25">
        <v>0.26200000000000001</v>
      </c>
      <c r="K28" s="25">
        <v>3.0562810561599999E-3</v>
      </c>
      <c r="L28" s="8">
        <f t="shared" si="0"/>
        <v>3.8502519365327657E-3</v>
      </c>
      <c r="M28" s="8">
        <f t="shared" si="1"/>
        <v>0</v>
      </c>
      <c r="N28" s="8">
        <f t="shared" si="2"/>
        <v>0</v>
      </c>
    </row>
    <row r="29" spans="1:14" s="8" customFormat="1">
      <c r="A29" s="49" t="s">
        <v>107</v>
      </c>
      <c r="B29" s="49">
        <v>3100</v>
      </c>
      <c r="C29" s="49" t="s">
        <v>101</v>
      </c>
      <c r="D29" s="49" t="s">
        <v>69</v>
      </c>
      <c r="E29" s="25">
        <v>0.19</v>
      </c>
      <c r="F29" s="25">
        <v>57.7</v>
      </c>
      <c r="G29" s="25">
        <v>0</v>
      </c>
      <c r="H29" s="25">
        <v>0.69099999999999995</v>
      </c>
      <c r="I29" s="25">
        <v>3.5999999999999997E-2</v>
      </c>
      <c r="J29" s="25">
        <v>0.26200000000000001</v>
      </c>
      <c r="K29" s="25">
        <v>11.215929191100001</v>
      </c>
      <c r="L29" s="8">
        <f t="shared" si="0"/>
        <v>14.129640662794598</v>
      </c>
      <c r="M29" s="8">
        <f t="shared" si="1"/>
        <v>26.6</v>
      </c>
      <c r="N29" s="8">
        <f t="shared" si="2"/>
        <v>3.5</v>
      </c>
    </row>
    <row r="30" spans="1:14" s="8" customFormat="1">
      <c r="A30" s="49" t="s">
        <v>107</v>
      </c>
      <c r="B30" s="49">
        <v>3100</v>
      </c>
      <c r="C30" s="49" t="s">
        <v>101</v>
      </c>
      <c r="D30" s="49" t="s">
        <v>70</v>
      </c>
      <c r="E30" s="25">
        <v>0.19</v>
      </c>
      <c r="F30" s="25">
        <v>57.7</v>
      </c>
      <c r="G30" s="25">
        <v>0</v>
      </c>
      <c r="H30" s="25">
        <v>0.69099999999999995</v>
      </c>
      <c r="I30" s="25">
        <v>3.5999999999999997E-2</v>
      </c>
      <c r="J30" s="25">
        <v>0.26200000000000001</v>
      </c>
      <c r="K30" s="25">
        <v>0.46607474424200002</v>
      </c>
      <c r="L30" s="8">
        <f t="shared" si="0"/>
        <v>0.58715319488366768</v>
      </c>
      <c r="M30" s="8">
        <f t="shared" si="1"/>
        <v>1.1000000000000001</v>
      </c>
      <c r="N30" s="8">
        <f t="shared" si="2"/>
        <v>0.1</v>
      </c>
    </row>
    <row r="31" spans="1:14" s="8" customFormat="1">
      <c r="A31" s="49" t="s">
        <v>107</v>
      </c>
      <c r="B31" s="49">
        <v>4110</v>
      </c>
      <c r="C31" s="49" t="s">
        <v>101</v>
      </c>
      <c r="D31" s="49" t="s">
        <v>70</v>
      </c>
      <c r="E31" s="25">
        <v>0.19</v>
      </c>
      <c r="F31" s="25">
        <v>57.7</v>
      </c>
      <c r="G31" s="25">
        <v>0</v>
      </c>
      <c r="H31" s="25">
        <v>0.69099999999999995</v>
      </c>
      <c r="I31" s="25">
        <v>3.5999999999999997E-2</v>
      </c>
      <c r="J31" s="25">
        <v>0.26200000000000001</v>
      </c>
      <c r="K31" s="25">
        <v>9.7322398737799999E-3</v>
      </c>
      <c r="L31" s="8">
        <f t="shared" si="0"/>
        <v>1.2260513588990149E-2</v>
      </c>
      <c r="M31" s="8">
        <f t="shared" si="1"/>
        <v>0</v>
      </c>
      <c r="N31" s="8">
        <f t="shared" si="2"/>
        <v>0</v>
      </c>
    </row>
    <row r="32" spans="1:14" s="8" customFormat="1">
      <c r="A32" s="49" t="s">
        <v>107</v>
      </c>
      <c r="B32" s="49">
        <v>4240</v>
      </c>
      <c r="C32" s="49" t="s">
        <v>101</v>
      </c>
      <c r="D32" s="49" t="s">
        <v>69</v>
      </c>
      <c r="E32" s="25">
        <v>0.19</v>
      </c>
      <c r="F32" s="25">
        <v>57.7</v>
      </c>
      <c r="G32" s="25">
        <v>0</v>
      </c>
      <c r="H32" s="25">
        <v>0.69099999999999995</v>
      </c>
      <c r="I32" s="25">
        <v>3.5999999999999997E-2</v>
      </c>
      <c r="J32" s="25">
        <v>0.26200000000000001</v>
      </c>
      <c r="K32" s="25">
        <v>3.9260822526000001</v>
      </c>
      <c r="L32" s="8">
        <f t="shared" si="0"/>
        <v>4.9460129871212706</v>
      </c>
      <c r="M32" s="8">
        <f t="shared" si="1"/>
        <v>9.3000000000000007</v>
      </c>
      <c r="N32" s="8">
        <f t="shared" si="2"/>
        <v>1.2</v>
      </c>
    </row>
    <row r="33" spans="1:14" s="8" customFormat="1">
      <c r="A33" s="49" t="s">
        <v>107</v>
      </c>
      <c r="B33" s="49">
        <v>5110</v>
      </c>
      <c r="C33" s="49" t="s">
        <v>101</v>
      </c>
      <c r="D33" s="49"/>
      <c r="E33" s="25">
        <v>0.19</v>
      </c>
      <c r="F33" s="25">
        <v>57.7</v>
      </c>
      <c r="G33" s="25">
        <v>0</v>
      </c>
      <c r="H33" s="25">
        <v>0.505</v>
      </c>
      <c r="I33" s="25">
        <v>6.8000000000000005E-2</v>
      </c>
      <c r="J33" s="25">
        <v>5.2999999999999999E-2</v>
      </c>
      <c r="K33" s="25">
        <v>0.26424964776400001</v>
      </c>
      <c r="L33" s="8">
        <f t="shared" si="0"/>
        <v>6.734182065225737E-2</v>
      </c>
      <c r="M33" s="8">
        <f t="shared" si="1"/>
        <v>0.1</v>
      </c>
      <c r="N33" s="8">
        <f t="shared" si="2"/>
        <v>0.1</v>
      </c>
    </row>
    <row r="34" spans="1:14" s="8" customFormat="1">
      <c r="A34" s="49" t="s">
        <v>107</v>
      </c>
      <c r="B34" s="49">
        <v>5110</v>
      </c>
      <c r="C34" s="49" t="s">
        <v>101</v>
      </c>
      <c r="D34" s="49" t="s">
        <v>69</v>
      </c>
      <c r="E34" s="25">
        <v>0.19</v>
      </c>
      <c r="F34" s="25">
        <v>57.7</v>
      </c>
      <c r="G34" s="25">
        <v>0</v>
      </c>
      <c r="H34" s="25">
        <v>0.505</v>
      </c>
      <c r="I34" s="25">
        <v>6.8000000000000005E-2</v>
      </c>
      <c r="J34" s="25">
        <v>5.2999999999999999E-2</v>
      </c>
      <c r="K34" s="25">
        <v>3.8896510372400002E-2</v>
      </c>
      <c r="L34" s="8">
        <f t="shared" si="0"/>
        <v>9.9124515308197051E-3</v>
      </c>
      <c r="M34" s="8">
        <f t="shared" si="1"/>
        <v>0</v>
      </c>
      <c r="N34" s="8">
        <f t="shared" si="2"/>
        <v>0</v>
      </c>
    </row>
    <row r="35" spans="1:14" s="8" customFormat="1">
      <c r="A35" s="49" t="s">
        <v>107</v>
      </c>
      <c r="B35" s="49">
        <v>5300</v>
      </c>
      <c r="C35" s="49" t="s">
        <v>101</v>
      </c>
      <c r="D35" s="49"/>
      <c r="E35" s="25">
        <v>0.19</v>
      </c>
      <c r="F35" s="25">
        <v>57.7</v>
      </c>
      <c r="G35" s="25">
        <v>0</v>
      </c>
      <c r="H35" s="25">
        <v>0.505</v>
      </c>
      <c r="I35" s="25">
        <v>6.8000000000000005E-2</v>
      </c>
      <c r="J35" s="25">
        <v>5.2999999999999999E-2</v>
      </c>
      <c r="K35" s="25">
        <v>0.22454052688199999</v>
      </c>
      <c r="L35" s="8">
        <f t="shared" si="0"/>
        <v>5.7222282104820353E-2</v>
      </c>
      <c r="M35" s="8">
        <f t="shared" si="1"/>
        <v>0.1</v>
      </c>
      <c r="N35" s="8">
        <f t="shared" si="2"/>
        <v>0.1</v>
      </c>
    </row>
    <row r="36" spans="1:14" s="8" customFormat="1">
      <c r="A36" s="49" t="s">
        <v>107</v>
      </c>
      <c r="B36" s="49">
        <v>5300</v>
      </c>
      <c r="C36" s="49" t="s">
        <v>101</v>
      </c>
      <c r="D36" s="49" t="s">
        <v>69</v>
      </c>
      <c r="E36" s="25">
        <v>0.19</v>
      </c>
      <c r="F36" s="25">
        <v>57.7</v>
      </c>
      <c r="G36" s="25">
        <v>0</v>
      </c>
      <c r="H36" s="25">
        <v>0.505</v>
      </c>
      <c r="I36" s="25">
        <v>6.8000000000000005E-2</v>
      </c>
      <c r="J36" s="25">
        <v>5.2999999999999999E-2</v>
      </c>
      <c r="K36" s="25">
        <v>2.0155300284600002</v>
      </c>
      <c r="L36" s="8">
        <f t="shared" si="0"/>
        <v>0.51364103166946051</v>
      </c>
      <c r="M36" s="8">
        <f t="shared" si="1"/>
        <v>0.7</v>
      </c>
      <c r="N36" s="8">
        <f t="shared" si="2"/>
        <v>0.5</v>
      </c>
    </row>
    <row r="37" spans="1:14" s="8" customFormat="1">
      <c r="A37" s="49" t="s">
        <v>107</v>
      </c>
      <c r="B37" s="49">
        <v>8140</v>
      </c>
      <c r="C37" s="49" t="s">
        <v>101</v>
      </c>
      <c r="D37" s="49"/>
      <c r="E37" s="25">
        <v>0.19</v>
      </c>
      <c r="F37" s="25">
        <v>57.7</v>
      </c>
      <c r="G37" s="25">
        <v>0</v>
      </c>
      <c r="H37" s="25">
        <v>0.98599999999999999</v>
      </c>
      <c r="I37" s="25">
        <v>0.14299999999999999</v>
      </c>
      <c r="J37" s="25">
        <v>0.44600000000000001</v>
      </c>
      <c r="K37" s="25">
        <v>9.2913231242999998</v>
      </c>
      <c r="L37" s="8">
        <f t="shared" si="0"/>
        <v>19.925397295446754</v>
      </c>
      <c r="M37" s="8">
        <f t="shared" si="1"/>
        <v>53.5</v>
      </c>
      <c r="N37" s="8">
        <f t="shared" si="2"/>
        <v>9.5</v>
      </c>
    </row>
    <row r="38" spans="1:14" s="8" customFormat="1">
      <c r="A38" s="49" t="s">
        <v>107</v>
      </c>
      <c r="B38" s="49">
        <v>8140</v>
      </c>
      <c r="C38" s="49" t="s">
        <v>101</v>
      </c>
      <c r="D38" s="49" t="s">
        <v>69</v>
      </c>
      <c r="E38" s="25">
        <v>0.19</v>
      </c>
      <c r="F38" s="25">
        <v>57.7</v>
      </c>
      <c r="G38" s="25">
        <v>0</v>
      </c>
      <c r="H38" s="25">
        <v>0.98599999999999999</v>
      </c>
      <c r="I38" s="25">
        <v>0.14299999999999999</v>
      </c>
      <c r="J38" s="25">
        <v>0.44600000000000001</v>
      </c>
      <c r="K38" s="25">
        <v>0.43402812869899998</v>
      </c>
      <c r="L38" s="8">
        <f t="shared" si="0"/>
        <v>0.93078055579715047</v>
      </c>
      <c r="M38" s="8">
        <f t="shared" si="1"/>
        <v>2.5</v>
      </c>
      <c r="N38" s="8">
        <f t="shared" si="2"/>
        <v>0.4</v>
      </c>
    </row>
    <row r="39" spans="1:14" s="8" customFormat="1">
      <c r="A39" s="49" t="s">
        <v>107</v>
      </c>
      <c r="B39" s="49">
        <v>8140</v>
      </c>
      <c r="C39" s="49" t="s">
        <v>101</v>
      </c>
      <c r="D39" s="49" t="s">
        <v>70</v>
      </c>
      <c r="E39" s="25">
        <v>0.19</v>
      </c>
      <c r="F39" s="25">
        <v>57.7</v>
      </c>
      <c r="G39" s="25">
        <v>0</v>
      </c>
      <c r="H39" s="25">
        <v>0.98599999999999999</v>
      </c>
      <c r="I39" s="25">
        <v>0.14299999999999999</v>
      </c>
      <c r="J39" s="25">
        <v>0.44600000000000001</v>
      </c>
      <c r="K39" s="25">
        <v>1.3447593490400001</v>
      </c>
      <c r="L39" s="8">
        <f t="shared" si="0"/>
        <v>2.8838588366720974</v>
      </c>
      <c r="M39" s="8">
        <f t="shared" si="1"/>
        <v>7.7</v>
      </c>
      <c r="N39" s="8">
        <f t="shared" si="2"/>
        <v>1.4</v>
      </c>
    </row>
    <row r="40" spans="1:14" s="8" customFormat="1">
      <c r="A40" s="49" t="s">
        <v>107</v>
      </c>
      <c r="B40" s="49">
        <v>8330</v>
      </c>
      <c r="C40" s="49" t="s">
        <v>101</v>
      </c>
      <c r="D40" s="49"/>
      <c r="E40" s="25">
        <v>0.19</v>
      </c>
      <c r="F40" s="25">
        <v>57.7</v>
      </c>
      <c r="G40" s="25">
        <v>0</v>
      </c>
      <c r="H40" s="25">
        <v>0.72099999999999997</v>
      </c>
      <c r="I40" s="25">
        <v>0.17</v>
      </c>
      <c r="J40" s="25">
        <v>0.43099999999999999</v>
      </c>
      <c r="K40" s="25">
        <v>0.18276056246899999</v>
      </c>
      <c r="L40" s="8">
        <f t="shared" si="0"/>
        <v>0.37875146665606835</v>
      </c>
      <c r="M40" s="8">
        <f t="shared" si="1"/>
        <v>0.7</v>
      </c>
      <c r="N40" s="8">
        <f t="shared" si="2"/>
        <v>0.2</v>
      </c>
    </row>
    <row r="41" spans="1:14" s="8" customFormat="1">
      <c r="A41" s="49" t="s">
        <v>107</v>
      </c>
      <c r="B41" s="49">
        <v>8330</v>
      </c>
      <c r="C41" s="49" t="s">
        <v>101</v>
      </c>
      <c r="D41" s="49" t="s">
        <v>69</v>
      </c>
      <c r="E41" s="25">
        <v>0.19</v>
      </c>
      <c r="F41" s="25">
        <v>57.7</v>
      </c>
      <c r="G41" s="25">
        <v>0</v>
      </c>
      <c r="H41" s="25">
        <v>0.72099999999999997</v>
      </c>
      <c r="I41" s="25">
        <v>0.17</v>
      </c>
      <c r="J41" s="25">
        <v>0.43099999999999999</v>
      </c>
      <c r="K41" s="25">
        <v>6.2934020158299999</v>
      </c>
      <c r="L41" s="8">
        <f t="shared" si="0"/>
        <v>13.042393892589294</v>
      </c>
      <c r="M41" s="8">
        <f t="shared" si="1"/>
        <v>25.6</v>
      </c>
      <c r="N41" s="8">
        <f t="shared" si="2"/>
        <v>7.2</v>
      </c>
    </row>
    <row r="42" spans="1:14" s="8" customFormat="1">
      <c r="A42" s="49" t="s">
        <v>107</v>
      </c>
      <c r="B42" s="49">
        <v>8330</v>
      </c>
      <c r="C42" s="49" t="s">
        <v>101</v>
      </c>
      <c r="D42" s="49" t="s">
        <v>70</v>
      </c>
      <c r="E42" s="25">
        <v>0.19</v>
      </c>
      <c r="F42" s="25">
        <v>57.7</v>
      </c>
      <c r="G42" s="25">
        <v>0</v>
      </c>
      <c r="H42" s="25">
        <v>0.72099999999999997</v>
      </c>
      <c r="I42" s="25">
        <v>0.17</v>
      </c>
      <c r="J42" s="25">
        <v>0.43099999999999999</v>
      </c>
      <c r="K42" s="25">
        <v>4.1053239010000002</v>
      </c>
      <c r="L42" s="8">
        <f t="shared" si="0"/>
        <v>8.5078390413998921</v>
      </c>
      <c r="M42" s="8">
        <f t="shared" si="1"/>
        <v>16.7</v>
      </c>
      <c r="N42" s="8">
        <f t="shared" si="2"/>
        <v>4.7</v>
      </c>
    </row>
    <row r="43" spans="1:14">
      <c r="K43" s="8">
        <f t="shared" ref="K43:M43" si="3">SUM(K2:K42)</f>
        <v>500.51554491873674</v>
      </c>
      <c r="L43" s="8">
        <f t="shared" si="3"/>
        <v>856.76505956960625</v>
      </c>
      <c r="M43" s="8">
        <f t="shared" si="3"/>
        <v>2177.2999999999993</v>
      </c>
      <c r="N43">
        <f>SUM(N2:N42)</f>
        <v>470.59999999999997</v>
      </c>
    </row>
  </sheetData>
  <sortState ref="A2:G37">
    <sortCondition ref="C2:C37"/>
    <sortCondition ref="E2:E37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N49"/>
  <sheetViews>
    <sheetView workbookViewId="0">
      <pane ySplit="1" topLeftCell="A32" activePane="bottomLeft" state="frozen"/>
      <selection pane="bottomLeft" activeCell="L1" sqref="L1:N2"/>
    </sheetView>
  </sheetViews>
  <sheetFormatPr defaultRowHeight="15"/>
  <cols>
    <col min="1" max="1" width="18.28515625" bestFit="1" customWidth="1"/>
    <col min="2" max="2" width="12.85546875" bestFit="1" customWidth="1"/>
    <col min="3" max="3" width="13.42578125" bestFit="1" customWidth="1"/>
    <col min="4" max="4" width="8.140625" style="8" bestFit="1" customWidth="1"/>
    <col min="5" max="5" width="8" bestFit="1" customWidth="1"/>
    <col min="6" max="6" width="8.42578125" style="24" bestFit="1" customWidth="1"/>
    <col min="7" max="7" width="12.140625" style="24" bestFit="1" customWidth="1"/>
    <col min="8" max="8" width="8.28515625" style="24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5" customWidth="1"/>
  </cols>
  <sheetData>
    <row r="1" spans="1:14">
      <c r="A1" s="49" t="s">
        <v>90</v>
      </c>
      <c r="B1" s="49" t="s">
        <v>91</v>
      </c>
      <c r="C1" s="49" t="s">
        <v>92</v>
      </c>
      <c r="D1" s="49" t="s">
        <v>93</v>
      </c>
      <c r="E1" s="25" t="s">
        <v>94</v>
      </c>
      <c r="F1" s="25" t="s">
        <v>95</v>
      </c>
      <c r="G1" s="25" t="s">
        <v>96</v>
      </c>
      <c r="H1" s="25" t="s">
        <v>97</v>
      </c>
      <c r="I1" s="25" t="s">
        <v>98</v>
      </c>
      <c r="J1" s="25" t="s">
        <v>99</v>
      </c>
      <c r="K1" s="25" t="s">
        <v>100</v>
      </c>
      <c r="L1" s="26" t="s">
        <v>115</v>
      </c>
      <c r="M1" s="27" t="s">
        <v>116</v>
      </c>
      <c r="N1" s="27" t="s">
        <v>117</v>
      </c>
    </row>
    <row r="2" spans="1:14" s="8" customFormat="1">
      <c r="A2" s="49" t="s">
        <v>111</v>
      </c>
      <c r="B2" s="49">
        <v>1110</v>
      </c>
      <c r="C2" s="49" t="s">
        <v>101</v>
      </c>
      <c r="D2" s="49"/>
      <c r="E2" s="25">
        <v>0.19</v>
      </c>
      <c r="F2" s="25">
        <v>57.7</v>
      </c>
      <c r="G2" s="25">
        <v>0</v>
      </c>
      <c r="H2" s="25">
        <v>0.96799999999999997</v>
      </c>
      <c r="I2" s="25">
        <v>0.125</v>
      </c>
      <c r="J2" s="25">
        <v>0.28799999999999998</v>
      </c>
      <c r="K2" s="25">
        <v>5.6781254226500001E-3</v>
      </c>
      <c r="L2" s="8">
        <f>F2*J2*K2/12</f>
        <v>7.8630680852857203E-3</v>
      </c>
      <c r="M2" s="8">
        <f>ROUND(2.721*H2*L2,1)</f>
        <v>0</v>
      </c>
      <c r="N2" s="8">
        <f>ROUND((2.721*I2*L2)+(E2*K2),1)</f>
        <v>0</v>
      </c>
    </row>
    <row r="3" spans="1:14" s="8" customFormat="1">
      <c r="A3" s="49" t="s">
        <v>111</v>
      </c>
      <c r="B3" s="49">
        <v>1110</v>
      </c>
      <c r="C3" s="49" t="s">
        <v>101</v>
      </c>
      <c r="D3" s="49" t="s">
        <v>69</v>
      </c>
      <c r="E3" s="25">
        <v>0.19</v>
      </c>
      <c r="F3" s="25">
        <v>57.7</v>
      </c>
      <c r="G3" s="25">
        <v>0</v>
      </c>
      <c r="H3" s="25">
        <v>0.96799999999999997</v>
      </c>
      <c r="I3" s="25">
        <v>0.125</v>
      </c>
      <c r="J3" s="25">
        <v>0.28799999999999998</v>
      </c>
      <c r="K3" s="25">
        <v>12.966685312499999</v>
      </c>
      <c r="L3" s="8">
        <f t="shared" ref="L3:L48" si="0">F3*J3*K3/12</f>
        <v>17.956265820749998</v>
      </c>
      <c r="M3" s="8">
        <f t="shared" ref="M3:M48" si="1">ROUND(2.721*H3*L3,1)</f>
        <v>47.3</v>
      </c>
      <c r="N3" s="8">
        <f t="shared" ref="N3:N48" si="2">ROUND((2.721*I3*L3)+(E3*K3),1)</f>
        <v>8.6</v>
      </c>
    </row>
    <row r="4" spans="1:14" s="8" customFormat="1">
      <c r="A4" s="49" t="s">
        <v>111</v>
      </c>
      <c r="B4" s="49">
        <v>1110</v>
      </c>
      <c r="C4" s="49" t="s">
        <v>101</v>
      </c>
      <c r="D4" s="49" t="s">
        <v>70</v>
      </c>
      <c r="E4" s="25">
        <v>0.19</v>
      </c>
      <c r="F4" s="25">
        <v>57.7</v>
      </c>
      <c r="G4" s="25">
        <v>0</v>
      </c>
      <c r="H4" s="25">
        <v>0.96799999999999997</v>
      </c>
      <c r="I4" s="25">
        <v>0.125</v>
      </c>
      <c r="J4" s="25">
        <v>0.28799999999999998</v>
      </c>
      <c r="K4" s="25">
        <v>7.5320828201900003</v>
      </c>
      <c r="L4" s="8">
        <f t="shared" si="0"/>
        <v>10.430428289399112</v>
      </c>
      <c r="M4" s="8">
        <f t="shared" si="1"/>
        <v>27.5</v>
      </c>
      <c r="N4" s="8">
        <f t="shared" si="2"/>
        <v>5</v>
      </c>
    </row>
    <row r="5" spans="1:14" s="8" customFormat="1">
      <c r="A5" s="49" t="s">
        <v>111</v>
      </c>
      <c r="B5" s="49">
        <v>1210</v>
      </c>
      <c r="C5" s="49" t="s">
        <v>101</v>
      </c>
      <c r="D5" s="49"/>
      <c r="E5" s="25">
        <v>0.19</v>
      </c>
      <c r="F5" s="25">
        <v>57.7</v>
      </c>
      <c r="G5" s="25">
        <v>0</v>
      </c>
      <c r="H5" s="25">
        <v>1.2450000000000001</v>
      </c>
      <c r="I5" s="25">
        <v>0.21299999999999999</v>
      </c>
      <c r="J5" s="25">
        <v>0.28799999999999998</v>
      </c>
      <c r="K5" s="25">
        <v>3.3907289300700002E-3</v>
      </c>
      <c r="L5" s="8">
        <f t="shared" si="0"/>
        <v>4.6954814223609366E-3</v>
      </c>
      <c r="M5" s="8">
        <f t="shared" si="1"/>
        <v>0</v>
      </c>
      <c r="N5" s="8">
        <f t="shared" si="2"/>
        <v>0</v>
      </c>
    </row>
    <row r="6" spans="1:14" s="8" customFormat="1">
      <c r="A6" s="49" t="s">
        <v>111</v>
      </c>
      <c r="B6" s="49">
        <v>1210</v>
      </c>
      <c r="C6" s="49" t="s">
        <v>101</v>
      </c>
      <c r="D6" s="49" t="s">
        <v>69</v>
      </c>
      <c r="E6" s="25">
        <v>0.19</v>
      </c>
      <c r="F6" s="25">
        <v>57.7</v>
      </c>
      <c r="G6" s="25">
        <v>0</v>
      </c>
      <c r="H6" s="25">
        <v>1.2450000000000001</v>
      </c>
      <c r="I6" s="25">
        <v>0.21299999999999999</v>
      </c>
      <c r="J6" s="25">
        <v>0.28799999999999998</v>
      </c>
      <c r="K6" s="25">
        <v>85.146088728199999</v>
      </c>
      <c r="L6" s="8">
        <f t="shared" si="0"/>
        <v>117.91030367081136</v>
      </c>
      <c r="M6" s="8">
        <f t="shared" si="1"/>
        <v>399.4</v>
      </c>
      <c r="N6" s="8">
        <f t="shared" si="2"/>
        <v>84.5</v>
      </c>
    </row>
    <row r="7" spans="1:14" s="8" customFormat="1">
      <c r="A7" s="49" t="s">
        <v>111</v>
      </c>
      <c r="B7" s="49">
        <v>1210</v>
      </c>
      <c r="C7" s="49" t="s">
        <v>101</v>
      </c>
      <c r="D7" s="49" t="s">
        <v>70</v>
      </c>
      <c r="E7" s="25">
        <v>0.19</v>
      </c>
      <c r="F7" s="25">
        <v>57.7</v>
      </c>
      <c r="G7" s="25">
        <v>0</v>
      </c>
      <c r="H7" s="25">
        <v>1.2450000000000001</v>
      </c>
      <c r="I7" s="25">
        <v>0.21299999999999999</v>
      </c>
      <c r="J7" s="25">
        <v>0.28799999999999998</v>
      </c>
      <c r="K7" s="25">
        <v>44.5798134096</v>
      </c>
      <c r="L7" s="8">
        <f t="shared" si="0"/>
        <v>61.734125609614075</v>
      </c>
      <c r="M7" s="8">
        <f t="shared" si="1"/>
        <v>209.1</v>
      </c>
      <c r="N7" s="8">
        <f t="shared" si="2"/>
        <v>44.2</v>
      </c>
    </row>
    <row r="8" spans="1:14" s="8" customFormat="1">
      <c r="A8" s="49" t="s">
        <v>111</v>
      </c>
      <c r="B8" s="49">
        <v>1330</v>
      </c>
      <c r="C8" s="49" t="s">
        <v>101</v>
      </c>
      <c r="D8" s="49"/>
      <c r="E8" s="25">
        <v>0.19</v>
      </c>
      <c r="F8" s="25">
        <v>57.7</v>
      </c>
      <c r="G8" s="25">
        <v>0</v>
      </c>
      <c r="H8" s="25">
        <v>1.395</v>
      </c>
      <c r="I8" s="25">
        <v>0.33900000000000002</v>
      </c>
      <c r="J8" s="25">
        <v>0.39300000000000002</v>
      </c>
      <c r="K8" s="25">
        <v>0.96916521474200001</v>
      </c>
      <c r="L8" s="8">
        <f t="shared" si="0"/>
        <v>1.8314072771675889</v>
      </c>
      <c r="M8" s="8">
        <f t="shared" si="1"/>
        <v>7</v>
      </c>
      <c r="N8" s="8">
        <f t="shared" si="2"/>
        <v>1.9</v>
      </c>
    </row>
    <row r="9" spans="1:14" s="8" customFormat="1">
      <c r="A9" s="49" t="s">
        <v>111</v>
      </c>
      <c r="B9" s="49">
        <v>1330</v>
      </c>
      <c r="C9" s="49" t="s">
        <v>101</v>
      </c>
      <c r="D9" s="49"/>
      <c r="E9" s="25">
        <v>0.19</v>
      </c>
      <c r="F9" s="25">
        <v>57.7</v>
      </c>
      <c r="G9" s="25">
        <v>0</v>
      </c>
      <c r="H9" s="25">
        <v>1.395</v>
      </c>
      <c r="I9" s="25">
        <v>0.33900000000000002</v>
      </c>
      <c r="J9" s="25">
        <v>0.39300000000000002</v>
      </c>
      <c r="K9" s="25">
        <v>3.5417121636400002</v>
      </c>
      <c r="L9" s="8">
        <f t="shared" si="0"/>
        <v>6.6926849328264177</v>
      </c>
      <c r="M9" s="8">
        <f t="shared" si="1"/>
        <v>25.4</v>
      </c>
      <c r="N9" s="8">
        <f t="shared" si="2"/>
        <v>6.8</v>
      </c>
    </row>
    <row r="10" spans="1:14" s="8" customFormat="1">
      <c r="A10" s="49" t="s">
        <v>111</v>
      </c>
      <c r="B10" s="49">
        <v>1330</v>
      </c>
      <c r="C10" s="49" t="s">
        <v>101</v>
      </c>
      <c r="D10" s="49" t="s">
        <v>69</v>
      </c>
      <c r="E10" s="25">
        <v>0.19</v>
      </c>
      <c r="F10" s="25">
        <v>57.7</v>
      </c>
      <c r="G10" s="25">
        <v>0</v>
      </c>
      <c r="H10" s="25">
        <v>1.395</v>
      </c>
      <c r="I10" s="25">
        <v>0.33900000000000002</v>
      </c>
      <c r="J10" s="25">
        <v>0.39300000000000002</v>
      </c>
      <c r="K10" s="25">
        <v>5.5719388721599996</v>
      </c>
      <c r="L10" s="8">
        <f t="shared" si="0"/>
        <v>10.529153588248947</v>
      </c>
      <c r="M10" s="8">
        <f t="shared" si="1"/>
        <v>40</v>
      </c>
      <c r="N10" s="8">
        <f t="shared" si="2"/>
        <v>10.8</v>
      </c>
    </row>
    <row r="11" spans="1:14" s="8" customFormat="1">
      <c r="A11" s="49" t="s">
        <v>111</v>
      </c>
      <c r="B11" s="49">
        <v>1330</v>
      </c>
      <c r="C11" s="49" t="s">
        <v>101</v>
      </c>
      <c r="D11" s="49" t="s">
        <v>69</v>
      </c>
      <c r="E11" s="25">
        <v>0.19</v>
      </c>
      <c r="F11" s="25">
        <v>57.7</v>
      </c>
      <c r="G11" s="25">
        <v>0</v>
      </c>
      <c r="H11" s="25">
        <v>1.395</v>
      </c>
      <c r="I11" s="25">
        <v>0.33900000000000002</v>
      </c>
      <c r="J11" s="25">
        <v>0.39300000000000002</v>
      </c>
      <c r="K11" s="25">
        <v>73.480548354099994</v>
      </c>
      <c r="L11" s="8">
        <f t="shared" si="0"/>
        <v>138.85435521103392</v>
      </c>
      <c r="M11" s="8">
        <f t="shared" si="1"/>
        <v>527.1</v>
      </c>
      <c r="N11" s="8">
        <f t="shared" si="2"/>
        <v>142</v>
      </c>
    </row>
    <row r="12" spans="1:14" s="8" customFormat="1">
      <c r="A12" s="49" t="s">
        <v>111</v>
      </c>
      <c r="B12" s="49">
        <v>1330</v>
      </c>
      <c r="C12" s="49" t="s">
        <v>101</v>
      </c>
      <c r="D12" s="49" t="s">
        <v>70</v>
      </c>
      <c r="E12" s="25">
        <v>0.19</v>
      </c>
      <c r="F12" s="25">
        <v>57.7</v>
      </c>
      <c r="G12" s="25">
        <v>0</v>
      </c>
      <c r="H12" s="25">
        <v>1.395</v>
      </c>
      <c r="I12" s="25">
        <v>0.33900000000000002</v>
      </c>
      <c r="J12" s="25">
        <v>0.39300000000000002</v>
      </c>
      <c r="K12" s="25">
        <v>4.3396101966099998</v>
      </c>
      <c r="L12" s="8">
        <f t="shared" si="0"/>
        <v>8.2004528982790017</v>
      </c>
      <c r="M12" s="8">
        <f t="shared" si="1"/>
        <v>31.1</v>
      </c>
      <c r="N12" s="8">
        <f t="shared" si="2"/>
        <v>8.4</v>
      </c>
    </row>
    <row r="13" spans="1:14" s="8" customFormat="1">
      <c r="A13" s="49" t="s">
        <v>111</v>
      </c>
      <c r="B13" s="49">
        <v>1330</v>
      </c>
      <c r="C13" s="49" t="s">
        <v>101</v>
      </c>
      <c r="D13" s="49" t="s">
        <v>70</v>
      </c>
      <c r="E13" s="25">
        <v>0.19</v>
      </c>
      <c r="F13" s="25">
        <v>57.7</v>
      </c>
      <c r="G13" s="25">
        <v>0</v>
      </c>
      <c r="H13" s="25">
        <v>1.395</v>
      </c>
      <c r="I13" s="25">
        <v>0.33900000000000002</v>
      </c>
      <c r="J13" s="25">
        <v>0.39300000000000002</v>
      </c>
      <c r="K13" s="25">
        <v>28.514942308199998</v>
      </c>
      <c r="L13" s="8">
        <f t="shared" si="0"/>
        <v>53.883973606247842</v>
      </c>
      <c r="M13" s="8">
        <f t="shared" si="1"/>
        <v>204.5</v>
      </c>
      <c r="N13" s="8">
        <f t="shared" si="2"/>
        <v>55.1</v>
      </c>
    </row>
    <row r="14" spans="1:14" s="8" customFormat="1">
      <c r="A14" s="49" t="s">
        <v>111</v>
      </c>
      <c r="B14" s="49">
        <v>1400</v>
      </c>
      <c r="C14" s="49" t="s">
        <v>101</v>
      </c>
      <c r="D14" s="49"/>
      <c r="E14" s="25">
        <v>0.19</v>
      </c>
      <c r="F14" s="25">
        <v>57.7</v>
      </c>
      <c r="G14" s="25">
        <v>0</v>
      </c>
      <c r="H14" s="25">
        <v>0.70899999999999996</v>
      </c>
      <c r="I14" s="25">
        <v>0.11700000000000001</v>
      </c>
      <c r="J14" s="25">
        <v>0.43099999999999999</v>
      </c>
      <c r="K14" s="25">
        <v>6.1359748405400003</v>
      </c>
      <c r="L14" s="8">
        <f t="shared" si="0"/>
        <v>12.716143126411426</v>
      </c>
      <c r="M14" s="8">
        <f t="shared" si="1"/>
        <v>24.5</v>
      </c>
      <c r="N14" s="8">
        <f t="shared" si="2"/>
        <v>5.2</v>
      </c>
    </row>
    <row r="15" spans="1:14" s="8" customFormat="1">
      <c r="A15" s="49" t="s">
        <v>111</v>
      </c>
      <c r="B15" s="49">
        <v>1400</v>
      </c>
      <c r="C15" s="49" t="s">
        <v>101</v>
      </c>
      <c r="D15" s="49" t="s">
        <v>69</v>
      </c>
      <c r="E15" s="25">
        <v>0.19</v>
      </c>
      <c r="F15" s="25">
        <v>57.7</v>
      </c>
      <c r="G15" s="25">
        <v>0</v>
      </c>
      <c r="H15" s="25">
        <v>0.70899999999999996</v>
      </c>
      <c r="I15" s="25">
        <v>0.11700000000000001</v>
      </c>
      <c r="J15" s="25">
        <v>0.43099999999999999</v>
      </c>
      <c r="K15" s="25">
        <v>12.0103701118</v>
      </c>
      <c r="L15" s="8">
        <f t="shared" si="0"/>
        <v>24.890190933276724</v>
      </c>
      <c r="M15" s="8">
        <f t="shared" si="1"/>
        <v>48</v>
      </c>
      <c r="N15" s="8">
        <f t="shared" si="2"/>
        <v>10.199999999999999</v>
      </c>
    </row>
    <row r="16" spans="1:14" s="8" customFormat="1">
      <c r="A16" s="49" t="s">
        <v>111</v>
      </c>
      <c r="B16" s="49">
        <v>1400</v>
      </c>
      <c r="C16" s="49" t="s">
        <v>101</v>
      </c>
      <c r="D16" s="49" t="s">
        <v>69</v>
      </c>
      <c r="E16" s="25">
        <v>0.19</v>
      </c>
      <c r="F16" s="25">
        <v>57.7</v>
      </c>
      <c r="G16" s="25">
        <v>0</v>
      </c>
      <c r="H16" s="25">
        <v>0.70899999999999996</v>
      </c>
      <c r="I16" s="25">
        <v>0.11700000000000001</v>
      </c>
      <c r="J16" s="25">
        <v>0.43099999999999999</v>
      </c>
      <c r="K16" s="25">
        <v>6.8254969225700002</v>
      </c>
      <c r="L16" s="8">
        <f t="shared" si="0"/>
        <v>14.145102943193047</v>
      </c>
      <c r="M16" s="8">
        <f t="shared" si="1"/>
        <v>27.3</v>
      </c>
      <c r="N16" s="8">
        <f t="shared" si="2"/>
        <v>5.8</v>
      </c>
    </row>
    <row r="17" spans="1:14" s="8" customFormat="1">
      <c r="A17" s="49" t="s">
        <v>111</v>
      </c>
      <c r="B17" s="49">
        <v>1400</v>
      </c>
      <c r="C17" s="49" t="s">
        <v>101</v>
      </c>
      <c r="D17" s="49" t="s">
        <v>70</v>
      </c>
      <c r="E17" s="25">
        <v>0.19</v>
      </c>
      <c r="F17" s="25">
        <v>57.7</v>
      </c>
      <c r="G17" s="25">
        <v>0</v>
      </c>
      <c r="H17" s="25">
        <v>0.70899999999999996</v>
      </c>
      <c r="I17" s="25">
        <v>0.11700000000000001</v>
      </c>
      <c r="J17" s="25">
        <v>0.43099999999999999</v>
      </c>
      <c r="K17" s="25">
        <v>28.148977908500001</v>
      </c>
      <c r="L17" s="8">
        <f t="shared" si="0"/>
        <v>58.335707242759497</v>
      </c>
      <c r="M17" s="8">
        <f t="shared" si="1"/>
        <v>112.5</v>
      </c>
      <c r="N17" s="8">
        <f t="shared" si="2"/>
        <v>23.9</v>
      </c>
    </row>
    <row r="18" spans="1:14" s="8" customFormat="1">
      <c r="A18" s="49" t="s">
        <v>111</v>
      </c>
      <c r="B18" s="49">
        <v>1400</v>
      </c>
      <c r="C18" s="49" t="s">
        <v>101</v>
      </c>
      <c r="D18" s="49" t="s">
        <v>70</v>
      </c>
      <c r="E18" s="25">
        <v>0.19</v>
      </c>
      <c r="F18" s="25">
        <v>57.7</v>
      </c>
      <c r="G18" s="25">
        <v>0</v>
      </c>
      <c r="H18" s="25">
        <v>0.70899999999999996</v>
      </c>
      <c r="I18" s="25">
        <v>0.11700000000000001</v>
      </c>
      <c r="J18" s="25">
        <v>0.43099999999999999</v>
      </c>
      <c r="K18" s="25">
        <v>26.3345060917</v>
      </c>
      <c r="L18" s="8">
        <f t="shared" si="0"/>
        <v>54.575410970221647</v>
      </c>
      <c r="M18" s="8">
        <f t="shared" si="1"/>
        <v>105.3</v>
      </c>
      <c r="N18" s="8">
        <f t="shared" si="2"/>
        <v>22.4</v>
      </c>
    </row>
    <row r="19" spans="1:14" s="8" customFormat="1">
      <c r="A19" s="49" t="s">
        <v>111</v>
      </c>
      <c r="B19" s="49">
        <v>1411</v>
      </c>
      <c r="C19" s="49" t="s">
        <v>101</v>
      </c>
      <c r="D19" s="49"/>
      <c r="E19" s="25">
        <v>0.19</v>
      </c>
      <c r="F19" s="25">
        <v>57.7</v>
      </c>
      <c r="G19" s="25">
        <v>0</v>
      </c>
      <c r="H19" s="25">
        <v>1.4430000000000001</v>
      </c>
      <c r="I19" s="25">
        <v>0.22500000000000001</v>
      </c>
      <c r="J19" s="25">
        <v>0.43099999999999999</v>
      </c>
      <c r="K19" s="25">
        <v>10.5484085548</v>
      </c>
      <c r="L19" s="8">
        <f t="shared" si="0"/>
        <v>21.860433985562896</v>
      </c>
      <c r="M19" s="8">
        <f t="shared" si="1"/>
        <v>85.8</v>
      </c>
      <c r="N19" s="8">
        <f t="shared" si="2"/>
        <v>15.4</v>
      </c>
    </row>
    <row r="20" spans="1:14" s="8" customFormat="1">
      <c r="A20" s="49" t="s">
        <v>111</v>
      </c>
      <c r="B20" s="49">
        <v>1411</v>
      </c>
      <c r="C20" s="49" t="s">
        <v>101</v>
      </c>
      <c r="D20" s="49" t="s">
        <v>69</v>
      </c>
      <c r="E20" s="25">
        <v>0.19</v>
      </c>
      <c r="F20" s="25">
        <v>57.7</v>
      </c>
      <c r="G20" s="25">
        <v>0</v>
      </c>
      <c r="H20" s="25">
        <v>1.4430000000000001</v>
      </c>
      <c r="I20" s="25">
        <v>0.22500000000000001</v>
      </c>
      <c r="J20" s="25">
        <v>0.43099999999999999</v>
      </c>
      <c r="K20" s="25">
        <v>1.42685113309E-3</v>
      </c>
      <c r="L20" s="8">
        <f t="shared" si="0"/>
        <v>2.9569943977896074E-3</v>
      </c>
      <c r="M20" s="8">
        <f t="shared" si="1"/>
        <v>0</v>
      </c>
      <c r="N20" s="8">
        <f t="shared" si="2"/>
        <v>0</v>
      </c>
    </row>
    <row r="21" spans="1:14" s="8" customFormat="1">
      <c r="A21" s="49" t="s">
        <v>111</v>
      </c>
      <c r="B21" s="49">
        <v>1411</v>
      </c>
      <c r="C21" s="49" t="s">
        <v>101</v>
      </c>
      <c r="D21" s="49" t="s">
        <v>69</v>
      </c>
      <c r="E21" s="25">
        <v>0.19</v>
      </c>
      <c r="F21" s="25">
        <v>57.7</v>
      </c>
      <c r="G21" s="25">
        <v>0</v>
      </c>
      <c r="H21" s="25">
        <v>1.4430000000000001</v>
      </c>
      <c r="I21" s="25">
        <v>0.22500000000000001</v>
      </c>
      <c r="J21" s="25">
        <v>0.43099999999999999</v>
      </c>
      <c r="K21" s="25">
        <v>10.511865269099999</v>
      </c>
      <c r="L21" s="8">
        <f t="shared" si="0"/>
        <v>21.784701984805597</v>
      </c>
      <c r="M21" s="8">
        <f t="shared" si="1"/>
        <v>85.5</v>
      </c>
      <c r="N21" s="8">
        <f t="shared" si="2"/>
        <v>15.3</v>
      </c>
    </row>
    <row r="22" spans="1:14" s="8" customFormat="1">
      <c r="A22" s="49" t="s">
        <v>111</v>
      </c>
      <c r="B22" s="49">
        <v>1411</v>
      </c>
      <c r="C22" s="49" t="s">
        <v>101</v>
      </c>
      <c r="D22" s="49" t="s">
        <v>70</v>
      </c>
      <c r="E22" s="25">
        <v>0.19</v>
      </c>
      <c r="F22" s="25">
        <v>57.7</v>
      </c>
      <c r="G22" s="25">
        <v>0</v>
      </c>
      <c r="H22" s="25">
        <v>1.4430000000000001</v>
      </c>
      <c r="I22" s="25">
        <v>0.22500000000000001</v>
      </c>
      <c r="J22" s="25">
        <v>0.43099999999999999</v>
      </c>
      <c r="K22" s="25">
        <v>28.4127307133</v>
      </c>
      <c r="L22" s="8">
        <f t="shared" si="0"/>
        <v>58.882306357486982</v>
      </c>
      <c r="M22" s="8">
        <f t="shared" si="1"/>
        <v>231.2</v>
      </c>
      <c r="N22" s="8">
        <f t="shared" si="2"/>
        <v>41.4</v>
      </c>
    </row>
    <row r="23" spans="1:14" s="8" customFormat="1">
      <c r="A23" s="49" t="s">
        <v>111</v>
      </c>
      <c r="B23" s="49">
        <v>1411</v>
      </c>
      <c r="C23" s="49" t="s">
        <v>101</v>
      </c>
      <c r="D23" s="49" t="s">
        <v>70</v>
      </c>
      <c r="E23" s="25">
        <v>0.19</v>
      </c>
      <c r="F23" s="25">
        <v>57.7</v>
      </c>
      <c r="G23" s="25">
        <v>0</v>
      </c>
      <c r="H23" s="25">
        <v>1.4430000000000001</v>
      </c>
      <c r="I23" s="25">
        <v>0.22500000000000001</v>
      </c>
      <c r="J23" s="25">
        <v>0.43099999999999999</v>
      </c>
      <c r="K23" s="25">
        <v>0.81947931769899995</v>
      </c>
      <c r="L23" s="8">
        <f t="shared" si="0"/>
        <v>1.6982821090050935</v>
      </c>
      <c r="M23" s="8">
        <f t="shared" si="1"/>
        <v>6.7</v>
      </c>
      <c r="N23" s="8">
        <f t="shared" si="2"/>
        <v>1.2</v>
      </c>
    </row>
    <row r="24" spans="1:14" s="8" customFormat="1">
      <c r="A24" s="49" t="s">
        <v>111</v>
      </c>
      <c r="B24" s="49">
        <v>1550</v>
      </c>
      <c r="C24" s="49" t="s">
        <v>101</v>
      </c>
      <c r="D24" s="49" t="s">
        <v>70</v>
      </c>
      <c r="E24" s="25">
        <v>0.19</v>
      </c>
      <c r="F24" s="25">
        <v>57.7</v>
      </c>
      <c r="G24" s="25">
        <v>0</v>
      </c>
      <c r="H24" s="25">
        <v>0.72099999999999997</v>
      </c>
      <c r="I24" s="25">
        <v>0.17</v>
      </c>
      <c r="J24" s="25">
        <v>0.34100000000000003</v>
      </c>
      <c r="K24" s="25">
        <v>1.3747382635800001</v>
      </c>
      <c r="L24" s="8">
        <f t="shared" si="0"/>
        <v>2.2540781377267511</v>
      </c>
      <c r="M24" s="8">
        <f t="shared" si="1"/>
        <v>4.4000000000000004</v>
      </c>
      <c r="N24" s="8">
        <f t="shared" si="2"/>
        <v>1.3</v>
      </c>
    </row>
    <row r="25" spans="1:14" s="8" customFormat="1">
      <c r="A25" s="49" t="s">
        <v>111</v>
      </c>
      <c r="B25" s="49">
        <v>1700</v>
      </c>
      <c r="C25" s="49" t="s">
        <v>101</v>
      </c>
      <c r="D25" s="49"/>
      <c r="E25" s="25">
        <v>0.19</v>
      </c>
      <c r="F25" s="25">
        <v>57.7</v>
      </c>
      <c r="G25" s="25">
        <v>0</v>
      </c>
      <c r="H25" s="25">
        <v>0.96799999999999997</v>
      </c>
      <c r="I25" s="25">
        <v>0.125</v>
      </c>
      <c r="J25" s="25">
        <v>0.34100000000000003</v>
      </c>
      <c r="K25" s="25">
        <v>1.398451881</v>
      </c>
      <c r="L25" s="8">
        <f t="shared" si="0"/>
        <v>2.2929599729159751</v>
      </c>
      <c r="M25" s="8">
        <f t="shared" si="1"/>
        <v>6</v>
      </c>
      <c r="N25" s="8">
        <f t="shared" si="2"/>
        <v>1</v>
      </c>
    </row>
    <row r="26" spans="1:14" s="8" customFormat="1">
      <c r="A26" s="49" t="s">
        <v>111</v>
      </c>
      <c r="B26" s="49">
        <v>1700</v>
      </c>
      <c r="C26" s="49" t="s">
        <v>101</v>
      </c>
      <c r="D26" s="49" t="s">
        <v>69</v>
      </c>
      <c r="E26" s="25">
        <v>0.19</v>
      </c>
      <c r="F26" s="25">
        <v>57.7</v>
      </c>
      <c r="G26" s="25">
        <v>0</v>
      </c>
      <c r="H26" s="25">
        <v>0.96799999999999997</v>
      </c>
      <c r="I26" s="25">
        <v>0.125</v>
      </c>
      <c r="J26" s="25">
        <v>0.34100000000000003</v>
      </c>
      <c r="K26" s="25">
        <v>3.62858402625</v>
      </c>
      <c r="L26" s="8">
        <f t="shared" si="0"/>
        <v>5.9495775604405949</v>
      </c>
      <c r="M26" s="8">
        <f t="shared" si="1"/>
        <v>15.7</v>
      </c>
      <c r="N26" s="8">
        <f t="shared" si="2"/>
        <v>2.7</v>
      </c>
    </row>
    <row r="27" spans="1:14" s="8" customFormat="1">
      <c r="A27" s="49" t="s">
        <v>111</v>
      </c>
      <c r="B27" s="49">
        <v>1700</v>
      </c>
      <c r="C27" s="49" t="s">
        <v>101</v>
      </c>
      <c r="D27" s="49" t="s">
        <v>70</v>
      </c>
      <c r="E27" s="25">
        <v>0.19</v>
      </c>
      <c r="F27" s="25">
        <v>57.7</v>
      </c>
      <c r="G27" s="25">
        <v>0</v>
      </c>
      <c r="H27" s="25">
        <v>0.96799999999999997</v>
      </c>
      <c r="I27" s="25">
        <v>0.125</v>
      </c>
      <c r="J27" s="25">
        <v>0.34100000000000003</v>
      </c>
      <c r="K27" s="25">
        <v>2.7881368971699998E-2</v>
      </c>
      <c r="L27" s="8">
        <f t="shared" si="0"/>
        <v>4.5715454289706477E-2</v>
      </c>
      <c r="M27" s="8">
        <f t="shared" si="1"/>
        <v>0.1</v>
      </c>
      <c r="N27" s="8">
        <f t="shared" si="2"/>
        <v>0</v>
      </c>
    </row>
    <row r="28" spans="1:14" s="8" customFormat="1">
      <c r="A28" s="49" t="s">
        <v>111</v>
      </c>
      <c r="B28" s="49">
        <v>1710</v>
      </c>
      <c r="C28" s="49" t="s">
        <v>101</v>
      </c>
      <c r="D28" s="49" t="s">
        <v>69</v>
      </c>
      <c r="E28" s="25">
        <v>0.19</v>
      </c>
      <c r="F28" s="25">
        <v>57.7</v>
      </c>
      <c r="G28" s="25">
        <v>0</v>
      </c>
      <c r="H28" s="25">
        <v>0.96799999999999997</v>
      </c>
      <c r="I28" s="25">
        <v>0.125</v>
      </c>
      <c r="J28" s="25">
        <v>0.34100000000000003</v>
      </c>
      <c r="K28" s="25">
        <v>2.84690882661</v>
      </c>
      <c r="L28" s="8">
        <f t="shared" si="0"/>
        <v>4.6679103333108651</v>
      </c>
      <c r="M28" s="8">
        <f t="shared" si="1"/>
        <v>12.3</v>
      </c>
      <c r="N28" s="8">
        <f t="shared" si="2"/>
        <v>2.1</v>
      </c>
    </row>
    <row r="29" spans="1:14" s="8" customFormat="1">
      <c r="A29" s="49" t="s">
        <v>111</v>
      </c>
      <c r="B29" s="49">
        <v>1710</v>
      </c>
      <c r="C29" s="49" t="s">
        <v>101</v>
      </c>
      <c r="D29" s="49" t="s">
        <v>70</v>
      </c>
      <c r="E29" s="25">
        <v>0.19</v>
      </c>
      <c r="F29" s="25">
        <v>57.7</v>
      </c>
      <c r="G29" s="25">
        <v>0</v>
      </c>
      <c r="H29" s="25">
        <v>0.96799999999999997</v>
      </c>
      <c r="I29" s="25">
        <v>0.125</v>
      </c>
      <c r="J29" s="25">
        <v>0.34100000000000003</v>
      </c>
      <c r="K29" s="25">
        <v>1.18097078752E-2</v>
      </c>
      <c r="L29" s="8">
        <f t="shared" si="0"/>
        <v>1.9363689103339389E-2</v>
      </c>
      <c r="M29" s="8">
        <f t="shared" si="1"/>
        <v>0.1</v>
      </c>
      <c r="N29" s="8">
        <f t="shared" si="2"/>
        <v>0</v>
      </c>
    </row>
    <row r="30" spans="1:14" s="8" customFormat="1">
      <c r="A30" s="49" t="s">
        <v>111</v>
      </c>
      <c r="B30" s="49">
        <v>3100</v>
      </c>
      <c r="C30" s="49" t="s">
        <v>101</v>
      </c>
      <c r="D30" s="49" t="s">
        <v>69</v>
      </c>
      <c r="E30" s="25">
        <v>0.19</v>
      </c>
      <c r="F30" s="25">
        <v>57.7</v>
      </c>
      <c r="G30" s="25">
        <v>0</v>
      </c>
      <c r="H30" s="25">
        <v>0.69099999999999995</v>
      </c>
      <c r="I30" s="25">
        <v>3.5999999999999997E-2</v>
      </c>
      <c r="J30" s="25">
        <v>0.26200000000000001</v>
      </c>
      <c r="K30" s="25">
        <v>2.5277628279300002</v>
      </c>
      <c r="L30" s="8">
        <f t="shared" si="0"/>
        <v>3.1844334812457493</v>
      </c>
      <c r="M30" s="8">
        <f t="shared" si="1"/>
        <v>6</v>
      </c>
      <c r="N30" s="8">
        <f t="shared" si="2"/>
        <v>0.8</v>
      </c>
    </row>
    <row r="31" spans="1:14" s="8" customFormat="1">
      <c r="A31" s="49" t="s">
        <v>111</v>
      </c>
      <c r="B31" s="49">
        <v>3100</v>
      </c>
      <c r="C31" s="49" t="s">
        <v>101</v>
      </c>
      <c r="D31" s="49" t="s">
        <v>70</v>
      </c>
      <c r="E31" s="25">
        <v>0.19</v>
      </c>
      <c r="F31" s="25">
        <v>57.7</v>
      </c>
      <c r="G31" s="25">
        <v>0</v>
      </c>
      <c r="H31" s="25">
        <v>0.69099999999999995</v>
      </c>
      <c r="I31" s="25">
        <v>3.5999999999999997E-2</v>
      </c>
      <c r="J31" s="25">
        <v>0.26200000000000001</v>
      </c>
      <c r="K31" s="25">
        <v>6.4709732975099996</v>
      </c>
      <c r="L31" s="8">
        <f t="shared" si="0"/>
        <v>8.1520243106481391</v>
      </c>
      <c r="M31" s="8">
        <f t="shared" si="1"/>
        <v>15.3</v>
      </c>
      <c r="N31" s="8">
        <f t="shared" si="2"/>
        <v>2</v>
      </c>
    </row>
    <row r="32" spans="1:14" s="8" customFormat="1">
      <c r="A32" s="49" t="s">
        <v>111</v>
      </c>
      <c r="B32" s="49">
        <v>3200</v>
      </c>
      <c r="C32" s="49" t="s">
        <v>101</v>
      </c>
      <c r="D32" s="49" t="s">
        <v>69</v>
      </c>
      <c r="E32" s="25">
        <v>0.19</v>
      </c>
      <c r="F32" s="25">
        <v>57.7</v>
      </c>
      <c r="G32" s="25">
        <v>0</v>
      </c>
      <c r="H32" s="25">
        <v>0.69099999999999995</v>
      </c>
      <c r="I32" s="25">
        <v>3.5999999999999997E-2</v>
      </c>
      <c r="J32" s="25">
        <v>0.26200000000000001</v>
      </c>
      <c r="K32" s="25">
        <v>0.63953254388199998</v>
      </c>
      <c r="L32" s="8">
        <f t="shared" si="0"/>
        <v>0.80567243990681225</v>
      </c>
      <c r="M32" s="8">
        <f t="shared" si="1"/>
        <v>1.5</v>
      </c>
      <c r="N32" s="8">
        <f t="shared" si="2"/>
        <v>0.2</v>
      </c>
    </row>
    <row r="33" spans="1:14" s="8" customFormat="1">
      <c r="A33" s="49" t="s">
        <v>111</v>
      </c>
      <c r="B33" s="49">
        <v>3200</v>
      </c>
      <c r="C33" s="49" t="s">
        <v>101</v>
      </c>
      <c r="D33" s="49" t="s">
        <v>70</v>
      </c>
      <c r="E33" s="25">
        <v>0.19</v>
      </c>
      <c r="F33" s="25">
        <v>57.7</v>
      </c>
      <c r="G33" s="25">
        <v>0</v>
      </c>
      <c r="H33" s="25">
        <v>0.69099999999999995</v>
      </c>
      <c r="I33" s="25">
        <v>3.5999999999999997E-2</v>
      </c>
      <c r="J33" s="25">
        <v>0.26200000000000001</v>
      </c>
      <c r="K33" s="25">
        <v>4.94293053095</v>
      </c>
      <c r="L33" s="8">
        <f t="shared" si="0"/>
        <v>6.2270215007152947</v>
      </c>
      <c r="M33" s="8">
        <f t="shared" si="1"/>
        <v>11.7</v>
      </c>
      <c r="N33" s="8">
        <f t="shared" si="2"/>
        <v>1.5</v>
      </c>
    </row>
    <row r="34" spans="1:14" s="8" customFormat="1">
      <c r="A34" s="49" t="s">
        <v>111</v>
      </c>
      <c r="B34" s="49">
        <v>4110</v>
      </c>
      <c r="C34" s="49" t="s">
        <v>101</v>
      </c>
      <c r="D34" s="49" t="s">
        <v>69</v>
      </c>
      <c r="E34" s="25">
        <v>0.19</v>
      </c>
      <c r="F34" s="25">
        <v>57.7</v>
      </c>
      <c r="G34" s="25">
        <v>0</v>
      </c>
      <c r="H34" s="25">
        <v>0.69099999999999995</v>
      </c>
      <c r="I34" s="25">
        <v>3.5999999999999997E-2</v>
      </c>
      <c r="J34" s="25">
        <v>0.26200000000000001</v>
      </c>
      <c r="K34" s="25">
        <v>32.447256864000003</v>
      </c>
      <c r="L34" s="8">
        <f t="shared" si="0"/>
        <v>40.876513409652809</v>
      </c>
      <c r="M34" s="8">
        <f t="shared" si="1"/>
        <v>76.900000000000006</v>
      </c>
      <c r="N34" s="8">
        <f t="shared" si="2"/>
        <v>10.199999999999999</v>
      </c>
    </row>
    <row r="35" spans="1:14" s="8" customFormat="1">
      <c r="A35" s="49" t="s">
        <v>111</v>
      </c>
      <c r="B35" s="49">
        <v>4110</v>
      </c>
      <c r="C35" s="49" t="s">
        <v>101</v>
      </c>
      <c r="D35" s="49" t="s">
        <v>69</v>
      </c>
      <c r="E35" s="25">
        <v>0.19</v>
      </c>
      <c r="F35" s="25">
        <v>57.7</v>
      </c>
      <c r="G35" s="25">
        <v>0</v>
      </c>
      <c r="H35" s="25">
        <v>0.69099999999999995</v>
      </c>
      <c r="I35" s="25">
        <v>3.5999999999999997E-2</v>
      </c>
      <c r="J35" s="25">
        <v>0.26200000000000001</v>
      </c>
      <c r="K35" s="25">
        <v>39.829194426400001</v>
      </c>
      <c r="L35" s="8">
        <f t="shared" si="0"/>
        <v>50.176155318471622</v>
      </c>
      <c r="M35" s="8">
        <f t="shared" si="1"/>
        <v>94.3</v>
      </c>
      <c r="N35" s="8">
        <f t="shared" si="2"/>
        <v>12.5</v>
      </c>
    </row>
    <row r="36" spans="1:14" s="8" customFormat="1">
      <c r="A36" s="49" t="s">
        <v>111</v>
      </c>
      <c r="B36" s="49">
        <v>4110</v>
      </c>
      <c r="C36" s="49" t="s">
        <v>101</v>
      </c>
      <c r="D36" s="49" t="s">
        <v>70</v>
      </c>
      <c r="E36" s="25">
        <v>0.19</v>
      </c>
      <c r="F36" s="25">
        <v>57.7</v>
      </c>
      <c r="G36" s="25">
        <v>0</v>
      </c>
      <c r="H36" s="25">
        <v>0.69099999999999995</v>
      </c>
      <c r="I36" s="25">
        <v>3.5999999999999997E-2</v>
      </c>
      <c r="J36" s="25">
        <v>0.26200000000000001</v>
      </c>
      <c r="K36" s="25">
        <v>57.081174506499998</v>
      </c>
      <c r="L36" s="8">
        <f t="shared" si="0"/>
        <v>71.909912290380262</v>
      </c>
      <c r="M36" s="8">
        <f t="shared" si="1"/>
        <v>135.19999999999999</v>
      </c>
      <c r="N36" s="8">
        <f t="shared" si="2"/>
        <v>17.899999999999999</v>
      </c>
    </row>
    <row r="37" spans="1:14" s="8" customFormat="1">
      <c r="A37" s="49" t="s">
        <v>111</v>
      </c>
      <c r="B37" s="49">
        <v>4110</v>
      </c>
      <c r="C37" s="49" t="s">
        <v>101</v>
      </c>
      <c r="D37" s="49" t="s">
        <v>70</v>
      </c>
      <c r="E37" s="25">
        <v>0.19</v>
      </c>
      <c r="F37" s="25">
        <v>57.7</v>
      </c>
      <c r="G37" s="25">
        <v>0</v>
      </c>
      <c r="H37" s="25">
        <v>0.69099999999999995</v>
      </c>
      <c r="I37" s="25">
        <v>3.5999999999999997E-2</v>
      </c>
      <c r="J37" s="25">
        <v>0.26200000000000001</v>
      </c>
      <c r="K37" s="25">
        <v>62.849318706399998</v>
      </c>
      <c r="L37" s="8">
        <f t="shared" si="0"/>
        <v>79.176524217677624</v>
      </c>
      <c r="M37" s="8">
        <f t="shared" si="1"/>
        <v>148.9</v>
      </c>
      <c r="N37" s="8">
        <f t="shared" si="2"/>
        <v>19.7</v>
      </c>
    </row>
    <row r="38" spans="1:14" s="8" customFormat="1">
      <c r="A38" s="49" t="s">
        <v>111</v>
      </c>
      <c r="B38" s="49">
        <v>4370</v>
      </c>
      <c r="C38" s="49" t="s">
        <v>101</v>
      </c>
      <c r="D38" s="49"/>
      <c r="E38" s="25">
        <v>0.19</v>
      </c>
      <c r="F38" s="25">
        <v>57.7</v>
      </c>
      <c r="G38" s="25">
        <v>0</v>
      </c>
      <c r="H38" s="25">
        <v>0.69099999999999995</v>
      </c>
      <c r="I38" s="25">
        <v>3.5999999999999997E-2</v>
      </c>
      <c r="J38" s="25">
        <v>0.26200000000000001</v>
      </c>
      <c r="K38" s="25">
        <v>0.64223264583600004</v>
      </c>
      <c r="L38" s="8">
        <f t="shared" si="0"/>
        <v>0.80907398334676239</v>
      </c>
      <c r="M38" s="8">
        <f t="shared" si="1"/>
        <v>1.5</v>
      </c>
      <c r="N38" s="8">
        <f t="shared" si="2"/>
        <v>0.2</v>
      </c>
    </row>
    <row r="39" spans="1:14" s="8" customFormat="1">
      <c r="A39" s="49" t="s">
        <v>111</v>
      </c>
      <c r="B39" s="49">
        <v>4370</v>
      </c>
      <c r="C39" s="49" t="s">
        <v>101</v>
      </c>
      <c r="D39" s="49" t="s">
        <v>69</v>
      </c>
      <c r="E39" s="25">
        <v>0.19</v>
      </c>
      <c r="F39" s="25">
        <v>57.7</v>
      </c>
      <c r="G39" s="25">
        <v>0</v>
      </c>
      <c r="H39" s="25">
        <v>0.69099999999999995</v>
      </c>
      <c r="I39" s="25">
        <v>3.5999999999999997E-2</v>
      </c>
      <c r="J39" s="25">
        <v>0.26200000000000001</v>
      </c>
      <c r="K39" s="25">
        <v>1.18083183556</v>
      </c>
      <c r="L39" s="8">
        <f t="shared" si="0"/>
        <v>1.4875922659078957</v>
      </c>
      <c r="M39" s="8">
        <f t="shared" si="1"/>
        <v>2.8</v>
      </c>
      <c r="N39" s="8">
        <f t="shared" si="2"/>
        <v>0.4</v>
      </c>
    </row>
    <row r="40" spans="1:14" s="8" customFormat="1">
      <c r="A40" s="49" t="s">
        <v>111</v>
      </c>
      <c r="B40" s="49">
        <v>4370</v>
      </c>
      <c r="C40" s="49" t="s">
        <v>101</v>
      </c>
      <c r="D40" s="49" t="s">
        <v>70</v>
      </c>
      <c r="E40" s="25">
        <v>0.19</v>
      </c>
      <c r="F40" s="25">
        <v>57.7</v>
      </c>
      <c r="G40" s="25">
        <v>0</v>
      </c>
      <c r="H40" s="25">
        <v>0.69099999999999995</v>
      </c>
      <c r="I40" s="25">
        <v>3.5999999999999997E-2</v>
      </c>
      <c r="J40" s="25">
        <v>0.26200000000000001</v>
      </c>
      <c r="K40" s="25">
        <v>2.3647539369100001</v>
      </c>
      <c r="L40" s="8">
        <f t="shared" si="0"/>
        <v>2.9790775971536032</v>
      </c>
      <c r="M40" s="8">
        <f t="shared" si="1"/>
        <v>5.6</v>
      </c>
      <c r="N40" s="8">
        <f t="shared" si="2"/>
        <v>0.7</v>
      </c>
    </row>
    <row r="41" spans="1:14" s="8" customFormat="1">
      <c r="A41" s="49" t="s">
        <v>111</v>
      </c>
      <c r="B41" s="49">
        <v>5110</v>
      </c>
      <c r="C41" s="49" t="s">
        <v>101</v>
      </c>
      <c r="D41" s="49"/>
      <c r="E41" s="25">
        <v>0.19</v>
      </c>
      <c r="F41" s="25">
        <v>57.7</v>
      </c>
      <c r="G41" s="25">
        <v>0</v>
      </c>
      <c r="H41" s="25">
        <v>0.505</v>
      </c>
      <c r="I41" s="25">
        <v>6.8000000000000005E-2</v>
      </c>
      <c r="J41" s="25">
        <v>5.2999999999999999E-2</v>
      </c>
      <c r="K41" s="25">
        <v>2.7017902736999999E-2</v>
      </c>
      <c r="L41" s="8">
        <f t="shared" si="0"/>
        <v>6.8852873633349744E-3</v>
      </c>
      <c r="M41" s="8">
        <f t="shared" si="1"/>
        <v>0</v>
      </c>
      <c r="N41" s="8">
        <f t="shared" si="2"/>
        <v>0</v>
      </c>
    </row>
    <row r="42" spans="1:14" s="8" customFormat="1">
      <c r="A42" s="49" t="s">
        <v>111</v>
      </c>
      <c r="B42" s="49">
        <v>5110</v>
      </c>
      <c r="C42" s="49" t="s">
        <v>101</v>
      </c>
      <c r="D42" s="49" t="s">
        <v>69</v>
      </c>
      <c r="E42" s="25">
        <v>0.19</v>
      </c>
      <c r="F42" s="25">
        <v>57.7</v>
      </c>
      <c r="G42" s="25">
        <v>0</v>
      </c>
      <c r="H42" s="25">
        <v>0.505</v>
      </c>
      <c r="I42" s="25">
        <v>6.8000000000000005E-2</v>
      </c>
      <c r="J42" s="25">
        <v>5.2999999999999999E-2</v>
      </c>
      <c r="K42" s="25">
        <v>3.4905117074399999E-2</v>
      </c>
      <c r="L42" s="8">
        <f t="shared" si="0"/>
        <v>8.8952782104352191E-3</v>
      </c>
      <c r="M42" s="8">
        <f t="shared" si="1"/>
        <v>0</v>
      </c>
      <c r="N42" s="8">
        <f t="shared" si="2"/>
        <v>0</v>
      </c>
    </row>
    <row r="43" spans="1:14" s="8" customFormat="1">
      <c r="A43" s="49" t="s">
        <v>111</v>
      </c>
      <c r="B43" s="49">
        <v>5300</v>
      </c>
      <c r="C43" s="49" t="s">
        <v>101</v>
      </c>
      <c r="D43" s="49" t="s">
        <v>69</v>
      </c>
      <c r="E43" s="25">
        <v>0.19</v>
      </c>
      <c r="F43" s="25">
        <v>57.7</v>
      </c>
      <c r="G43" s="25">
        <v>0</v>
      </c>
      <c r="H43" s="25">
        <v>0.505</v>
      </c>
      <c r="I43" s="25">
        <v>6.8000000000000005E-2</v>
      </c>
      <c r="J43" s="25">
        <v>5.2999999999999999E-2</v>
      </c>
      <c r="K43" s="25">
        <v>1.2646285404299999</v>
      </c>
      <c r="L43" s="8">
        <f t="shared" si="0"/>
        <v>0.32228004495741525</v>
      </c>
      <c r="M43" s="8">
        <f t="shared" si="1"/>
        <v>0.4</v>
      </c>
      <c r="N43" s="8">
        <f t="shared" si="2"/>
        <v>0.3</v>
      </c>
    </row>
    <row r="44" spans="1:14" s="8" customFormat="1">
      <c r="A44" s="49" t="s">
        <v>111</v>
      </c>
      <c r="B44" s="49">
        <v>5300</v>
      </c>
      <c r="C44" s="49" t="s">
        <v>101</v>
      </c>
      <c r="D44" s="49" t="s">
        <v>70</v>
      </c>
      <c r="E44" s="25">
        <v>0.19</v>
      </c>
      <c r="F44" s="25">
        <v>57.7</v>
      </c>
      <c r="G44" s="25">
        <v>0</v>
      </c>
      <c r="H44" s="25">
        <v>0.505</v>
      </c>
      <c r="I44" s="25">
        <v>6.8000000000000005E-2</v>
      </c>
      <c r="J44" s="25">
        <v>5.2999999999999999E-2</v>
      </c>
      <c r="K44" s="25">
        <v>2.14802137039</v>
      </c>
      <c r="L44" s="8">
        <f t="shared" si="0"/>
        <v>0.54740534606580493</v>
      </c>
      <c r="M44" s="8">
        <f t="shared" si="1"/>
        <v>0.8</v>
      </c>
      <c r="N44" s="8">
        <f t="shared" si="2"/>
        <v>0.5</v>
      </c>
    </row>
    <row r="45" spans="1:14" s="8" customFormat="1">
      <c r="A45" s="49" t="s">
        <v>111</v>
      </c>
      <c r="B45" s="49">
        <v>8110</v>
      </c>
      <c r="C45" s="49" t="s">
        <v>101</v>
      </c>
      <c r="D45" s="49"/>
      <c r="E45" s="25">
        <v>0.19</v>
      </c>
      <c r="F45" s="25">
        <v>57.7</v>
      </c>
      <c r="G45" s="25">
        <v>0</v>
      </c>
      <c r="H45" s="25">
        <v>1.4430000000000001</v>
      </c>
      <c r="I45" s="25">
        <v>0.22500000000000001</v>
      </c>
      <c r="J45" s="25">
        <v>0.34100000000000003</v>
      </c>
      <c r="K45" s="25">
        <v>70.520649012999996</v>
      </c>
      <c r="L45" s="8">
        <f t="shared" si="0"/>
        <v>115.62859448209035</v>
      </c>
      <c r="M45" s="8">
        <f t="shared" si="1"/>
        <v>454</v>
      </c>
      <c r="N45" s="8">
        <f t="shared" si="2"/>
        <v>84.2</v>
      </c>
    </row>
    <row r="46" spans="1:14" s="8" customFormat="1">
      <c r="A46" s="49" t="s">
        <v>111</v>
      </c>
      <c r="B46" s="49">
        <v>8110</v>
      </c>
      <c r="C46" s="49" t="s">
        <v>101</v>
      </c>
      <c r="D46" s="49" t="s">
        <v>69</v>
      </c>
      <c r="E46" s="25">
        <v>0.19</v>
      </c>
      <c r="F46" s="25">
        <v>57.7</v>
      </c>
      <c r="G46" s="25">
        <v>0</v>
      </c>
      <c r="H46" s="25">
        <v>1.4430000000000001</v>
      </c>
      <c r="I46" s="25">
        <v>0.22500000000000001</v>
      </c>
      <c r="J46" s="25">
        <v>0.34100000000000003</v>
      </c>
      <c r="K46" s="25">
        <v>24.157363863</v>
      </c>
      <c r="L46" s="8">
        <f t="shared" si="0"/>
        <v>39.609420346602427</v>
      </c>
      <c r="M46" s="8">
        <f t="shared" si="1"/>
        <v>155.5</v>
      </c>
      <c r="N46" s="8">
        <f t="shared" si="2"/>
        <v>28.8</v>
      </c>
    </row>
    <row r="47" spans="1:14" s="8" customFormat="1">
      <c r="A47" s="49" t="s">
        <v>111</v>
      </c>
      <c r="B47" s="49">
        <v>8110</v>
      </c>
      <c r="C47" s="49" t="s">
        <v>101</v>
      </c>
      <c r="D47" s="49" t="s">
        <v>70</v>
      </c>
      <c r="E47" s="25">
        <v>0.19</v>
      </c>
      <c r="F47" s="25">
        <v>57.7</v>
      </c>
      <c r="G47" s="25">
        <v>0</v>
      </c>
      <c r="H47" s="25">
        <v>1.4430000000000001</v>
      </c>
      <c r="I47" s="25">
        <v>0.22500000000000001</v>
      </c>
      <c r="J47" s="25">
        <v>0.34100000000000003</v>
      </c>
      <c r="K47" s="25">
        <v>176.016443337</v>
      </c>
      <c r="L47" s="8">
        <f t="shared" si="0"/>
        <v>288.60389451381758</v>
      </c>
      <c r="M47" s="8">
        <f t="shared" si="1"/>
        <v>1133.2</v>
      </c>
      <c r="N47" s="8">
        <f t="shared" si="2"/>
        <v>210.1</v>
      </c>
    </row>
    <row r="48" spans="1:14" s="8" customFormat="1">
      <c r="A48" s="49" t="s">
        <v>111</v>
      </c>
      <c r="B48" s="49">
        <v>8140</v>
      </c>
      <c r="C48" s="49" t="s">
        <v>101</v>
      </c>
      <c r="D48" s="49" t="s">
        <v>70</v>
      </c>
      <c r="E48" s="25">
        <v>0.19</v>
      </c>
      <c r="F48" s="25">
        <v>57.7</v>
      </c>
      <c r="G48" s="25">
        <v>0</v>
      </c>
      <c r="H48" s="25">
        <v>0.98599999999999999</v>
      </c>
      <c r="I48" s="25">
        <v>0.14299999999999999</v>
      </c>
      <c r="J48" s="25">
        <v>0.44600000000000001</v>
      </c>
      <c r="K48" s="25">
        <v>2.8916405099800002</v>
      </c>
      <c r="L48" s="8">
        <f t="shared" si="0"/>
        <v>6.2011712676606097</v>
      </c>
      <c r="M48" s="8">
        <f t="shared" si="1"/>
        <v>16.600000000000001</v>
      </c>
      <c r="N48" s="8">
        <f t="shared" si="2"/>
        <v>3</v>
      </c>
    </row>
    <row r="49" spans="11:14">
      <c r="K49" s="8">
        <f t="shared" ref="K49:M49" si="3">SUM(K2:K48)</f>
        <v>893.72589866521309</v>
      </c>
      <c r="L49" s="8">
        <f t="shared" si="3"/>
        <v>1428.8690986306683</v>
      </c>
      <c r="M49" s="8">
        <f t="shared" si="3"/>
        <v>4544</v>
      </c>
      <c r="N49">
        <f>SUM(N2:N48)</f>
        <v>908.20000000000016</v>
      </c>
    </row>
  </sheetData>
  <sortState ref="A2:F35">
    <sortCondition ref="C2:C35"/>
    <sortCondition ref="E2:E35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N11"/>
  <sheetViews>
    <sheetView workbookViewId="0">
      <selection activeCell="L1" sqref="L1:N2"/>
    </sheetView>
  </sheetViews>
  <sheetFormatPr defaultRowHeight="15"/>
  <cols>
    <col min="1" max="1" width="14" bestFit="1" customWidth="1"/>
    <col min="2" max="2" width="12.85546875" bestFit="1" customWidth="1"/>
    <col min="3" max="3" width="13.42578125" bestFit="1" customWidth="1"/>
    <col min="4" max="4" width="8.140625" style="8" bestFit="1" customWidth="1"/>
    <col min="5" max="5" width="8" bestFit="1" customWidth="1"/>
    <col min="6" max="6" width="8.42578125" style="8" bestFit="1" customWidth="1"/>
    <col min="7" max="7" width="12.140625" style="8" bestFit="1" customWidth="1"/>
    <col min="8" max="8" width="8.28515625" style="8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3.140625" customWidth="1"/>
  </cols>
  <sheetData>
    <row r="1" spans="1:14">
      <c r="A1" s="49" t="s">
        <v>90</v>
      </c>
      <c r="B1" s="49" t="s">
        <v>91</v>
      </c>
      <c r="C1" s="49" t="s">
        <v>92</v>
      </c>
      <c r="D1" s="49" t="s">
        <v>93</v>
      </c>
      <c r="E1" s="25" t="s">
        <v>94</v>
      </c>
      <c r="F1" s="25" t="s">
        <v>95</v>
      </c>
      <c r="G1" s="25" t="s">
        <v>96</v>
      </c>
      <c r="H1" s="25" t="s">
        <v>97</v>
      </c>
      <c r="I1" s="25" t="s">
        <v>98</v>
      </c>
      <c r="J1" s="25" t="s">
        <v>99</v>
      </c>
      <c r="K1" s="25" t="s">
        <v>100</v>
      </c>
      <c r="L1" s="26" t="s">
        <v>115</v>
      </c>
      <c r="M1" s="27" t="s">
        <v>116</v>
      </c>
      <c r="N1" s="27" t="s">
        <v>117</v>
      </c>
    </row>
    <row r="2" spans="1:14" s="8" customFormat="1">
      <c r="A2" s="49" t="s">
        <v>103</v>
      </c>
      <c r="B2" s="49">
        <v>1210</v>
      </c>
      <c r="C2" s="49" t="s">
        <v>101</v>
      </c>
      <c r="D2" s="49"/>
      <c r="E2" s="25">
        <v>0.19</v>
      </c>
      <c r="F2" s="25">
        <v>57.7</v>
      </c>
      <c r="G2" s="25">
        <v>0</v>
      </c>
      <c r="H2" s="25">
        <v>1.2450000000000001</v>
      </c>
      <c r="I2" s="25">
        <v>0.21299999999999999</v>
      </c>
      <c r="J2" s="25">
        <v>0.28799999999999998</v>
      </c>
      <c r="K2" s="25">
        <v>0.82899027556100002</v>
      </c>
      <c r="L2" s="8">
        <f>F2*J2*K2/12</f>
        <v>1.1479857335968728</v>
      </c>
      <c r="M2" s="8">
        <f>ROUND(2.721*H2*L2,1)</f>
        <v>3.9</v>
      </c>
      <c r="N2" s="8">
        <f>ROUND((2.721*I2*L2)+(E2*K2),1)</f>
        <v>0.8</v>
      </c>
    </row>
    <row r="3" spans="1:14" s="8" customFormat="1">
      <c r="A3" s="49" t="s">
        <v>103</v>
      </c>
      <c r="B3" s="49">
        <v>1210</v>
      </c>
      <c r="C3" s="49" t="s">
        <v>101</v>
      </c>
      <c r="D3" s="49" t="s">
        <v>69</v>
      </c>
      <c r="E3" s="25">
        <v>0.19</v>
      </c>
      <c r="F3" s="25">
        <v>57.7</v>
      </c>
      <c r="G3" s="25">
        <v>0</v>
      </c>
      <c r="H3" s="25">
        <v>1.2450000000000001</v>
      </c>
      <c r="I3" s="25">
        <v>0.21299999999999999</v>
      </c>
      <c r="J3" s="25">
        <v>0.28799999999999998</v>
      </c>
      <c r="K3" s="25">
        <v>44.735533176399997</v>
      </c>
      <c r="L3" s="8">
        <f t="shared" ref="L3:L10" si="0">F3*J3*K3/12</f>
        <v>61.949766342678714</v>
      </c>
      <c r="M3" s="8">
        <f t="shared" ref="M3:M10" si="1">ROUND(2.721*H3*L3,1)</f>
        <v>209.9</v>
      </c>
      <c r="N3" s="8">
        <f t="shared" ref="N3:N10" si="2">ROUND((2.721*I3*L3)+(E3*K3),1)</f>
        <v>44.4</v>
      </c>
    </row>
    <row r="4" spans="1:14" s="8" customFormat="1">
      <c r="A4" s="49" t="s">
        <v>103</v>
      </c>
      <c r="B4" s="49">
        <v>1400</v>
      </c>
      <c r="C4" s="49" t="s">
        <v>101</v>
      </c>
      <c r="D4" s="49"/>
      <c r="E4" s="25">
        <v>0.19</v>
      </c>
      <c r="F4" s="25">
        <v>57.7</v>
      </c>
      <c r="G4" s="25">
        <v>0</v>
      </c>
      <c r="H4" s="25">
        <v>0.70899999999999996</v>
      </c>
      <c r="I4" s="25">
        <v>0.11700000000000001</v>
      </c>
      <c r="J4" s="25">
        <v>0.43099999999999999</v>
      </c>
      <c r="K4" s="25">
        <v>0.101011498348</v>
      </c>
      <c r="L4" s="8">
        <f t="shared" si="0"/>
        <v>0.20933538741390897</v>
      </c>
      <c r="M4" s="8">
        <f t="shared" si="1"/>
        <v>0.4</v>
      </c>
      <c r="N4" s="8">
        <f t="shared" si="2"/>
        <v>0.1</v>
      </c>
    </row>
    <row r="5" spans="1:14" s="8" customFormat="1">
      <c r="A5" s="49" t="s">
        <v>103</v>
      </c>
      <c r="B5" s="49">
        <v>1400</v>
      </c>
      <c r="C5" s="49" t="s">
        <v>101</v>
      </c>
      <c r="D5" s="49" t="s">
        <v>69</v>
      </c>
      <c r="E5" s="25">
        <v>0.19</v>
      </c>
      <c r="F5" s="25">
        <v>57.7</v>
      </c>
      <c r="G5" s="25">
        <v>0</v>
      </c>
      <c r="H5" s="25">
        <v>0.70899999999999996</v>
      </c>
      <c r="I5" s="25">
        <v>0.11700000000000001</v>
      </c>
      <c r="J5" s="25">
        <v>0.43099999999999999</v>
      </c>
      <c r="K5" s="25">
        <v>11.687108114500001</v>
      </c>
      <c r="L5" s="8">
        <f t="shared" si="0"/>
        <v>24.220265463922178</v>
      </c>
      <c r="M5" s="8">
        <f t="shared" si="1"/>
        <v>46.7</v>
      </c>
      <c r="N5" s="8">
        <f t="shared" si="2"/>
        <v>9.9</v>
      </c>
    </row>
    <row r="6" spans="1:14" s="8" customFormat="1">
      <c r="A6" s="49" t="s">
        <v>103</v>
      </c>
      <c r="B6" s="49">
        <v>1411</v>
      </c>
      <c r="C6" s="49" t="s">
        <v>101</v>
      </c>
      <c r="D6" s="49"/>
      <c r="E6" s="25">
        <v>0.19</v>
      </c>
      <c r="F6" s="25">
        <v>57.7</v>
      </c>
      <c r="G6" s="25">
        <v>0</v>
      </c>
      <c r="H6" s="25">
        <v>1.4430000000000001</v>
      </c>
      <c r="I6" s="25">
        <v>0.22500000000000001</v>
      </c>
      <c r="J6" s="25">
        <v>0.43099999999999999</v>
      </c>
      <c r="K6" s="25">
        <v>4.3611036545600001E-4</v>
      </c>
      <c r="L6" s="8">
        <f t="shared" si="0"/>
        <v>9.0379148711796893E-4</v>
      </c>
      <c r="M6" s="8">
        <f t="shared" si="1"/>
        <v>0</v>
      </c>
      <c r="N6" s="8">
        <f t="shared" si="2"/>
        <v>0</v>
      </c>
    </row>
    <row r="7" spans="1:14" s="8" customFormat="1">
      <c r="A7" s="49" t="s">
        <v>103</v>
      </c>
      <c r="B7" s="49">
        <v>5110</v>
      </c>
      <c r="C7" s="49" t="s">
        <v>101</v>
      </c>
      <c r="D7" s="49"/>
      <c r="E7" s="25">
        <v>0.19</v>
      </c>
      <c r="F7" s="25">
        <v>57.7</v>
      </c>
      <c r="G7" s="25">
        <v>0</v>
      </c>
      <c r="H7" s="25">
        <v>0.505</v>
      </c>
      <c r="I7" s="25">
        <v>6.8000000000000005E-2</v>
      </c>
      <c r="J7" s="25">
        <v>5.2999999999999999E-2</v>
      </c>
      <c r="K7" s="25">
        <v>4.2855842448699999E-2</v>
      </c>
      <c r="L7" s="8">
        <f t="shared" si="0"/>
        <v>1.0921454316030789E-2</v>
      </c>
      <c r="M7" s="8">
        <f t="shared" si="1"/>
        <v>0</v>
      </c>
      <c r="N7" s="8">
        <f t="shared" si="2"/>
        <v>0</v>
      </c>
    </row>
    <row r="8" spans="1:14" s="8" customFormat="1">
      <c r="A8" s="49" t="s">
        <v>103</v>
      </c>
      <c r="B8" s="49">
        <v>5110</v>
      </c>
      <c r="C8" s="49" t="s">
        <v>101</v>
      </c>
      <c r="D8" s="49" t="s">
        <v>69</v>
      </c>
      <c r="E8" s="25">
        <v>0.19</v>
      </c>
      <c r="F8" s="25">
        <v>57.7</v>
      </c>
      <c r="G8" s="25">
        <v>0</v>
      </c>
      <c r="H8" s="25">
        <v>0.505</v>
      </c>
      <c r="I8" s="25">
        <v>6.8000000000000005E-2</v>
      </c>
      <c r="J8" s="25">
        <v>5.2999999999999999E-2</v>
      </c>
      <c r="K8" s="25">
        <v>8.4628846685099998E-2</v>
      </c>
      <c r="L8" s="8">
        <f t="shared" si="0"/>
        <v>2.1566956337308693E-2</v>
      </c>
      <c r="M8" s="8">
        <f t="shared" si="1"/>
        <v>0</v>
      </c>
      <c r="N8" s="8">
        <f t="shared" si="2"/>
        <v>0</v>
      </c>
    </row>
    <row r="9" spans="1:14" s="8" customFormat="1">
      <c r="A9" s="49" t="s">
        <v>103</v>
      </c>
      <c r="B9" s="49">
        <v>8140</v>
      </c>
      <c r="C9" s="49" t="s">
        <v>101</v>
      </c>
      <c r="D9" s="49"/>
      <c r="E9" s="25">
        <v>0.19</v>
      </c>
      <c r="F9" s="25">
        <v>57.7</v>
      </c>
      <c r="G9" s="25">
        <v>0</v>
      </c>
      <c r="H9" s="25">
        <v>0.98599999999999999</v>
      </c>
      <c r="I9" s="25">
        <v>0.14299999999999999</v>
      </c>
      <c r="J9" s="25">
        <v>0.44600000000000001</v>
      </c>
      <c r="K9" s="25">
        <v>0.219134771605</v>
      </c>
      <c r="L9" s="8">
        <f t="shared" si="0"/>
        <v>0.46993816995311594</v>
      </c>
      <c r="M9" s="8">
        <f t="shared" si="1"/>
        <v>1.3</v>
      </c>
      <c r="N9" s="8">
        <f t="shared" si="2"/>
        <v>0.2</v>
      </c>
    </row>
    <row r="10" spans="1:14" s="8" customFormat="1">
      <c r="A10" s="49" t="s">
        <v>103</v>
      </c>
      <c r="B10" s="49">
        <v>8140</v>
      </c>
      <c r="C10" s="49" t="s">
        <v>101</v>
      </c>
      <c r="D10" s="49" t="s">
        <v>69</v>
      </c>
      <c r="E10" s="25">
        <v>0.19</v>
      </c>
      <c r="F10" s="25">
        <v>57.7</v>
      </c>
      <c r="G10" s="25">
        <v>0</v>
      </c>
      <c r="H10" s="25">
        <v>0.98599999999999999</v>
      </c>
      <c r="I10" s="25">
        <v>0.14299999999999999</v>
      </c>
      <c r="J10" s="25">
        <v>0.44600000000000001</v>
      </c>
      <c r="K10" s="25">
        <v>0.81810800388600002</v>
      </c>
      <c r="L10" s="8">
        <f t="shared" si="0"/>
        <v>1.7544462494669253</v>
      </c>
      <c r="M10" s="8">
        <f t="shared" si="1"/>
        <v>4.7</v>
      </c>
      <c r="N10" s="8">
        <f t="shared" si="2"/>
        <v>0.8</v>
      </c>
    </row>
    <row r="11" spans="1:14">
      <c r="F11" s="24"/>
      <c r="G11" s="24"/>
      <c r="H11" s="24"/>
      <c r="I11" s="8"/>
      <c r="J11" s="8"/>
      <c r="K11" s="8">
        <f t="shared" ref="K11:M11" si="3">SUM(K2:K10)</f>
        <v>58.517806639799254</v>
      </c>
      <c r="L11" s="8">
        <f t="shared" si="3"/>
        <v>89.785129549172169</v>
      </c>
      <c r="M11" s="8">
        <f t="shared" si="3"/>
        <v>266.90000000000003</v>
      </c>
      <c r="N11">
        <f>SUM(N2:N10)</f>
        <v>56.199999999999996</v>
      </c>
    </row>
  </sheetData>
  <sortState ref="A2:F10">
    <sortCondition ref="C2:C10"/>
    <sortCondition ref="E2:E10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N19"/>
  <sheetViews>
    <sheetView workbookViewId="0">
      <selection activeCell="L1" sqref="L1:N2"/>
    </sheetView>
  </sheetViews>
  <sheetFormatPr defaultRowHeight="15"/>
  <cols>
    <col min="1" max="1" width="19" bestFit="1" customWidth="1"/>
    <col min="2" max="2" width="12.85546875" bestFit="1" customWidth="1"/>
    <col min="3" max="3" width="13.42578125" bestFit="1" customWidth="1"/>
    <col min="4" max="4" width="8.140625" style="8" bestFit="1" customWidth="1"/>
    <col min="5" max="5" width="8" bestFit="1" customWidth="1"/>
    <col min="6" max="6" width="8.42578125" style="8" bestFit="1" customWidth="1"/>
    <col min="7" max="7" width="12.140625" style="8" bestFit="1" customWidth="1"/>
    <col min="8" max="8" width="8.28515625" style="8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2" customWidth="1"/>
  </cols>
  <sheetData>
    <row r="1" spans="1:14">
      <c r="A1" s="49" t="s">
        <v>90</v>
      </c>
      <c r="B1" s="49" t="s">
        <v>91</v>
      </c>
      <c r="C1" s="49" t="s">
        <v>92</v>
      </c>
      <c r="D1" s="49" t="s">
        <v>93</v>
      </c>
      <c r="E1" s="25" t="s">
        <v>94</v>
      </c>
      <c r="F1" s="25" t="s">
        <v>95</v>
      </c>
      <c r="G1" s="25" t="s">
        <v>96</v>
      </c>
      <c r="H1" s="25" t="s">
        <v>97</v>
      </c>
      <c r="I1" s="25" t="s">
        <v>98</v>
      </c>
      <c r="J1" s="25" t="s">
        <v>99</v>
      </c>
      <c r="K1" s="25" t="s">
        <v>100</v>
      </c>
      <c r="L1" s="26" t="s">
        <v>115</v>
      </c>
      <c r="M1" s="27" t="s">
        <v>116</v>
      </c>
      <c r="N1" s="27" t="s">
        <v>117</v>
      </c>
    </row>
    <row r="2" spans="1:14" s="8" customFormat="1">
      <c r="A2" s="49" t="s">
        <v>110</v>
      </c>
      <c r="B2" s="49">
        <v>1210</v>
      </c>
      <c r="C2" s="49" t="s">
        <v>101</v>
      </c>
      <c r="D2" s="49"/>
      <c r="E2" s="25">
        <v>0.19</v>
      </c>
      <c r="F2" s="25">
        <v>57.7</v>
      </c>
      <c r="G2" s="25">
        <v>0</v>
      </c>
      <c r="H2" s="25">
        <v>1.2450000000000001</v>
      </c>
      <c r="I2" s="25">
        <v>0.21299999999999999</v>
      </c>
      <c r="J2" s="25">
        <v>0.28799999999999998</v>
      </c>
      <c r="K2" s="25">
        <v>6.16054430022E-2</v>
      </c>
      <c r="L2" s="8">
        <f>F2*J2*K2/12</f>
        <v>8.5311217469446546E-2</v>
      </c>
      <c r="M2" s="8">
        <f>ROUND(2.721*H2*L2,1)</f>
        <v>0.3</v>
      </c>
      <c r="N2" s="8">
        <f>ROUND((2.721*I2*L2)+(E2*K2),1)</f>
        <v>0.1</v>
      </c>
    </row>
    <row r="3" spans="1:14" s="8" customFormat="1">
      <c r="A3" s="49" t="s">
        <v>110</v>
      </c>
      <c r="B3" s="49">
        <v>1210</v>
      </c>
      <c r="C3" s="49" t="s">
        <v>101</v>
      </c>
      <c r="D3" s="49"/>
      <c r="E3" s="25">
        <v>0.19</v>
      </c>
      <c r="F3" s="25">
        <v>57.7</v>
      </c>
      <c r="G3" s="25">
        <v>0</v>
      </c>
      <c r="H3" s="25">
        <v>1.2450000000000001</v>
      </c>
      <c r="I3" s="25">
        <v>0.21299999999999999</v>
      </c>
      <c r="J3" s="25">
        <v>0.28799999999999998</v>
      </c>
      <c r="K3" s="25">
        <v>7.8340489625799994E-2</v>
      </c>
      <c r="L3" s="8">
        <f t="shared" ref="L3:L18" si="0">F3*J3*K3/12</f>
        <v>0.10848591003380782</v>
      </c>
      <c r="M3" s="8">
        <f t="shared" ref="M3:M18" si="1">ROUND(2.721*H3*L3,1)</f>
        <v>0.4</v>
      </c>
      <c r="N3" s="8">
        <f t="shared" ref="N3:N18" si="2">ROUND((2.721*I3*L3)+(E3*K3),1)</f>
        <v>0.1</v>
      </c>
    </row>
    <row r="4" spans="1:14" s="8" customFormat="1">
      <c r="A4" s="49" t="s">
        <v>110</v>
      </c>
      <c r="B4" s="49">
        <v>1210</v>
      </c>
      <c r="C4" s="49" t="s">
        <v>101</v>
      </c>
      <c r="D4" s="49" t="s">
        <v>69</v>
      </c>
      <c r="E4" s="25">
        <v>0.19</v>
      </c>
      <c r="F4" s="25">
        <v>57.7</v>
      </c>
      <c r="G4" s="25">
        <v>0</v>
      </c>
      <c r="H4" s="25">
        <v>1.2450000000000001</v>
      </c>
      <c r="I4" s="25">
        <v>0.21299999999999999</v>
      </c>
      <c r="J4" s="25">
        <v>0.28799999999999998</v>
      </c>
      <c r="K4" s="25">
        <v>206.653017947</v>
      </c>
      <c r="L4" s="8">
        <f t="shared" si="0"/>
        <v>286.1730992530056</v>
      </c>
      <c r="M4" s="8">
        <f t="shared" si="1"/>
        <v>969.5</v>
      </c>
      <c r="N4" s="8">
        <f t="shared" si="2"/>
        <v>205.1</v>
      </c>
    </row>
    <row r="5" spans="1:14" s="8" customFormat="1">
      <c r="A5" s="49" t="s">
        <v>110</v>
      </c>
      <c r="B5" s="49">
        <v>1210</v>
      </c>
      <c r="C5" s="49" t="s">
        <v>101</v>
      </c>
      <c r="D5" s="49" t="s">
        <v>69</v>
      </c>
      <c r="E5" s="25">
        <v>0.19</v>
      </c>
      <c r="F5" s="25">
        <v>57.7</v>
      </c>
      <c r="G5" s="25">
        <v>0</v>
      </c>
      <c r="H5" s="25">
        <v>1.2450000000000001</v>
      </c>
      <c r="I5" s="25">
        <v>0.21299999999999999</v>
      </c>
      <c r="J5" s="25">
        <v>0.28799999999999998</v>
      </c>
      <c r="K5" s="25">
        <v>23.257322394300001</v>
      </c>
      <c r="L5" s="8">
        <f t="shared" si="0"/>
        <v>32.206740051626639</v>
      </c>
      <c r="M5" s="8">
        <f t="shared" si="1"/>
        <v>109.1</v>
      </c>
      <c r="N5" s="8">
        <f t="shared" si="2"/>
        <v>23.1</v>
      </c>
    </row>
    <row r="6" spans="1:14" s="8" customFormat="1">
      <c r="A6" s="49" t="s">
        <v>110</v>
      </c>
      <c r="B6" s="49">
        <v>1210</v>
      </c>
      <c r="C6" s="49" t="s">
        <v>101</v>
      </c>
      <c r="D6" s="49" t="s">
        <v>70</v>
      </c>
      <c r="E6" s="25">
        <v>0.19</v>
      </c>
      <c r="F6" s="25">
        <v>57.7</v>
      </c>
      <c r="G6" s="25">
        <v>0</v>
      </c>
      <c r="H6" s="25">
        <v>1.2450000000000001</v>
      </c>
      <c r="I6" s="25">
        <v>0.21299999999999999</v>
      </c>
      <c r="J6" s="25">
        <v>0.28799999999999998</v>
      </c>
      <c r="K6" s="25">
        <v>4.8380509209899998</v>
      </c>
      <c r="L6" s="8">
        <f t="shared" si="0"/>
        <v>6.699732915386952</v>
      </c>
      <c r="M6" s="8">
        <f t="shared" si="1"/>
        <v>22.7</v>
      </c>
      <c r="N6" s="8">
        <f t="shared" si="2"/>
        <v>4.8</v>
      </c>
    </row>
    <row r="7" spans="1:14" s="8" customFormat="1">
      <c r="A7" s="49" t="s">
        <v>110</v>
      </c>
      <c r="B7" s="49">
        <v>1330</v>
      </c>
      <c r="C7" s="49" t="s">
        <v>101</v>
      </c>
      <c r="D7" s="49"/>
      <c r="E7" s="25">
        <v>0.19</v>
      </c>
      <c r="F7" s="25">
        <v>57.7</v>
      </c>
      <c r="G7" s="25">
        <v>0</v>
      </c>
      <c r="H7" s="25">
        <v>1.395</v>
      </c>
      <c r="I7" s="25">
        <v>0.33900000000000002</v>
      </c>
      <c r="J7" s="25">
        <v>0.39300000000000002</v>
      </c>
      <c r="K7" s="25">
        <v>0.83244937532399998</v>
      </c>
      <c r="L7" s="8">
        <f t="shared" si="0"/>
        <v>1.5730587733153796</v>
      </c>
      <c r="M7" s="8">
        <f t="shared" si="1"/>
        <v>6</v>
      </c>
      <c r="N7" s="8">
        <f t="shared" si="2"/>
        <v>1.6</v>
      </c>
    </row>
    <row r="8" spans="1:14" s="8" customFormat="1">
      <c r="A8" s="49" t="s">
        <v>110</v>
      </c>
      <c r="B8" s="49">
        <v>1330</v>
      </c>
      <c r="C8" s="49" t="s">
        <v>101</v>
      </c>
      <c r="D8" s="49" t="s">
        <v>69</v>
      </c>
      <c r="E8" s="25">
        <v>0.19</v>
      </c>
      <c r="F8" s="25">
        <v>57.7</v>
      </c>
      <c r="G8" s="25">
        <v>0</v>
      </c>
      <c r="H8" s="25">
        <v>1.395</v>
      </c>
      <c r="I8" s="25">
        <v>0.33900000000000002</v>
      </c>
      <c r="J8" s="25">
        <v>0.39300000000000002</v>
      </c>
      <c r="K8" s="25">
        <v>2.7410065472</v>
      </c>
      <c r="L8" s="8">
        <f t="shared" si="0"/>
        <v>5.1796115470801602</v>
      </c>
      <c r="M8" s="8">
        <f t="shared" si="1"/>
        <v>19.7</v>
      </c>
      <c r="N8" s="8">
        <f t="shared" si="2"/>
        <v>5.3</v>
      </c>
    </row>
    <row r="9" spans="1:14" s="8" customFormat="1">
      <c r="A9" s="49" t="s">
        <v>110</v>
      </c>
      <c r="B9" s="49">
        <v>1400</v>
      </c>
      <c r="C9" s="49" t="s">
        <v>101</v>
      </c>
      <c r="D9" s="49" t="s">
        <v>69</v>
      </c>
      <c r="E9" s="25">
        <v>0.19</v>
      </c>
      <c r="F9" s="25">
        <v>57.7</v>
      </c>
      <c r="G9" s="25">
        <v>0</v>
      </c>
      <c r="H9" s="25">
        <v>0.70899999999999996</v>
      </c>
      <c r="I9" s="25">
        <v>0.11700000000000001</v>
      </c>
      <c r="J9" s="25">
        <v>0.43099999999999999</v>
      </c>
      <c r="K9" s="25">
        <v>4.7553297192699997</v>
      </c>
      <c r="L9" s="8">
        <f t="shared" si="0"/>
        <v>9.8549056824674874</v>
      </c>
      <c r="M9" s="8">
        <f t="shared" si="1"/>
        <v>19</v>
      </c>
      <c r="N9" s="8">
        <f t="shared" si="2"/>
        <v>4</v>
      </c>
    </row>
    <row r="10" spans="1:14" s="8" customFormat="1">
      <c r="A10" s="49" t="s">
        <v>110</v>
      </c>
      <c r="B10" s="49">
        <v>1400</v>
      </c>
      <c r="C10" s="49" t="s">
        <v>101</v>
      </c>
      <c r="D10" s="49" t="s">
        <v>69</v>
      </c>
      <c r="E10" s="25">
        <v>0.19</v>
      </c>
      <c r="F10" s="25">
        <v>57.7</v>
      </c>
      <c r="G10" s="25">
        <v>0</v>
      </c>
      <c r="H10" s="25">
        <v>0.70899999999999996</v>
      </c>
      <c r="I10" s="25">
        <v>0.11700000000000001</v>
      </c>
      <c r="J10" s="25">
        <v>0.43099999999999999</v>
      </c>
      <c r="K10" s="25">
        <v>25.865880683299999</v>
      </c>
      <c r="L10" s="8">
        <f t="shared" si="0"/>
        <v>53.604235579065225</v>
      </c>
      <c r="M10" s="8">
        <f t="shared" si="1"/>
        <v>103.4</v>
      </c>
      <c r="N10" s="8">
        <f t="shared" si="2"/>
        <v>22</v>
      </c>
    </row>
    <row r="11" spans="1:14" s="8" customFormat="1">
      <c r="A11" s="49" t="s">
        <v>110</v>
      </c>
      <c r="B11" s="49">
        <v>1710</v>
      </c>
      <c r="C11" s="49" t="s">
        <v>101</v>
      </c>
      <c r="D11" s="49" t="s">
        <v>69</v>
      </c>
      <c r="E11" s="25">
        <v>0.19</v>
      </c>
      <c r="F11" s="25">
        <v>57.7</v>
      </c>
      <c r="G11" s="25">
        <v>0</v>
      </c>
      <c r="H11" s="25">
        <v>0.96799999999999997</v>
      </c>
      <c r="I11" s="25">
        <v>0.125</v>
      </c>
      <c r="J11" s="25">
        <v>0.34100000000000003</v>
      </c>
      <c r="K11" s="25">
        <v>34.516806848999998</v>
      </c>
      <c r="L11" s="8">
        <f t="shared" si="0"/>
        <v>56.595194709905776</v>
      </c>
      <c r="M11" s="8">
        <f t="shared" si="1"/>
        <v>149.1</v>
      </c>
      <c r="N11" s="8">
        <f t="shared" si="2"/>
        <v>25.8</v>
      </c>
    </row>
    <row r="12" spans="1:14" s="8" customFormat="1">
      <c r="A12" s="49" t="s">
        <v>110</v>
      </c>
      <c r="B12" s="49">
        <v>1710</v>
      </c>
      <c r="C12" s="49" t="s">
        <v>101</v>
      </c>
      <c r="D12" s="49" t="s">
        <v>70</v>
      </c>
      <c r="E12" s="25">
        <v>0.19</v>
      </c>
      <c r="F12" s="25">
        <v>57.7</v>
      </c>
      <c r="G12" s="25">
        <v>0</v>
      </c>
      <c r="H12" s="25">
        <v>0.96799999999999997</v>
      </c>
      <c r="I12" s="25">
        <v>0.125</v>
      </c>
      <c r="J12" s="25">
        <v>0.34100000000000003</v>
      </c>
      <c r="K12" s="25">
        <v>1.9651325999</v>
      </c>
      <c r="L12" s="8">
        <f t="shared" si="0"/>
        <v>3.2221132913210364</v>
      </c>
      <c r="M12" s="8">
        <f t="shared" si="1"/>
        <v>8.5</v>
      </c>
      <c r="N12" s="8">
        <f t="shared" si="2"/>
        <v>1.5</v>
      </c>
    </row>
    <row r="13" spans="1:14" s="8" customFormat="1">
      <c r="A13" s="49" t="s">
        <v>110</v>
      </c>
      <c r="B13" s="49">
        <v>5110</v>
      </c>
      <c r="C13" s="49" t="s">
        <v>101</v>
      </c>
      <c r="D13" s="49"/>
      <c r="E13" s="25">
        <v>0.19</v>
      </c>
      <c r="F13" s="25">
        <v>57.7</v>
      </c>
      <c r="G13" s="25">
        <v>0</v>
      </c>
      <c r="H13" s="25">
        <v>0.505</v>
      </c>
      <c r="I13" s="25">
        <v>6.8000000000000005E-2</v>
      </c>
      <c r="J13" s="25">
        <v>5.2999999999999999E-2</v>
      </c>
      <c r="K13" s="25">
        <v>0.18926555516599999</v>
      </c>
      <c r="L13" s="8">
        <f t="shared" si="0"/>
        <v>4.823274952109538E-2</v>
      </c>
      <c r="M13" s="8">
        <f t="shared" si="1"/>
        <v>0.1</v>
      </c>
      <c r="N13" s="8">
        <f t="shared" si="2"/>
        <v>0</v>
      </c>
    </row>
    <row r="14" spans="1:14" s="8" customFormat="1">
      <c r="A14" s="49" t="s">
        <v>110</v>
      </c>
      <c r="B14" s="49">
        <v>5110</v>
      </c>
      <c r="C14" s="49" t="s">
        <v>101</v>
      </c>
      <c r="D14" s="49" t="s">
        <v>69</v>
      </c>
      <c r="E14" s="25">
        <v>0.19</v>
      </c>
      <c r="F14" s="25">
        <v>57.7</v>
      </c>
      <c r="G14" s="25">
        <v>0</v>
      </c>
      <c r="H14" s="25">
        <v>0.505</v>
      </c>
      <c r="I14" s="25">
        <v>6.8000000000000005E-2</v>
      </c>
      <c r="J14" s="25">
        <v>5.2999999999999999E-2</v>
      </c>
      <c r="K14" s="25">
        <v>0.36885021081899999</v>
      </c>
      <c r="L14" s="8">
        <f t="shared" si="0"/>
        <v>9.3998402475465315E-2</v>
      </c>
      <c r="M14" s="8">
        <f t="shared" si="1"/>
        <v>0.1</v>
      </c>
      <c r="N14" s="8">
        <f t="shared" si="2"/>
        <v>0.1</v>
      </c>
    </row>
    <row r="15" spans="1:14" s="8" customFormat="1">
      <c r="A15" s="49" t="s">
        <v>110</v>
      </c>
      <c r="B15" s="49">
        <v>5110</v>
      </c>
      <c r="C15" s="49" t="s">
        <v>101</v>
      </c>
      <c r="D15" s="49" t="s">
        <v>70</v>
      </c>
      <c r="E15" s="25">
        <v>0.19</v>
      </c>
      <c r="F15" s="25">
        <v>57.7</v>
      </c>
      <c r="G15" s="25">
        <v>0</v>
      </c>
      <c r="H15" s="25">
        <v>0.505</v>
      </c>
      <c r="I15" s="25">
        <v>6.8000000000000005E-2</v>
      </c>
      <c r="J15" s="25">
        <v>5.2999999999999999E-2</v>
      </c>
      <c r="K15" s="25">
        <v>0.43046236820599998</v>
      </c>
      <c r="L15" s="8">
        <f t="shared" si="0"/>
        <v>0.10969974735089738</v>
      </c>
      <c r="M15" s="8">
        <f t="shared" si="1"/>
        <v>0.2</v>
      </c>
      <c r="N15" s="8">
        <f t="shared" si="2"/>
        <v>0.1</v>
      </c>
    </row>
    <row r="16" spans="1:14" s="8" customFormat="1">
      <c r="A16" s="49" t="s">
        <v>110</v>
      </c>
      <c r="B16" s="49">
        <v>5300</v>
      </c>
      <c r="C16" s="49" t="s">
        <v>101</v>
      </c>
      <c r="D16" s="49"/>
      <c r="E16" s="25">
        <v>0.19</v>
      </c>
      <c r="F16" s="25">
        <v>57.7</v>
      </c>
      <c r="G16" s="25">
        <v>0</v>
      </c>
      <c r="H16" s="25">
        <v>0.505</v>
      </c>
      <c r="I16" s="25">
        <v>6.8000000000000005E-2</v>
      </c>
      <c r="J16" s="25">
        <v>5.2999999999999999E-2</v>
      </c>
      <c r="K16" s="25">
        <v>1.8604422711599999</v>
      </c>
      <c r="L16" s="8">
        <f t="shared" si="0"/>
        <v>0.47411820911953301</v>
      </c>
      <c r="M16" s="8">
        <f t="shared" si="1"/>
        <v>0.7</v>
      </c>
      <c r="N16" s="8">
        <f t="shared" si="2"/>
        <v>0.4</v>
      </c>
    </row>
    <row r="17" spans="1:14" s="8" customFormat="1">
      <c r="A17" s="49" t="s">
        <v>110</v>
      </c>
      <c r="B17" s="49">
        <v>5300</v>
      </c>
      <c r="C17" s="49" t="s">
        <v>101</v>
      </c>
      <c r="D17" s="49" t="s">
        <v>69</v>
      </c>
      <c r="E17" s="25">
        <v>0.19</v>
      </c>
      <c r="F17" s="25">
        <v>57.7</v>
      </c>
      <c r="G17" s="25">
        <v>0</v>
      </c>
      <c r="H17" s="25">
        <v>0.505</v>
      </c>
      <c r="I17" s="25">
        <v>6.8000000000000005E-2</v>
      </c>
      <c r="J17" s="25">
        <v>5.2999999999999999E-2</v>
      </c>
      <c r="K17" s="25">
        <v>0.20078582949500001</v>
      </c>
      <c r="L17" s="8">
        <f t="shared" si="0"/>
        <v>5.1168595431554963E-2</v>
      </c>
      <c r="M17" s="8">
        <f t="shared" si="1"/>
        <v>0.1</v>
      </c>
      <c r="N17" s="8">
        <f t="shared" si="2"/>
        <v>0</v>
      </c>
    </row>
    <row r="18" spans="1:14" s="8" customFormat="1">
      <c r="A18" s="49" t="s">
        <v>110</v>
      </c>
      <c r="B18" s="49">
        <v>5300</v>
      </c>
      <c r="C18" s="49" t="s">
        <v>101</v>
      </c>
      <c r="D18" s="49" t="s">
        <v>69</v>
      </c>
      <c r="E18" s="25">
        <v>0.19</v>
      </c>
      <c r="F18" s="25">
        <v>57.7</v>
      </c>
      <c r="G18" s="25">
        <v>0</v>
      </c>
      <c r="H18" s="25">
        <v>0.505</v>
      </c>
      <c r="I18" s="25">
        <v>6.8000000000000005E-2</v>
      </c>
      <c r="J18" s="25">
        <v>5.2999999999999999E-2</v>
      </c>
      <c r="K18" s="25">
        <v>0.99354196562499997</v>
      </c>
      <c r="L18" s="8">
        <f t="shared" si="0"/>
        <v>0.25319589042315105</v>
      </c>
      <c r="M18" s="8">
        <f t="shared" si="1"/>
        <v>0.3</v>
      </c>
      <c r="N18" s="8">
        <f t="shared" si="2"/>
        <v>0.2</v>
      </c>
    </row>
    <row r="19" spans="1:14">
      <c r="K19" s="8">
        <f t="shared" ref="K19:M19" si="3">SUM(K2:K18)</f>
        <v>309.60829116938299</v>
      </c>
      <c r="L19" s="8">
        <f t="shared" si="3"/>
        <v>456.33290252499921</v>
      </c>
      <c r="M19" s="8">
        <f t="shared" si="3"/>
        <v>1409.1999999999998</v>
      </c>
      <c r="N19">
        <f>SUM(N2:N18)</f>
        <v>294.20000000000005</v>
      </c>
    </row>
  </sheetData>
  <sortState ref="A2:F16">
    <sortCondition ref="C2:C16"/>
    <sortCondition ref="E2:E1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Summary</vt:lpstr>
      <vt:lpstr>Wet Detention Calcs</vt:lpstr>
      <vt:lpstr>Retention Calcs</vt:lpstr>
      <vt:lpstr>Poppleton Creek</vt:lpstr>
      <vt:lpstr>Haney Creek</vt:lpstr>
      <vt:lpstr>Fraizer Creek</vt:lpstr>
      <vt:lpstr>Aiport Ditch</vt:lpstr>
      <vt:lpstr>Crescent Basin</vt:lpstr>
      <vt:lpstr>Krueger Creek</vt:lpstr>
      <vt:lpstr>North Point</vt:lpstr>
      <vt:lpstr>Education</vt:lpstr>
      <vt:lpstr>Anchorage</vt:lpstr>
      <vt:lpstr>Fork Road</vt:lpstr>
      <vt:lpstr>Downtown</vt:lpstr>
      <vt:lpstr>Hildebrad</vt:lpstr>
      <vt:lpstr>Landfill</vt:lpstr>
      <vt:lpstr>Woods Point</vt:lpstr>
      <vt:lpstr>South Fork</vt:lpstr>
      <vt:lpstr>Eldorado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 Policastro</dc:creator>
  <cp:lastModifiedBy>Marcy Policastro</cp:lastModifiedBy>
  <cp:lastPrinted>2012-07-24T18:15:40Z</cp:lastPrinted>
  <dcterms:created xsi:type="dcterms:W3CDTF">2012-06-19T20:11:33Z</dcterms:created>
  <dcterms:modified xsi:type="dcterms:W3CDTF">2013-01-04T21:06:07Z</dcterms:modified>
</cp:coreProperties>
</file>